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rojekti\7815_Aglomeracije_MOL\09_POPISI\RAZPIS_maj_2018\_vprasanja_portal\popravek_popisa\"/>
    </mc:Choice>
  </mc:AlternateContent>
  <workbookProtection workbookAlgorithmName="SHA-512" workbookHashValue="SeamiZhdYGlEhFeBxTmhv4MYUIp8QxUtymk6HP5Ky+rH/YM5RgT1hCc+XtUQYRWyf6PV1HrXPy6inhVBC88OGQ==" workbookSaltValue="ewqR+b7Db6CpER/YevQEhQ==" workbookSpinCount="100000" lockStructure="1"/>
  <bookViews>
    <workbookView xWindow="0" yWindow="0" windowWidth="28800" windowHeight="12435" tabRatio="902"/>
  </bookViews>
  <sheets>
    <sheet name="CENIK" sheetId="1" r:id="rId1"/>
    <sheet name="REKAPITULACIJA" sheetId="2" r:id="rId2"/>
    <sheet name="1 Sto" sheetId="3" r:id="rId3"/>
    <sheet name="2 Sma" sheetId="4" r:id="rId4"/>
    <sheet name="4 Hru Lit" sheetId="5" r:id="rId5"/>
    <sheet name="5 Zal" sheetId="6" r:id="rId6"/>
    <sheet name="6 Gor Rud" sheetId="7" r:id="rId7"/>
    <sheet name="7 Gli Dol" sheetId="10" r:id="rId8"/>
    <sheet name="7 ČP" sheetId="31" r:id="rId9"/>
    <sheet name="8 Zal Stu" sheetId="11" r:id="rId10"/>
    <sheet name="8 ČP" sheetId="29" r:id="rId11"/>
    <sheet name="10 Sla" sheetId="12" r:id="rId12"/>
    <sheet name="11 Vev" sheetId="13" r:id="rId13"/>
    <sheet name="11 ČP" sheetId="30" r:id="rId14"/>
    <sheet name="19 Kam" sheetId="14" r:id="rId15"/>
    <sheet name="27 Ces" sheetId="15" r:id="rId16"/>
    <sheet name="28 Kal" sheetId="16" r:id="rId17"/>
    <sheet name="29 Bit" sheetId="17" r:id="rId18"/>
    <sheet name="30 Tra" sheetId="18" r:id="rId19"/>
    <sheet name="32 Jez" sheetId="19" r:id="rId20"/>
    <sheet name="33 Kle" sheetId="20" r:id="rId21"/>
    <sheet name="34 Med" sheetId="21" r:id="rId22"/>
    <sheet name="35 Ogr" sheetId="22" r:id="rId23"/>
    <sheet name="36 Mir" sheetId="23" r:id="rId24"/>
    <sheet name="39 Brv" sheetId="24" r:id="rId25"/>
    <sheet name="RC Del. sila" sheetId="25" r:id="rId26"/>
    <sheet name="RC Voz. park" sheetId="26" r:id="rId27"/>
    <sheet name="RC Oprema" sheetId="27" r:id="rId28"/>
    <sheet name="Analiza cene" sheetId="28" r:id="rId29"/>
  </sheets>
  <definedNames>
    <definedName name="_xlnm._FilterDatabase" localSheetId="2" hidden="1">'1 Sto'!$A$21:$I$21</definedName>
    <definedName name="_xlnm._FilterDatabase" localSheetId="11" hidden="1">'10 Sla'!$A$17:$I$17</definedName>
    <definedName name="_xlnm._FilterDatabase" localSheetId="13" hidden="1">'11 ČP'!#REF!</definedName>
    <definedName name="_xlnm._FilterDatabase" localSheetId="12" hidden="1">'11 Vev'!$A$28:$I$28</definedName>
    <definedName name="_xlnm._FilterDatabase" localSheetId="14" hidden="1">'19 Kam'!$A$19:$I$19</definedName>
    <definedName name="_xlnm._FilterDatabase" localSheetId="3" hidden="1">'2 Sma'!$A$16:$I$16</definedName>
    <definedName name="_xlnm._FilterDatabase" localSheetId="15" hidden="1">'27 Ces'!$A$13:$I$13</definedName>
    <definedName name="_xlnm._FilterDatabase" localSheetId="16" hidden="1">'28 Kal'!$A$13:$I$13</definedName>
    <definedName name="_xlnm._FilterDatabase" localSheetId="17" hidden="1">'29 Bit'!$A$12:$I$12</definedName>
    <definedName name="_xlnm._FilterDatabase" localSheetId="18" hidden="1">'30 Tra'!$A$13:$I$13</definedName>
    <definedName name="_xlnm._FilterDatabase" localSheetId="19" hidden="1">'32 Jez'!$A$19:$I$19</definedName>
    <definedName name="_xlnm._FilterDatabase" localSheetId="20" hidden="1">'33 Kle'!$A$12:$I$12</definedName>
    <definedName name="_xlnm._FilterDatabase" localSheetId="21" hidden="1">'34 Med'!$A$13:$I$13</definedName>
    <definedName name="_xlnm._FilterDatabase" localSheetId="22" hidden="1">'35 Ogr'!$A$13:$I$13</definedName>
    <definedName name="_xlnm._FilterDatabase" localSheetId="23" hidden="1">'36 Mir'!$A$13:$I$13</definedName>
    <definedName name="_xlnm._FilterDatabase" localSheetId="24" hidden="1">'39 Brv'!$A$15:$I$15</definedName>
    <definedName name="_xlnm._FilterDatabase" localSheetId="4" hidden="1">'4 Hru Lit'!$A$18:$I$18</definedName>
    <definedName name="_xlnm._FilterDatabase" localSheetId="5" hidden="1">'5 Zal'!$A$16:$I$16</definedName>
    <definedName name="_xlnm._FilterDatabase" localSheetId="6" hidden="1">'6 Gor Rud'!$A$20:$I$20</definedName>
    <definedName name="_xlnm._FilterDatabase" localSheetId="8" hidden="1">'7 ČP'!#REF!</definedName>
    <definedName name="_xlnm._FilterDatabase" localSheetId="7" hidden="1">'7 Gli Dol'!$A$30:$I$30</definedName>
    <definedName name="_xlnm._FilterDatabase" localSheetId="10" hidden="1">'8 ČP'!#REF!</definedName>
    <definedName name="_xlnm._FilterDatabase" localSheetId="9" hidden="1">'8 Zal Stu'!$A$13:$I$13</definedName>
    <definedName name="_xlnm._FilterDatabase" localSheetId="0" hidden="1">CENIK!$A$1:$F$1</definedName>
    <definedName name="l" localSheetId="11">#REF!</definedName>
    <definedName name="l" localSheetId="13">#REF!</definedName>
    <definedName name="l" localSheetId="12">#REF!</definedName>
    <definedName name="l" localSheetId="14">#REF!</definedName>
    <definedName name="l" localSheetId="15">#REF!</definedName>
    <definedName name="l" localSheetId="16">#REF!</definedName>
    <definedName name="l" localSheetId="17">#REF!</definedName>
    <definedName name="l" localSheetId="18">#REF!</definedName>
    <definedName name="l" localSheetId="19">#REF!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6">#REF!</definedName>
    <definedName name="l" localSheetId="8">#REF!</definedName>
    <definedName name="l" localSheetId="7">#REF!</definedName>
    <definedName name="l" localSheetId="10">#REF!</definedName>
    <definedName name="l" localSheetId="9">#REF!</definedName>
    <definedName name="l">#REF!</definedName>
    <definedName name="_xlnm.Print_Titles" localSheetId="0">CENIK!$1:$1</definedName>
    <definedName name="Q" localSheetId="11">#REF!</definedName>
    <definedName name="Q" localSheetId="13">#REF!</definedName>
    <definedName name="Q" localSheetId="12">#REF!</definedName>
    <definedName name="Q" localSheetId="14">#REF!</definedName>
    <definedName name="Q" localSheetId="15">#REF!</definedName>
    <definedName name="Q" localSheetId="16">#REF!</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4">#REF!</definedName>
    <definedName name="Q" localSheetId="5">#REF!</definedName>
    <definedName name="Q" localSheetId="6">#REF!</definedName>
    <definedName name="Q" localSheetId="8">#REF!</definedName>
    <definedName name="Q" localSheetId="7">#REF!</definedName>
    <definedName name="Q" localSheetId="10">#REF!</definedName>
    <definedName name="Q" localSheetId="9">#REF!</definedName>
    <definedName name="Q">#REF!</definedName>
    <definedName name="Q_KANAL_priprava_ulice" localSheetId="2">'1 Sto'!$A$21:$I$481</definedName>
    <definedName name="Q_KANAL_priprava_ulice" localSheetId="11">'10 Sla'!$A$17:$I$260</definedName>
    <definedName name="Q_KANAL_priprava_ulice" localSheetId="13">'11 ČP'!#REF!</definedName>
    <definedName name="Q_KANAL_priprava_ulice" localSheetId="12">'11 Vev'!$A$28:$I$271</definedName>
    <definedName name="Q_KANAL_priprava_ulice" localSheetId="14">'19 Kam'!$A$19:$I$268</definedName>
    <definedName name="Q_KANAL_priprava_ulice" localSheetId="3">'2 Sma'!$A$16:$I$172</definedName>
    <definedName name="Q_KANAL_priprava_ulice" localSheetId="15">'27 Ces'!$A$13:$I$119</definedName>
    <definedName name="Q_KANAL_priprava_ulice" localSheetId="16">'28 Kal'!$A$13:$I$91</definedName>
    <definedName name="Q_KANAL_priprava_ulice" localSheetId="17">'29 Bit'!$A$12:$I$82</definedName>
    <definedName name="Q_KANAL_priprava_ulice" localSheetId="18">'30 Tra'!$A$13:$I$118</definedName>
    <definedName name="Q_KANAL_priprava_ulice" localSheetId="19">'32 Jez'!$A$19:$I$124</definedName>
    <definedName name="Q_KANAL_priprava_ulice" localSheetId="20">'33 Kle'!$A$12:$I$62</definedName>
    <definedName name="Q_KANAL_priprava_ulice" localSheetId="21">'34 Med'!$A$13:$I$91</definedName>
    <definedName name="Q_KANAL_priprava_ulice" localSheetId="22">'35 Ogr'!$A$13:$I$91</definedName>
    <definedName name="Q_KANAL_priprava_ulice" localSheetId="23">'36 Mir'!$A$13:$I$91</definedName>
    <definedName name="Q_KANAL_priprava_ulice" localSheetId="24">'39 Brv'!$A$15:$I$203</definedName>
    <definedName name="Q_KANAL_priprava_ulice" localSheetId="4">'4 Hru Lit'!$A$18:$I$175</definedName>
    <definedName name="Q_KANAL_priprava_ulice" localSheetId="5">'5 Zal'!$A$16:$I$280</definedName>
    <definedName name="Q_KANAL_priprava_ulice" localSheetId="6">'6 Gor Rud'!$A$20:$I$284</definedName>
    <definedName name="Q_KANAL_priprava_ulice" localSheetId="8">'7 ČP'!#REF!</definedName>
    <definedName name="Q_KANAL_priprava_ulice" localSheetId="7">'7 Gli Dol'!$A$30:$I$295</definedName>
    <definedName name="Q_KANAL_priprava_ulice" localSheetId="10">'8 ČP'!#REF!</definedName>
    <definedName name="Q_KANAL_priprava_ulice" localSheetId="9">'8 Zal Stu'!$A$13:$I$76</definedName>
    <definedName name="Q_KANAL_priprava_ulice">#REF!</definedName>
    <definedName name="QE_KANAL_postavke">CENIK!$A$1:$F$1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9" i="29" l="1"/>
  <c r="K174" i="31"/>
  <c r="J39" i="3" l="1"/>
  <c r="K165" i="29" l="1"/>
  <c r="K178" i="29"/>
  <c r="K478" i="30" l="1"/>
  <c r="K454" i="30"/>
  <c r="K476" i="30"/>
  <c r="K475" i="30"/>
  <c r="K471" i="30"/>
  <c r="K467" i="30"/>
  <c r="K466" i="30"/>
  <c r="K465" i="30"/>
  <c r="K464" i="30"/>
  <c r="K452" i="30"/>
  <c r="K451" i="30"/>
  <c r="K450" i="30"/>
  <c r="K449" i="30"/>
  <c r="K448" i="30"/>
  <c r="K444" i="30"/>
  <c r="K443" i="30"/>
  <c r="K426" i="30"/>
  <c r="K425" i="30"/>
  <c r="K424" i="30"/>
  <c r="K423" i="30"/>
  <c r="K422" i="30"/>
  <c r="K418" i="30"/>
  <c r="K417" i="30"/>
  <c r="K416" i="30"/>
  <c r="K415" i="30"/>
  <c r="K414" i="30"/>
  <c r="K404" i="30"/>
  <c r="K401" i="30"/>
  <c r="K399" i="30"/>
  <c r="K397" i="30"/>
  <c r="K395" i="30"/>
  <c r="K393" i="30"/>
  <c r="K391" i="30"/>
  <c r="K389" i="30"/>
  <c r="K387" i="30"/>
  <c r="K385" i="30"/>
  <c r="K384" i="30"/>
  <c r="K381" i="30"/>
  <c r="K375" i="30"/>
  <c r="K373" i="30"/>
  <c r="K371" i="30"/>
  <c r="K369" i="30"/>
  <c r="K367" i="30"/>
  <c r="K299" i="30"/>
  <c r="K282" i="30"/>
  <c r="K225" i="30"/>
  <c r="K205" i="30"/>
  <c r="K57" i="30"/>
  <c r="K94" i="30"/>
  <c r="K190" i="30"/>
  <c r="K280" i="30"/>
  <c r="K278" i="30"/>
  <c r="K276" i="30"/>
  <c r="K275" i="30"/>
  <c r="K274" i="30"/>
  <c r="K271" i="30"/>
  <c r="K268" i="30"/>
  <c r="K265" i="30"/>
  <c r="K263" i="30"/>
  <c r="K262" i="30"/>
  <c r="K261" i="30"/>
  <c r="K258" i="30"/>
  <c r="K256" i="30"/>
  <c r="K254" i="30"/>
  <c r="K252" i="30"/>
  <c r="K250" i="30"/>
  <c r="K249" i="30"/>
  <c r="K248" i="30"/>
  <c r="K247" i="30"/>
  <c r="K246" i="30"/>
  <c r="K245" i="30"/>
  <c r="K244" i="30"/>
  <c r="K243" i="30"/>
  <c r="K242" i="30"/>
  <c r="K241" i="30"/>
  <c r="K223" i="30"/>
  <c r="K203" i="30"/>
  <c r="K221" i="30"/>
  <c r="K219" i="30"/>
  <c r="K217" i="30"/>
  <c r="K215" i="30"/>
  <c r="K213" i="30"/>
  <c r="K211" i="30"/>
  <c r="K201" i="30"/>
  <c r="K199" i="30"/>
  <c r="K197" i="30"/>
  <c r="K195" i="30"/>
  <c r="K188" i="30"/>
  <c r="K187" i="30"/>
  <c r="K185" i="30"/>
  <c r="K184" i="30"/>
  <c r="K182" i="30"/>
  <c r="K181" i="30"/>
  <c r="K178" i="30"/>
  <c r="K177" i="30"/>
  <c r="K174" i="30"/>
  <c r="K173" i="30"/>
  <c r="K172" i="30"/>
  <c r="K168" i="30"/>
  <c r="K165" i="30"/>
  <c r="K161" i="30"/>
  <c r="K160" i="30"/>
  <c r="K159" i="30"/>
  <c r="K158" i="30"/>
  <c r="K157" i="30"/>
  <c r="K156" i="30"/>
  <c r="K139" i="30"/>
  <c r="K115" i="30"/>
  <c r="K111" i="30"/>
  <c r="K108" i="30"/>
  <c r="K105" i="30"/>
  <c r="K104" i="30"/>
  <c r="K92" i="30"/>
  <c r="K90" i="30"/>
  <c r="K88" i="30"/>
  <c r="K86" i="30"/>
  <c r="K78" i="30"/>
  <c r="K80" i="30" s="1"/>
  <c r="K10" i="30" s="1"/>
  <c r="K76" i="30"/>
  <c r="K74" i="30"/>
  <c r="K72" i="30"/>
  <c r="K70" i="30"/>
  <c r="K68" i="30"/>
  <c r="K66" i="30"/>
  <c r="K64" i="30"/>
  <c r="K62" i="30"/>
  <c r="K31" i="30"/>
  <c r="K55" i="30"/>
  <c r="K53" i="30"/>
  <c r="K51" i="30"/>
  <c r="K49" i="30"/>
  <c r="K47" i="30"/>
  <c r="K45" i="30"/>
  <c r="K43" i="30"/>
  <c r="K41" i="30"/>
  <c r="K39" i="30"/>
  <c r="K37" i="30"/>
  <c r="K29" i="30"/>
  <c r="K27" i="30"/>
  <c r="K25" i="30"/>
  <c r="K205" i="29"/>
  <c r="K225" i="29"/>
  <c r="K280" i="29"/>
  <c r="K347" i="29"/>
  <c r="K373" i="29"/>
  <c r="K399" i="29"/>
  <c r="K402" i="29"/>
  <c r="K462" i="29"/>
  <c r="K485" i="29"/>
  <c r="K483" i="29"/>
  <c r="K482" i="29"/>
  <c r="K478" i="29"/>
  <c r="K474" i="29"/>
  <c r="K473" i="29"/>
  <c r="K472" i="29"/>
  <c r="K471" i="29"/>
  <c r="K460" i="29"/>
  <c r="K459" i="29"/>
  <c r="K458" i="29"/>
  <c r="K457" i="29"/>
  <c r="K456" i="29"/>
  <c r="K452" i="29"/>
  <c r="K451" i="29"/>
  <c r="K450" i="29"/>
  <c r="K449" i="29"/>
  <c r="K448" i="29"/>
  <c r="K431" i="29"/>
  <c r="K430" i="29"/>
  <c r="K429" i="29"/>
  <c r="K428" i="29"/>
  <c r="K427" i="29"/>
  <c r="K426" i="29"/>
  <c r="K425" i="29"/>
  <c r="K424" i="29"/>
  <c r="K423" i="29"/>
  <c r="K422" i="29"/>
  <c r="K421" i="29"/>
  <c r="K416" i="29"/>
  <c r="K415" i="29"/>
  <c r="K414" i="29"/>
  <c r="K413" i="29"/>
  <c r="K412" i="29"/>
  <c r="K411" i="29"/>
  <c r="K397" i="29"/>
  <c r="K395" i="29"/>
  <c r="K393" i="29"/>
  <c r="K391" i="29"/>
  <c r="K389" i="29"/>
  <c r="K387" i="29"/>
  <c r="K385" i="29"/>
  <c r="K383" i="29"/>
  <c r="K382" i="29"/>
  <c r="K379" i="29"/>
  <c r="K371" i="29"/>
  <c r="K369" i="29"/>
  <c r="K367" i="29"/>
  <c r="K365" i="29"/>
  <c r="K297" i="29"/>
  <c r="K278" i="29"/>
  <c r="K276" i="29"/>
  <c r="K274" i="29"/>
  <c r="K273" i="29"/>
  <c r="K272" i="29"/>
  <c r="K269" i="29"/>
  <c r="K266" i="29"/>
  <c r="K263" i="29"/>
  <c r="K261" i="29"/>
  <c r="K260" i="29"/>
  <c r="K259" i="29"/>
  <c r="K256" i="29"/>
  <c r="K254" i="29"/>
  <c r="K252" i="29"/>
  <c r="K250" i="29"/>
  <c r="K248" i="29"/>
  <c r="K247" i="29"/>
  <c r="K246" i="29"/>
  <c r="K245" i="29"/>
  <c r="K244" i="29"/>
  <c r="K243" i="29"/>
  <c r="K242" i="29"/>
  <c r="K241" i="29"/>
  <c r="K240" i="29"/>
  <c r="K239" i="29"/>
  <c r="K223" i="29"/>
  <c r="K221" i="29"/>
  <c r="K219" i="29"/>
  <c r="K217" i="29"/>
  <c r="K215" i="29"/>
  <c r="K213" i="29"/>
  <c r="K211" i="29"/>
  <c r="K203" i="29"/>
  <c r="K201" i="29"/>
  <c r="K199" i="29"/>
  <c r="K197" i="29"/>
  <c r="K195" i="29"/>
  <c r="K188" i="29"/>
  <c r="K187" i="29"/>
  <c r="K185" i="29"/>
  <c r="K184" i="29"/>
  <c r="K182" i="29"/>
  <c r="K181" i="29"/>
  <c r="K177" i="29"/>
  <c r="K174" i="29"/>
  <c r="K173" i="29"/>
  <c r="K172" i="29"/>
  <c r="K168" i="29"/>
  <c r="K161" i="29"/>
  <c r="K160" i="29"/>
  <c r="K159" i="29"/>
  <c r="K158" i="29"/>
  <c r="K157" i="29"/>
  <c r="K156" i="29"/>
  <c r="K115" i="29"/>
  <c r="K111" i="29"/>
  <c r="K108" i="29"/>
  <c r="K105" i="29"/>
  <c r="K104" i="29"/>
  <c r="K94" i="29"/>
  <c r="K92" i="29"/>
  <c r="K90" i="29"/>
  <c r="K88" i="29"/>
  <c r="K86" i="29"/>
  <c r="K80" i="29"/>
  <c r="K78" i="29"/>
  <c r="K76" i="29"/>
  <c r="K74" i="29"/>
  <c r="K72" i="29"/>
  <c r="K70" i="29"/>
  <c r="K68" i="29"/>
  <c r="K66" i="29"/>
  <c r="K64" i="29"/>
  <c r="K62" i="29"/>
  <c r="K31" i="29"/>
  <c r="K57" i="29"/>
  <c r="K10" i="29" s="1"/>
  <c r="K55" i="29"/>
  <c r="K53" i="29"/>
  <c r="K51" i="29"/>
  <c r="K49" i="29"/>
  <c r="K47" i="29"/>
  <c r="K45" i="29"/>
  <c r="K43" i="29"/>
  <c r="K41" i="29"/>
  <c r="K39" i="29"/>
  <c r="K37" i="29"/>
  <c r="K29" i="29"/>
  <c r="K27" i="29"/>
  <c r="K25" i="29"/>
  <c r="L967" i="31"/>
  <c r="L964" i="31"/>
  <c r="L962" i="31"/>
  <c r="L960" i="31"/>
  <c r="L956" i="31"/>
  <c r="L945" i="31"/>
  <c r="L939" i="31"/>
  <c r="L937" i="31"/>
  <c r="L935" i="31"/>
  <c r="L933" i="31"/>
  <c r="L931" i="31"/>
  <c r="L922" i="31"/>
  <c r="L920" i="31"/>
  <c r="L918" i="31"/>
  <c r="L916" i="31"/>
  <c r="L914" i="31"/>
  <c r="L907" i="31"/>
  <c r="L896" i="31"/>
  <c r="L873" i="31"/>
  <c r="L871" i="31"/>
  <c r="L869" i="31"/>
  <c r="L867" i="31"/>
  <c r="L865" i="31"/>
  <c r="L863" i="31"/>
  <c r="L861" i="31"/>
  <c r="L859" i="31"/>
  <c r="L875" i="31" s="1"/>
  <c r="L858" i="31"/>
  <c r="L855" i="31"/>
  <c r="L849" i="31"/>
  <c r="L847" i="31"/>
  <c r="L845" i="31"/>
  <c r="L843" i="31"/>
  <c r="L841" i="31"/>
  <c r="L821" i="31"/>
  <c r="L771" i="31"/>
  <c r="L752" i="31"/>
  <c r="L750" i="31"/>
  <c r="L748" i="31"/>
  <c r="L747" i="31"/>
  <c r="L746" i="31"/>
  <c r="L743" i="31"/>
  <c r="L740" i="31"/>
  <c r="L737" i="31"/>
  <c r="L735" i="31"/>
  <c r="L734" i="31"/>
  <c r="L733" i="31"/>
  <c r="L730" i="31"/>
  <c r="L728" i="31"/>
  <c r="L726" i="31"/>
  <c r="L724" i="31"/>
  <c r="L714" i="31"/>
  <c r="L715" i="31"/>
  <c r="L716" i="31"/>
  <c r="L717" i="31"/>
  <c r="L718" i="31"/>
  <c r="L719" i="31"/>
  <c r="L720" i="31"/>
  <c r="L721" i="31"/>
  <c r="L722" i="31"/>
  <c r="L713" i="31"/>
  <c r="K696" i="31"/>
  <c r="K695" i="31"/>
  <c r="K693" i="31"/>
  <c r="K692" i="31"/>
  <c r="K690" i="31"/>
  <c r="K689" i="31"/>
  <c r="K686" i="31"/>
  <c r="K685" i="31"/>
  <c r="K682" i="31"/>
  <c r="K681" i="31"/>
  <c r="K680" i="31"/>
  <c r="K676" i="31"/>
  <c r="K673" i="31"/>
  <c r="K670" i="31"/>
  <c r="K669" i="31"/>
  <c r="K668" i="31"/>
  <c r="K667" i="31"/>
  <c r="K666" i="31"/>
  <c r="K665" i="31"/>
  <c r="K648" i="31"/>
  <c r="K624" i="31"/>
  <c r="K621" i="31"/>
  <c r="K618" i="31"/>
  <c r="K615" i="31"/>
  <c r="K614" i="31"/>
  <c r="L602" i="31"/>
  <c r="L604" i="31"/>
  <c r="L595" i="31"/>
  <c r="L593" i="31"/>
  <c r="L592" i="31"/>
  <c r="L591" i="31"/>
  <c r="L584" i="31"/>
  <c r="L582" i="31"/>
  <c r="L581" i="31"/>
  <c r="L580" i="31"/>
  <c r="L579" i="31"/>
  <c r="L578" i="31"/>
  <c r="L571" i="31"/>
  <c r="L569" i="31"/>
  <c r="L568" i="31"/>
  <c r="L567" i="31"/>
  <c r="L566" i="31"/>
  <c r="L565" i="31"/>
  <c r="L564" i="31"/>
  <c r="L563" i="31"/>
  <c r="L562" i="31"/>
  <c r="L561" i="31"/>
  <c r="L554" i="31"/>
  <c r="L542" i="31"/>
  <c r="L552" i="31"/>
  <c r="L551" i="31"/>
  <c r="L550" i="31"/>
  <c r="L540" i="31"/>
  <c r="L539" i="31"/>
  <c r="L538" i="31"/>
  <c r="L537" i="31"/>
  <c r="L536" i="31"/>
  <c r="L535" i="31"/>
  <c r="L534" i="31"/>
  <c r="L533" i="31"/>
  <c r="L532" i="31"/>
  <c r="L531" i="31"/>
  <c r="L530" i="31"/>
  <c r="L529" i="31"/>
  <c r="L528" i="31"/>
  <c r="L527" i="31"/>
  <c r="L526" i="31"/>
  <c r="L525" i="31"/>
  <c r="L524" i="31"/>
  <c r="L515" i="31"/>
  <c r="L514" i="31"/>
  <c r="L513" i="31"/>
  <c r="L512" i="31"/>
  <c r="L511" i="31"/>
  <c r="L510" i="31"/>
  <c r="L509" i="31"/>
  <c r="L517" i="31" s="1"/>
  <c r="L435" i="31"/>
  <c r="L477" i="31"/>
  <c r="L480" i="31"/>
  <c r="L475" i="31"/>
  <c r="L473" i="31"/>
  <c r="L471" i="31"/>
  <c r="L469" i="31"/>
  <c r="L458" i="31"/>
  <c r="L444" i="31"/>
  <c r="L452" i="31"/>
  <c r="L450" i="31"/>
  <c r="L448" i="31"/>
  <c r="L446" i="31"/>
  <c r="L429" i="31"/>
  <c r="L427" i="31"/>
  <c r="L424" i="31"/>
  <c r="L421" i="31"/>
  <c r="L403" i="31"/>
  <c r="L400" i="31"/>
  <c r="L398" i="31"/>
  <c r="L396" i="31"/>
  <c r="L394" i="31"/>
  <c r="L392" i="31"/>
  <c r="L390" i="31"/>
  <c r="L388" i="31"/>
  <c r="L386" i="31"/>
  <c r="L384" i="31"/>
  <c r="L383" i="31"/>
  <c r="L380" i="31"/>
  <c r="L374" i="31"/>
  <c r="L372" i="31"/>
  <c r="L370" i="31"/>
  <c r="L368" i="31"/>
  <c r="L366" i="31"/>
  <c r="L346" i="31"/>
  <c r="L296" i="31"/>
  <c r="L279" i="31"/>
  <c r="L277" i="31"/>
  <c r="L275" i="31"/>
  <c r="L273" i="31"/>
  <c r="L272" i="31"/>
  <c r="L271" i="31"/>
  <c r="L268" i="31"/>
  <c r="L265" i="31"/>
  <c r="L262" i="31"/>
  <c r="L260" i="31"/>
  <c r="L259" i="31"/>
  <c r="L258" i="31"/>
  <c r="L255" i="31"/>
  <c r="L253" i="31"/>
  <c r="L251" i="31"/>
  <c r="L249" i="31"/>
  <c r="L247" i="31"/>
  <c r="L246" i="31"/>
  <c r="L245" i="31"/>
  <c r="L244" i="31"/>
  <c r="L243" i="31"/>
  <c r="L242" i="31"/>
  <c r="L241" i="31"/>
  <c r="L240" i="31"/>
  <c r="L239" i="31"/>
  <c r="L238" i="31"/>
  <c r="K222" i="31"/>
  <c r="K221" i="31"/>
  <c r="K219" i="31"/>
  <c r="K218" i="31"/>
  <c r="K216" i="31"/>
  <c r="K215" i="31"/>
  <c r="K212" i="31"/>
  <c r="K211" i="31"/>
  <c r="K208" i="31"/>
  <c r="K207" i="31"/>
  <c r="K206" i="31"/>
  <c r="K202" i="31"/>
  <c r="K196" i="31"/>
  <c r="K195" i="31"/>
  <c r="K194" i="31"/>
  <c r="K193" i="31"/>
  <c r="K192" i="31"/>
  <c r="K191" i="31"/>
  <c r="K150" i="31"/>
  <c r="K147" i="31"/>
  <c r="K144" i="31"/>
  <c r="K141" i="31"/>
  <c r="K224" i="31" s="1"/>
  <c r="H14" i="31" s="1"/>
  <c r="K140" i="31"/>
  <c r="L125" i="31"/>
  <c r="L127" i="31"/>
  <c r="L118" i="31"/>
  <c r="L116" i="31"/>
  <c r="L115" i="31"/>
  <c r="L114" i="31"/>
  <c r="L107" i="31"/>
  <c r="L105" i="31"/>
  <c r="L104" i="31"/>
  <c r="L103" i="31"/>
  <c r="L102" i="31"/>
  <c r="L101" i="31"/>
  <c r="L94" i="31"/>
  <c r="L92" i="31"/>
  <c r="L91" i="31"/>
  <c r="L90" i="31"/>
  <c r="L89" i="31"/>
  <c r="L88" i="31"/>
  <c r="L87" i="31"/>
  <c r="L86" i="31"/>
  <c r="L85" i="31"/>
  <c r="L84" i="31"/>
  <c r="L77" i="31"/>
  <c r="L75" i="31"/>
  <c r="L74" i="31"/>
  <c r="L73" i="31"/>
  <c r="L65" i="31"/>
  <c r="L63" i="31"/>
  <c r="L62" i="31"/>
  <c r="L61" i="31"/>
  <c r="L60" i="31"/>
  <c r="L59" i="31"/>
  <c r="L58" i="31"/>
  <c r="L57" i="31"/>
  <c r="L56" i="31"/>
  <c r="L55" i="31"/>
  <c r="L54" i="31"/>
  <c r="L53" i="31"/>
  <c r="L52" i="31"/>
  <c r="L51" i="31"/>
  <c r="L50" i="31"/>
  <c r="L49" i="31"/>
  <c r="L48" i="31"/>
  <c r="L47" i="31"/>
  <c r="L40" i="31"/>
  <c r="L38" i="31"/>
  <c r="L37" i="31"/>
  <c r="L36" i="31"/>
  <c r="L35" i="31"/>
  <c r="L34" i="31"/>
  <c r="L33" i="31"/>
  <c r="L32" i="31"/>
  <c r="J348" i="10"/>
  <c r="K348" i="10" s="1"/>
  <c r="J180" i="5"/>
  <c r="K180" i="5" s="1"/>
  <c r="K12" i="29"/>
  <c r="K14" i="29"/>
  <c r="K11" i="29"/>
  <c r="K9" i="29"/>
  <c r="K17" i="30"/>
  <c r="K349" i="30"/>
  <c r="K9" i="30"/>
  <c r="K8" i="30"/>
  <c r="K11" i="30"/>
  <c r="E962" i="31"/>
  <c r="E960" i="31"/>
  <c r="E958" i="31"/>
  <c r="L958" i="31"/>
  <c r="E947" i="31"/>
  <c r="E941" i="31"/>
  <c r="E939" i="31"/>
  <c r="E937" i="31"/>
  <c r="E935" i="31"/>
  <c r="E933" i="31"/>
  <c r="E930" i="31"/>
  <c r="E920" i="31"/>
  <c r="E918" i="31"/>
  <c r="E916" i="31"/>
  <c r="E914" i="31"/>
  <c r="E899" i="31"/>
  <c r="E887" i="31"/>
  <c r="E873" i="31"/>
  <c r="E871" i="31"/>
  <c r="E869" i="31"/>
  <c r="E867" i="31"/>
  <c r="E865" i="31"/>
  <c r="E863" i="31"/>
  <c r="E861" i="31"/>
  <c r="E857" i="31"/>
  <c r="E855" i="31"/>
  <c r="E847" i="31"/>
  <c r="E845" i="31"/>
  <c r="E843" i="31"/>
  <c r="E841" i="31"/>
  <c r="E771" i="31"/>
  <c r="E752" i="31"/>
  <c r="E750" i="31"/>
  <c r="E745" i="31"/>
  <c r="E742" i="31"/>
  <c r="E739" i="31"/>
  <c r="E737" i="31"/>
  <c r="E732" i="31"/>
  <c r="E730" i="31"/>
  <c r="E728" i="31"/>
  <c r="E726" i="31"/>
  <c r="E724" i="31"/>
  <c r="E711" i="31"/>
  <c r="E696" i="31"/>
  <c r="E695" i="31"/>
  <c r="K694" i="31"/>
  <c r="E691" i="31"/>
  <c r="K691" i="31" s="1"/>
  <c r="E688" i="31"/>
  <c r="K688" i="31" s="1"/>
  <c r="K687" i="31"/>
  <c r="K684" i="31"/>
  <c r="E684" i="31"/>
  <c r="K683" i="31"/>
  <c r="K679" i="31"/>
  <c r="K678" i="31"/>
  <c r="K677" i="31"/>
  <c r="K675" i="31"/>
  <c r="E675" i="31"/>
  <c r="K674" i="31"/>
  <c r="K672" i="31"/>
  <c r="K671" i="31"/>
  <c r="K664" i="31"/>
  <c r="E663" i="31"/>
  <c r="K663" i="31" s="1"/>
  <c r="K662" i="31"/>
  <c r="K661" i="31"/>
  <c r="K660" i="31"/>
  <c r="K659" i="31"/>
  <c r="K658" i="31"/>
  <c r="K657" i="31"/>
  <c r="K656" i="31"/>
  <c r="K655" i="31"/>
  <c r="K654" i="31"/>
  <c r="K653" i="31"/>
  <c r="K652" i="31"/>
  <c r="K651" i="31"/>
  <c r="K650" i="31"/>
  <c r="K649" i="31"/>
  <c r="K647" i="31"/>
  <c r="E647" i="31"/>
  <c r="K646" i="31"/>
  <c r="K645" i="31"/>
  <c r="K644" i="31"/>
  <c r="K643" i="31"/>
  <c r="K642" i="31"/>
  <c r="K641" i="31"/>
  <c r="K640" i="31"/>
  <c r="K639" i="31"/>
  <c r="K638" i="31"/>
  <c r="K637" i="31"/>
  <c r="K636" i="31"/>
  <c r="K635" i="31"/>
  <c r="K634" i="31"/>
  <c r="K633" i="31"/>
  <c r="E631" i="31"/>
  <c r="K631" i="31" s="1"/>
  <c r="K630" i="31"/>
  <c r="K629" i="31"/>
  <c r="K628" i="31"/>
  <c r="K627" i="31"/>
  <c r="K626" i="31"/>
  <c r="K625" i="31"/>
  <c r="K623" i="31"/>
  <c r="E623" i="31"/>
  <c r="K622" i="31"/>
  <c r="K620" i="31"/>
  <c r="E620" i="31"/>
  <c r="K619" i="31"/>
  <c r="K617" i="31"/>
  <c r="E617" i="31"/>
  <c r="K616" i="31"/>
  <c r="E613" i="31"/>
  <c r="K613" i="31" s="1"/>
  <c r="K612" i="31"/>
  <c r="E602" i="31"/>
  <c r="E593" i="31"/>
  <c r="E592" i="31"/>
  <c r="E591" i="31"/>
  <c r="E582" i="31"/>
  <c r="E581" i="31"/>
  <c r="E580" i="31"/>
  <c r="E579" i="31"/>
  <c r="E578" i="31"/>
  <c r="E569" i="31"/>
  <c r="E568" i="31"/>
  <c r="E567" i="31"/>
  <c r="E566" i="31"/>
  <c r="E565" i="31"/>
  <c r="E564" i="31"/>
  <c r="E563" i="31"/>
  <c r="E562" i="31"/>
  <c r="E561" i="31"/>
  <c r="E552" i="31"/>
  <c r="E551" i="31"/>
  <c r="E550" i="31"/>
  <c r="E540" i="31"/>
  <c r="E539" i="31"/>
  <c r="E538" i="31"/>
  <c r="E537" i="31"/>
  <c r="E536" i="31"/>
  <c r="E535" i="31"/>
  <c r="E534" i="31"/>
  <c r="E533" i="31"/>
  <c r="E532" i="31"/>
  <c r="E531" i="31"/>
  <c r="E530" i="31"/>
  <c r="E529" i="31"/>
  <c r="E528" i="31"/>
  <c r="E527" i="31"/>
  <c r="E526" i="31"/>
  <c r="E525" i="31"/>
  <c r="E524" i="31"/>
  <c r="E515" i="31"/>
  <c r="E514" i="31"/>
  <c r="E513" i="31"/>
  <c r="E512" i="31"/>
  <c r="E511" i="31"/>
  <c r="E510" i="31"/>
  <c r="E509" i="31"/>
  <c r="E475" i="31"/>
  <c r="E473" i="31"/>
  <c r="E471" i="31"/>
  <c r="E460" i="31"/>
  <c r="E454" i="31"/>
  <c r="E452" i="31"/>
  <c r="E450" i="31"/>
  <c r="E448" i="31"/>
  <c r="E446" i="31"/>
  <c r="E443" i="31"/>
  <c r="E433" i="31"/>
  <c r="E431" i="31"/>
  <c r="E429" i="31"/>
  <c r="E427" i="31"/>
  <c r="E424" i="31"/>
  <c r="E412" i="31"/>
  <c r="E398" i="31"/>
  <c r="E396" i="31"/>
  <c r="E394" i="31"/>
  <c r="E392" i="31"/>
  <c r="E390" i="31"/>
  <c r="E388" i="31"/>
  <c r="E386" i="31"/>
  <c r="E382" i="31"/>
  <c r="E380" i="31"/>
  <c r="E372" i="31"/>
  <c r="E370" i="31"/>
  <c r="E368" i="31"/>
  <c r="E366" i="31"/>
  <c r="E296" i="31"/>
  <c r="E277" i="31"/>
  <c r="E275" i="31"/>
  <c r="E270" i="31"/>
  <c r="E267" i="31"/>
  <c r="E264" i="31"/>
  <c r="E262" i="31"/>
  <c r="E257" i="31"/>
  <c r="E255" i="31"/>
  <c r="E253" i="31"/>
  <c r="E251" i="31"/>
  <c r="E249" i="31"/>
  <c r="E236" i="31"/>
  <c r="E222" i="31"/>
  <c r="E221" i="31"/>
  <c r="K220" i="31"/>
  <c r="K217" i="31"/>
  <c r="E217" i="31"/>
  <c r="K214" i="31"/>
  <c r="E214" i="31"/>
  <c r="K213" i="31"/>
  <c r="E210" i="31"/>
  <c r="K210" i="31" s="1"/>
  <c r="K209" i="31"/>
  <c r="K205" i="31"/>
  <c r="K204" i="31"/>
  <c r="K203" i="31"/>
  <c r="E201" i="31"/>
  <c r="K201" i="31" s="1"/>
  <c r="K200" i="31"/>
  <c r="K199" i="31"/>
  <c r="K198" i="31"/>
  <c r="K197" i="31"/>
  <c r="E197" i="31"/>
  <c r="K190" i="31"/>
  <c r="E189" i="31"/>
  <c r="K189" i="31" s="1"/>
  <c r="K188" i="31"/>
  <c r="K187" i="31"/>
  <c r="K186" i="31"/>
  <c r="K185" i="31"/>
  <c r="K184" i="31"/>
  <c r="K183" i="31"/>
  <c r="K182" i="31"/>
  <c r="K181" i="31"/>
  <c r="K180" i="31"/>
  <c r="K179" i="31"/>
  <c r="K178" i="31"/>
  <c r="K177" i="31"/>
  <c r="K176" i="31"/>
  <c r="K175" i="31"/>
  <c r="K173" i="31"/>
  <c r="E173" i="31"/>
  <c r="K172" i="31"/>
  <c r="K171" i="31"/>
  <c r="K170" i="31"/>
  <c r="K169" i="31"/>
  <c r="K168" i="31"/>
  <c r="K167" i="31"/>
  <c r="K166" i="31"/>
  <c r="K165" i="31"/>
  <c r="K164" i="31"/>
  <c r="K163" i="31"/>
  <c r="K162" i="31"/>
  <c r="K161" i="31"/>
  <c r="K160" i="31"/>
  <c r="K159" i="31"/>
  <c r="E157" i="31"/>
  <c r="K157" i="31" s="1"/>
  <c r="K156" i="31"/>
  <c r="K155" i="31"/>
  <c r="K154" i="31"/>
  <c r="K153" i="31"/>
  <c r="K152" i="31"/>
  <c r="K151" i="31"/>
  <c r="K149" i="31"/>
  <c r="E149" i="31"/>
  <c r="K148" i="31"/>
  <c r="K146" i="31"/>
  <c r="E146" i="31"/>
  <c r="K145" i="31"/>
  <c r="K143" i="31"/>
  <c r="E143" i="31"/>
  <c r="K142" i="31"/>
  <c r="E139" i="31"/>
  <c r="K139" i="31" s="1"/>
  <c r="K138" i="31"/>
  <c r="E125" i="31"/>
  <c r="E116" i="31"/>
  <c r="E115" i="31"/>
  <c r="E114" i="31"/>
  <c r="E105" i="31"/>
  <c r="E104" i="31"/>
  <c r="E103" i="31"/>
  <c r="E102" i="31"/>
  <c r="E101" i="31"/>
  <c r="E92" i="31"/>
  <c r="E91" i="31"/>
  <c r="E90" i="31"/>
  <c r="E89" i="31"/>
  <c r="E88" i="31"/>
  <c r="E87" i="31"/>
  <c r="E86" i="31"/>
  <c r="E85" i="31"/>
  <c r="E84" i="31"/>
  <c r="E75" i="31"/>
  <c r="E74" i="31"/>
  <c r="E73" i="31"/>
  <c r="E63" i="31"/>
  <c r="E62" i="31"/>
  <c r="E61" i="31"/>
  <c r="E60" i="31"/>
  <c r="E59" i="31"/>
  <c r="E58" i="31"/>
  <c r="E57" i="31"/>
  <c r="E56" i="31"/>
  <c r="E55" i="31"/>
  <c r="E54" i="31"/>
  <c r="E53" i="31"/>
  <c r="E52" i="31"/>
  <c r="E51" i="31"/>
  <c r="E50" i="31"/>
  <c r="E49" i="31"/>
  <c r="E48" i="31"/>
  <c r="E47" i="31"/>
  <c r="E37" i="31"/>
  <c r="E36" i="31"/>
  <c r="E35" i="31"/>
  <c r="E34" i="31"/>
  <c r="E33" i="31"/>
  <c r="E32" i="31"/>
  <c r="E476" i="30"/>
  <c r="E475" i="30"/>
  <c r="E471" i="30"/>
  <c r="E467" i="30"/>
  <c r="E466" i="30"/>
  <c r="E465" i="30"/>
  <c r="E464" i="30"/>
  <c r="E452" i="30"/>
  <c r="E451" i="30"/>
  <c r="E450" i="30"/>
  <c r="E449" i="30"/>
  <c r="E448" i="30"/>
  <c r="E444" i="30"/>
  <c r="E443" i="30"/>
  <c r="E426" i="30"/>
  <c r="E425" i="30"/>
  <c r="E424" i="30"/>
  <c r="E423" i="30"/>
  <c r="E422" i="30"/>
  <c r="E418" i="30"/>
  <c r="E417" i="30"/>
  <c r="E416" i="30"/>
  <c r="E415" i="30"/>
  <c r="E414" i="30"/>
  <c r="E399" i="30"/>
  <c r="E397" i="30"/>
  <c r="E395" i="30"/>
  <c r="E393" i="30"/>
  <c r="E391" i="30"/>
  <c r="E389" i="30"/>
  <c r="E387" i="30"/>
  <c r="E383" i="30"/>
  <c r="E381" i="30"/>
  <c r="E373" i="30"/>
  <c r="E371" i="30"/>
  <c r="E369" i="30"/>
  <c r="E367" i="30"/>
  <c r="E299" i="30"/>
  <c r="E280" i="30"/>
  <c r="E278" i="30"/>
  <c r="E273" i="30"/>
  <c r="E270" i="30"/>
  <c r="E267" i="30"/>
  <c r="E265" i="30"/>
  <c r="E260" i="30"/>
  <c r="E258" i="30"/>
  <c r="E256" i="30"/>
  <c r="E254" i="30"/>
  <c r="E252" i="30"/>
  <c r="E239" i="30"/>
  <c r="E223" i="30"/>
  <c r="E221" i="30"/>
  <c r="E219" i="30"/>
  <c r="E217" i="30"/>
  <c r="E215" i="30"/>
  <c r="E213" i="30"/>
  <c r="E211" i="30"/>
  <c r="E203" i="30"/>
  <c r="E201" i="30"/>
  <c r="E199" i="30"/>
  <c r="I197" i="30"/>
  <c r="E197" i="30"/>
  <c r="I195" i="30"/>
  <c r="K13" i="30" s="1"/>
  <c r="E195" i="30"/>
  <c r="E188" i="30"/>
  <c r="E187" i="30"/>
  <c r="E180" i="30"/>
  <c r="E176" i="30"/>
  <c r="E167" i="30"/>
  <c r="E154" i="30"/>
  <c r="E138" i="30"/>
  <c r="E122" i="30"/>
  <c r="E113" i="30"/>
  <c r="E110" i="30"/>
  <c r="E107" i="30"/>
  <c r="E103" i="30"/>
  <c r="K103" i="30" s="1"/>
  <c r="K12" i="30" s="1"/>
  <c r="K102" i="30"/>
  <c r="E92" i="30"/>
  <c r="E90" i="30"/>
  <c r="E88" i="30"/>
  <c r="E86" i="30"/>
  <c r="E78" i="30"/>
  <c r="E76" i="30"/>
  <c r="E74" i="30"/>
  <c r="E72" i="30"/>
  <c r="E70" i="30"/>
  <c r="E68" i="30"/>
  <c r="E66" i="30"/>
  <c r="E64" i="30"/>
  <c r="E62" i="30"/>
  <c r="E55" i="30"/>
  <c r="I53" i="30"/>
  <c r="E53" i="30"/>
  <c r="I51" i="30"/>
  <c r="E51" i="30"/>
  <c r="E49" i="30"/>
  <c r="E47" i="30"/>
  <c r="I45" i="30"/>
  <c r="E45" i="30"/>
  <c r="I43" i="30"/>
  <c r="E43" i="30"/>
  <c r="I41" i="30"/>
  <c r="E41" i="30"/>
  <c r="I39" i="30"/>
  <c r="E39" i="30"/>
  <c r="E37" i="30"/>
  <c r="E29" i="30"/>
  <c r="E27" i="30"/>
  <c r="E25" i="30"/>
  <c r="K16" i="30"/>
  <c r="E483" i="29"/>
  <c r="E482" i="29"/>
  <c r="E478" i="29"/>
  <c r="E474" i="29"/>
  <c r="E473" i="29"/>
  <c r="E472" i="29"/>
  <c r="K18" i="29"/>
  <c r="E471" i="29"/>
  <c r="E460" i="29"/>
  <c r="E459" i="29"/>
  <c r="E458" i="29"/>
  <c r="E457" i="29"/>
  <c r="E456" i="29"/>
  <c r="E452" i="29"/>
  <c r="E451" i="29"/>
  <c r="E450" i="29"/>
  <c r="E449" i="29"/>
  <c r="E448" i="29"/>
  <c r="E431" i="29"/>
  <c r="E430" i="29"/>
  <c r="E429" i="29"/>
  <c r="E428" i="29"/>
  <c r="E427" i="29"/>
  <c r="E426" i="29"/>
  <c r="E425" i="29"/>
  <c r="E424" i="29"/>
  <c r="E423" i="29"/>
  <c r="E422" i="29"/>
  <c r="E421" i="29"/>
  <c r="E416" i="29"/>
  <c r="E415" i="29"/>
  <c r="E414" i="29"/>
  <c r="E413" i="29"/>
  <c r="E412" i="29"/>
  <c r="K17" i="29"/>
  <c r="E411" i="29"/>
  <c r="E397" i="29"/>
  <c r="E395" i="29"/>
  <c r="E393" i="29"/>
  <c r="E391" i="29"/>
  <c r="E389" i="29"/>
  <c r="E387" i="29"/>
  <c r="E385" i="29"/>
  <c r="E381" i="29"/>
  <c r="E379" i="29"/>
  <c r="E371" i="29"/>
  <c r="E369" i="29"/>
  <c r="E367" i="29"/>
  <c r="E365" i="29"/>
  <c r="E297" i="29"/>
  <c r="E284" i="29"/>
  <c r="E235" i="29"/>
  <c r="E223" i="29"/>
  <c r="E221" i="29"/>
  <c r="E219" i="29"/>
  <c r="E217" i="29"/>
  <c r="E215" i="29"/>
  <c r="E213" i="29"/>
  <c r="E211" i="29"/>
  <c r="E203" i="29"/>
  <c r="E201" i="29"/>
  <c r="E199" i="29"/>
  <c r="I197" i="29"/>
  <c r="E197" i="29"/>
  <c r="I195" i="29"/>
  <c r="E195" i="29"/>
  <c r="E188" i="29"/>
  <c r="E187" i="29"/>
  <c r="E183" i="29"/>
  <c r="E180" i="29"/>
  <c r="E176" i="29"/>
  <c r="E167" i="29"/>
  <c r="E154" i="29"/>
  <c r="E138" i="29"/>
  <c r="E122" i="29"/>
  <c r="E113" i="29"/>
  <c r="E110" i="29"/>
  <c r="E107" i="29"/>
  <c r="K103" i="29"/>
  <c r="E103" i="29"/>
  <c r="K102" i="29"/>
  <c r="E92" i="29"/>
  <c r="E90" i="29"/>
  <c r="E88" i="29"/>
  <c r="I86" i="29"/>
  <c r="E86" i="29"/>
  <c r="E78" i="29"/>
  <c r="E76" i="29"/>
  <c r="E74" i="29"/>
  <c r="E72" i="29"/>
  <c r="E70" i="29"/>
  <c r="E68" i="29"/>
  <c r="E66" i="29"/>
  <c r="E64" i="29"/>
  <c r="E62" i="29"/>
  <c r="E55" i="29"/>
  <c r="I53" i="29"/>
  <c r="E53" i="29"/>
  <c r="I51" i="29"/>
  <c r="E51" i="29"/>
  <c r="E49" i="29"/>
  <c r="E47" i="29"/>
  <c r="I45" i="29"/>
  <c r="E45" i="29"/>
  <c r="I43" i="29"/>
  <c r="E43" i="29"/>
  <c r="I41" i="29"/>
  <c r="E41" i="29"/>
  <c r="I39" i="29"/>
  <c r="E39" i="29"/>
  <c r="E37" i="29"/>
  <c r="E29" i="29"/>
  <c r="E27" i="29"/>
  <c r="E25" i="29"/>
  <c r="L754" i="31" l="1"/>
  <c r="L878" i="31"/>
  <c r="K698" i="31"/>
  <c r="H491" i="31" s="1"/>
  <c r="K190" i="29"/>
  <c r="K13" i="29" s="1"/>
  <c r="K14" i="30"/>
  <c r="K15" i="29"/>
  <c r="L608" i="31"/>
  <c r="H489" i="31" s="1"/>
  <c r="K16" i="29"/>
  <c r="H16" i="31"/>
  <c r="L131" i="31"/>
  <c r="H12" i="31" s="1"/>
  <c r="H493" i="31"/>
  <c r="L431" i="31"/>
  <c r="L433" i="31" s="1"/>
  <c r="H18" i="31" s="1"/>
  <c r="K15" i="30"/>
  <c r="K20" i="30" l="1"/>
  <c r="K3" i="30" s="1"/>
  <c r="K24" i="13" s="1"/>
  <c r="K20" i="29"/>
  <c r="K3" i="29" s="1"/>
  <c r="K9" i="11" s="1"/>
  <c r="H495" i="31"/>
  <c r="H498" i="31" s="1"/>
  <c r="K5" i="31" s="1"/>
  <c r="K26" i="10" s="1"/>
  <c r="H21" i="31"/>
  <c r="K4" i="31" s="1"/>
  <c r="K25" i="10" s="1"/>
  <c r="J28" i="24" l="1"/>
  <c r="K28" i="24" s="1"/>
  <c r="J29" i="24"/>
  <c r="K29" i="24" s="1"/>
  <c r="J30" i="24"/>
  <c r="K30" i="24" s="1"/>
  <c r="J31" i="24"/>
  <c r="K31" i="24" s="1"/>
  <c r="J32" i="24"/>
  <c r="K32" i="24" s="1"/>
  <c r="J33" i="24"/>
  <c r="K33" i="24" s="1"/>
  <c r="J34" i="24"/>
  <c r="K34" i="24" s="1"/>
  <c r="J35" i="24"/>
  <c r="K35" i="24" s="1"/>
  <c r="J36" i="24"/>
  <c r="K36" i="24" s="1"/>
  <c r="J37" i="24"/>
  <c r="K37" i="24" s="1"/>
  <c r="J38" i="24"/>
  <c r="K38" i="24" s="1"/>
  <c r="J39" i="24"/>
  <c r="K39" i="24" s="1"/>
  <c r="J40" i="24"/>
  <c r="K40" i="24" s="1"/>
  <c r="J41" i="24"/>
  <c r="K41" i="24" s="1"/>
  <c r="J42" i="24"/>
  <c r="K42" i="24" s="1"/>
  <c r="J43" i="24"/>
  <c r="K43" i="24" s="1"/>
  <c r="J44" i="24"/>
  <c r="K44" i="24" s="1"/>
  <c r="J45" i="24"/>
  <c r="K45" i="24" s="1"/>
  <c r="J46" i="24"/>
  <c r="K46" i="24" s="1"/>
  <c r="J47" i="24"/>
  <c r="K47" i="24" s="1"/>
  <c r="J48" i="24"/>
  <c r="K48" i="24" s="1"/>
  <c r="J49" i="24"/>
  <c r="K49" i="24" s="1"/>
  <c r="J50" i="24"/>
  <c r="K50" i="24" s="1"/>
  <c r="J51" i="24"/>
  <c r="K51" i="24" s="1"/>
  <c r="J52" i="24"/>
  <c r="K52" i="24" s="1"/>
  <c r="J53" i="24"/>
  <c r="K53" i="24" s="1"/>
  <c r="J54" i="24"/>
  <c r="K54" i="24" s="1"/>
  <c r="J55" i="24"/>
  <c r="K55" i="24" s="1"/>
  <c r="J56" i="24"/>
  <c r="K56" i="24" s="1"/>
  <c r="J57" i="24"/>
  <c r="K57" i="24" s="1"/>
  <c r="J58" i="24"/>
  <c r="K58" i="24" s="1"/>
  <c r="J59" i="24"/>
  <c r="K59" i="24" s="1"/>
  <c r="J60" i="24"/>
  <c r="K60" i="24" s="1"/>
  <c r="J61" i="24"/>
  <c r="K61" i="24" s="1"/>
  <c r="J62" i="24"/>
  <c r="K62" i="24" s="1"/>
  <c r="J63" i="24"/>
  <c r="K63" i="24" s="1"/>
  <c r="J64" i="24"/>
  <c r="K64" i="24" s="1"/>
  <c r="J65" i="24"/>
  <c r="K65" i="24" s="1"/>
  <c r="J66" i="24"/>
  <c r="K66" i="24" s="1"/>
  <c r="J67" i="24"/>
  <c r="K67" i="24" s="1"/>
  <c r="J68" i="24"/>
  <c r="K68" i="24" s="1"/>
  <c r="J69" i="24"/>
  <c r="K69" i="24" s="1"/>
  <c r="J70" i="24"/>
  <c r="K70" i="24" s="1"/>
  <c r="J71" i="24"/>
  <c r="K71" i="24" s="1"/>
  <c r="J72" i="24"/>
  <c r="K72" i="24" s="1"/>
  <c r="J73" i="24"/>
  <c r="K73" i="24" s="1"/>
  <c r="J74" i="24"/>
  <c r="K74" i="24" s="1"/>
  <c r="J75" i="24"/>
  <c r="K75" i="24" s="1"/>
  <c r="J76" i="24"/>
  <c r="K76" i="24" s="1"/>
  <c r="J77" i="24"/>
  <c r="K77" i="24" s="1"/>
  <c r="J78" i="24"/>
  <c r="K78" i="24" s="1"/>
  <c r="J79" i="24"/>
  <c r="K79" i="24" s="1"/>
  <c r="J80" i="24"/>
  <c r="K80" i="24" s="1"/>
  <c r="J81" i="24"/>
  <c r="K81" i="24" s="1"/>
  <c r="J82" i="24"/>
  <c r="K82" i="24" s="1"/>
  <c r="J83" i="24"/>
  <c r="K83" i="24" s="1"/>
  <c r="J84" i="24"/>
  <c r="K84" i="24" s="1"/>
  <c r="J85" i="24"/>
  <c r="K85" i="24" s="1"/>
  <c r="J86" i="24"/>
  <c r="K86" i="24" s="1"/>
  <c r="J87" i="24"/>
  <c r="K87" i="24" s="1"/>
  <c r="J88" i="24"/>
  <c r="K88" i="24" s="1"/>
  <c r="J89" i="24"/>
  <c r="K89" i="24" s="1"/>
  <c r="J90" i="24"/>
  <c r="K90" i="24" s="1"/>
  <c r="J91" i="24"/>
  <c r="K91" i="24" s="1"/>
  <c r="J92" i="24"/>
  <c r="K92" i="24" s="1"/>
  <c r="J93" i="24"/>
  <c r="K93" i="24" s="1"/>
  <c r="J94" i="24"/>
  <c r="K94" i="24" s="1"/>
  <c r="J95" i="24"/>
  <c r="K95" i="24" s="1"/>
  <c r="J96" i="24"/>
  <c r="K96" i="24" s="1"/>
  <c r="J97" i="24"/>
  <c r="K97" i="24" s="1"/>
  <c r="J98" i="24"/>
  <c r="K98" i="24" s="1"/>
  <c r="J99" i="24"/>
  <c r="K99" i="24" s="1"/>
  <c r="J100" i="24"/>
  <c r="K100" i="24" s="1"/>
  <c r="J101" i="24"/>
  <c r="K101" i="24" s="1"/>
  <c r="J102" i="24"/>
  <c r="K102" i="24" s="1"/>
  <c r="J103" i="24"/>
  <c r="K103" i="24" s="1"/>
  <c r="J104" i="24"/>
  <c r="K104" i="24" s="1"/>
  <c r="J105" i="24"/>
  <c r="K105" i="24" s="1"/>
  <c r="J106" i="24"/>
  <c r="K106" i="24" s="1"/>
  <c r="J107" i="24"/>
  <c r="K107" i="24" s="1"/>
  <c r="J108" i="24"/>
  <c r="K108" i="24" s="1"/>
  <c r="J109" i="24"/>
  <c r="K109" i="24" s="1"/>
  <c r="J110" i="24"/>
  <c r="K110" i="24" s="1"/>
  <c r="J111" i="24"/>
  <c r="K111" i="24" s="1"/>
  <c r="J112" i="24"/>
  <c r="K112" i="24" s="1"/>
  <c r="J113" i="24"/>
  <c r="K113" i="24" s="1"/>
  <c r="J114" i="24"/>
  <c r="K114" i="24" s="1"/>
  <c r="J115" i="24"/>
  <c r="K115" i="24" s="1"/>
  <c r="J116" i="24"/>
  <c r="K116" i="24" s="1"/>
  <c r="J117" i="24"/>
  <c r="K117" i="24" s="1"/>
  <c r="J118" i="24"/>
  <c r="K118" i="24" s="1"/>
  <c r="J119" i="24"/>
  <c r="K119" i="24" s="1"/>
  <c r="J120" i="24"/>
  <c r="K120" i="24" s="1"/>
  <c r="J121" i="24"/>
  <c r="K121" i="24" s="1"/>
  <c r="J122" i="24"/>
  <c r="K122" i="24" s="1"/>
  <c r="J123" i="24"/>
  <c r="K123" i="24" s="1"/>
  <c r="J124" i="24"/>
  <c r="K124" i="24" s="1"/>
  <c r="J125" i="24"/>
  <c r="K125" i="24" s="1"/>
  <c r="J126" i="24"/>
  <c r="K126" i="24" s="1"/>
  <c r="J127" i="24"/>
  <c r="K127" i="24" s="1"/>
  <c r="J128" i="24"/>
  <c r="K128" i="24" s="1"/>
  <c r="J129" i="24"/>
  <c r="K129" i="24" s="1"/>
  <c r="J130" i="24"/>
  <c r="K130" i="24" s="1"/>
  <c r="J131" i="24"/>
  <c r="K131" i="24" s="1"/>
  <c r="J132" i="24"/>
  <c r="K132" i="24" s="1"/>
  <c r="J133" i="24"/>
  <c r="K133" i="24" s="1"/>
  <c r="J134" i="24"/>
  <c r="K134" i="24" s="1"/>
  <c r="J135" i="24"/>
  <c r="K135" i="24" s="1"/>
  <c r="J136" i="24"/>
  <c r="K136" i="24" s="1"/>
  <c r="J137" i="24"/>
  <c r="K137" i="24" s="1"/>
  <c r="J138" i="24"/>
  <c r="K138" i="24" s="1"/>
  <c r="J139" i="24"/>
  <c r="K139" i="24" s="1"/>
  <c r="J140" i="24"/>
  <c r="K140" i="24" s="1"/>
  <c r="J141" i="24"/>
  <c r="K141" i="24" s="1"/>
  <c r="J142" i="24"/>
  <c r="K142" i="24" s="1"/>
  <c r="J143" i="24"/>
  <c r="K143" i="24" s="1"/>
  <c r="J144" i="24"/>
  <c r="K144" i="24" s="1"/>
  <c r="J145" i="24"/>
  <c r="K145" i="24" s="1"/>
  <c r="J146" i="24"/>
  <c r="K146" i="24" s="1"/>
  <c r="J147" i="24"/>
  <c r="K147" i="24" s="1"/>
  <c r="J148" i="24"/>
  <c r="K148" i="24" s="1"/>
  <c r="J149" i="24"/>
  <c r="K149" i="24" s="1"/>
  <c r="J150" i="24"/>
  <c r="K150" i="24" s="1"/>
  <c r="J151" i="24"/>
  <c r="K151" i="24" s="1"/>
  <c r="J152" i="24"/>
  <c r="K152" i="24" s="1"/>
  <c r="J153" i="24"/>
  <c r="K153" i="24" s="1"/>
  <c r="J154" i="24"/>
  <c r="K154" i="24" s="1"/>
  <c r="J155" i="24"/>
  <c r="K155" i="24" s="1"/>
  <c r="J156" i="24"/>
  <c r="K156" i="24" s="1"/>
  <c r="J157" i="24"/>
  <c r="K157" i="24" s="1"/>
  <c r="J158" i="24"/>
  <c r="K158" i="24" s="1"/>
  <c r="J159" i="24"/>
  <c r="K159" i="24" s="1"/>
  <c r="J160" i="24"/>
  <c r="K160" i="24" s="1"/>
  <c r="J161" i="24"/>
  <c r="K161" i="24" s="1"/>
  <c r="J162" i="24"/>
  <c r="K162" i="24" s="1"/>
  <c r="J163" i="24"/>
  <c r="K163" i="24" s="1"/>
  <c r="J164" i="24"/>
  <c r="K164" i="24" s="1"/>
  <c r="J165" i="24"/>
  <c r="K165" i="24" s="1"/>
  <c r="J166" i="24"/>
  <c r="K166" i="24" s="1"/>
  <c r="J167" i="24"/>
  <c r="K167" i="24" s="1"/>
  <c r="J168" i="24"/>
  <c r="K168" i="24" s="1"/>
  <c r="J169" i="24"/>
  <c r="K169" i="24" s="1"/>
  <c r="J170" i="24"/>
  <c r="K170" i="24" s="1"/>
  <c r="J171" i="24"/>
  <c r="K171" i="24" s="1"/>
  <c r="J172" i="24"/>
  <c r="K172" i="24" s="1"/>
  <c r="J173" i="24"/>
  <c r="K173" i="24" s="1"/>
  <c r="J174" i="24"/>
  <c r="K174" i="24" s="1"/>
  <c r="J175" i="24"/>
  <c r="K175" i="24" s="1"/>
  <c r="J176" i="24"/>
  <c r="K176" i="24" s="1"/>
  <c r="J177" i="24"/>
  <c r="K177" i="24" s="1"/>
  <c r="J178" i="24"/>
  <c r="K178" i="24" s="1"/>
  <c r="J179" i="24"/>
  <c r="K179" i="24" s="1"/>
  <c r="J180" i="24"/>
  <c r="K180" i="24" s="1"/>
  <c r="J181" i="24"/>
  <c r="K181" i="24" s="1"/>
  <c r="J182" i="24"/>
  <c r="K182" i="24" s="1"/>
  <c r="J183" i="24"/>
  <c r="K183" i="24" s="1"/>
  <c r="J184" i="24"/>
  <c r="K184" i="24" s="1"/>
  <c r="J185" i="24"/>
  <c r="K185" i="24" s="1"/>
  <c r="J186" i="24"/>
  <c r="K186" i="24" s="1"/>
  <c r="J187" i="24"/>
  <c r="K187" i="24" s="1"/>
  <c r="J188" i="24"/>
  <c r="K188" i="24" s="1"/>
  <c r="J189" i="24"/>
  <c r="K189" i="24" s="1"/>
  <c r="J190" i="24"/>
  <c r="K190" i="24" s="1"/>
  <c r="J191" i="24"/>
  <c r="K191" i="24" s="1"/>
  <c r="J192" i="24"/>
  <c r="K192" i="24" s="1"/>
  <c r="J193" i="24"/>
  <c r="K193" i="24" s="1"/>
  <c r="J194" i="24"/>
  <c r="K194" i="24" s="1"/>
  <c r="J195" i="24"/>
  <c r="K195" i="24" s="1"/>
  <c r="J196" i="24"/>
  <c r="K196" i="24" s="1"/>
  <c r="J197" i="24"/>
  <c r="K197" i="24" s="1"/>
  <c r="J198" i="24"/>
  <c r="K198" i="24" s="1"/>
  <c r="J199" i="24"/>
  <c r="K199" i="24" s="1"/>
  <c r="J200" i="24"/>
  <c r="K200" i="24" s="1"/>
  <c r="J201" i="24"/>
  <c r="K201" i="24" s="1"/>
  <c r="J202" i="24"/>
  <c r="K202" i="24" s="1"/>
  <c r="J203" i="24"/>
  <c r="K203" i="24" s="1"/>
  <c r="J204" i="24"/>
  <c r="K204" i="24" s="1"/>
  <c r="J205" i="24"/>
  <c r="K205" i="24" s="1"/>
  <c r="J206" i="24"/>
  <c r="K206" i="24" s="1"/>
  <c r="J26" i="23"/>
  <c r="K26" i="23" s="1"/>
  <c r="J27" i="23"/>
  <c r="K27" i="23" s="1"/>
  <c r="J28" i="23"/>
  <c r="K28" i="23" s="1"/>
  <c r="J29" i="23"/>
  <c r="K29" i="23" s="1"/>
  <c r="J30" i="23"/>
  <c r="K30" i="23" s="1"/>
  <c r="J31" i="23"/>
  <c r="K31" i="23" s="1"/>
  <c r="J32" i="23"/>
  <c r="K32" i="23" s="1"/>
  <c r="J33" i="23"/>
  <c r="K33" i="23" s="1"/>
  <c r="J34" i="23"/>
  <c r="K34" i="23" s="1"/>
  <c r="J35" i="23"/>
  <c r="K35" i="23" s="1"/>
  <c r="J36" i="23"/>
  <c r="K36" i="23" s="1"/>
  <c r="J37" i="23"/>
  <c r="K37" i="23" s="1"/>
  <c r="J38" i="23"/>
  <c r="K38" i="23" s="1"/>
  <c r="J39" i="23"/>
  <c r="K39" i="23" s="1"/>
  <c r="J40" i="23"/>
  <c r="K40" i="23" s="1"/>
  <c r="J41" i="23"/>
  <c r="K41" i="23" s="1"/>
  <c r="J42" i="23"/>
  <c r="K42" i="23" s="1"/>
  <c r="J43" i="23"/>
  <c r="K43" i="23" s="1"/>
  <c r="J44" i="23"/>
  <c r="K44" i="23" s="1"/>
  <c r="J45" i="23"/>
  <c r="K45" i="23" s="1"/>
  <c r="J46" i="23"/>
  <c r="K46" i="23" s="1"/>
  <c r="J47" i="23"/>
  <c r="K47" i="23" s="1"/>
  <c r="J48" i="23"/>
  <c r="K48" i="23" s="1"/>
  <c r="J49" i="23"/>
  <c r="K49" i="23" s="1"/>
  <c r="J50" i="23"/>
  <c r="K50" i="23" s="1"/>
  <c r="J51" i="23"/>
  <c r="K51" i="23" s="1"/>
  <c r="J52" i="23"/>
  <c r="K52" i="23" s="1"/>
  <c r="J53" i="23"/>
  <c r="K53" i="23" s="1"/>
  <c r="J54" i="23"/>
  <c r="K54" i="23" s="1"/>
  <c r="J55" i="23"/>
  <c r="K55" i="23" s="1"/>
  <c r="J56" i="23"/>
  <c r="K56" i="23" s="1"/>
  <c r="J57" i="23"/>
  <c r="K57" i="23" s="1"/>
  <c r="J58" i="23"/>
  <c r="K58" i="23" s="1"/>
  <c r="J59" i="23"/>
  <c r="K59" i="23" s="1"/>
  <c r="J60" i="23"/>
  <c r="K60" i="23" s="1"/>
  <c r="J61" i="23"/>
  <c r="K61" i="23" s="1"/>
  <c r="J62" i="23"/>
  <c r="K62" i="23" s="1"/>
  <c r="J63" i="23"/>
  <c r="K63" i="23" s="1"/>
  <c r="J64" i="23"/>
  <c r="K64" i="23" s="1"/>
  <c r="J65" i="23"/>
  <c r="K65" i="23" s="1"/>
  <c r="J66" i="23"/>
  <c r="K66" i="23" s="1"/>
  <c r="J67" i="23"/>
  <c r="K67" i="23" s="1"/>
  <c r="J68" i="23"/>
  <c r="K68" i="23" s="1"/>
  <c r="J69" i="23"/>
  <c r="K69" i="23" s="1"/>
  <c r="J70" i="23"/>
  <c r="K70" i="23" s="1"/>
  <c r="J71" i="23"/>
  <c r="K71" i="23" s="1"/>
  <c r="J72" i="23"/>
  <c r="K72" i="23" s="1"/>
  <c r="J73" i="23"/>
  <c r="K73" i="23" s="1"/>
  <c r="J74" i="23"/>
  <c r="K74" i="23" s="1"/>
  <c r="J75" i="23"/>
  <c r="K75" i="23" s="1"/>
  <c r="J76" i="23"/>
  <c r="K76" i="23" s="1"/>
  <c r="J77" i="23"/>
  <c r="K77" i="23" s="1"/>
  <c r="J78" i="23"/>
  <c r="K78" i="23" s="1"/>
  <c r="J79" i="23"/>
  <c r="K79" i="23" s="1"/>
  <c r="J80" i="23"/>
  <c r="K80" i="23" s="1"/>
  <c r="J81" i="23"/>
  <c r="K81" i="23" s="1"/>
  <c r="J82" i="23"/>
  <c r="K82" i="23" s="1"/>
  <c r="J83" i="23"/>
  <c r="K83" i="23" s="1"/>
  <c r="J84" i="23"/>
  <c r="K84" i="23" s="1"/>
  <c r="J85" i="23"/>
  <c r="K85" i="23" s="1"/>
  <c r="J86" i="23"/>
  <c r="K86" i="23" s="1"/>
  <c r="J87" i="23"/>
  <c r="K87" i="23" s="1"/>
  <c r="J88" i="23"/>
  <c r="K88" i="23" s="1"/>
  <c r="J89" i="23"/>
  <c r="K89" i="23" s="1"/>
  <c r="J90" i="23"/>
  <c r="K90" i="23" s="1"/>
  <c r="J91" i="23"/>
  <c r="K91" i="23" s="1"/>
  <c r="J92" i="23"/>
  <c r="K92" i="23" s="1"/>
  <c r="J93" i="23"/>
  <c r="K93" i="23" s="1"/>
  <c r="J94" i="23"/>
  <c r="K94" i="23" s="1"/>
  <c r="J95" i="23"/>
  <c r="K95" i="23" s="1"/>
  <c r="J96" i="23"/>
  <c r="K96" i="23" s="1"/>
  <c r="J97" i="23"/>
  <c r="K97" i="23" s="1"/>
  <c r="J98" i="23"/>
  <c r="K98" i="23" s="1"/>
  <c r="J99" i="23"/>
  <c r="K99" i="23" s="1"/>
  <c r="J100" i="23"/>
  <c r="K100" i="23" s="1"/>
  <c r="J101" i="23"/>
  <c r="K101" i="23" s="1"/>
  <c r="J102" i="23"/>
  <c r="K102" i="23" s="1"/>
  <c r="J103" i="23"/>
  <c r="K103" i="23" s="1"/>
  <c r="J104" i="23"/>
  <c r="K104" i="23" s="1"/>
  <c r="J105" i="23"/>
  <c r="K105" i="23" s="1"/>
  <c r="J106" i="23"/>
  <c r="K106" i="23" s="1"/>
  <c r="J107" i="23"/>
  <c r="K107" i="23" s="1"/>
  <c r="J108" i="23"/>
  <c r="K108" i="23" s="1"/>
  <c r="J109" i="23"/>
  <c r="K109" i="23" s="1"/>
  <c r="J110" i="23"/>
  <c r="K110" i="23" s="1"/>
  <c r="J111" i="23"/>
  <c r="K111" i="23" s="1"/>
  <c r="J112" i="23"/>
  <c r="K112" i="23" s="1"/>
  <c r="J113" i="23"/>
  <c r="K113" i="23" s="1"/>
  <c r="J114" i="23"/>
  <c r="K114" i="23" s="1"/>
  <c r="J115" i="23"/>
  <c r="K115" i="23" s="1"/>
  <c r="J116" i="23"/>
  <c r="K116" i="23" s="1"/>
  <c r="J117" i="23"/>
  <c r="K117" i="23" s="1"/>
  <c r="J26" i="22"/>
  <c r="K26" i="22" s="1"/>
  <c r="J27" i="22"/>
  <c r="K27" i="22" s="1"/>
  <c r="J28" i="22"/>
  <c r="K28" i="22" s="1"/>
  <c r="J29" i="22"/>
  <c r="K29" i="22" s="1"/>
  <c r="J30" i="22"/>
  <c r="K30" i="22" s="1"/>
  <c r="J31" i="22"/>
  <c r="K31" i="22" s="1"/>
  <c r="J32" i="22"/>
  <c r="K32" i="22" s="1"/>
  <c r="J33" i="22"/>
  <c r="K33" i="22" s="1"/>
  <c r="J34" i="22"/>
  <c r="K34" i="22" s="1"/>
  <c r="J35" i="22"/>
  <c r="K35" i="22" s="1"/>
  <c r="J36" i="22"/>
  <c r="K36" i="22" s="1"/>
  <c r="J37" i="22"/>
  <c r="K37" i="22" s="1"/>
  <c r="J38" i="22"/>
  <c r="K38" i="22" s="1"/>
  <c r="J39" i="22"/>
  <c r="K39" i="22" s="1"/>
  <c r="J40" i="22"/>
  <c r="K40" i="22" s="1"/>
  <c r="J41" i="22"/>
  <c r="K41" i="22" s="1"/>
  <c r="J42" i="22"/>
  <c r="K42" i="22" s="1"/>
  <c r="J43" i="22"/>
  <c r="K43" i="22" s="1"/>
  <c r="J44" i="22"/>
  <c r="K44" i="22" s="1"/>
  <c r="J45" i="22"/>
  <c r="K45" i="22" s="1"/>
  <c r="J46" i="22"/>
  <c r="K46" i="22" s="1"/>
  <c r="J47" i="22"/>
  <c r="K47" i="22" s="1"/>
  <c r="J48" i="22"/>
  <c r="K48" i="22" s="1"/>
  <c r="J49" i="22"/>
  <c r="K49" i="22" s="1"/>
  <c r="J50" i="22"/>
  <c r="K50" i="22" s="1"/>
  <c r="J51" i="22"/>
  <c r="K51" i="22" s="1"/>
  <c r="J52" i="22"/>
  <c r="K52" i="22" s="1"/>
  <c r="J53" i="22"/>
  <c r="K53" i="22" s="1"/>
  <c r="J54" i="22"/>
  <c r="K54" i="22" s="1"/>
  <c r="J55" i="22"/>
  <c r="K55" i="22" s="1"/>
  <c r="J56" i="22"/>
  <c r="K56" i="22" s="1"/>
  <c r="J57" i="22"/>
  <c r="K57" i="22" s="1"/>
  <c r="J58" i="22"/>
  <c r="K58" i="22" s="1"/>
  <c r="J59" i="22"/>
  <c r="K59" i="22" s="1"/>
  <c r="J60" i="22"/>
  <c r="K60" i="22" s="1"/>
  <c r="J61" i="22"/>
  <c r="K61" i="22" s="1"/>
  <c r="J62" i="22"/>
  <c r="K62" i="22" s="1"/>
  <c r="J63" i="22"/>
  <c r="K63" i="22" s="1"/>
  <c r="J64" i="22"/>
  <c r="K64" i="22" s="1"/>
  <c r="J65" i="22"/>
  <c r="K65" i="22" s="1"/>
  <c r="J66" i="22"/>
  <c r="K66" i="22" s="1"/>
  <c r="J67" i="22"/>
  <c r="K67" i="22" s="1"/>
  <c r="J68" i="22"/>
  <c r="K68" i="22" s="1"/>
  <c r="J69" i="22"/>
  <c r="K69" i="22" s="1"/>
  <c r="J70" i="22"/>
  <c r="K70" i="22" s="1"/>
  <c r="J71" i="22"/>
  <c r="K71" i="22" s="1"/>
  <c r="J72" i="22"/>
  <c r="K72" i="22" s="1"/>
  <c r="J73" i="22"/>
  <c r="K73" i="22" s="1"/>
  <c r="J74" i="22"/>
  <c r="K74" i="22" s="1"/>
  <c r="J75" i="22"/>
  <c r="K75" i="22" s="1"/>
  <c r="J76" i="22"/>
  <c r="K76" i="22" s="1"/>
  <c r="J77" i="22"/>
  <c r="K77" i="22" s="1"/>
  <c r="J78" i="22"/>
  <c r="K78" i="22" s="1"/>
  <c r="J79" i="22"/>
  <c r="K79" i="22" s="1"/>
  <c r="J80" i="22"/>
  <c r="K80" i="22" s="1"/>
  <c r="J81" i="22"/>
  <c r="K81" i="22" s="1"/>
  <c r="J82" i="22"/>
  <c r="K82" i="22" s="1"/>
  <c r="J83" i="22"/>
  <c r="K83" i="22" s="1"/>
  <c r="J84" i="22"/>
  <c r="K84" i="22" s="1"/>
  <c r="J85" i="22"/>
  <c r="K85" i="22" s="1"/>
  <c r="J86" i="22"/>
  <c r="K86" i="22" s="1"/>
  <c r="J87" i="22"/>
  <c r="K87" i="22" s="1"/>
  <c r="J88" i="22"/>
  <c r="K88" i="22" s="1"/>
  <c r="J89" i="22"/>
  <c r="K89" i="22" s="1"/>
  <c r="J90" i="22"/>
  <c r="K90" i="22" s="1"/>
  <c r="J91" i="22"/>
  <c r="K91" i="22" s="1"/>
  <c r="J92" i="22"/>
  <c r="K92" i="22" s="1"/>
  <c r="J93" i="22"/>
  <c r="K93" i="22" s="1"/>
  <c r="J94" i="22"/>
  <c r="K94" i="22" s="1"/>
  <c r="J95" i="22"/>
  <c r="K95" i="22" s="1"/>
  <c r="J96" i="22"/>
  <c r="K96" i="22" s="1"/>
  <c r="J97" i="22"/>
  <c r="K97" i="22" s="1"/>
  <c r="J98" i="22"/>
  <c r="K98" i="22" s="1"/>
  <c r="J99" i="22"/>
  <c r="K99" i="22" s="1"/>
  <c r="J100" i="22"/>
  <c r="K100" i="22" s="1"/>
  <c r="J101" i="22"/>
  <c r="K101" i="22" s="1"/>
  <c r="J102" i="22"/>
  <c r="K102" i="22" s="1"/>
  <c r="J103" i="22"/>
  <c r="K103" i="22" s="1"/>
  <c r="J104" i="22"/>
  <c r="K104" i="22" s="1"/>
  <c r="J105" i="22"/>
  <c r="K105" i="22" s="1"/>
  <c r="J106" i="22"/>
  <c r="K106" i="22" s="1"/>
  <c r="J107" i="22"/>
  <c r="K107" i="22" s="1"/>
  <c r="J108" i="22"/>
  <c r="K108" i="22" s="1"/>
  <c r="J109" i="22"/>
  <c r="K109" i="22" s="1"/>
  <c r="J110" i="22"/>
  <c r="K110" i="22" s="1"/>
  <c r="J111" i="22"/>
  <c r="K111" i="22" s="1"/>
  <c r="J112" i="22"/>
  <c r="K112" i="22" s="1"/>
  <c r="J113" i="22"/>
  <c r="K113" i="22" s="1"/>
  <c r="J114" i="22"/>
  <c r="K114" i="22" s="1"/>
  <c r="J26" i="21"/>
  <c r="K26" i="21" s="1"/>
  <c r="J27" i="21"/>
  <c r="K27" i="21" s="1"/>
  <c r="J28" i="21"/>
  <c r="K28" i="21" s="1"/>
  <c r="J29" i="21"/>
  <c r="K29" i="21" s="1"/>
  <c r="J30" i="21"/>
  <c r="K30" i="21" s="1"/>
  <c r="J31" i="21"/>
  <c r="K31" i="21" s="1"/>
  <c r="J32" i="21"/>
  <c r="K32" i="21" s="1"/>
  <c r="J33" i="21"/>
  <c r="K33" i="21" s="1"/>
  <c r="J34" i="21"/>
  <c r="K34" i="21" s="1"/>
  <c r="J35" i="21"/>
  <c r="K35" i="21" s="1"/>
  <c r="J36" i="21"/>
  <c r="K36" i="21" s="1"/>
  <c r="J37" i="21"/>
  <c r="K37" i="21" s="1"/>
  <c r="J38" i="21"/>
  <c r="K38" i="21" s="1"/>
  <c r="J39" i="21"/>
  <c r="K39" i="21" s="1"/>
  <c r="J40" i="21"/>
  <c r="K40" i="21" s="1"/>
  <c r="J41" i="21"/>
  <c r="K41" i="21" s="1"/>
  <c r="J42" i="21"/>
  <c r="K42" i="21" s="1"/>
  <c r="J43" i="21"/>
  <c r="K43" i="21" s="1"/>
  <c r="J44" i="21"/>
  <c r="K44" i="21" s="1"/>
  <c r="J45" i="21"/>
  <c r="K45" i="21" s="1"/>
  <c r="J46" i="21"/>
  <c r="K46" i="21" s="1"/>
  <c r="J47" i="21"/>
  <c r="K47" i="21" s="1"/>
  <c r="J48" i="21"/>
  <c r="K48" i="21" s="1"/>
  <c r="J49" i="21"/>
  <c r="K49" i="21" s="1"/>
  <c r="J50" i="21"/>
  <c r="K50" i="21" s="1"/>
  <c r="J51" i="21"/>
  <c r="K51" i="21" s="1"/>
  <c r="J52" i="21"/>
  <c r="K52" i="21" s="1"/>
  <c r="J53" i="21"/>
  <c r="K53" i="21" s="1"/>
  <c r="J54" i="21"/>
  <c r="K54" i="21" s="1"/>
  <c r="J55" i="21"/>
  <c r="K55" i="21" s="1"/>
  <c r="J56" i="21"/>
  <c r="K56" i="21" s="1"/>
  <c r="J57" i="21"/>
  <c r="K57" i="21" s="1"/>
  <c r="J58" i="21"/>
  <c r="K58" i="21" s="1"/>
  <c r="J59" i="21"/>
  <c r="K59" i="21" s="1"/>
  <c r="J60" i="21"/>
  <c r="K60" i="21" s="1"/>
  <c r="J61" i="21"/>
  <c r="K61" i="21" s="1"/>
  <c r="J62" i="21"/>
  <c r="K62" i="21" s="1"/>
  <c r="J63" i="21"/>
  <c r="K63" i="21" s="1"/>
  <c r="J64" i="21"/>
  <c r="K64" i="21" s="1"/>
  <c r="J65" i="21"/>
  <c r="K65" i="21" s="1"/>
  <c r="J66" i="21"/>
  <c r="K66" i="21" s="1"/>
  <c r="J67" i="21"/>
  <c r="K67" i="21" s="1"/>
  <c r="J68" i="21"/>
  <c r="K68" i="21" s="1"/>
  <c r="J69" i="21"/>
  <c r="K69" i="21" s="1"/>
  <c r="J70" i="21"/>
  <c r="K70" i="21" s="1"/>
  <c r="J71" i="21"/>
  <c r="K71" i="21" s="1"/>
  <c r="J72" i="21"/>
  <c r="K72" i="21" s="1"/>
  <c r="J73" i="21"/>
  <c r="K73" i="21" s="1"/>
  <c r="J74" i="21"/>
  <c r="K74" i="21" s="1"/>
  <c r="J75" i="21"/>
  <c r="K75" i="21" s="1"/>
  <c r="J76" i="21"/>
  <c r="K76" i="21" s="1"/>
  <c r="J77" i="21"/>
  <c r="K77" i="21" s="1"/>
  <c r="J78" i="21"/>
  <c r="K78" i="21" s="1"/>
  <c r="J79" i="21"/>
  <c r="K79" i="21" s="1"/>
  <c r="J80" i="21"/>
  <c r="K80" i="21" s="1"/>
  <c r="J81" i="21"/>
  <c r="K81" i="21" s="1"/>
  <c r="J82" i="21"/>
  <c r="K82" i="21" s="1"/>
  <c r="J83" i="21"/>
  <c r="K83" i="21" s="1"/>
  <c r="J84" i="21"/>
  <c r="K84" i="21" s="1"/>
  <c r="J85" i="21"/>
  <c r="K85" i="21" s="1"/>
  <c r="J86" i="21"/>
  <c r="K86" i="21" s="1"/>
  <c r="J87" i="21"/>
  <c r="K87" i="21" s="1"/>
  <c r="J88" i="21"/>
  <c r="K88" i="21" s="1"/>
  <c r="J89" i="21"/>
  <c r="K89" i="21" s="1"/>
  <c r="J90" i="21"/>
  <c r="K90" i="21" s="1"/>
  <c r="J91" i="21"/>
  <c r="K91" i="21" s="1"/>
  <c r="J92" i="21"/>
  <c r="K92" i="21" s="1"/>
  <c r="J93" i="21"/>
  <c r="K93" i="21" s="1"/>
  <c r="J25" i="20"/>
  <c r="K25" i="20" s="1"/>
  <c r="J26" i="20"/>
  <c r="K26" i="20" s="1"/>
  <c r="J27" i="20"/>
  <c r="K27" i="20" s="1"/>
  <c r="J28" i="20"/>
  <c r="K28" i="20" s="1"/>
  <c r="J29" i="20"/>
  <c r="K29" i="20" s="1"/>
  <c r="J30" i="20"/>
  <c r="K30" i="20" s="1"/>
  <c r="J31" i="20"/>
  <c r="K31" i="20" s="1"/>
  <c r="J32" i="20"/>
  <c r="K32" i="20" s="1"/>
  <c r="J33" i="20"/>
  <c r="K33" i="20" s="1"/>
  <c r="J34" i="20"/>
  <c r="K34" i="20" s="1"/>
  <c r="J35" i="20"/>
  <c r="K35" i="20" s="1"/>
  <c r="J36" i="20"/>
  <c r="K36" i="20" s="1"/>
  <c r="J37" i="20"/>
  <c r="K37" i="20" s="1"/>
  <c r="J38" i="20"/>
  <c r="K38" i="20" s="1"/>
  <c r="J39" i="20"/>
  <c r="K39" i="20" s="1"/>
  <c r="J40" i="20"/>
  <c r="K40" i="20" s="1"/>
  <c r="J41" i="20"/>
  <c r="K41" i="20" s="1"/>
  <c r="J42" i="20"/>
  <c r="K42" i="20" s="1"/>
  <c r="J43" i="20"/>
  <c r="K43" i="20" s="1"/>
  <c r="J44" i="20"/>
  <c r="K44" i="20" s="1"/>
  <c r="J45" i="20"/>
  <c r="K45" i="20" s="1"/>
  <c r="J46" i="20"/>
  <c r="K46" i="20" s="1"/>
  <c r="J47" i="20"/>
  <c r="K47" i="20" s="1"/>
  <c r="J48" i="20"/>
  <c r="K48" i="20" s="1"/>
  <c r="J49" i="20"/>
  <c r="K49" i="20" s="1"/>
  <c r="J50" i="20"/>
  <c r="K50" i="20" s="1"/>
  <c r="J51" i="20"/>
  <c r="K51" i="20" s="1"/>
  <c r="J52" i="20"/>
  <c r="K52" i="20" s="1"/>
  <c r="J53" i="20"/>
  <c r="K53" i="20" s="1"/>
  <c r="J54" i="20"/>
  <c r="K54" i="20" s="1"/>
  <c r="J55" i="20"/>
  <c r="K55" i="20" s="1"/>
  <c r="J56" i="20"/>
  <c r="K56" i="20" s="1"/>
  <c r="J57" i="20"/>
  <c r="K57" i="20" s="1"/>
  <c r="J58" i="20"/>
  <c r="K58" i="20" s="1"/>
  <c r="J59" i="20"/>
  <c r="K59" i="20" s="1"/>
  <c r="J60" i="20"/>
  <c r="K60" i="20" s="1"/>
  <c r="J61" i="20"/>
  <c r="K61" i="20" s="1"/>
  <c r="J62" i="20"/>
  <c r="K62" i="20" s="1"/>
  <c r="J63" i="20"/>
  <c r="K63" i="20" s="1"/>
  <c r="J32" i="19"/>
  <c r="K32" i="19" s="1"/>
  <c r="J33" i="19"/>
  <c r="K33" i="19" s="1"/>
  <c r="J34" i="19"/>
  <c r="K34" i="19" s="1"/>
  <c r="J35" i="19"/>
  <c r="K35" i="19" s="1"/>
  <c r="J36" i="19"/>
  <c r="K36" i="19" s="1"/>
  <c r="J37" i="19"/>
  <c r="K37" i="19" s="1"/>
  <c r="J38" i="19"/>
  <c r="K38" i="19" s="1"/>
  <c r="J39" i="19"/>
  <c r="K39" i="19" s="1"/>
  <c r="J40" i="19"/>
  <c r="K40" i="19" s="1"/>
  <c r="J41" i="19"/>
  <c r="K41" i="19" s="1"/>
  <c r="J42" i="19"/>
  <c r="K42" i="19" s="1"/>
  <c r="J43" i="19"/>
  <c r="K43" i="19" s="1"/>
  <c r="J44" i="19"/>
  <c r="K44" i="19" s="1"/>
  <c r="J45" i="19"/>
  <c r="K45" i="19" s="1"/>
  <c r="J46" i="19"/>
  <c r="K46" i="19" s="1"/>
  <c r="J47" i="19"/>
  <c r="K47" i="19" s="1"/>
  <c r="J48" i="19"/>
  <c r="K48" i="19" s="1"/>
  <c r="J49" i="19"/>
  <c r="K49" i="19" s="1"/>
  <c r="J50" i="19"/>
  <c r="K50" i="19" s="1"/>
  <c r="J51" i="19"/>
  <c r="K51" i="19" s="1"/>
  <c r="J52" i="19"/>
  <c r="K52" i="19" s="1"/>
  <c r="J53" i="19"/>
  <c r="K53" i="19" s="1"/>
  <c r="J54" i="19"/>
  <c r="K54" i="19" s="1"/>
  <c r="J55" i="19"/>
  <c r="K55" i="19" s="1"/>
  <c r="J56" i="19"/>
  <c r="K56" i="19" s="1"/>
  <c r="J57" i="19"/>
  <c r="K57" i="19" s="1"/>
  <c r="J58" i="19"/>
  <c r="K58" i="19" s="1"/>
  <c r="J59" i="19"/>
  <c r="K59" i="19" s="1"/>
  <c r="J60" i="19"/>
  <c r="K60" i="19" s="1"/>
  <c r="J61" i="19"/>
  <c r="K61" i="19" s="1"/>
  <c r="J62" i="19"/>
  <c r="K62" i="19" s="1"/>
  <c r="J63" i="19"/>
  <c r="K63" i="19" s="1"/>
  <c r="J64" i="19"/>
  <c r="K64" i="19" s="1"/>
  <c r="J65" i="19"/>
  <c r="K65" i="19" s="1"/>
  <c r="J66" i="19"/>
  <c r="K66" i="19" s="1"/>
  <c r="J67" i="19"/>
  <c r="K67" i="19" s="1"/>
  <c r="J68" i="19"/>
  <c r="K68" i="19" s="1"/>
  <c r="J69" i="19"/>
  <c r="K69" i="19" s="1"/>
  <c r="J70" i="19"/>
  <c r="K70" i="19" s="1"/>
  <c r="J71" i="19"/>
  <c r="K71" i="19" s="1"/>
  <c r="J72" i="19"/>
  <c r="K72" i="19" s="1"/>
  <c r="J73" i="19"/>
  <c r="K73" i="19" s="1"/>
  <c r="J74" i="19"/>
  <c r="K74" i="19" s="1"/>
  <c r="J75" i="19"/>
  <c r="K75" i="19" s="1"/>
  <c r="J76" i="19"/>
  <c r="K76" i="19" s="1"/>
  <c r="J77" i="19"/>
  <c r="K77" i="19" s="1"/>
  <c r="J78" i="19"/>
  <c r="K78" i="19" s="1"/>
  <c r="J79" i="19"/>
  <c r="K79" i="19" s="1"/>
  <c r="J80" i="19"/>
  <c r="K80" i="19" s="1"/>
  <c r="J81" i="19"/>
  <c r="K81" i="19" s="1"/>
  <c r="J82" i="19"/>
  <c r="K82" i="19" s="1"/>
  <c r="J83" i="19"/>
  <c r="K83" i="19" s="1"/>
  <c r="J84" i="19"/>
  <c r="K84" i="19" s="1"/>
  <c r="J85" i="19"/>
  <c r="K85" i="19" s="1"/>
  <c r="J86" i="19"/>
  <c r="K86" i="19" s="1"/>
  <c r="J87" i="19"/>
  <c r="K87" i="19" s="1"/>
  <c r="J88" i="19"/>
  <c r="K88" i="19" s="1"/>
  <c r="J89" i="19"/>
  <c r="K89" i="19" s="1"/>
  <c r="J90" i="19"/>
  <c r="K90" i="19" s="1"/>
  <c r="J91" i="19"/>
  <c r="K91" i="19" s="1"/>
  <c r="J92" i="19"/>
  <c r="K92" i="19" s="1"/>
  <c r="J93" i="19"/>
  <c r="K93" i="19" s="1"/>
  <c r="J94" i="19"/>
  <c r="K94" i="19" s="1"/>
  <c r="J95" i="19"/>
  <c r="K95" i="19" s="1"/>
  <c r="J96" i="19"/>
  <c r="K96" i="19" s="1"/>
  <c r="J97" i="19"/>
  <c r="K97" i="19" s="1"/>
  <c r="J98" i="19"/>
  <c r="K98" i="19" s="1"/>
  <c r="J99" i="19"/>
  <c r="K99" i="19" s="1"/>
  <c r="J100" i="19"/>
  <c r="K100" i="19" s="1"/>
  <c r="J101" i="19"/>
  <c r="K101" i="19" s="1"/>
  <c r="J102" i="19"/>
  <c r="K102" i="19" s="1"/>
  <c r="J103" i="19"/>
  <c r="K103" i="19" s="1"/>
  <c r="J104" i="19"/>
  <c r="K104" i="19" s="1"/>
  <c r="J105" i="19"/>
  <c r="K105" i="19" s="1"/>
  <c r="J106" i="19"/>
  <c r="K106" i="19" s="1"/>
  <c r="J107" i="19"/>
  <c r="K107" i="19" s="1"/>
  <c r="J108" i="19"/>
  <c r="K108" i="19" s="1"/>
  <c r="J109" i="19"/>
  <c r="K109" i="19" s="1"/>
  <c r="J110" i="19"/>
  <c r="K110" i="19" s="1"/>
  <c r="J111" i="19"/>
  <c r="K111" i="19" s="1"/>
  <c r="J112" i="19"/>
  <c r="K112" i="19" s="1"/>
  <c r="J113" i="19"/>
  <c r="K113" i="19" s="1"/>
  <c r="J114" i="19"/>
  <c r="K114" i="19" s="1"/>
  <c r="J115" i="19"/>
  <c r="K115" i="19" s="1"/>
  <c r="J116" i="19"/>
  <c r="K116" i="19" s="1"/>
  <c r="J117" i="19"/>
  <c r="K117" i="19" s="1"/>
  <c r="J118" i="19"/>
  <c r="K118" i="19" s="1"/>
  <c r="J119" i="19"/>
  <c r="K119" i="19" s="1"/>
  <c r="J120" i="19"/>
  <c r="K120" i="19" s="1"/>
  <c r="J121" i="19"/>
  <c r="K121" i="19" s="1"/>
  <c r="J122" i="19"/>
  <c r="K122" i="19" s="1"/>
  <c r="J123" i="19"/>
  <c r="K123" i="19" s="1"/>
  <c r="J124" i="19"/>
  <c r="K124" i="19" s="1"/>
  <c r="J125" i="19"/>
  <c r="K125" i="19" s="1"/>
  <c r="J126" i="19"/>
  <c r="K126" i="19" s="1"/>
  <c r="J127" i="19"/>
  <c r="K127" i="19" s="1"/>
  <c r="J128" i="19"/>
  <c r="K128" i="19" s="1"/>
  <c r="J129" i="19"/>
  <c r="K129" i="19" s="1"/>
  <c r="J130" i="19"/>
  <c r="K130" i="19" s="1"/>
  <c r="J131" i="19"/>
  <c r="K131" i="19" s="1"/>
  <c r="J132" i="19"/>
  <c r="K132" i="19" s="1"/>
  <c r="J133" i="19"/>
  <c r="K133" i="19" s="1"/>
  <c r="J134" i="19"/>
  <c r="K134" i="19" s="1"/>
  <c r="J135" i="19"/>
  <c r="K135" i="19" s="1"/>
  <c r="J136" i="19"/>
  <c r="K136" i="19" s="1"/>
  <c r="J137" i="19"/>
  <c r="K137" i="19" s="1"/>
  <c r="J138" i="19"/>
  <c r="K138" i="19" s="1"/>
  <c r="J139" i="19"/>
  <c r="K139" i="19" s="1"/>
  <c r="J140" i="19"/>
  <c r="K140" i="19" s="1"/>
  <c r="J141" i="19"/>
  <c r="K141" i="19" s="1"/>
  <c r="J142" i="19"/>
  <c r="K142" i="19" s="1"/>
  <c r="J143" i="19"/>
  <c r="K143" i="19" s="1"/>
  <c r="J144" i="19"/>
  <c r="K144" i="19" s="1"/>
  <c r="J145" i="19"/>
  <c r="K145" i="19" s="1"/>
  <c r="J146" i="19"/>
  <c r="K146" i="19" s="1"/>
  <c r="J147" i="19"/>
  <c r="K147" i="19" s="1"/>
  <c r="J148" i="19"/>
  <c r="K148" i="19" s="1"/>
  <c r="J149" i="19"/>
  <c r="K149" i="19" s="1"/>
  <c r="J150" i="19"/>
  <c r="K150" i="19" s="1"/>
  <c r="J151" i="19"/>
  <c r="K151" i="19" s="1"/>
  <c r="J152" i="19"/>
  <c r="K152" i="19" s="1"/>
  <c r="J153" i="19"/>
  <c r="K153" i="19" s="1"/>
  <c r="J154" i="19"/>
  <c r="K154" i="19" s="1"/>
  <c r="J155" i="19"/>
  <c r="K155" i="19" s="1"/>
  <c r="J156" i="19"/>
  <c r="K156" i="19" s="1"/>
  <c r="J157" i="19"/>
  <c r="K157" i="19" s="1"/>
  <c r="J158" i="19"/>
  <c r="K158" i="19" s="1"/>
  <c r="J159" i="19"/>
  <c r="K159" i="19" s="1"/>
  <c r="J160" i="19"/>
  <c r="K160" i="19" s="1"/>
  <c r="J161" i="19"/>
  <c r="K161" i="19" s="1"/>
  <c r="J162" i="19"/>
  <c r="K162" i="19" s="1"/>
  <c r="J163" i="19"/>
  <c r="K163" i="19" s="1"/>
  <c r="J164" i="19"/>
  <c r="K164" i="19" s="1"/>
  <c r="J165" i="19"/>
  <c r="K165" i="19" s="1"/>
  <c r="J166" i="19"/>
  <c r="K166" i="19" s="1"/>
  <c r="J167" i="19"/>
  <c r="K167" i="19" s="1"/>
  <c r="J168" i="19"/>
  <c r="K168" i="19" s="1"/>
  <c r="J169" i="19"/>
  <c r="K169" i="19" s="1"/>
  <c r="J170" i="19"/>
  <c r="K170" i="19" s="1"/>
  <c r="J171" i="19"/>
  <c r="K171" i="19" s="1"/>
  <c r="J172" i="19"/>
  <c r="K172" i="19" s="1"/>
  <c r="J173" i="19"/>
  <c r="K173" i="19" s="1"/>
  <c r="J174" i="19"/>
  <c r="K174" i="19" s="1"/>
  <c r="J175" i="19"/>
  <c r="K175" i="19" s="1"/>
  <c r="J176" i="19"/>
  <c r="K176" i="19" s="1"/>
  <c r="J177" i="19"/>
  <c r="K177" i="19" s="1"/>
  <c r="J178" i="19"/>
  <c r="K178" i="19" s="1"/>
  <c r="J179" i="19"/>
  <c r="K179" i="19" s="1"/>
  <c r="J180" i="19"/>
  <c r="K180" i="19" s="1"/>
  <c r="J181" i="19"/>
  <c r="K181" i="19" s="1"/>
  <c r="J182" i="19"/>
  <c r="K182" i="19" s="1"/>
  <c r="J183" i="19"/>
  <c r="K183" i="19" s="1"/>
  <c r="J184" i="19"/>
  <c r="K184" i="19" s="1"/>
  <c r="J185" i="19"/>
  <c r="K185" i="19" s="1"/>
  <c r="J186" i="19"/>
  <c r="K186" i="19" s="1"/>
  <c r="J187" i="19"/>
  <c r="K187" i="19" s="1"/>
  <c r="J188" i="19"/>
  <c r="K188" i="19" s="1"/>
  <c r="J189" i="19"/>
  <c r="K189" i="19" s="1"/>
  <c r="J190" i="19"/>
  <c r="K190" i="19" s="1"/>
  <c r="J191" i="19"/>
  <c r="K191" i="19" s="1"/>
  <c r="J192" i="19"/>
  <c r="K192" i="19" s="1"/>
  <c r="J193" i="19"/>
  <c r="K193" i="19" s="1"/>
  <c r="J194" i="19"/>
  <c r="K194" i="19" s="1"/>
  <c r="J195" i="19"/>
  <c r="K195" i="19" s="1"/>
  <c r="J196" i="19"/>
  <c r="K196" i="19" s="1"/>
  <c r="J197" i="19"/>
  <c r="K197" i="19" s="1"/>
  <c r="J198" i="19"/>
  <c r="K198" i="19" s="1"/>
  <c r="J199" i="19"/>
  <c r="K199" i="19" s="1"/>
  <c r="J200" i="19"/>
  <c r="K200" i="19" s="1"/>
  <c r="J201" i="19"/>
  <c r="K201" i="19" s="1"/>
  <c r="J202" i="19"/>
  <c r="K202" i="19" s="1"/>
  <c r="J203" i="19"/>
  <c r="K203" i="19" s="1"/>
  <c r="J204" i="19"/>
  <c r="K204" i="19" s="1"/>
  <c r="J205" i="19"/>
  <c r="K205" i="19" s="1"/>
  <c r="J206" i="19"/>
  <c r="K206" i="19" s="1"/>
  <c r="J207" i="19"/>
  <c r="K207" i="19" s="1"/>
  <c r="J208" i="19"/>
  <c r="K208" i="19" s="1"/>
  <c r="J209" i="19"/>
  <c r="K209" i="19" s="1"/>
  <c r="J210" i="19"/>
  <c r="K210" i="19" s="1"/>
  <c r="J211" i="19"/>
  <c r="K211" i="19" s="1"/>
  <c r="J212" i="19"/>
  <c r="K212" i="19" s="1"/>
  <c r="J213" i="19"/>
  <c r="K213" i="19" s="1"/>
  <c r="J214" i="19"/>
  <c r="K214" i="19" s="1"/>
  <c r="J215" i="19"/>
  <c r="K215" i="19" s="1"/>
  <c r="J216" i="19"/>
  <c r="K216" i="19" s="1"/>
  <c r="J217" i="19"/>
  <c r="K217" i="19" s="1"/>
  <c r="J218" i="19"/>
  <c r="K218" i="19" s="1"/>
  <c r="J219" i="19"/>
  <c r="K219" i="19" s="1"/>
  <c r="J220" i="19"/>
  <c r="K220" i="19" s="1"/>
  <c r="J221" i="19"/>
  <c r="K221" i="19" s="1"/>
  <c r="J222" i="19"/>
  <c r="K222" i="19" s="1"/>
  <c r="J223" i="19"/>
  <c r="K223" i="19" s="1"/>
  <c r="J224" i="19"/>
  <c r="K224" i="19" s="1"/>
  <c r="J225" i="19"/>
  <c r="K225" i="19" s="1"/>
  <c r="J226" i="19"/>
  <c r="K226" i="19" s="1"/>
  <c r="J227" i="19"/>
  <c r="K227" i="19" s="1"/>
  <c r="J228" i="19"/>
  <c r="K228" i="19" s="1"/>
  <c r="J229" i="19"/>
  <c r="K229" i="19" s="1"/>
  <c r="J230" i="19"/>
  <c r="K230" i="19" s="1"/>
  <c r="J231" i="19"/>
  <c r="K231" i="19" s="1"/>
  <c r="J232" i="19"/>
  <c r="K232" i="19" s="1"/>
  <c r="J233" i="19"/>
  <c r="K233" i="19" s="1"/>
  <c r="J234" i="19"/>
  <c r="K234" i="19" s="1"/>
  <c r="J235" i="19"/>
  <c r="K235" i="19" s="1"/>
  <c r="J236" i="19"/>
  <c r="K236" i="19" s="1"/>
  <c r="J237" i="19"/>
  <c r="K237" i="19" s="1"/>
  <c r="J238" i="19"/>
  <c r="K238" i="19" s="1"/>
  <c r="J239" i="19"/>
  <c r="K239" i="19" s="1"/>
  <c r="J240" i="19"/>
  <c r="K240" i="19" s="1"/>
  <c r="J241" i="19"/>
  <c r="K241" i="19" s="1"/>
  <c r="J242" i="19"/>
  <c r="K242" i="19" s="1"/>
  <c r="J243" i="19"/>
  <c r="K243" i="19" s="1"/>
  <c r="J244" i="19"/>
  <c r="K244" i="19" s="1"/>
  <c r="J245" i="19"/>
  <c r="K245" i="19" s="1"/>
  <c r="J246" i="19"/>
  <c r="K246" i="19" s="1"/>
  <c r="J247" i="19"/>
  <c r="K247" i="19" s="1"/>
  <c r="J248" i="19"/>
  <c r="K248" i="19" s="1"/>
  <c r="J249" i="19"/>
  <c r="K249" i="19" s="1"/>
  <c r="J250" i="19"/>
  <c r="K250" i="19" s="1"/>
  <c r="J251" i="19"/>
  <c r="K251" i="19" s="1"/>
  <c r="J252" i="19"/>
  <c r="K252" i="19" s="1"/>
  <c r="J253" i="19"/>
  <c r="K253" i="19" s="1"/>
  <c r="J254" i="19"/>
  <c r="K254" i="19" s="1"/>
  <c r="J255" i="19"/>
  <c r="K255" i="19" s="1"/>
  <c r="J256" i="19"/>
  <c r="K256" i="19" s="1"/>
  <c r="J257" i="19"/>
  <c r="K257" i="19" s="1"/>
  <c r="J258" i="19"/>
  <c r="K258" i="19" s="1"/>
  <c r="J259" i="19"/>
  <c r="K259" i="19" s="1"/>
  <c r="J260" i="19"/>
  <c r="K260" i="19" s="1"/>
  <c r="J261" i="19"/>
  <c r="K261" i="19" s="1"/>
  <c r="J262" i="19"/>
  <c r="K262" i="19" s="1"/>
  <c r="J263" i="19"/>
  <c r="K263" i="19" s="1"/>
  <c r="J264" i="19"/>
  <c r="K264" i="19" s="1"/>
  <c r="J265" i="19"/>
  <c r="K265" i="19" s="1"/>
  <c r="J266" i="19"/>
  <c r="K266" i="19" s="1"/>
  <c r="J267" i="19"/>
  <c r="K267" i="19" s="1"/>
  <c r="J268" i="19"/>
  <c r="K268" i="19" s="1"/>
  <c r="J269" i="19"/>
  <c r="K269" i="19" s="1"/>
  <c r="J270" i="19"/>
  <c r="K270" i="19" s="1"/>
  <c r="J271" i="19"/>
  <c r="K271" i="19" s="1"/>
  <c r="J272" i="19"/>
  <c r="K272" i="19" s="1"/>
  <c r="J273" i="19"/>
  <c r="K273" i="19" s="1"/>
  <c r="J274" i="19"/>
  <c r="K274" i="19" s="1"/>
  <c r="J275" i="19"/>
  <c r="K275" i="19" s="1"/>
  <c r="J276" i="19"/>
  <c r="K276" i="19" s="1"/>
  <c r="J277" i="19"/>
  <c r="K277" i="19" s="1"/>
  <c r="J278" i="19"/>
  <c r="K278" i="19" s="1"/>
  <c r="J279" i="19"/>
  <c r="K279" i="19" s="1"/>
  <c r="J280" i="19"/>
  <c r="K280" i="19" s="1"/>
  <c r="J281" i="19"/>
  <c r="K281" i="19" s="1"/>
  <c r="J282" i="19"/>
  <c r="K282" i="19" s="1"/>
  <c r="J283" i="19"/>
  <c r="K283" i="19" s="1"/>
  <c r="J284" i="19"/>
  <c r="K284" i="19" s="1"/>
  <c r="J285" i="19"/>
  <c r="K285" i="19" s="1"/>
  <c r="J286" i="19"/>
  <c r="K286" i="19" s="1"/>
  <c r="J287" i="19"/>
  <c r="K287" i="19" s="1"/>
  <c r="J288" i="19"/>
  <c r="K288" i="19" s="1"/>
  <c r="J289" i="19"/>
  <c r="K289" i="19" s="1"/>
  <c r="J290" i="19"/>
  <c r="K290" i="19" s="1"/>
  <c r="J291" i="19"/>
  <c r="K291" i="19" s="1"/>
  <c r="J292" i="19"/>
  <c r="K292" i="19" s="1"/>
  <c r="J293" i="19"/>
  <c r="K293" i="19" s="1"/>
  <c r="J294" i="19"/>
  <c r="K294" i="19" s="1"/>
  <c r="J295" i="19"/>
  <c r="K295" i="19" s="1"/>
  <c r="J296" i="19"/>
  <c r="K296" i="19" s="1"/>
  <c r="J297" i="19"/>
  <c r="K297" i="19" s="1"/>
  <c r="J298" i="19"/>
  <c r="K298" i="19" s="1"/>
  <c r="J299" i="19"/>
  <c r="K299" i="19" s="1"/>
  <c r="J300" i="19"/>
  <c r="K300" i="19" s="1"/>
  <c r="J301" i="19"/>
  <c r="K301" i="19" s="1"/>
  <c r="J302" i="19"/>
  <c r="K302" i="19" s="1"/>
  <c r="J303" i="19"/>
  <c r="K303" i="19" s="1"/>
  <c r="J304" i="19"/>
  <c r="K304" i="19" s="1"/>
  <c r="J305" i="19"/>
  <c r="K305" i="19" s="1"/>
  <c r="J306" i="19"/>
  <c r="K306" i="19" s="1"/>
  <c r="J307" i="19"/>
  <c r="K307" i="19" s="1"/>
  <c r="J308" i="19"/>
  <c r="K308" i="19" s="1"/>
  <c r="J309" i="19"/>
  <c r="K309" i="19" s="1"/>
  <c r="J310" i="19"/>
  <c r="K310" i="19" s="1"/>
  <c r="J311" i="19"/>
  <c r="K311" i="19" s="1"/>
  <c r="J312" i="19"/>
  <c r="K312" i="19" s="1"/>
  <c r="J313" i="19"/>
  <c r="K313" i="19" s="1"/>
  <c r="J314" i="19"/>
  <c r="K314" i="19" s="1"/>
  <c r="J315" i="19"/>
  <c r="K315" i="19" s="1"/>
  <c r="J316" i="19"/>
  <c r="K316" i="19" s="1"/>
  <c r="J317" i="19"/>
  <c r="K317" i="19" s="1"/>
  <c r="J318" i="19"/>
  <c r="K318" i="19" s="1"/>
  <c r="J319" i="19"/>
  <c r="K319" i="19" s="1"/>
  <c r="J320" i="19"/>
  <c r="K320" i="19" s="1"/>
  <c r="J321" i="19"/>
  <c r="K321" i="19" s="1"/>
  <c r="J322" i="19"/>
  <c r="K322" i="19" s="1"/>
  <c r="J323" i="19"/>
  <c r="K323" i="19" s="1"/>
  <c r="J324" i="19"/>
  <c r="K324" i="19" s="1"/>
  <c r="J325" i="19"/>
  <c r="K325" i="19" s="1"/>
  <c r="J326" i="19"/>
  <c r="K326" i="19" s="1"/>
  <c r="J327" i="19"/>
  <c r="K327" i="19" s="1"/>
  <c r="J328" i="19"/>
  <c r="K328" i="19" s="1"/>
  <c r="J329" i="19"/>
  <c r="K329" i="19" s="1"/>
  <c r="J330" i="19"/>
  <c r="K330" i="19" s="1"/>
  <c r="J331" i="19"/>
  <c r="K331" i="19" s="1"/>
  <c r="J332" i="19"/>
  <c r="K332" i="19" s="1"/>
  <c r="J333" i="19"/>
  <c r="K333" i="19" s="1"/>
  <c r="J334" i="19"/>
  <c r="K334" i="19" s="1"/>
  <c r="J335" i="19"/>
  <c r="K335" i="19" s="1"/>
  <c r="J336" i="19"/>
  <c r="K336" i="19" s="1"/>
  <c r="J337" i="19"/>
  <c r="K337" i="19" s="1"/>
  <c r="J338" i="19"/>
  <c r="K338" i="19" s="1"/>
  <c r="J339" i="19"/>
  <c r="K339" i="19" s="1"/>
  <c r="J340" i="19"/>
  <c r="K340" i="19" s="1"/>
  <c r="J341" i="19"/>
  <c r="K341" i="19" s="1"/>
  <c r="J342" i="19"/>
  <c r="K342" i="19" s="1"/>
  <c r="J343" i="19"/>
  <c r="K343" i="19" s="1"/>
  <c r="J344" i="19"/>
  <c r="K344" i="19" s="1"/>
  <c r="J345" i="19"/>
  <c r="K345" i="19" s="1"/>
  <c r="J346" i="19"/>
  <c r="K346" i="19" s="1"/>
  <c r="J347" i="19"/>
  <c r="K347" i="19" s="1"/>
  <c r="J348" i="19"/>
  <c r="K348" i="19" s="1"/>
  <c r="J349" i="19"/>
  <c r="K349" i="19" s="1"/>
  <c r="J350" i="19"/>
  <c r="K350" i="19" s="1"/>
  <c r="J351" i="19"/>
  <c r="K351" i="19" s="1"/>
  <c r="J352" i="19"/>
  <c r="K352" i="19" s="1"/>
  <c r="J353" i="19"/>
  <c r="K353" i="19" s="1"/>
  <c r="J354" i="19"/>
  <c r="K354" i="19" s="1"/>
  <c r="J355" i="19"/>
  <c r="K355" i="19" s="1"/>
  <c r="J356" i="19"/>
  <c r="K356" i="19" s="1"/>
  <c r="J357" i="19"/>
  <c r="K357" i="19" s="1"/>
  <c r="J358" i="19"/>
  <c r="K358" i="19" s="1"/>
  <c r="J359" i="19"/>
  <c r="K359" i="19" s="1"/>
  <c r="J360" i="19"/>
  <c r="K360" i="19" s="1"/>
  <c r="J361" i="19"/>
  <c r="K361" i="19" s="1"/>
  <c r="J362" i="19"/>
  <c r="K362" i="19" s="1"/>
  <c r="J363" i="19"/>
  <c r="K363" i="19" s="1"/>
  <c r="J364" i="19"/>
  <c r="K364" i="19" s="1"/>
  <c r="J365" i="19"/>
  <c r="K365" i="19" s="1"/>
  <c r="J366" i="19"/>
  <c r="K366" i="19" s="1"/>
  <c r="J367" i="19"/>
  <c r="K367" i="19" s="1"/>
  <c r="J368" i="19"/>
  <c r="K368" i="19" s="1"/>
  <c r="J369" i="19"/>
  <c r="K369" i="19" s="1"/>
  <c r="J370" i="19"/>
  <c r="K370" i="19" s="1"/>
  <c r="J371" i="19"/>
  <c r="K371" i="19" s="1"/>
  <c r="J372" i="19"/>
  <c r="K372" i="19" s="1"/>
  <c r="J373" i="19"/>
  <c r="K373" i="19" s="1"/>
  <c r="J374" i="19"/>
  <c r="K374" i="19" s="1"/>
  <c r="J375" i="19"/>
  <c r="K375" i="19" s="1"/>
  <c r="J376" i="19"/>
  <c r="K376" i="19" s="1"/>
  <c r="J377" i="19"/>
  <c r="K377" i="19" s="1"/>
  <c r="J378" i="19"/>
  <c r="K378" i="19" s="1"/>
  <c r="J379" i="19"/>
  <c r="K379" i="19" s="1"/>
  <c r="J380" i="19"/>
  <c r="K380" i="19" s="1"/>
  <c r="J381" i="19"/>
  <c r="K381" i="19" s="1"/>
  <c r="J382" i="19"/>
  <c r="K382" i="19" s="1"/>
  <c r="J383" i="19"/>
  <c r="K383" i="19" s="1"/>
  <c r="J384" i="19"/>
  <c r="K384" i="19" s="1"/>
  <c r="J385" i="19"/>
  <c r="K385" i="19" s="1"/>
  <c r="J386" i="19"/>
  <c r="K386" i="19" s="1"/>
  <c r="J387" i="19"/>
  <c r="K387" i="19" s="1"/>
  <c r="J388" i="19"/>
  <c r="K388" i="19" s="1"/>
  <c r="J389" i="19"/>
  <c r="K389" i="19" s="1"/>
  <c r="J390" i="19"/>
  <c r="K390" i="19" s="1"/>
  <c r="J391" i="19"/>
  <c r="K391" i="19" s="1"/>
  <c r="J392" i="19"/>
  <c r="K392" i="19" s="1"/>
  <c r="J393" i="19"/>
  <c r="K393" i="19" s="1"/>
  <c r="J394" i="19"/>
  <c r="K394" i="19" s="1"/>
  <c r="J395" i="19"/>
  <c r="K395" i="19" s="1"/>
  <c r="J396" i="19"/>
  <c r="K396" i="19" s="1"/>
  <c r="J397" i="19"/>
  <c r="K397" i="19" s="1"/>
  <c r="J398" i="19"/>
  <c r="K398" i="19" s="1"/>
  <c r="J399" i="19"/>
  <c r="K399" i="19" s="1"/>
  <c r="J400" i="19"/>
  <c r="K400" i="19" s="1"/>
  <c r="J401" i="19"/>
  <c r="K401" i="19" s="1"/>
  <c r="J402" i="19"/>
  <c r="K402" i="19" s="1"/>
  <c r="J403" i="19"/>
  <c r="K403" i="19" s="1"/>
  <c r="J404" i="19"/>
  <c r="K404" i="19" s="1"/>
  <c r="J405" i="19"/>
  <c r="K405" i="19" s="1"/>
  <c r="J406" i="19"/>
  <c r="K406" i="19" s="1"/>
  <c r="J407" i="19"/>
  <c r="K407" i="19" s="1"/>
  <c r="J408" i="19"/>
  <c r="K408" i="19" s="1"/>
  <c r="J409" i="19"/>
  <c r="K409" i="19" s="1"/>
  <c r="J410" i="19"/>
  <c r="K410" i="19" s="1"/>
  <c r="J411" i="19"/>
  <c r="K411" i="19" s="1"/>
  <c r="J412" i="19"/>
  <c r="K412" i="19" s="1"/>
  <c r="J413" i="19"/>
  <c r="K413" i="19" s="1"/>
  <c r="J414" i="19"/>
  <c r="K414" i="19" s="1"/>
  <c r="J415" i="19"/>
  <c r="K415" i="19" s="1"/>
  <c r="J416" i="19"/>
  <c r="K416" i="19" s="1"/>
  <c r="J417" i="19"/>
  <c r="K417" i="19" s="1"/>
  <c r="J418" i="19"/>
  <c r="K418" i="19" s="1"/>
  <c r="J419" i="19"/>
  <c r="K419" i="19" s="1"/>
  <c r="J420" i="19"/>
  <c r="K420" i="19" s="1"/>
  <c r="J421" i="19"/>
  <c r="K421" i="19" s="1"/>
  <c r="J422" i="19"/>
  <c r="K422" i="19" s="1"/>
  <c r="J423" i="19"/>
  <c r="K423" i="19" s="1"/>
  <c r="J424" i="19"/>
  <c r="K424" i="19" s="1"/>
  <c r="J26" i="18"/>
  <c r="K26" i="18" s="1"/>
  <c r="J27" i="18"/>
  <c r="K27" i="18" s="1"/>
  <c r="J28" i="18"/>
  <c r="K28" i="18" s="1"/>
  <c r="J29" i="18"/>
  <c r="K29" i="18" s="1"/>
  <c r="J30" i="18"/>
  <c r="K30" i="18" s="1"/>
  <c r="J31" i="18"/>
  <c r="K31" i="18" s="1"/>
  <c r="J32" i="18"/>
  <c r="K32" i="18" s="1"/>
  <c r="J33" i="18"/>
  <c r="K33" i="18" s="1"/>
  <c r="J34" i="18"/>
  <c r="K34" i="18" s="1"/>
  <c r="J35" i="18"/>
  <c r="K35" i="18" s="1"/>
  <c r="J36" i="18"/>
  <c r="K36" i="18" s="1"/>
  <c r="J37" i="18"/>
  <c r="K37" i="18" s="1"/>
  <c r="J38" i="18"/>
  <c r="K38" i="18" s="1"/>
  <c r="J39" i="18"/>
  <c r="K39" i="18" s="1"/>
  <c r="J40" i="18"/>
  <c r="K40" i="18" s="1"/>
  <c r="J41" i="18"/>
  <c r="K41" i="18" s="1"/>
  <c r="J42" i="18"/>
  <c r="K42" i="18" s="1"/>
  <c r="J43" i="18"/>
  <c r="K43" i="18" s="1"/>
  <c r="J44" i="18"/>
  <c r="K44" i="18" s="1"/>
  <c r="J45" i="18"/>
  <c r="K45" i="18" s="1"/>
  <c r="J46" i="18"/>
  <c r="K46" i="18" s="1"/>
  <c r="J47" i="18"/>
  <c r="K47" i="18" s="1"/>
  <c r="J48" i="18"/>
  <c r="K48" i="18" s="1"/>
  <c r="J49" i="18"/>
  <c r="K49" i="18" s="1"/>
  <c r="J50" i="18"/>
  <c r="K50" i="18" s="1"/>
  <c r="J51" i="18"/>
  <c r="K51" i="18" s="1"/>
  <c r="J52" i="18"/>
  <c r="K52" i="18" s="1"/>
  <c r="J53" i="18"/>
  <c r="K53" i="18" s="1"/>
  <c r="J54" i="18"/>
  <c r="K54" i="18" s="1"/>
  <c r="J55" i="18"/>
  <c r="K55" i="18" s="1"/>
  <c r="J56" i="18"/>
  <c r="K56" i="18" s="1"/>
  <c r="J57" i="18"/>
  <c r="K57" i="18" s="1"/>
  <c r="J58" i="18"/>
  <c r="K58" i="18" s="1"/>
  <c r="J59" i="18"/>
  <c r="K59" i="18" s="1"/>
  <c r="J60" i="18"/>
  <c r="K60" i="18" s="1"/>
  <c r="J61" i="18"/>
  <c r="K61" i="18" s="1"/>
  <c r="J62" i="18"/>
  <c r="K62" i="18" s="1"/>
  <c r="J63" i="18"/>
  <c r="K63" i="18" s="1"/>
  <c r="J64" i="18"/>
  <c r="K64" i="18" s="1"/>
  <c r="J65" i="18"/>
  <c r="K65" i="18" s="1"/>
  <c r="J66" i="18"/>
  <c r="K66" i="18" s="1"/>
  <c r="J67" i="18"/>
  <c r="K67" i="18" s="1"/>
  <c r="J68" i="18"/>
  <c r="K68" i="18" s="1"/>
  <c r="J69" i="18"/>
  <c r="K69" i="18" s="1"/>
  <c r="J70" i="18"/>
  <c r="K70" i="18" s="1"/>
  <c r="J71" i="18"/>
  <c r="K71" i="18" s="1"/>
  <c r="J72" i="18"/>
  <c r="K72" i="18" s="1"/>
  <c r="J73" i="18"/>
  <c r="K73" i="18" s="1"/>
  <c r="J74" i="18"/>
  <c r="K74" i="18" s="1"/>
  <c r="J75" i="18"/>
  <c r="K75" i="18" s="1"/>
  <c r="J76" i="18"/>
  <c r="K76" i="18" s="1"/>
  <c r="J77" i="18"/>
  <c r="K77" i="18" s="1"/>
  <c r="J78" i="18"/>
  <c r="K78" i="18" s="1"/>
  <c r="J79" i="18"/>
  <c r="K79" i="18" s="1"/>
  <c r="J80" i="18"/>
  <c r="K80" i="18" s="1"/>
  <c r="J81" i="18"/>
  <c r="K81" i="18" s="1"/>
  <c r="J82" i="18"/>
  <c r="K82" i="18" s="1"/>
  <c r="J83" i="18"/>
  <c r="K83" i="18" s="1"/>
  <c r="J84" i="18"/>
  <c r="K84" i="18" s="1"/>
  <c r="J85" i="18"/>
  <c r="K85" i="18" s="1"/>
  <c r="J86" i="18"/>
  <c r="K86" i="18" s="1"/>
  <c r="J87" i="18"/>
  <c r="K87" i="18" s="1"/>
  <c r="J88" i="18"/>
  <c r="K88" i="18" s="1"/>
  <c r="J89" i="18"/>
  <c r="K89" i="18" s="1"/>
  <c r="J90" i="18"/>
  <c r="K90" i="18" s="1"/>
  <c r="J91" i="18"/>
  <c r="K91" i="18" s="1"/>
  <c r="J92" i="18"/>
  <c r="K92" i="18" s="1"/>
  <c r="J93" i="18"/>
  <c r="K93" i="18" s="1"/>
  <c r="J94" i="18"/>
  <c r="K94" i="18" s="1"/>
  <c r="J95" i="18"/>
  <c r="K95" i="18" s="1"/>
  <c r="J96" i="18"/>
  <c r="K96" i="18" s="1"/>
  <c r="J97" i="18"/>
  <c r="K97" i="18" s="1"/>
  <c r="J98" i="18"/>
  <c r="K98" i="18" s="1"/>
  <c r="J99" i="18"/>
  <c r="K99" i="18" s="1"/>
  <c r="J100" i="18"/>
  <c r="K100" i="18" s="1"/>
  <c r="J101" i="18"/>
  <c r="K101" i="18" s="1"/>
  <c r="J102" i="18"/>
  <c r="K102" i="18" s="1"/>
  <c r="J103" i="18"/>
  <c r="K103" i="18" s="1"/>
  <c r="J104" i="18"/>
  <c r="K104" i="18" s="1"/>
  <c r="J105" i="18"/>
  <c r="K105" i="18" s="1"/>
  <c r="J106" i="18"/>
  <c r="K106" i="18" s="1"/>
  <c r="J107" i="18"/>
  <c r="K107" i="18" s="1"/>
  <c r="J108" i="18"/>
  <c r="K108" i="18" s="1"/>
  <c r="J109" i="18"/>
  <c r="K109" i="18" s="1"/>
  <c r="J110" i="18"/>
  <c r="K110" i="18" s="1"/>
  <c r="J111" i="18"/>
  <c r="K111" i="18" s="1"/>
  <c r="J112" i="18"/>
  <c r="K112" i="18" s="1"/>
  <c r="J113" i="18"/>
  <c r="K113" i="18" s="1"/>
  <c r="J114" i="18"/>
  <c r="K114" i="18" s="1"/>
  <c r="J115" i="18"/>
  <c r="K115" i="18" s="1"/>
  <c r="J116" i="18"/>
  <c r="K116" i="18" s="1"/>
  <c r="J117" i="18"/>
  <c r="K117" i="18" s="1"/>
  <c r="J118" i="18"/>
  <c r="K118" i="18" s="1"/>
  <c r="J119" i="18"/>
  <c r="K119" i="18" s="1"/>
  <c r="J120" i="18"/>
  <c r="K120" i="18" s="1"/>
  <c r="J26" i="11"/>
  <c r="K26" i="11" s="1"/>
  <c r="J27" i="11"/>
  <c r="K27" i="11" s="1"/>
  <c r="J28" i="11"/>
  <c r="K28" i="11" s="1"/>
  <c r="J29" i="11"/>
  <c r="K29" i="11" s="1"/>
  <c r="J30" i="11"/>
  <c r="K30" i="11" s="1"/>
  <c r="J31" i="11"/>
  <c r="K31" i="11" s="1"/>
  <c r="J32" i="11"/>
  <c r="K32" i="11" s="1"/>
  <c r="J33" i="11"/>
  <c r="K33" i="11" s="1"/>
  <c r="J34" i="11"/>
  <c r="K34" i="11" s="1"/>
  <c r="J35" i="11"/>
  <c r="K35" i="11" s="1"/>
  <c r="J36" i="11"/>
  <c r="K36" i="11" s="1"/>
  <c r="J37" i="11"/>
  <c r="K37" i="11" s="1"/>
  <c r="J38" i="11"/>
  <c r="K38" i="11" s="1"/>
  <c r="J39" i="11"/>
  <c r="K39" i="11" s="1"/>
  <c r="J40" i="11"/>
  <c r="K40" i="11" s="1"/>
  <c r="J41" i="11"/>
  <c r="K41" i="11" s="1"/>
  <c r="J42" i="11"/>
  <c r="K42" i="11" s="1"/>
  <c r="J43" i="11"/>
  <c r="K43" i="11" s="1"/>
  <c r="J44" i="11"/>
  <c r="K44" i="11" s="1"/>
  <c r="J45" i="11"/>
  <c r="K45" i="11" s="1"/>
  <c r="J46" i="11"/>
  <c r="K46" i="11" s="1"/>
  <c r="J47" i="11"/>
  <c r="K47" i="11" s="1"/>
  <c r="J48" i="11"/>
  <c r="K48" i="11" s="1"/>
  <c r="J49" i="11"/>
  <c r="K49" i="11" s="1"/>
  <c r="J50" i="11"/>
  <c r="K50" i="11" s="1"/>
  <c r="J51" i="11"/>
  <c r="K51" i="11" s="1"/>
  <c r="J52" i="11"/>
  <c r="K52" i="11" s="1"/>
  <c r="J53" i="11"/>
  <c r="K53" i="11" s="1"/>
  <c r="J54" i="11"/>
  <c r="K54" i="11" s="1"/>
  <c r="J55" i="11"/>
  <c r="K55" i="11" s="1"/>
  <c r="J56" i="11"/>
  <c r="K56" i="11" s="1"/>
  <c r="J57" i="11"/>
  <c r="K57" i="11" s="1"/>
  <c r="J58" i="11"/>
  <c r="K58" i="11" s="1"/>
  <c r="J59" i="11"/>
  <c r="K59" i="11" s="1"/>
  <c r="J60" i="11"/>
  <c r="K60" i="11" s="1"/>
  <c r="J61" i="11"/>
  <c r="K61" i="11" s="1"/>
  <c r="J62" i="11"/>
  <c r="K62" i="11" s="1"/>
  <c r="J63" i="11"/>
  <c r="K63" i="11" s="1"/>
  <c r="J64" i="11"/>
  <c r="K64" i="11" s="1"/>
  <c r="J65" i="11"/>
  <c r="K65" i="11" s="1"/>
  <c r="J66" i="11"/>
  <c r="K66" i="11" s="1"/>
  <c r="J67" i="11"/>
  <c r="K67" i="11" s="1"/>
  <c r="J68" i="11"/>
  <c r="K68" i="11" s="1"/>
  <c r="J69" i="11"/>
  <c r="K69" i="11" s="1"/>
  <c r="J70" i="11"/>
  <c r="K70" i="11" s="1"/>
  <c r="J71" i="11"/>
  <c r="K71" i="11" s="1"/>
  <c r="J72" i="11"/>
  <c r="K72" i="11" s="1"/>
  <c r="J73" i="11"/>
  <c r="K73" i="11" s="1"/>
  <c r="J74" i="11"/>
  <c r="K74" i="11" s="1"/>
  <c r="J75" i="11"/>
  <c r="K75" i="11" s="1"/>
  <c r="J76" i="11"/>
  <c r="K76" i="11" s="1"/>
  <c r="J77" i="11"/>
  <c r="K77" i="11" s="1"/>
  <c r="J33" i="3" l="1"/>
  <c r="K33" i="3" s="1"/>
  <c r="J34" i="3"/>
  <c r="K34" i="3" s="1"/>
  <c r="J35" i="3"/>
  <c r="K35" i="3" s="1"/>
  <c r="J36" i="3"/>
  <c r="K36" i="3" s="1"/>
  <c r="J37" i="3"/>
  <c r="K37" i="3" s="1"/>
  <c r="J38" i="3"/>
  <c r="K38" i="3" s="1"/>
  <c r="K39" i="3"/>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J107" i="3"/>
  <c r="K107" i="3" s="1"/>
  <c r="J108" i="3"/>
  <c r="K108" i="3" s="1"/>
  <c r="J109" i="3"/>
  <c r="K109" i="3" s="1"/>
  <c r="J110" i="3"/>
  <c r="K110" i="3" s="1"/>
  <c r="J111" i="3"/>
  <c r="K111" i="3" s="1"/>
  <c r="J112" i="3"/>
  <c r="K112" i="3" s="1"/>
  <c r="J113" i="3"/>
  <c r="K113" i="3" s="1"/>
  <c r="J114" i="3"/>
  <c r="K114" i="3" s="1"/>
  <c r="J115" i="3"/>
  <c r="K115" i="3" s="1"/>
  <c r="J116" i="3"/>
  <c r="K116" i="3" s="1"/>
  <c r="J117" i="3"/>
  <c r="K117" i="3" s="1"/>
  <c r="J118" i="3"/>
  <c r="K118" i="3" s="1"/>
  <c r="J119" i="3"/>
  <c r="K119" i="3" s="1"/>
  <c r="J120" i="3"/>
  <c r="K120" i="3" s="1"/>
  <c r="J121" i="3"/>
  <c r="K121" i="3" s="1"/>
  <c r="J122" i="3"/>
  <c r="K122" i="3" s="1"/>
  <c r="J123" i="3"/>
  <c r="K123" i="3" s="1"/>
  <c r="J124" i="3"/>
  <c r="K124" i="3" s="1"/>
  <c r="J125" i="3"/>
  <c r="K125" i="3" s="1"/>
  <c r="J126" i="3"/>
  <c r="K126" i="3" s="1"/>
  <c r="J127" i="3"/>
  <c r="K127" i="3" s="1"/>
  <c r="J128" i="3"/>
  <c r="K128" i="3" s="1"/>
  <c r="J129" i="3"/>
  <c r="K129" i="3" s="1"/>
  <c r="J130" i="3"/>
  <c r="K130" i="3" s="1"/>
  <c r="J131" i="3"/>
  <c r="K131" i="3" s="1"/>
  <c r="J132" i="3"/>
  <c r="K132" i="3" s="1"/>
  <c r="J133" i="3"/>
  <c r="K133" i="3" s="1"/>
  <c r="J134" i="3"/>
  <c r="K134" i="3" s="1"/>
  <c r="J135" i="3"/>
  <c r="K135" i="3" s="1"/>
  <c r="J136" i="3"/>
  <c r="K136" i="3" s="1"/>
  <c r="J137" i="3"/>
  <c r="K137" i="3" s="1"/>
  <c r="J138" i="3"/>
  <c r="K138" i="3" s="1"/>
  <c r="J139" i="3"/>
  <c r="K139" i="3" s="1"/>
  <c r="J140" i="3"/>
  <c r="K140" i="3" s="1"/>
  <c r="J141" i="3"/>
  <c r="K141" i="3" s="1"/>
  <c r="J142" i="3"/>
  <c r="K142" i="3" s="1"/>
  <c r="J143" i="3"/>
  <c r="K143" i="3" s="1"/>
  <c r="J144" i="3"/>
  <c r="K144" i="3" s="1"/>
  <c r="J145" i="3"/>
  <c r="K145" i="3" s="1"/>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J159" i="3"/>
  <c r="K159" i="3" s="1"/>
  <c r="J160" i="3"/>
  <c r="K160" i="3" s="1"/>
  <c r="J161" i="3"/>
  <c r="K161" i="3" s="1"/>
  <c r="J162" i="3"/>
  <c r="K162" i="3" s="1"/>
  <c r="J163" i="3"/>
  <c r="K163" i="3" s="1"/>
  <c r="J164" i="3"/>
  <c r="K164" i="3" s="1"/>
  <c r="J165" i="3"/>
  <c r="K165" i="3" s="1"/>
  <c r="J166" i="3"/>
  <c r="K166" i="3" s="1"/>
  <c r="J167" i="3"/>
  <c r="K167" i="3" s="1"/>
  <c r="J168" i="3"/>
  <c r="K168" i="3" s="1"/>
  <c r="J169" i="3"/>
  <c r="K169" i="3" s="1"/>
  <c r="J170" i="3"/>
  <c r="K170" i="3" s="1"/>
  <c r="J171" i="3"/>
  <c r="K171" i="3" s="1"/>
  <c r="J172" i="3"/>
  <c r="K172" i="3" s="1"/>
  <c r="J173" i="3"/>
  <c r="K173" i="3" s="1"/>
  <c r="J174" i="3"/>
  <c r="K174" i="3" s="1"/>
  <c r="J175" i="3"/>
  <c r="K175" i="3" s="1"/>
  <c r="J176" i="3"/>
  <c r="K176" i="3" s="1"/>
  <c r="J177" i="3"/>
  <c r="K177" i="3" s="1"/>
  <c r="J178" i="3"/>
  <c r="K178" i="3" s="1"/>
  <c r="J179" i="3"/>
  <c r="K179" i="3" s="1"/>
  <c r="J180" i="3"/>
  <c r="K180" i="3" s="1"/>
  <c r="J181" i="3"/>
  <c r="K181" i="3" s="1"/>
  <c r="J182" i="3"/>
  <c r="K182" i="3" s="1"/>
  <c r="J183" i="3"/>
  <c r="K183" i="3" s="1"/>
  <c r="J184" i="3"/>
  <c r="K184" i="3" s="1"/>
  <c r="J185" i="3"/>
  <c r="K185" i="3" s="1"/>
  <c r="J186" i="3"/>
  <c r="K186" i="3" s="1"/>
  <c r="J187" i="3"/>
  <c r="K187" i="3" s="1"/>
  <c r="J188" i="3"/>
  <c r="K188" i="3" s="1"/>
  <c r="J189" i="3"/>
  <c r="K189" i="3" s="1"/>
  <c r="J190" i="3"/>
  <c r="K190" i="3" s="1"/>
  <c r="J191" i="3"/>
  <c r="K191" i="3" s="1"/>
  <c r="J192" i="3"/>
  <c r="K192" i="3" s="1"/>
  <c r="J193" i="3"/>
  <c r="K193" i="3" s="1"/>
  <c r="J194" i="3"/>
  <c r="K194" i="3" s="1"/>
  <c r="J195" i="3"/>
  <c r="K195" i="3" s="1"/>
  <c r="J196" i="3"/>
  <c r="K196" i="3" s="1"/>
  <c r="J197" i="3"/>
  <c r="K197" i="3" s="1"/>
  <c r="J198" i="3"/>
  <c r="K198" i="3" s="1"/>
  <c r="J199" i="3"/>
  <c r="K199" i="3" s="1"/>
  <c r="J200" i="3"/>
  <c r="K200" i="3" s="1"/>
  <c r="J201" i="3"/>
  <c r="K201" i="3" s="1"/>
  <c r="J202" i="3"/>
  <c r="K202" i="3" s="1"/>
  <c r="J203" i="3"/>
  <c r="K203" i="3" s="1"/>
  <c r="J204" i="3"/>
  <c r="K204" i="3" s="1"/>
  <c r="J205" i="3"/>
  <c r="K205" i="3" s="1"/>
  <c r="J206" i="3"/>
  <c r="K206" i="3" s="1"/>
  <c r="J207" i="3"/>
  <c r="K207" i="3" s="1"/>
  <c r="J208" i="3"/>
  <c r="K208" i="3" s="1"/>
  <c r="J209" i="3"/>
  <c r="K209" i="3" s="1"/>
  <c r="J210" i="3"/>
  <c r="K210" i="3" s="1"/>
  <c r="J211" i="3"/>
  <c r="K211" i="3" s="1"/>
  <c r="J212" i="3"/>
  <c r="K212" i="3" s="1"/>
  <c r="J213" i="3"/>
  <c r="K213" i="3" s="1"/>
  <c r="J214" i="3"/>
  <c r="K214" i="3" s="1"/>
  <c r="J215" i="3"/>
  <c r="K215" i="3" s="1"/>
  <c r="J216" i="3"/>
  <c r="K216" i="3" s="1"/>
  <c r="J217" i="3"/>
  <c r="K217" i="3" s="1"/>
  <c r="J218" i="3"/>
  <c r="K218" i="3" s="1"/>
  <c r="J219" i="3"/>
  <c r="K219" i="3" s="1"/>
  <c r="J220" i="3"/>
  <c r="K220" i="3" s="1"/>
  <c r="J221" i="3"/>
  <c r="K221" i="3" s="1"/>
  <c r="J222" i="3"/>
  <c r="K222" i="3" s="1"/>
  <c r="J223" i="3"/>
  <c r="K223" i="3" s="1"/>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0" i="3"/>
  <c r="K240"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J252" i="3"/>
  <c r="K252" i="3" s="1"/>
  <c r="J253" i="3"/>
  <c r="K253" i="3" s="1"/>
  <c r="J254" i="3"/>
  <c r="K254" i="3" s="1"/>
  <c r="J255" i="3"/>
  <c r="K255" i="3" s="1"/>
  <c r="J256" i="3"/>
  <c r="K256" i="3" s="1"/>
  <c r="J257" i="3"/>
  <c r="K257" i="3" s="1"/>
  <c r="J258" i="3"/>
  <c r="K258" i="3" s="1"/>
  <c r="J259" i="3"/>
  <c r="K259" i="3" s="1"/>
  <c r="J260" i="3"/>
  <c r="K260" i="3" s="1"/>
  <c r="J261" i="3"/>
  <c r="K261" i="3" s="1"/>
  <c r="J262" i="3"/>
  <c r="K262" i="3" s="1"/>
  <c r="J263" i="3"/>
  <c r="K263" i="3" s="1"/>
  <c r="J264" i="3"/>
  <c r="K264" i="3" s="1"/>
  <c r="J265" i="3"/>
  <c r="K265" i="3" s="1"/>
  <c r="J266" i="3"/>
  <c r="K266" i="3" s="1"/>
  <c r="J267" i="3"/>
  <c r="K267" i="3" s="1"/>
  <c r="J268" i="3"/>
  <c r="K268" i="3" s="1"/>
  <c r="J269" i="3"/>
  <c r="K269" i="3" s="1"/>
  <c r="J270" i="3"/>
  <c r="K270" i="3" s="1"/>
  <c r="J271" i="3"/>
  <c r="K271" i="3" s="1"/>
  <c r="J272" i="3"/>
  <c r="K272" i="3" s="1"/>
  <c r="J273" i="3"/>
  <c r="K273" i="3" s="1"/>
  <c r="J274" i="3"/>
  <c r="K274" i="3" s="1"/>
  <c r="J275" i="3"/>
  <c r="K275" i="3" s="1"/>
  <c r="J276" i="3"/>
  <c r="K276" i="3" s="1"/>
  <c r="J277" i="3"/>
  <c r="K277" i="3" s="1"/>
  <c r="J278" i="3"/>
  <c r="K278" i="3" s="1"/>
  <c r="J279" i="3"/>
  <c r="K279" i="3" s="1"/>
  <c r="J280" i="3"/>
  <c r="K280" i="3" s="1"/>
  <c r="J281" i="3"/>
  <c r="K281" i="3" s="1"/>
  <c r="J282" i="3"/>
  <c r="K282" i="3" s="1"/>
  <c r="J283" i="3"/>
  <c r="K283" i="3" s="1"/>
  <c r="J284" i="3"/>
  <c r="K284" i="3" s="1"/>
  <c r="J285" i="3"/>
  <c r="K285" i="3" s="1"/>
  <c r="J286" i="3"/>
  <c r="K286" i="3" s="1"/>
  <c r="J287" i="3"/>
  <c r="K287" i="3" s="1"/>
  <c r="J288" i="3"/>
  <c r="K288" i="3" s="1"/>
  <c r="J289" i="3"/>
  <c r="K289" i="3" s="1"/>
  <c r="J290" i="3"/>
  <c r="K290" i="3" s="1"/>
  <c r="J291" i="3"/>
  <c r="K291" i="3" s="1"/>
  <c r="J292" i="3"/>
  <c r="K292" i="3" s="1"/>
  <c r="J293" i="3"/>
  <c r="K293" i="3" s="1"/>
  <c r="J294" i="3"/>
  <c r="K294" i="3" s="1"/>
  <c r="J295" i="3"/>
  <c r="K295" i="3" s="1"/>
  <c r="J296" i="3"/>
  <c r="K296" i="3" s="1"/>
  <c r="J297" i="3"/>
  <c r="K297" i="3" s="1"/>
  <c r="J298" i="3"/>
  <c r="K298" i="3" s="1"/>
  <c r="J299" i="3"/>
  <c r="K299" i="3" s="1"/>
  <c r="J300" i="3"/>
  <c r="K300" i="3" s="1"/>
  <c r="J301" i="3"/>
  <c r="K301" i="3" s="1"/>
  <c r="J302" i="3"/>
  <c r="K302" i="3" s="1"/>
  <c r="J303" i="3"/>
  <c r="K303" i="3" s="1"/>
  <c r="J304" i="3"/>
  <c r="K304" i="3" s="1"/>
  <c r="J305" i="3"/>
  <c r="K305" i="3" s="1"/>
  <c r="J306" i="3"/>
  <c r="K306" i="3" s="1"/>
  <c r="J307" i="3"/>
  <c r="K307" i="3" s="1"/>
  <c r="J308" i="3"/>
  <c r="K308" i="3" s="1"/>
  <c r="J309" i="3"/>
  <c r="K309" i="3" s="1"/>
  <c r="J310" i="3"/>
  <c r="K310" i="3" s="1"/>
  <c r="J311" i="3"/>
  <c r="K311" i="3" s="1"/>
  <c r="J312" i="3"/>
  <c r="K312" i="3" s="1"/>
  <c r="J313" i="3"/>
  <c r="K313" i="3" s="1"/>
  <c r="J314" i="3"/>
  <c r="K314" i="3" s="1"/>
  <c r="J315" i="3"/>
  <c r="K315" i="3" s="1"/>
  <c r="J316" i="3"/>
  <c r="K316" i="3" s="1"/>
  <c r="J317" i="3"/>
  <c r="K317" i="3" s="1"/>
  <c r="J318" i="3"/>
  <c r="K318" i="3" s="1"/>
  <c r="J319" i="3"/>
  <c r="K319" i="3" s="1"/>
  <c r="J320" i="3"/>
  <c r="K320" i="3" s="1"/>
  <c r="J321" i="3"/>
  <c r="K321" i="3" s="1"/>
  <c r="J322" i="3"/>
  <c r="K322" i="3" s="1"/>
  <c r="J323" i="3"/>
  <c r="K323" i="3" s="1"/>
  <c r="J324" i="3"/>
  <c r="K324" i="3" s="1"/>
  <c r="J325" i="3"/>
  <c r="K325" i="3" s="1"/>
  <c r="J326" i="3"/>
  <c r="K326" i="3" s="1"/>
  <c r="J327" i="3"/>
  <c r="K327" i="3" s="1"/>
  <c r="J328" i="3"/>
  <c r="K328" i="3" s="1"/>
  <c r="J329" i="3"/>
  <c r="K329" i="3" s="1"/>
  <c r="J330" i="3"/>
  <c r="K330" i="3" s="1"/>
  <c r="J331" i="3"/>
  <c r="K331" i="3" s="1"/>
  <c r="J332" i="3"/>
  <c r="K332" i="3" s="1"/>
  <c r="J333" i="3"/>
  <c r="K333" i="3" s="1"/>
  <c r="J334" i="3"/>
  <c r="K334" i="3" s="1"/>
  <c r="J335" i="3"/>
  <c r="K335" i="3" s="1"/>
  <c r="J336" i="3"/>
  <c r="K336" i="3" s="1"/>
  <c r="J337" i="3"/>
  <c r="K337" i="3" s="1"/>
  <c r="J338" i="3"/>
  <c r="K338" i="3" s="1"/>
  <c r="J339" i="3"/>
  <c r="K339" i="3" s="1"/>
  <c r="J340" i="3"/>
  <c r="K340" i="3" s="1"/>
  <c r="J341" i="3"/>
  <c r="K341" i="3" s="1"/>
  <c r="J342" i="3"/>
  <c r="K342" i="3" s="1"/>
  <c r="J343" i="3"/>
  <c r="K343" i="3" s="1"/>
  <c r="J344" i="3"/>
  <c r="K344" i="3" s="1"/>
  <c r="J345" i="3"/>
  <c r="K345" i="3" s="1"/>
  <c r="J346" i="3"/>
  <c r="K346" i="3" s="1"/>
  <c r="J347" i="3"/>
  <c r="K347" i="3" s="1"/>
  <c r="J348" i="3"/>
  <c r="K348" i="3" s="1"/>
  <c r="J349" i="3"/>
  <c r="K349" i="3" s="1"/>
  <c r="J350" i="3"/>
  <c r="K350" i="3" s="1"/>
  <c r="J351" i="3"/>
  <c r="K351" i="3" s="1"/>
  <c r="J352" i="3"/>
  <c r="K352" i="3" s="1"/>
  <c r="J353" i="3"/>
  <c r="K353" i="3" s="1"/>
  <c r="J354" i="3"/>
  <c r="K354" i="3" s="1"/>
  <c r="J355" i="3"/>
  <c r="K355" i="3" s="1"/>
  <c r="J356" i="3"/>
  <c r="K356" i="3" s="1"/>
  <c r="J357" i="3"/>
  <c r="K357" i="3" s="1"/>
  <c r="J358" i="3"/>
  <c r="K358" i="3" s="1"/>
  <c r="J359" i="3"/>
  <c r="K359" i="3" s="1"/>
  <c r="J360" i="3"/>
  <c r="K360" i="3" s="1"/>
  <c r="J361" i="3"/>
  <c r="K361" i="3" s="1"/>
  <c r="J362" i="3"/>
  <c r="K362" i="3" s="1"/>
  <c r="J363" i="3"/>
  <c r="K363" i="3" s="1"/>
  <c r="J364" i="3"/>
  <c r="K364" i="3" s="1"/>
  <c r="J365" i="3"/>
  <c r="K365" i="3" s="1"/>
  <c r="J366" i="3"/>
  <c r="K366" i="3" s="1"/>
  <c r="J367" i="3"/>
  <c r="K367" i="3" s="1"/>
  <c r="J368" i="3"/>
  <c r="K368" i="3" s="1"/>
  <c r="J369" i="3"/>
  <c r="K369" i="3" s="1"/>
  <c r="J370" i="3"/>
  <c r="K370" i="3" s="1"/>
  <c r="J371" i="3"/>
  <c r="K371" i="3" s="1"/>
  <c r="J372" i="3"/>
  <c r="K372" i="3" s="1"/>
  <c r="J373" i="3"/>
  <c r="K373" i="3" s="1"/>
  <c r="J374" i="3"/>
  <c r="K374" i="3" s="1"/>
  <c r="J375" i="3"/>
  <c r="K375" i="3" s="1"/>
  <c r="J376" i="3"/>
  <c r="K376" i="3" s="1"/>
  <c r="J377" i="3"/>
  <c r="K377" i="3" s="1"/>
  <c r="J378" i="3"/>
  <c r="K378" i="3" s="1"/>
  <c r="J379" i="3"/>
  <c r="K379" i="3" s="1"/>
  <c r="J380" i="3"/>
  <c r="K380" i="3" s="1"/>
  <c r="J381" i="3"/>
  <c r="K381" i="3" s="1"/>
  <c r="J382" i="3"/>
  <c r="K382" i="3" s="1"/>
  <c r="J383" i="3"/>
  <c r="K383" i="3" s="1"/>
  <c r="J384" i="3"/>
  <c r="K384" i="3" s="1"/>
  <c r="J385" i="3"/>
  <c r="K385" i="3" s="1"/>
  <c r="J386" i="3"/>
  <c r="K386" i="3" s="1"/>
  <c r="J387" i="3"/>
  <c r="K387" i="3" s="1"/>
  <c r="J388" i="3"/>
  <c r="K388" i="3" s="1"/>
  <c r="J389" i="3"/>
  <c r="K389" i="3" s="1"/>
  <c r="J390" i="3"/>
  <c r="K390" i="3" s="1"/>
  <c r="J391" i="3"/>
  <c r="K391" i="3" s="1"/>
  <c r="J392" i="3"/>
  <c r="K392" i="3" s="1"/>
  <c r="J393" i="3"/>
  <c r="K393" i="3" s="1"/>
  <c r="J394" i="3"/>
  <c r="K394" i="3" s="1"/>
  <c r="J395" i="3"/>
  <c r="K395" i="3" s="1"/>
  <c r="J396" i="3"/>
  <c r="K396" i="3" s="1"/>
  <c r="J397" i="3"/>
  <c r="K397" i="3" s="1"/>
  <c r="J398" i="3"/>
  <c r="K398" i="3" s="1"/>
  <c r="J399" i="3"/>
  <c r="K399" i="3" s="1"/>
  <c r="J400" i="3"/>
  <c r="K400" i="3" s="1"/>
  <c r="J401" i="3"/>
  <c r="K401" i="3" s="1"/>
  <c r="J402" i="3"/>
  <c r="K402" i="3" s="1"/>
  <c r="J403" i="3"/>
  <c r="K403" i="3" s="1"/>
  <c r="J404" i="3"/>
  <c r="K404" i="3" s="1"/>
  <c r="J405" i="3"/>
  <c r="K405" i="3" s="1"/>
  <c r="J406" i="3"/>
  <c r="K406" i="3" s="1"/>
  <c r="J407" i="3"/>
  <c r="K407" i="3" s="1"/>
  <c r="J408" i="3"/>
  <c r="K408" i="3" s="1"/>
  <c r="J409" i="3"/>
  <c r="K409" i="3" s="1"/>
  <c r="J410" i="3"/>
  <c r="K410" i="3" s="1"/>
  <c r="J411" i="3"/>
  <c r="K411" i="3" s="1"/>
  <c r="J412" i="3"/>
  <c r="K412" i="3" s="1"/>
  <c r="J413" i="3"/>
  <c r="K413" i="3" s="1"/>
  <c r="J414" i="3"/>
  <c r="K414" i="3" s="1"/>
  <c r="J415" i="3"/>
  <c r="K415" i="3" s="1"/>
  <c r="J416" i="3"/>
  <c r="K416" i="3" s="1"/>
  <c r="J417" i="3"/>
  <c r="K417" i="3" s="1"/>
  <c r="J418" i="3"/>
  <c r="K418" i="3" s="1"/>
  <c r="J419" i="3"/>
  <c r="K419" i="3" s="1"/>
  <c r="J420" i="3"/>
  <c r="K420" i="3" s="1"/>
  <c r="J421" i="3"/>
  <c r="K421" i="3" s="1"/>
  <c r="J422" i="3"/>
  <c r="K422" i="3" s="1"/>
  <c r="J423" i="3"/>
  <c r="K423" i="3" s="1"/>
  <c r="J424" i="3"/>
  <c r="K424" i="3" s="1"/>
  <c r="J425" i="3"/>
  <c r="K425" i="3" s="1"/>
  <c r="J426" i="3"/>
  <c r="K426" i="3" s="1"/>
  <c r="J427" i="3"/>
  <c r="K427" i="3" s="1"/>
  <c r="J428" i="3"/>
  <c r="K428" i="3" s="1"/>
  <c r="J429" i="3"/>
  <c r="K429" i="3" s="1"/>
  <c r="J430" i="3"/>
  <c r="K430" i="3" s="1"/>
  <c r="J431" i="3"/>
  <c r="K431" i="3" s="1"/>
  <c r="J432" i="3"/>
  <c r="K432" i="3" s="1"/>
  <c r="J433" i="3"/>
  <c r="K433" i="3" s="1"/>
  <c r="J434" i="3"/>
  <c r="K434" i="3" s="1"/>
  <c r="J435" i="3"/>
  <c r="K435" i="3" s="1"/>
  <c r="J436" i="3"/>
  <c r="K436" i="3" s="1"/>
  <c r="J437" i="3"/>
  <c r="K437" i="3" s="1"/>
  <c r="J438" i="3"/>
  <c r="K438" i="3" s="1"/>
  <c r="J439" i="3"/>
  <c r="K439" i="3" s="1"/>
  <c r="J440" i="3"/>
  <c r="K440" i="3" s="1"/>
  <c r="J441" i="3"/>
  <c r="K441" i="3" s="1"/>
  <c r="J442" i="3"/>
  <c r="K442" i="3" s="1"/>
  <c r="J443" i="3"/>
  <c r="K443" i="3" s="1"/>
  <c r="J444" i="3"/>
  <c r="K444" i="3" s="1"/>
  <c r="J445" i="3"/>
  <c r="K445" i="3" s="1"/>
  <c r="J446" i="3"/>
  <c r="K446" i="3" s="1"/>
  <c r="J447" i="3"/>
  <c r="K447" i="3" s="1"/>
  <c r="J448" i="3"/>
  <c r="K448" i="3" s="1"/>
  <c r="J449" i="3"/>
  <c r="K449" i="3" s="1"/>
  <c r="J450" i="3"/>
  <c r="K450" i="3" s="1"/>
  <c r="J451" i="3"/>
  <c r="K451" i="3" s="1"/>
  <c r="J452" i="3"/>
  <c r="K452" i="3" s="1"/>
  <c r="J453" i="3"/>
  <c r="K453" i="3" s="1"/>
  <c r="J454" i="3"/>
  <c r="K454" i="3" s="1"/>
  <c r="J455" i="3"/>
  <c r="K455" i="3" s="1"/>
  <c r="J456" i="3"/>
  <c r="K456" i="3" s="1"/>
  <c r="J457" i="3"/>
  <c r="K457" i="3" s="1"/>
  <c r="J458" i="3"/>
  <c r="K458" i="3" s="1"/>
  <c r="J459" i="3"/>
  <c r="K459" i="3" s="1"/>
  <c r="J460" i="3"/>
  <c r="K460" i="3" s="1"/>
  <c r="J461" i="3"/>
  <c r="K461" i="3" s="1"/>
  <c r="J462" i="3"/>
  <c r="K462" i="3" s="1"/>
  <c r="J463" i="3"/>
  <c r="K463" i="3" s="1"/>
  <c r="J464" i="3"/>
  <c r="K464" i="3" s="1"/>
  <c r="J465" i="3"/>
  <c r="K465" i="3" s="1"/>
  <c r="J466" i="3"/>
  <c r="K466" i="3" s="1"/>
  <c r="J467" i="3"/>
  <c r="K467" i="3" s="1"/>
  <c r="J468" i="3"/>
  <c r="K468" i="3" s="1"/>
  <c r="J469" i="3"/>
  <c r="K469" i="3" s="1"/>
  <c r="J470" i="3"/>
  <c r="K470" i="3" s="1"/>
  <c r="J471" i="3"/>
  <c r="K471" i="3" s="1"/>
  <c r="J472" i="3"/>
  <c r="K472" i="3" s="1"/>
  <c r="J473" i="3"/>
  <c r="K473" i="3" s="1"/>
  <c r="J474" i="3"/>
  <c r="K474" i="3" s="1"/>
  <c r="J475" i="3"/>
  <c r="K475" i="3" s="1"/>
  <c r="J476" i="3"/>
  <c r="K476" i="3" s="1"/>
  <c r="J477" i="3"/>
  <c r="K477" i="3" s="1"/>
  <c r="J478" i="3"/>
  <c r="K478" i="3" s="1"/>
  <c r="J479" i="3"/>
  <c r="K479" i="3" s="1"/>
  <c r="J480" i="3"/>
  <c r="K480" i="3" s="1"/>
  <c r="J481" i="3"/>
  <c r="K481" i="3" s="1"/>
  <c r="J482" i="3"/>
  <c r="K482" i="3" s="1"/>
  <c r="J483" i="3"/>
  <c r="K483" i="3" s="1"/>
  <c r="J484" i="3"/>
  <c r="K484" i="3" s="1"/>
  <c r="J485" i="3"/>
  <c r="K485" i="3" s="1"/>
  <c r="J486" i="3"/>
  <c r="K486" i="3" s="1"/>
  <c r="J487" i="3"/>
  <c r="K487" i="3" s="1"/>
  <c r="J488" i="3"/>
  <c r="K488" i="3" s="1"/>
  <c r="J489" i="3"/>
  <c r="K489" i="3" s="1"/>
  <c r="J490" i="3"/>
  <c r="K490" i="3" s="1"/>
  <c r="J491" i="3"/>
  <c r="K491" i="3" s="1"/>
  <c r="J492" i="3"/>
  <c r="K492" i="3" s="1"/>
  <c r="J493" i="3"/>
  <c r="K493" i="3" s="1"/>
  <c r="J494" i="3"/>
  <c r="K494" i="3" s="1"/>
  <c r="J495" i="3"/>
  <c r="K495" i="3" s="1"/>
  <c r="J496" i="3"/>
  <c r="K496" i="3" s="1"/>
  <c r="J497" i="3"/>
  <c r="K497" i="3" s="1"/>
  <c r="J498" i="3"/>
  <c r="K498" i="3" s="1"/>
  <c r="J499" i="3"/>
  <c r="K499" i="3" s="1"/>
  <c r="J500" i="3"/>
  <c r="K500" i="3" s="1"/>
  <c r="J501" i="3"/>
  <c r="K501" i="3" s="1"/>
  <c r="J502" i="3"/>
  <c r="K502" i="3" s="1"/>
  <c r="J503" i="3"/>
  <c r="K503" i="3" s="1"/>
  <c r="J504" i="3"/>
  <c r="K504" i="3" s="1"/>
  <c r="J505" i="3"/>
  <c r="K505" i="3" s="1"/>
  <c r="J506" i="3"/>
  <c r="K506" i="3" s="1"/>
  <c r="J507" i="3"/>
  <c r="K507" i="3" s="1"/>
  <c r="J508" i="3"/>
  <c r="K508" i="3" s="1"/>
  <c r="J509" i="3"/>
  <c r="K509" i="3" s="1"/>
  <c r="J510" i="3"/>
  <c r="K510" i="3" s="1"/>
  <c r="J511" i="3"/>
  <c r="K511" i="3" s="1"/>
  <c r="J25" i="17"/>
  <c r="K25" i="17" s="1"/>
  <c r="J26" i="17"/>
  <c r="K26" i="17" s="1"/>
  <c r="J27" i="17"/>
  <c r="K27" i="17" s="1"/>
  <c r="J28" i="17"/>
  <c r="K28" i="17" s="1"/>
  <c r="J29" i="17"/>
  <c r="K29" i="17" s="1"/>
  <c r="J30" i="17"/>
  <c r="K30" i="17" s="1"/>
  <c r="J31" i="17"/>
  <c r="K31" i="17" s="1"/>
  <c r="J32" i="17"/>
  <c r="K32" i="17" s="1"/>
  <c r="J33" i="17"/>
  <c r="K33" i="17" s="1"/>
  <c r="J34" i="17"/>
  <c r="K34" i="17" s="1"/>
  <c r="J35" i="17"/>
  <c r="K35" i="17" s="1"/>
  <c r="J36" i="17"/>
  <c r="K36" i="17" s="1"/>
  <c r="J37" i="17"/>
  <c r="K37" i="17" s="1"/>
  <c r="J38" i="17"/>
  <c r="K38" i="17" s="1"/>
  <c r="J39" i="17"/>
  <c r="K39" i="17" s="1"/>
  <c r="J40" i="17"/>
  <c r="K40" i="17" s="1"/>
  <c r="J41" i="17"/>
  <c r="K41" i="17" s="1"/>
  <c r="J42" i="17"/>
  <c r="K42" i="17" s="1"/>
  <c r="J43" i="17"/>
  <c r="K43" i="17" s="1"/>
  <c r="J44" i="17"/>
  <c r="K44" i="17" s="1"/>
  <c r="J45" i="17"/>
  <c r="K45" i="17" s="1"/>
  <c r="J46" i="17"/>
  <c r="K46" i="17" s="1"/>
  <c r="J47" i="17"/>
  <c r="K47" i="17" s="1"/>
  <c r="J48" i="17"/>
  <c r="K48" i="17" s="1"/>
  <c r="J49" i="17"/>
  <c r="K49" i="17" s="1"/>
  <c r="J50" i="17"/>
  <c r="K50" i="17" s="1"/>
  <c r="J51" i="17"/>
  <c r="K51" i="17" s="1"/>
  <c r="J52" i="17"/>
  <c r="K52" i="17" s="1"/>
  <c r="J53" i="17"/>
  <c r="K53" i="17" s="1"/>
  <c r="J54" i="17"/>
  <c r="K54" i="17" s="1"/>
  <c r="J55" i="17"/>
  <c r="K55" i="17" s="1"/>
  <c r="J56" i="17"/>
  <c r="K56" i="17" s="1"/>
  <c r="J57" i="17"/>
  <c r="K57" i="17" s="1"/>
  <c r="J58" i="17"/>
  <c r="K58" i="17" s="1"/>
  <c r="J59" i="17"/>
  <c r="K59" i="17" s="1"/>
  <c r="J60" i="17"/>
  <c r="K60" i="17" s="1"/>
  <c r="J61" i="17"/>
  <c r="K61" i="17" s="1"/>
  <c r="J62" i="17"/>
  <c r="K62" i="17" s="1"/>
  <c r="J63" i="17"/>
  <c r="K63" i="17" s="1"/>
  <c r="J64" i="17"/>
  <c r="K64" i="17" s="1"/>
  <c r="J65" i="17"/>
  <c r="K65" i="17" s="1"/>
  <c r="J66" i="17"/>
  <c r="K66" i="17" s="1"/>
  <c r="J67" i="17"/>
  <c r="K67" i="17" s="1"/>
  <c r="J68" i="17"/>
  <c r="K68" i="17" s="1"/>
  <c r="J69" i="17"/>
  <c r="K69" i="17" s="1"/>
  <c r="J70" i="17"/>
  <c r="K70" i="17" s="1"/>
  <c r="J71" i="17"/>
  <c r="K71" i="17" s="1"/>
  <c r="J72" i="17"/>
  <c r="K72" i="17" s="1"/>
  <c r="J73" i="17"/>
  <c r="K73" i="17" s="1"/>
  <c r="J74" i="17"/>
  <c r="K74" i="17" s="1"/>
  <c r="J75" i="17"/>
  <c r="K75" i="17" s="1"/>
  <c r="J76" i="17"/>
  <c r="K76" i="17" s="1"/>
  <c r="J77" i="17"/>
  <c r="K77" i="17" s="1"/>
  <c r="J78" i="17"/>
  <c r="K78" i="17" s="1"/>
  <c r="J79" i="17"/>
  <c r="K79" i="17" s="1"/>
  <c r="J80" i="17"/>
  <c r="K80" i="17" s="1"/>
  <c r="J81" i="17"/>
  <c r="K81" i="17" s="1"/>
  <c r="J82" i="17"/>
  <c r="K82" i="17" s="1"/>
  <c r="J83" i="17"/>
  <c r="K83" i="17" s="1"/>
  <c r="J26" i="16" l="1"/>
  <c r="K26" i="16" s="1"/>
  <c r="J27" i="16"/>
  <c r="K27" i="16" s="1"/>
  <c r="J28" i="16"/>
  <c r="K28" i="16" s="1"/>
  <c r="J29" i="16"/>
  <c r="K29" i="16" s="1"/>
  <c r="J30" i="16"/>
  <c r="K30" i="16" s="1"/>
  <c r="J31" i="16"/>
  <c r="K31" i="16" s="1"/>
  <c r="J32" i="16"/>
  <c r="K32" i="16" s="1"/>
  <c r="J33" i="16"/>
  <c r="K33" i="16" s="1"/>
  <c r="J34" i="16"/>
  <c r="K34" i="16" s="1"/>
  <c r="J35" i="16"/>
  <c r="K35" i="16" s="1"/>
  <c r="J36" i="16"/>
  <c r="K36" i="16" s="1"/>
  <c r="J37" i="16"/>
  <c r="K37" i="16" s="1"/>
  <c r="J38" i="16"/>
  <c r="K38" i="16" s="1"/>
  <c r="J39" i="16"/>
  <c r="K39" i="16" s="1"/>
  <c r="J40" i="16"/>
  <c r="K40" i="16" s="1"/>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s="1"/>
  <c r="J54" i="16"/>
  <c r="K54" i="16" s="1"/>
  <c r="J55" i="16"/>
  <c r="K55" i="16" s="1"/>
  <c r="J56" i="16"/>
  <c r="K56" i="16" s="1"/>
  <c r="J57" i="16"/>
  <c r="K57" i="16" s="1"/>
  <c r="J58" i="16"/>
  <c r="K58" i="16" s="1"/>
  <c r="J59" i="16"/>
  <c r="K59" i="16" s="1"/>
  <c r="J60" i="16"/>
  <c r="K60" i="16" s="1"/>
  <c r="J61" i="16"/>
  <c r="K61" i="16" s="1"/>
  <c r="J62" i="16"/>
  <c r="K62" i="16" s="1"/>
  <c r="J63" i="16"/>
  <c r="K63" i="16" s="1"/>
  <c r="J64" i="16"/>
  <c r="K64" i="16" s="1"/>
  <c r="J65" i="16"/>
  <c r="K65" i="16" s="1"/>
  <c r="J66" i="16"/>
  <c r="K66" i="16" s="1"/>
  <c r="J67" i="16"/>
  <c r="K67" i="16" s="1"/>
  <c r="J68" i="16"/>
  <c r="K68" i="16" s="1"/>
  <c r="J69" i="16"/>
  <c r="K69" i="16" s="1"/>
  <c r="J70" i="16"/>
  <c r="K70" i="16" s="1"/>
  <c r="J71" i="16"/>
  <c r="K71" i="16" s="1"/>
  <c r="J72" i="16"/>
  <c r="K72" i="16" s="1"/>
  <c r="J73" i="16"/>
  <c r="K73" i="16" s="1"/>
  <c r="J74" i="16"/>
  <c r="K74" i="16" s="1"/>
  <c r="J75" i="16"/>
  <c r="K75" i="16" s="1"/>
  <c r="J76" i="16"/>
  <c r="K76" i="16" s="1"/>
  <c r="J77" i="16"/>
  <c r="K77" i="16" s="1"/>
  <c r="J78" i="16"/>
  <c r="K78" i="16" s="1"/>
  <c r="J79" i="16"/>
  <c r="K79" i="16" s="1"/>
  <c r="J80" i="16"/>
  <c r="K80" i="16" s="1"/>
  <c r="J81" i="16"/>
  <c r="K81" i="16" s="1"/>
  <c r="J82" i="16"/>
  <c r="K82" i="16" s="1"/>
  <c r="J83" i="16"/>
  <c r="K83" i="16" s="1"/>
  <c r="J84" i="16"/>
  <c r="K84" i="16" s="1"/>
  <c r="J85" i="16"/>
  <c r="K85" i="16" s="1"/>
  <c r="J86" i="16"/>
  <c r="K86" i="16" s="1"/>
  <c r="J87" i="16"/>
  <c r="K87" i="16" s="1"/>
  <c r="J88" i="16"/>
  <c r="K88" i="16" s="1"/>
  <c r="J89" i="16"/>
  <c r="K89" i="16" s="1"/>
  <c r="J90" i="16"/>
  <c r="K90" i="16" s="1"/>
  <c r="J91" i="16"/>
  <c r="K91" i="16" s="1"/>
  <c r="J92" i="16"/>
  <c r="K92" i="16" s="1"/>
  <c r="J93" i="16"/>
  <c r="K93" i="16" s="1"/>
  <c r="J26" i="15"/>
  <c r="K26" i="15" s="1"/>
  <c r="J27" i="15"/>
  <c r="K27" i="15" s="1"/>
  <c r="J28" i="15"/>
  <c r="K28" i="15" s="1"/>
  <c r="J29" i="15"/>
  <c r="K29" i="15" s="1"/>
  <c r="J30" i="15"/>
  <c r="K30" i="15" s="1"/>
  <c r="J31" i="15"/>
  <c r="K31" i="15" s="1"/>
  <c r="J32" i="15"/>
  <c r="K32" i="15" s="1"/>
  <c r="J33" i="15"/>
  <c r="K33" i="15" s="1"/>
  <c r="J34" i="15"/>
  <c r="K34" i="15" s="1"/>
  <c r="J35" i="15"/>
  <c r="K35" i="15" s="1"/>
  <c r="J36" i="15"/>
  <c r="K36" i="15" s="1"/>
  <c r="J37" i="15"/>
  <c r="K37" i="15" s="1"/>
  <c r="J38" i="15"/>
  <c r="K38" i="15" s="1"/>
  <c r="J39" i="15"/>
  <c r="K39" i="15" s="1"/>
  <c r="J40" i="15"/>
  <c r="K40" i="15" s="1"/>
  <c r="J41" i="15"/>
  <c r="K41" i="15" s="1"/>
  <c r="J42" i="15"/>
  <c r="K42" i="15" s="1"/>
  <c r="J43" i="15"/>
  <c r="K43" i="15" s="1"/>
  <c r="J44" i="15"/>
  <c r="K44" i="15" s="1"/>
  <c r="J45" i="15"/>
  <c r="K45" i="15" s="1"/>
  <c r="J46" i="15"/>
  <c r="K46" i="15" s="1"/>
  <c r="J47" i="15"/>
  <c r="K47" i="15" s="1"/>
  <c r="J48" i="15"/>
  <c r="K48" i="15" s="1"/>
  <c r="J49" i="15"/>
  <c r="K49" i="15" s="1"/>
  <c r="J50" i="15"/>
  <c r="K50" i="15" s="1"/>
  <c r="J51" i="15"/>
  <c r="K51" i="15" s="1"/>
  <c r="J52" i="15"/>
  <c r="K52" i="15" s="1"/>
  <c r="J53" i="15"/>
  <c r="K53" i="15" s="1"/>
  <c r="J54" i="15"/>
  <c r="K54" i="15" s="1"/>
  <c r="J55" i="15"/>
  <c r="K55" i="15" s="1"/>
  <c r="J56" i="15"/>
  <c r="K56" i="15" s="1"/>
  <c r="J57" i="15"/>
  <c r="K57" i="15" s="1"/>
  <c r="J58" i="15"/>
  <c r="K58" i="15" s="1"/>
  <c r="J59" i="15"/>
  <c r="K59" i="15" s="1"/>
  <c r="J60" i="15"/>
  <c r="K60" i="15" s="1"/>
  <c r="J61" i="15"/>
  <c r="K61" i="15" s="1"/>
  <c r="J62" i="15"/>
  <c r="K62" i="15" s="1"/>
  <c r="J63" i="15"/>
  <c r="K63" i="15" s="1"/>
  <c r="J64" i="15"/>
  <c r="K64" i="15" s="1"/>
  <c r="J65" i="15"/>
  <c r="K65" i="15" s="1"/>
  <c r="J66" i="15"/>
  <c r="K66" i="15" s="1"/>
  <c r="J67" i="15"/>
  <c r="K67" i="15" s="1"/>
  <c r="J68" i="15"/>
  <c r="K68" i="15" s="1"/>
  <c r="J69" i="15"/>
  <c r="K69" i="15" s="1"/>
  <c r="J70" i="15"/>
  <c r="K70" i="15" s="1"/>
  <c r="J71" i="15"/>
  <c r="K71" i="15" s="1"/>
  <c r="J72" i="15"/>
  <c r="K72" i="15" s="1"/>
  <c r="J73" i="15"/>
  <c r="K73" i="15" s="1"/>
  <c r="J74" i="15"/>
  <c r="K74" i="15" s="1"/>
  <c r="J75" i="15"/>
  <c r="K75" i="15" s="1"/>
  <c r="J76" i="15"/>
  <c r="K76" i="15" s="1"/>
  <c r="J77" i="15"/>
  <c r="K77" i="15" s="1"/>
  <c r="J78" i="15"/>
  <c r="K78" i="15" s="1"/>
  <c r="J79" i="15"/>
  <c r="K79" i="15" s="1"/>
  <c r="J80" i="15"/>
  <c r="K80" i="15" s="1"/>
  <c r="J81" i="15"/>
  <c r="K81" i="15" s="1"/>
  <c r="J82" i="15"/>
  <c r="K82" i="15" s="1"/>
  <c r="J83" i="15"/>
  <c r="K83" i="15" s="1"/>
  <c r="J84" i="15"/>
  <c r="K84" i="15" s="1"/>
  <c r="J85" i="15"/>
  <c r="K85" i="15" s="1"/>
  <c r="J86" i="15"/>
  <c r="K86" i="15" s="1"/>
  <c r="J87" i="15"/>
  <c r="K87" i="15" s="1"/>
  <c r="J88" i="15"/>
  <c r="K88" i="15" s="1"/>
  <c r="J89" i="15"/>
  <c r="K89" i="15" s="1"/>
  <c r="J90" i="15"/>
  <c r="K90" i="15" s="1"/>
  <c r="J91" i="15"/>
  <c r="K91" i="15" s="1"/>
  <c r="J92" i="15"/>
  <c r="K92" i="15" s="1"/>
  <c r="J93" i="15"/>
  <c r="K93" i="15" s="1"/>
  <c r="J94" i="15"/>
  <c r="K94" i="15" s="1"/>
  <c r="J95" i="15"/>
  <c r="K95" i="15" s="1"/>
  <c r="J96" i="15"/>
  <c r="K96" i="15" s="1"/>
  <c r="J97" i="15"/>
  <c r="K97" i="15" s="1"/>
  <c r="J98" i="15"/>
  <c r="K98" i="15" s="1"/>
  <c r="J99" i="15"/>
  <c r="K99" i="15" s="1"/>
  <c r="J100" i="15"/>
  <c r="K100" i="15" s="1"/>
  <c r="J101" i="15"/>
  <c r="K101" i="15" s="1"/>
  <c r="J102" i="15"/>
  <c r="K102" i="15" s="1"/>
  <c r="J103" i="15"/>
  <c r="K103" i="15" s="1"/>
  <c r="J104" i="15"/>
  <c r="K104" i="15" s="1"/>
  <c r="J105" i="15"/>
  <c r="K105" i="15" s="1"/>
  <c r="J106" i="15"/>
  <c r="K106" i="15" s="1"/>
  <c r="J107" i="15"/>
  <c r="K107" i="15" s="1"/>
  <c r="J108" i="15"/>
  <c r="K108" i="15" s="1"/>
  <c r="J109" i="15"/>
  <c r="K109" i="15" s="1"/>
  <c r="J110" i="15"/>
  <c r="K110" i="15" s="1"/>
  <c r="J111" i="15"/>
  <c r="K111" i="15" s="1"/>
  <c r="J112" i="15"/>
  <c r="K112" i="15" s="1"/>
  <c r="J113" i="15"/>
  <c r="K113" i="15" s="1"/>
  <c r="J114" i="15"/>
  <c r="K114" i="15" s="1"/>
  <c r="J115" i="15"/>
  <c r="K115" i="15" s="1"/>
  <c r="J116" i="15"/>
  <c r="K116" i="15" s="1"/>
  <c r="J117" i="15"/>
  <c r="K117" i="15" s="1"/>
  <c r="J118" i="15"/>
  <c r="K118" i="15" s="1"/>
  <c r="J119" i="15"/>
  <c r="K119" i="15" s="1"/>
  <c r="J120" i="15"/>
  <c r="K120" i="15" s="1"/>
  <c r="J121" i="15"/>
  <c r="K121" i="15" s="1"/>
  <c r="J122" i="15"/>
  <c r="K122" i="15" s="1"/>
  <c r="J32" i="14"/>
  <c r="K32" i="14" s="1"/>
  <c r="J33" i="14"/>
  <c r="K33" i="14" s="1"/>
  <c r="J34" i="14"/>
  <c r="K34" i="14" s="1"/>
  <c r="J35" i="14"/>
  <c r="K35" i="14" s="1"/>
  <c r="J36" i="14"/>
  <c r="K36" i="14" s="1"/>
  <c r="J37" i="14"/>
  <c r="K37" i="14" s="1"/>
  <c r="J38" i="14"/>
  <c r="K38" i="14" s="1"/>
  <c r="J39" i="14"/>
  <c r="K39" i="14" s="1"/>
  <c r="J40" i="14"/>
  <c r="K40" i="14" s="1"/>
  <c r="J41" i="14"/>
  <c r="K41" i="14" s="1"/>
  <c r="J42" i="14"/>
  <c r="K42" i="14" s="1"/>
  <c r="J43" i="14"/>
  <c r="K43" i="14" s="1"/>
  <c r="J44" i="14"/>
  <c r="K44" i="14" s="1"/>
  <c r="J45" i="14"/>
  <c r="K45" i="14" s="1"/>
  <c r="J46" i="14"/>
  <c r="K46" i="14" s="1"/>
  <c r="J47" i="14"/>
  <c r="K47" i="14" s="1"/>
  <c r="J48" i="14"/>
  <c r="K48" i="14" s="1"/>
  <c r="J49" i="14"/>
  <c r="K49" i="14" s="1"/>
  <c r="J50" i="14"/>
  <c r="K50" i="14" s="1"/>
  <c r="J51" i="14"/>
  <c r="K51" i="14" s="1"/>
  <c r="J52" i="14"/>
  <c r="K52" i="14" s="1"/>
  <c r="J53" i="14"/>
  <c r="K53" i="14" s="1"/>
  <c r="J54" i="14"/>
  <c r="K54" i="14" s="1"/>
  <c r="J55" i="14"/>
  <c r="K55" i="14" s="1"/>
  <c r="J56" i="14"/>
  <c r="K56" i="14" s="1"/>
  <c r="J57" i="14"/>
  <c r="K57" i="14" s="1"/>
  <c r="J58" i="14"/>
  <c r="K58" i="14" s="1"/>
  <c r="J59" i="14"/>
  <c r="K59" i="14" s="1"/>
  <c r="J60" i="14"/>
  <c r="K60" i="14" s="1"/>
  <c r="J61" i="14"/>
  <c r="K61" i="14" s="1"/>
  <c r="J62" i="14"/>
  <c r="K62" i="14" s="1"/>
  <c r="J63" i="14"/>
  <c r="K63" i="14" s="1"/>
  <c r="J64" i="14"/>
  <c r="K64" i="14" s="1"/>
  <c r="J65" i="14"/>
  <c r="K65" i="14" s="1"/>
  <c r="J66" i="14"/>
  <c r="K66" i="14" s="1"/>
  <c r="J67" i="14"/>
  <c r="K67" i="14" s="1"/>
  <c r="J68" i="14"/>
  <c r="K68" i="14" s="1"/>
  <c r="J69" i="14"/>
  <c r="K69" i="14" s="1"/>
  <c r="J70" i="14"/>
  <c r="K70" i="14" s="1"/>
  <c r="J71" i="14"/>
  <c r="K71" i="14" s="1"/>
  <c r="J72" i="14"/>
  <c r="K72" i="14" s="1"/>
  <c r="J73" i="14"/>
  <c r="K73" i="14" s="1"/>
  <c r="J74" i="14"/>
  <c r="K74" i="14" s="1"/>
  <c r="J75" i="14"/>
  <c r="K75" i="14" s="1"/>
  <c r="J76" i="14"/>
  <c r="K76" i="14" s="1"/>
  <c r="J77" i="14"/>
  <c r="K77" i="14" s="1"/>
  <c r="J78" i="14"/>
  <c r="K78" i="14" s="1"/>
  <c r="J79" i="14"/>
  <c r="K79" i="14" s="1"/>
  <c r="J80" i="14"/>
  <c r="K80" i="14" s="1"/>
  <c r="J81" i="14"/>
  <c r="K81" i="14" s="1"/>
  <c r="J82" i="14"/>
  <c r="K82" i="14" s="1"/>
  <c r="J83" i="14"/>
  <c r="K83" i="14" s="1"/>
  <c r="J84" i="14"/>
  <c r="K84" i="14" s="1"/>
  <c r="J85" i="14"/>
  <c r="K85" i="14" s="1"/>
  <c r="J86" i="14"/>
  <c r="K86" i="14" s="1"/>
  <c r="J87" i="14"/>
  <c r="K87" i="14" s="1"/>
  <c r="J88" i="14"/>
  <c r="K88" i="14" s="1"/>
  <c r="J89" i="14"/>
  <c r="K89" i="14" s="1"/>
  <c r="J90" i="14"/>
  <c r="K90" i="14" s="1"/>
  <c r="J91" i="14"/>
  <c r="K91" i="14" s="1"/>
  <c r="J92" i="14"/>
  <c r="K92" i="14" s="1"/>
  <c r="J93" i="14"/>
  <c r="K93" i="14" s="1"/>
  <c r="J94" i="14"/>
  <c r="K94" i="14" s="1"/>
  <c r="J95" i="14"/>
  <c r="K95" i="14" s="1"/>
  <c r="J96" i="14"/>
  <c r="K96" i="14" s="1"/>
  <c r="J97" i="14"/>
  <c r="K97" i="14" s="1"/>
  <c r="J98" i="14"/>
  <c r="K98" i="14" s="1"/>
  <c r="J99" i="14"/>
  <c r="K99" i="14" s="1"/>
  <c r="J100" i="14"/>
  <c r="K100" i="14" s="1"/>
  <c r="J101" i="14"/>
  <c r="K101" i="14" s="1"/>
  <c r="J102" i="14"/>
  <c r="K102" i="14" s="1"/>
  <c r="J103" i="14"/>
  <c r="K103" i="14" s="1"/>
  <c r="J104" i="14"/>
  <c r="K104" i="14" s="1"/>
  <c r="J105" i="14"/>
  <c r="K105" i="14" s="1"/>
  <c r="J106" i="14"/>
  <c r="K106" i="14" s="1"/>
  <c r="J107" i="14"/>
  <c r="K107" i="14" s="1"/>
  <c r="J108" i="14"/>
  <c r="K108" i="14" s="1"/>
  <c r="J109" i="14"/>
  <c r="K109" i="14" s="1"/>
  <c r="J110" i="14"/>
  <c r="K110" i="14" s="1"/>
  <c r="J111" i="14"/>
  <c r="K111" i="14" s="1"/>
  <c r="J112" i="14"/>
  <c r="K112" i="14" s="1"/>
  <c r="J113" i="14"/>
  <c r="K113" i="14" s="1"/>
  <c r="J114" i="14"/>
  <c r="K114" i="14" s="1"/>
  <c r="J115" i="14"/>
  <c r="K115" i="14" s="1"/>
  <c r="J116" i="14"/>
  <c r="K116" i="14" s="1"/>
  <c r="J117" i="14"/>
  <c r="K117" i="14" s="1"/>
  <c r="J118" i="14"/>
  <c r="K118" i="14" s="1"/>
  <c r="J119" i="14"/>
  <c r="K119" i="14" s="1"/>
  <c r="J120" i="14"/>
  <c r="K120" i="14" s="1"/>
  <c r="J121" i="14"/>
  <c r="K121" i="14" s="1"/>
  <c r="J122" i="14"/>
  <c r="K122" i="14" s="1"/>
  <c r="J123" i="14"/>
  <c r="K123" i="14" s="1"/>
  <c r="J124" i="14"/>
  <c r="K124" i="14" s="1"/>
  <c r="J125" i="14"/>
  <c r="K125" i="14" s="1"/>
  <c r="J126" i="14"/>
  <c r="K126" i="14" s="1"/>
  <c r="J127" i="14"/>
  <c r="K127" i="14" s="1"/>
  <c r="J128" i="14"/>
  <c r="K128" i="14" s="1"/>
  <c r="J129" i="14"/>
  <c r="K129" i="14" s="1"/>
  <c r="J130" i="14"/>
  <c r="K130" i="14" s="1"/>
  <c r="J131" i="14"/>
  <c r="K131" i="14" s="1"/>
  <c r="J132" i="14"/>
  <c r="K132" i="14" s="1"/>
  <c r="J133" i="14"/>
  <c r="K133" i="14" s="1"/>
  <c r="J134" i="14"/>
  <c r="K134" i="14" s="1"/>
  <c r="J135" i="14"/>
  <c r="K135" i="14" s="1"/>
  <c r="J136" i="14"/>
  <c r="K136" i="14" s="1"/>
  <c r="J137" i="14"/>
  <c r="K137" i="14" s="1"/>
  <c r="J138" i="14"/>
  <c r="K138" i="14" s="1"/>
  <c r="J139" i="14"/>
  <c r="K139" i="14" s="1"/>
  <c r="J140" i="14"/>
  <c r="K140" i="14" s="1"/>
  <c r="J141" i="14"/>
  <c r="K141" i="14" s="1"/>
  <c r="J142" i="14"/>
  <c r="K142" i="14" s="1"/>
  <c r="J143" i="14"/>
  <c r="K143" i="14" s="1"/>
  <c r="J144" i="14"/>
  <c r="K144" i="14" s="1"/>
  <c r="J145" i="14"/>
  <c r="K145" i="14" s="1"/>
  <c r="J146" i="14"/>
  <c r="K146" i="14" s="1"/>
  <c r="J147" i="14"/>
  <c r="K147" i="14" s="1"/>
  <c r="J148" i="14"/>
  <c r="K148" i="14" s="1"/>
  <c r="J149" i="14"/>
  <c r="K149" i="14" s="1"/>
  <c r="J150" i="14"/>
  <c r="K150" i="14" s="1"/>
  <c r="J151" i="14"/>
  <c r="K151" i="14" s="1"/>
  <c r="J152" i="14"/>
  <c r="K152" i="14" s="1"/>
  <c r="J153" i="14"/>
  <c r="K153" i="14" s="1"/>
  <c r="J154" i="14"/>
  <c r="K154" i="14" s="1"/>
  <c r="J155" i="14"/>
  <c r="K155" i="14" s="1"/>
  <c r="J156" i="14"/>
  <c r="K156" i="14" s="1"/>
  <c r="J157" i="14"/>
  <c r="K157" i="14" s="1"/>
  <c r="J158" i="14"/>
  <c r="K158" i="14" s="1"/>
  <c r="J159" i="14"/>
  <c r="K159" i="14" s="1"/>
  <c r="J160" i="14"/>
  <c r="K160" i="14" s="1"/>
  <c r="J161" i="14"/>
  <c r="K161" i="14" s="1"/>
  <c r="J162" i="14"/>
  <c r="K162" i="14" s="1"/>
  <c r="J163" i="14"/>
  <c r="K163" i="14" s="1"/>
  <c r="J164" i="14"/>
  <c r="K164" i="14" s="1"/>
  <c r="J165" i="14"/>
  <c r="K165" i="14" s="1"/>
  <c r="J166" i="14"/>
  <c r="K166" i="14" s="1"/>
  <c r="J167" i="14"/>
  <c r="K167" i="14" s="1"/>
  <c r="J168" i="14"/>
  <c r="K168" i="14" s="1"/>
  <c r="J169" i="14"/>
  <c r="K169" i="14" s="1"/>
  <c r="J170" i="14"/>
  <c r="K170" i="14" s="1"/>
  <c r="J171" i="14"/>
  <c r="K171" i="14" s="1"/>
  <c r="J172" i="14"/>
  <c r="K172" i="14" s="1"/>
  <c r="J173" i="14"/>
  <c r="K173" i="14" s="1"/>
  <c r="J174" i="14"/>
  <c r="K174" i="14" s="1"/>
  <c r="J175" i="14"/>
  <c r="K175" i="14" s="1"/>
  <c r="J176" i="14"/>
  <c r="K176" i="14" s="1"/>
  <c r="J177" i="14"/>
  <c r="K177" i="14" s="1"/>
  <c r="J178" i="14"/>
  <c r="K178" i="14" s="1"/>
  <c r="J179" i="14"/>
  <c r="K179" i="14" s="1"/>
  <c r="J180" i="14"/>
  <c r="K180" i="14" s="1"/>
  <c r="J181" i="14"/>
  <c r="K181" i="14" s="1"/>
  <c r="J182" i="14"/>
  <c r="K182" i="14" s="1"/>
  <c r="J183" i="14"/>
  <c r="K183" i="14" s="1"/>
  <c r="J184" i="14"/>
  <c r="K184" i="14" s="1"/>
  <c r="J185" i="14"/>
  <c r="K185" i="14" s="1"/>
  <c r="J186" i="14"/>
  <c r="K186" i="14" s="1"/>
  <c r="J187" i="14"/>
  <c r="K187" i="14" s="1"/>
  <c r="J188" i="14"/>
  <c r="K188" i="14" s="1"/>
  <c r="J189" i="14"/>
  <c r="K189" i="14" s="1"/>
  <c r="J190" i="14"/>
  <c r="K190" i="14" s="1"/>
  <c r="J191" i="14"/>
  <c r="K191" i="14" s="1"/>
  <c r="J192" i="14"/>
  <c r="K192" i="14" s="1"/>
  <c r="J193" i="14"/>
  <c r="K193" i="14" s="1"/>
  <c r="J194" i="14"/>
  <c r="K194" i="14" s="1"/>
  <c r="J195" i="14"/>
  <c r="K195" i="14" s="1"/>
  <c r="J196" i="14"/>
  <c r="K196" i="14" s="1"/>
  <c r="J197" i="14"/>
  <c r="K197" i="14" s="1"/>
  <c r="J198" i="14"/>
  <c r="K198" i="14" s="1"/>
  <c r="J199" i="14"/>
  <c r="K199" i="14" s="1"/>
  <c r="J200" i="14"/>
  <c r="K200" i="14" s="1"/>
  <c r="J201" i="14"/>
  <c r="K201" i="14" s="1"/>
  <c r="J202" i="14"/>
  <c r="K202" i="14" s="1"/>
  <c r="J203" i="14"/>
  <c r="K203" i="14" s="1"/>
  <c r="J204" i="14"/>
  <c r="K204" i="14" s="1"/>
  <c r="J205" i="14"/>
  <c r="K205" i="14" s="1"/>
  <c r="J206" i="14"/>
  <c r="K206" i="14" s="1"/>
  <c r="J207" i="14"/>
  <c r="K207" i="14" s="1"/>
  <c r="J208" i="14"/>
  <c r="K208" i="14" s="1"/>
  <c r="J209" i="14"/>
  <c r="K209" i="14" s="1"/>
  <c r="J210" i="14"/>
  <c r="K210" i="14" s="1"/>
  <c r="J211" i="14"/>
  <c r="K211" i="14" s="1"/>
  <c r="J212" i="14"/>
  <c r="K212" i="14" s="1"/>
  <c r="J213" i="14"/>
  <c r="K213" i="14" s="1"/>
  <c r="J214" i="14"/>
  <c r="K214" i="14" s="1"/>
  <c r="J215" i="14"/>
  <c r="K215" i="14" s="1"/>
  <c r="J216" i="14"/>
  <c r="K216" i="14" s="1"/>
  <c r="J217" i="14"/>
  <c r="K217" i="14" s="1"/>
  <c r="J218" i="14"/>
  <c r="K218" i="14" s="1"/>
  <c r="J219" i="14"/>
  <c r="K219" i="14" s="1"/>
  <c r="J220" i="14"/>
  <c r="K220" i="14" s="1"/>
  <c r="J221" i="14"/>
  <c r="K221" i="14" s="1"/>
  <c r="J222" i="14"/>
  <c r="K222" i="14" s="1"/>
  <c r="J223" i="14"/>
  <c r="K223" i="14" s="1"/>
  <c r="J224" i="14"/>
  <c r="K224" i="14" s="1"/>
  <c r="J225" i="14"/>
  <c r="K225" i="14" s="1"/>
  <c r="J226" i="14"/>
  <c r="K226" i="14" s="1"/>
  <c r="J227" i="14"/>
  <c r="K227" i="14" s="1"/>
  <c r="J228" i="14"/>
  <c r="K228" i="14" s="1"/>
  <c r="J229" i="14"/>
  <c r="K229" i="14" s="1"/>
  <c r="J230" i="14"/>
  <c r="K230" i="14" s="1"/>
  <c r="J231" i="14"/>
  <c r="K231" i="14" s="1"/>
  <c r="J232" i="14"/>
  <c r="K232" i="14" s="1"/>
  <c r="J233" i="14"/>
  <c r="K233" i="14" s="1"/>
  <c r="J234" i="14"/>
  <c r="K234" i="14" s="1"/>
  <c r="J235" i="14"/>
  <c r="K235" i="14" s="1"/>
  <c r="J236" i="14"/>
  <c r="K236" i="14" s="1"/>
  <c r="J237" i="14"/>
  <c r="K237" i="14" s="1"/>
  <c r="J238" i="14"/>
  <c r="K238" i="14" s="1"/>
  <c r="J239" i="14"/>
  <c r="K239" i="14" s="1"/>
  <c r="J240" i="14"/>
  <c r="K240" i="14" s="1"/>
  <c r="J241" i="14"/>
  <c r="K241" i="14" s="1"/>
  <c r="J242" i="14"/>
  <c r="K242" i="14" s="1"/>
  <c r="J243" i="14"/>
  <c r="K243" i="14" s="1"/>
  <c r="J244" i="14"/>
  <c r="K244" i="14" s="1"/>
  <c r="J245" i="14"/>
  <c r="K245" i="14" s="1"/>
  <c r="J246" i="14"/>
  <c r="K246" i="14" s="1"/>
  <c r="J247" i="14"/>
  <c r="K247" i="14" s="1"/>
  <c r="J248" i="14"/>
  <c r="K248" i="14" s="1"/>
  <c r="J249" i="14"/>
  <c r="K249" i="14" s="1"/>
  <c r="J250" i="14"/>
  <c r="K250" i="14" s="1"/>
  <c r="J251" i="14"/>
  <c r="K251" i="14" s="1"/>
  <c r="J252" i="14"/>
  <c r="K252" i="14" s="1"/>
  <c r="J253" i="14"/>
  <c r="K253" i="14" s="1"/>
  <c r="J254" i="14"/>
  <c r="K254" i="14" s="1"/>
  <c r="J255" i="14"/>
  <c r="K255" i="14" s="1"/>
  <c r="J256" i="14"/>
  <c r="K256" i="14" s="1"/>
  <c r="J257" i="14"/>
  <c r="K257" i="14" s="1"/>
  <c r="J258" i="14"/>
  <c r="K258" i="14" s="1"/>
  <c r="J259" i="14"/>
  <c r="K259" i="14" s="1"/>
  <c r="J260" i="14"/>
  <c r="K260" i="14" s="1"/>
  <c r="J261" i="14"/>
  <c r="K261" i="14" s="1"/>
  <c r="J262" i="14"/>
  <c r="K262" i="14" s="1"/>
  <c r="J263" i="14"/>
  <c r="K263" i="14" s="1"/>
  <c r="J264" i="14"/>
  <c r="K264" i="14" s="1"/>
  <c r="J265" i="14"/>
  <c r="K265" i="14" s="1"/>
  <c r="J266" i="14"/>
  <c r="K266" i="14" s="1"/>
  <c r="J267" i="14"/>
  <c r="K267" i="14" s="1"/>
  <c r="J268" i="14"/>
  <c r="K268" i="14" s="1"/>
  <c r="J269" i="14"/>
  <c r="K269" i="14" s="1"/>
  <c r="J270" i="14"/>
  <c r="K270" i="14" s="1"/>
  <c r="J271" i="14"/>
  <c r="K271" i="14" s="1"/>
  <c r="J272" i="14"/>
  <c r="K272" i="14" s="1"/>
  <c r="J273" i="14"/>
  <c r="K273" i="14" s="1"/>
  <c r="J274" i="14"/>
  <c r="K274" i="14" s="1"/>
  <c r="J275" i="14"/>
  <c r="K275" i="14" s="1"/>
  <c r="J276" i="14"/>
  <c r="K276" i="14" s="1"/>
  <c r="J277" i="14"/>
  <c r="K277" i="14" s="1"/>
  <c r="J278" i="14"/>
  <c r="K278" i="14" s="1"/>
  <c r="J279" i="14"/>
  <c r="K279" i="14" s="1"/>
  <c r="J280" i="14"/>
  <c r="K280" i="14" s="1"/>
  <c r="J281" i="14"/>
  <c r="K281" i="14" s="1"/>
  <c r="J282" i="14"/>
  <c r="K282" i="14" s="1"/>
  <c r="J283" i="14"/>
  <c r="K283" i="14" s="1"/>
  <c r="J284" i="14"/>
  <c r="K284" i="14" s="1"/>
  <c r="J285" i="14"/>
  <c r="K285" i="14" s="1"/>
  <c r="J286" i="14"/>
  <c r="K286" i="14" s="1"/>
  <c r="J287" i="14"/>
  <c r="K287" i="14" s="1"/>
  <c r="J288" i="14"/>
  <c r="K288" i="14" s="1"/>
  <c r="J289" i="14"/>
  <c r="K289" i="14" s="1"/>
  <c r="J290" i="14"/>
  <c r="K290" i="14" s="1"/>
  <c r="J291" i="14"/>
  <c r="K291" i="14" s="1"/>
  <c r="J292" i="14"/>
  <c r="K292" i="14" s="1"/>
  <c r="J293" i="14"/>
  <c r="K293" i="14" s="1"/>
  <c r="J294" i="14"/>
  <c r="K294" i="14" s="1"/>
  <c r="J295" i="14"/>
  <c r="K295" i="14" s="1"/>
  <c r="J296" i="14"/>
  <c r="K296" i="14" s="1"/>
  <c r="J297" i="14"/>
  <c r="K297" i="14" s="1"/>
  <c r="J298" i="14"/>
  <c r="K298" i="14" s="1"/>
  <c r="J299" i="14"/>
  <c r="K299" i="14" s="1"/>
  <c r="J300" i="14"/>
  <c r="K300" i="14" s="1"/>
  <c r="J301" i="14"/>
  <c r="K301" i="14" s="1"/>
  <c r="J302" i="14"/>
  <c r="K302" i="14" s="1"/>
  <c r="J303" i="14"/>
  <c r="K303" i="14" s="1"/>
  <c r="J304" i="14"/>
  <c r="K304" i="14" s="1"/>
  <c r="J305" i="14"/>
  <c r="K305" i="14" s="1"/>
  <c r="J306" i="14"/>
  <c r="K306" i="14" s="1"/>
  <c r="J307" i="14"/>
  <c r="K307" i="14" s="1"/>
  <c r="J308" i="14"/>
  <c r="K308" i="14" s="1"/>
  <c r="J309" i="14"/>
  <c r="K309" i="14" s="1"/>
  <c r="J310" i="14"/>
  <c r="K310" i="14" s="1"/>
  <c r="J311" i="14"/>
  <c r="K311" i="14" s="1"/>
  <c r="J312" i="14"/>
  <c r="K312" i="14" s="1"/>
  <c r="J313" i="14"/>
  <c r="K313" i="14" s="1"/>
  <c r="J314" i="14"/>
  <c r="K314" i="14" s="1"/>
  <c r="J315" i="14"/>
  <c r="K315" i="14" s="1"/>
  <c r="J316" i="14"/>
  <c r="K316" i="14" s="1"/>
  <c r="J317" i="14"/>
  <c r="K317" i="14" s="1"/>
  <c r="J318" i="14"/>
  <c r="K318" i="14" s="1"/>
  <c r="J319" i="14"/>
  <c r="K319" i="14" s="1"/>
  <c r="J320" i="14"/>
  <c r="K320" i="14" s="1"/>
  <c r="J321" i="14"/>
  <c r="K321" i="14" s="1"/>
  <c r="J322" i="14"/>
  <c r="K322" i="14" s="1"/>
  <c r="J323" i="14"/>
  <c r="K323" i="14" s="1"/>
  <c r="J324" i="14"/>
  <c r="K324" i="14" s="1"/>
  <c r="J325" i="14"/>
  <c r="K325" i="14" s="1"/>
  <c r="J326" i="14"/>
  <c r="K326" i="14" s="1"/>
  <c r="J327" i="14"/>
  <c r="K327" i="14" s="1"/>
  <c r="J328" i="14"/>
  <c r="K328" i="14" s="1"/>
  <c r="J329" i="14"/>
  <c r="K329" i="14" s="1"/>
  <c r="J330" i="14"/>
  <c r="K330" i="14" s="1"/>
  <c r="J331" i="14"/>
  <c r="K331" i="14" s="1"/>
  <c r="J332" i="14"/>
  <c r="K332" i="14" s="1"/>
  <c r="J333" i="14"/>
  <c r="K333" i="14" s="1"/>
  <c r="J334" i="14"/>
  <c r="K334" i="14" s="1"/>
  <c r="J335" i="14"/>
  <c r="K335" i="14" s="1"/>
  <c r="J336" i="14"/>
  <c r="K336" i="14" s="1"/>
  <c r="J337" i="14"/>
  <c r="K337" i="14" s="1"/>
  <c r="J338" i="14"/>
  <c r="K338" i="14" s="1"/>
  <c r="J339" i="14"/>
  <c r="K339" i="14" s="1"/>
  <c r="J340" i="14"/>
  <c r="K340" i="14" s="1"/>
  <c r="J341" i="14"/>
  <c r="K341" i="14" s="1"/>
  <c r="J342" i="14"/>
  <c r="K342" i="14" s="1"/>
  <c r="J343" i="14"/>
  <c r="K343" i="14" s="1"/>
  <c r="J344" i="14"/>
  <c r="K344" i="14" s="1"/>
  <c r="J345" i="14"/>
  <c r="K345" i="14" s="1"/>
  <c r="J346" i="14"/>
  <c r="K346" i="14" s="1"/>
  <c r="J347" i="14"/>
  <c r="K347" i="14" s="1"/>
  <c r="J348" i="14"/>
  <c r="K348" i="14" s="1"/>
  <c r="J349" i="14"/>
  <c r="K349" i="14" s="1"/>
  <c r="J350" i="14"/>
  <c r="K350" i="14" s="1"/>
  <c r="J351" i="14"/>
  <c r="K351" i="14" s="1"/>
  <c r="J352" i="14"/>
  <c r="K352" i="14" s="1"/>
  <c r="J353" i="14"/>
  <c r="K353" i="14" s="1"/>
  <c r="J354" i="14"/>
  <c r="K354" i="14" s="1"/>
  <c r="J355" i="14"/>
  <c r="K355" i="14" s="1"/>
  <c r="J356" i="14"/>
  <c r="K356" i="14" s="1"/>
  <c r="J357" i="14"/>
  <c r="K357" i="14" s="1"/>
  <c r="J358" i="14"/>
  <c r="K358" i="14" s="1"/>
  <c r="J359" i="14"/>
  <c r="K359" i="14" s="1"/>
  <c r="J360" i="14"/>
  <c r="K360" i="14" s="1"/>
  <c r="J361" i="14"/>
  <c r="K361" i="14" s="1"/>
  <c r="J362" i="14"/>
  <c r="K362" i="14" s="1"/>
  <c r="J363" i="14"/>
  <c r="K363" i="14" s="1"/>
  <c r="J364" i="14"/>
  <c r="K364" i="14" s="1"/>
  <c r="J365" i="14"/>
  <c r="K365" i="14" s="1"/>
  <c r="J366" i="14"/>
  <c r="K366" i="14" s="1"/>
  <c r="J367" i="14"/>
  <c r="K367" i="14" s="1"/>
  <c r="J368" i="14"/>
  <c r="K368" i="14" s="1"/>
  <c r="J369" i="14"/>
  <c r="K369" i="14" s="1"/>
  <c r="J370" i="14"/>
  <c r="K370" i="14" s="1"/>
  <c r="J371" i="14"/>
  <c r="K371" i="14" s="1"/>
  <c r="J372" i="14"/>
  <c r="K372" i="14" s="1"/>
  <c r="J373" i="14"/>
  <c r="K373" i="14" s="1"/>
  <c r="J374" i="14"/>
  <c r="K374" i="14" s="1"/>
  <c r="J375" i="14"/>
  <c r="K375" i="14" s="1"/>
  <c r="J376" i="14"/>
  <c r="K376" i="14" s="1"/>
  <c r="J377" i="14"/>
  <c r="K377" i="14" s="1"/>
  <c r="J378" i="14"/>
  <c r="K378" i="14" s="1"/>
  <c r="J379" i="14"/>
  <c r="K379" i="14" s="1"/>
  <c r="J380" i="14"/>
  <c r="K380" i="14" s="1"/>
  <c r="J381" i="14"/>
  <c r="K381" i="14" s="1"/>
  <c r="J382" i="14"/>
  <c r="K382" i="14" s="1"/>
  <c r="J383" i="14"/>
  <c r="K383" i="14" s="1"/>
  <c r="J384" i="14"/>
  <c r="K384" i="14" s="1"/>
  <c r="J385" i="14"/>
  <c r="K385" i="14" s="1"/>
  <c r="J386" i="14"/>
  <c r="K386" i="14" s="1"/>
  <c r="J387" i="14"/>
  <c r="K387" i="14" s="1"/>
  <c r="J388" i="14"/>
  <c r="K388" i="14" s="1"/>
  <c r="J389" i="14"/>
  <c r="K389" i="14" s="1"/>
  <c r="J390" i="14"/>
  <c r="K390" i="14" s="1"/>
  <c r="J391" i="14"/>
  <c r="K391" i="14" s="1"/>
  <c r="J392" i="14"/>
  <c r="K392" i="14" s="1"/>
  <c r="J393" i="14"/>
  <c r="K393" i="14" s="1"/>
  <c r="J394" i="14"/>
  <c r="K394" i="14" s="1"/>
  <c r="J395" i="14"/>
  <c r="K395" i="14" s="1"/>
  <c r="J396" i="14"/>
  <c r="K396" i="14" s="1"/>
  <c r="J397" i="14"/>
  <c r="K397" i="14" s="1"/>
  <c r="J398" i="14"/>
  <c r="K398" i="14" s="1"/>
  <c r="J399" i="14"/>
  <c r="K399" i="14" s="1"/>
  <c r="J400" i="14"/>
  <c r="K400" i="14" s="1"/>
  <c r="J401" i="14"/>
  <c r="K401" i="14" s="1"/>
  <c r="J402" i="14"/>
  <c r="K402" i="14" s="1"/>
  <c r="J403" i="14"/>
  <c r="K403" i="14" s="1"/>
  <c r="J404" i="14"/>
  <c r="K404" i="14" s="1"/>
  <c r="J405" i="14"/>
  <c r="K405" i="14" s="1"/>
  <c r="J406" i="14"/>
  <c r="K406" i="14" s="1"/>
  <c r="J407" i="14"/>
  <c r="K407" i="14" s="1"/>
  <c r="J408" i="14"/>
  <c r="K408" i="14" s="1"/>
  <c r="J409" i="14"/>
  <c r="K409" i="14" s="1"/>
  <c r="J410" i="14"/>
  <c r="K410" i="14" s="1"/>
  <c r="J411" i="14"/>
  <c r="K411" i="14" s="1"/>
  <c r="J412" i="14"/>
  <c r="K412" i="14" s="1"/>
  <c r="J413" i="14"/>
  <c r="K413" i="14" s="1"/>
  <c r="J414" i="14"/>
  <c r="K414" i="14" s="1"/>
  <c r="J415" i="14"/>
  <c r="K415" i="14" s="1"/>
  <c r="J416" i="14"/>
  <c r="K416" i="14" s="1"/>
  <c r="J417" i="14"/>
  <c r="K417" i="14" s="1"/>
  <c r="J418" i="14"/>
  <c r="K418" i="14" s="1"/>
  <c r="J419" i="14"/>
  <c r="K419" i="14" s="1"/>
  <c r="J420" i="14"/>
  <c r="K420" i="14" s="1"/>
  <c r="J421" i="14"/>
  <c r="K421" i="14" s="1"/>
  <c r="J422" i="14"/>
  <c r="K422" i="14" s="1"/>
  <c r="J423" i="14"/>
  <c r="K423" i="14" s="1"/>
  <c r="J424" i="14"/>
  <c r="K424" i="14" s="1"/>
  <c r="J425" i="14"/>
  <c r="K425" i="14" s="1"/>
  <c r="J426" i="14"/>
  <c r="K426" i="14" s="1"/>
  <c r="J427" i="14"/>
  <c r="K427" i="14" s="1"/>
  <c r="J428" i="14"/>
  <c r="K428" i="14" s="1"/>
  <c r="J429" i="14"/>
  <c r="K429" i="14" s="1"/>
  <c r="J430" i="14"/>
  <c r="K430" i="14" s="1"/>
  <c r="J41" i="13"/>
  <c r="K41" i="13" s="1"/>
  <c r="J42" i="13"/>
  <c r="K42" i="13" s="1"/>
  <c r="J43" i="13"/>
  <c r="K43" i="13" s="1"/>
  <c r="J44" i="13"/>
  <c r="K44" i="13" s="1"/>
  <c r="J45" i="13"/>
  <c r="K45" i="13" s="1"/>
  <c r="J46" i="13"/>
  <c r="K46" i="13" s="1"/>
  <c r="J47" i="13"/>
  <c r="K47" i="13" s="1"/>
  <c r="J48" i="13"/>
  <c r="K48" i="13" s="1"/>
  <c r="J49" i="13"/>
  <c r="K49" i="13" s="1"/>
  <c r="J50" i="13"/>
  <c r="K50" i="13" s="1"/>
  <c r="J51" i="13"/>
  <c r="K51" i="13" s="1"/>
  <c r="J52" i="13"/>
  <c r="K52" i="13" s="1"/>
  <c r="J53" i="13"/>
  <c r="K53" i="13" s="1"/>
  <c r="J54" i="13"/>
  <c r="K54" i="13" s="1"/>
  <c r="J55" i="13"/>
  <c r="K55" i="13" s="1"/>
  <c r="J56" i="13"/>
  <c r="K56" i="13" s="1"/>
  <c r="J57" i="13"/>
  <c r="K57" i="13" s="1"/>
  <c r="J58" i="13"/>
  <c r="K58" i="13" s="1"/>
  <c r="J59" i="13"/>
  <c r="K59" i="13" s="1"/>
  <c r="J60" i="13"/>
  <c r="K60" i="13" s="1"/>
  <c r="J61" i="13"/>
  <c r="K61" i="13" s="1"/>
  <c r="J62" i="13"/>
  <c r="K62" i="13" s="1"/>
  <c r="J63" i="13"/>
  <c r="K63" i="13" s="1"/>
  <c r="J64" i="13"/>
  <c r="K64" i="13" s="1"/>
  <c r="J65" i="13"/>
  <c r="K65" i="13" s="1"/>
  <c r="J66" i="13"/>
  <c r="K66" i="13" s="1"/>
  <c r="J67" i="13"/>
  <c r="K67" i="13" s="1"/>
  <c r="J68" i="13"/>
  <c r="K68" i="13" s="1"/>
  <c r="J69" i="13"/>
  <c r="K69" i="13" s="1"/>
  <c r="J70" i="13"/>
  <c r="K70" i="13" s="1"/>
  <c r="J71" i="13"/>
  <c r="K71" i="13" s="1"/>
  <c r="J72" i="13"/>
  <c r="K72" i="13" s="1"/>
  <c r="J73" i="13"/>
  <c r="K73" i="13" s="1"/>
  <c r="J74" i="13"/>
  <c r="K74" i="13" s="1"/>
  <c r="J75" i="13"/>
  <c r="K75" i="13" s="1"/>
  <c r="J76" i="13"/>
  <c r="K76" i="13" s="1"/>
  <c r="J77" i="13"/>
  <c r="K77" i="13" s="1"/>
  <c r="J78" i="13"/>
  <c r="K78" i="13" s="1"/>
  <c r="J79" i="13"/>
  <c r="K79" i="13" s="1"/>
  <c r="J80" i="13"/>
  <c r="K80" i="13" s="1"/>
  <c r="J81" i="13"/>
  <c r="K81" i="13" s="1"/>
  <c r="J82" i="13"/>
  <c r="K82" i="13" s="1"/>
  <c r="J83" i="13"/>
  <c r="K83" i="13" s="1"/>
  <c r="J84" i="13"/>
  <c r="K84" i="13" s="1"/>
  <c r="J85" i="13"/>
  <c r="K85" i="13" s="1"/>
  <c r="J86" i="13"/>
  <c r="K86" i="13" s="1"/>
  <c r="J87" i="13"/>
  <c r="K87" i="13" s="1"/>
  <c r="J88" i="13"/>
  <c r="K88" i="13" s="1"/>
  <c r="J89" i="13"/>
  <c r="K89" i="13" s="1"/>
  <c r="J90" i="13"/>
  <c r="K90" i="13" s="1"/>
  <c r="J91" i="13"/>
  <c r="K91" i="13" s="1"/>
  <c r="J92" i="13"/>
  <c r="K92" i="13" s="1"/>
  <c r="J93" i="13"/>
  <c r="K93" i="13" s="1"/>
  <c r="J94" i="13"/>
  <c r="K94" i="13" s="1"/>
  <c r="J95" i="13"/>
  <c r="K95" i="13" s="1"/>
  <c r="J96" i="13"/>
  <c r="K96" i="13" s="1"/>
  <c r="J97" i="13"/>
  <c r="K97" i="13" s="1"/>
  <c r="J98" i="13"/>
  <c r="K98" i="13" s="1"/>
  <c r="J99" i="13"/>
  <c r="K99" i="13" s="1"/>
  <c r="J100" i="13"/>
  <c r="K100" i="13" s="1"/>
  <c r="J101" i="13"/>
  <c r="K101" i="13" s="1"/>
  <c r="J102" i="13"/>
  <c r="K102" i="13" s="1"/>
  <c r="J103" i="13"/>
  <c r="K103" i="13" s="1"/>
  <c r="J104" i="13"/>
  <c r="K104" i="13" s="1"/>
  <c r="J105" i="13"/>
  <c r="K105" i="13" s="1"/>
  <c r="J106" i="13"/>
  <c r="K106" i="13" s="1"/>
  <c r="J107" i="13"/>
  <c r="K107" i="13" s="1"/>
  <c r="J108" i="13"/>
  <c r="K108" i="13" s="1"/>
  <c r="J109" i="13"/>
  <c r="K109" i="13" s="1"/>
  <c r="J110" i="13"/>
  <c r="K110" i="13" s="1"/>
  <c r="J111" i="13"/>
  <c r="K111" i="13" s="1"/>
  <c r="J112" i="13"/>
  <c r="K112" i="13" s="1"/>
  <c r="J113" i="13"/>
  <c r="K113" i="13" s="1"/>
  <c r="J114" i="13"/>
  <c r="K114" i="13" s="1"/>
  <c r="J115" i="13"/>
  <c r="K115" i="13" s="1"/>
  <c r="J116" i="13"/>
  <c r="K116" i="13" s="1"/>
  <c r="J117" i="13"/>
  <c r="K117" i="13" s="1"/>
  <c r="J118" i="13"/>
  <c r="K118" i="13" s="1"/>
  <c r="J119" i="13"/>
  <c r="K119" i="13" s="1"/>
  <c r="J120" i="13"/>
  <c r="K120" i="13" s="1"/>
  <c r="J121" i="13"/>
  <c r="K121" i="13" s="1"/>
  <c r="J122" i="13"/>
  <c r="K122" i="13" s="1"/>
  <c r="J123" i="13"/>
  <c r="K123" i="13" s="1"/>
  <c r="J124" i="13"/>
  <c r="K124" i="13" s="1"/>
  <c r="J125" i="13"/>
  <c r="K125" i="13" s="1"/>
  <c r="J126" i="13"/>
  <c r="K126" i="13" s="1"/>
  <c r="J127" i="13"/>
  <c r="K127" i="13" s="1"/>
  <c r="J128" i="13"/>
  <c r="K128" i="13" s="1"/>
  <c r="J129" i="13"/>
  <c r="K129" i="13" s="1"/>
  <c r="J130" i="13"/>
  <c r="K130" i="13" s="1"/>
  <c r="J131" i="13"/>
  <c r="K131" i="13" s="1"/>
  <c r="J132" i="13"/>
  <c r="K132" i="13" s="1"/>
  <c r="J133" i="13"/>
  <c r="K133" i="13" s="1"/>
  <c r="J134" i="13"/>
  <c r="K134" i="13" s="1"/>
  <c r="J135" i="13"/>
  <c r="K135" i="13" s="1"/>
  <c r="J136" i="13"/>
  <c r="K136" i="13" s="1"/>
  <c r="J137" i="13"/>
  <c r="K137" i="13" s="1"/>
  <c r="J138" i="13"/>
  <c r="K138" i="13" s="1"/>
  <c r="J139" i="13"/>
  <c r="K139" i="13" s="1"/>
  <c r="J140" i="13"/>
  <c r="K140" i="13" s="1"/>
  <c r="J141" i="13"/>
  <c r="K141" i="13" s="1"/>
  <c r="J142" i="13"/>
  <c r="K142" i="13" s="1"/>
  <c r="J143" i="13"/>
  <c r="K143" i="13" s="1"/>
  <c r="J144" i="13"/>
  <c r="K144" i="13" s="1"/>
  <c r="J145" i="13"/>
  <c r="K145" i="13" s="1"/>
  <c r="J146" i="13"/>
  <c r="K146" i="13" s="1"/>
  <c r="J147" i="13"/>
  <c r="K147" i="13" s="1"/>
  <c r="J148" i="13"/>
  <c r="K148" i="13" s="1"/>
  <c r="J149" i="13"/>
  <c r="K149" i="13" s="1"/>
  <c r="J150" i="13"/>
  <c r="K150" i="13" s="1"/>
  <c r="J151" i="13"/>
  <c r="K151" i="13" s="1"/>
  <c r="J152" i="13"/>
  <c r="K152" i="13" s="1"/>
  <c r="J153" i="13"/>
  <c r="K153" i="13" s="1"/>
  <c r="J154" i="13"/>
  <c r="K154" i="13" s="1"/>
  <c r="J155" i="13"/>
  <c r="K155" i="13" s="1"/>
  <c r="J156" i="13"/>
  <c r="K156" i="13" s="1"/>
  <c r="J157" i="13"/>
  <c r="K157" i="13" s="1"/>
  <c r="J158" i="13"/>
  <c r="K158" i="13" s="1"/>
  <c r="J159" i="13"/>
  <c r="K159" i="13" s="1"/>
  <c r="J160" i="13"/>
  <c r="K160" i="13" s="1"/>
  <c r="J161" i="13"/>
  <c r="K161" i="13" s="1"/>
  <c r="J162" i="13"/>
  <c r="K162" i="13" s="1"/>
  <c r="J163" i="13"/>
  <c r="K163" i="13" s="1"/>
  <c r="J164" i="13"/>
  <c r="K164" i="13" s="1"/>
  <c r="J165" i="13"/>
  <c r="K165" i="13" s="1"/>
  <c r="J166" i="13"/>
  <c r="K166" i="13" s="1"/>
  <c r="J167" i="13"/>
  <c r="K167" i="13" s="1"/>
  <c r="J168" i="13"/>
  <c r="K168" i="13" s="1"/>
  <c r="J169" i="13"/>
  <c r="K169" i="13" s="1"/>
  <c r="J170" i="13"/>
  <c r="K170" i="13" s="1"/>
  <c r="J171" i="13"/>
  <c r="K171" i="13" s="1"/>
  <c r="J172" i="13"/>
  <c r="K172" i="13" s="1"/>
  <c r="J173" i="13"/>
  <c r="K173" i="13" s="1"/>
  <c r="J174" i="13"/>
  <c r="K174" i="13" s="1"/>
  <c r="J175" i="13"/>
  <c r="K175" i="13" s="1"/>
  <c r="J176" i="13"/>
  <c r="K176" i="13" s="1"/>
  <c r="J177" i="13"/>
  <c r="K177" i="13" s="1"/>
  <c r="J178" i="13"/>
  <c r="K178" i="13" s="1"/>
  <c r="J179" i="13"/>
  <c r="K179" i="13" s="1"/>
  <c r="J180" i="13"/>
  <c r="K180" i="13" s="1"/>
  <c r="J181" i="13"/>
  <c r="K181" i="13" s="1"/>
  <c r="J182" i="13"/>
  <c r="K182" i="13" s="1"/>
  <c r="J183" i="13"/>
  <c r="K183" i="13" s="1"/>
  <c r="J184" i="13"/>
  <c r="K184" i="13" s="1"/>
  <c r="J185" i="13"/>
  <c r="K185" i="13" s="1"/>
  <c r="J186" i="13"/>
  <c r="K186" i="13" s="1"/>
  <c r="J187" i="13"/>
  <c r="K187" i="13" s="1"/>
  <c r="J188" i="13"/>
  <c r="K188" i="13" s="1"/>
  <c r="J189" i="13"/>
  <c r="K189" i="13" s="1"/>
  <c r="J190" i="13"/>
  <c r="K190" i="13" s="1"/>
  <c r="J191" i="13"/>
  <c r="K191" i="13" s="1"/>
  <c r="J192" i="13"/>
  <c r="K192" i="13" s="1"/>
  <c r="J193" i="13"/>
  <c r="K193" i="13" s="1"/>
  <c r="J194" i="13"/>
  <c r="K194" i="13" s="1"/>
  <c r="J195" i="13"/>
  <c r="K195" i="13" s="1"/>
  <c r="J196" i="13"/>
  <c r="K196" i="13" s="1"/>
  <c r="J197" i="13"/>
  <c r="K197" i="13" s="1"/>
  <c r="J198" i="13"/>
  <c r="K198" i="13" s="1"/>
  <c r="J199" i="13"/>
  <c r="K199" i="13" s="1"/>
  <c r="J200" i="13"/>
  <c r="K200" i="13" s="1"/>
  <c r="J201" i="13"/>
  <c r="K201" i="13" s="1"/>
  <c r="J202" i="13"/>
  <c r="K202" i="13" s="1"/>
  <c r="J203" i="13"/>
  <c r="K203" i="13" s="1"/>
  <c r="J204" i="13"/>
  <c r="K204" i="13" s="1"/>
  <c r="J205" i="13"/>
  <c r="K205" i="13" s="1"/>
  <c r="J206" i="13"/>
  <c r="K206" i="13" s="1"/>
  <c r="J207" i="13"/>
  <c r="K207" i="13" s="1"/>
  <c r="J208" i="13"/>
  <c r="K208" i="13" s="1"/>
  <c r="J209" i="13"/>
  <c r="K209" i="13" s="1"/>
  <c r="J210" i="13"/>
  <c r="K210" i="13" s="1"/>
  <c r="J211" i="13"/>
  <c r="K211" i="13" s="1"/>
  <c r="J212" i="13"/>
  <c r="K212" i="13" s="1"/>
  <c r="J213" i="13"/>
  <c r="K213" i="13" s="1"/>
  <c r="J214" i="13"/>
  <c r="K214" i="13" s="1"/>
  <c r="J215" i="13"/>
  <c r="K215" i="13" s="1"/>
  <c r="J216" i="13"/>
  <c r="K216" i="13" s="1"/>
  <c r="J217" i="13"/>
  <c r="K217" i="13" s="1"/>
  <c r="J218" i="13"/>
  <c r="K218" i="13" s="1"/>
  <c r="J219" i="13"/>
  <c r="K219" i="13" s="1"/>
  <c r="J220" i="13"/>
  <c r="K220" i="13" s="1"/>
  <c r="J221" i="13"/>
  <c r="K221" i="13" s="1"/>
  <c r="J222" i="13"/>
  <c r="K222" i="13" s="1"/>
  <c r="J223" i="13"/>
  <c r="K223" i="13" s="1"/>
  <c r="J224" i="13"/>
  <c r="K224" i="13" s="1"/>
  <c r="J225" i="13"/>
  <c r="K225" i="13" s="1"/>
  <c r="J226" i="13"/>
  <c r="K226" i="13" s="1"/>
  <c r="J227" i="13"/>
  <c r="K227" i="13" s="1"/>
  <c r="J228" i="13"/>
  <c r="K228" i="13" s="1"/>
  <c r="J229" i="13"/>
  <c r="K229" i="13" s="1"/>
  <c r="J230" i="13"/>
  <c r="K230" i="13" s="1"/>
  <c r="J231" i="13"/>
  <c r="K231" i="13" s="1"/>
  <c r="J232" i="13"/>
  <c r="K232" i="13" s="1"/>
  <c r="J233" i="13"/>
  <c r="K233" i="13" s="1"/>
  <c r="J234" i="13"/>
  <c r="K234" i="13" s="1"/>
  <c r="J235" i="13"/>
  <c r="K235" i="13" s="1"/>
  <c r="J236" i="13"/>
  <c r="K236" i="13" s="1"/>
  <c r="J237" i="13"/>
  <c r="K237" i="13" s="1"/>
  <c r="J238" i="13"/>
  <c r="K238" i="13" s="1"/>
  <c r="J239" i="13"/>
  <c r="K239" i="13" s="1"/>
  <c r="J240" i="13"/>
  <c r="K240" i="13" s="1"/>
  <c r="J241" i="13"/>
  <c r="K241" i="13" s="1"/>
  <c r="J242" i="13"/>
  <c r="K242" i="13" s="1"/>
  <c r="J243" i="13"/>
  <c r="K243" i="13" s="1"/>
  <c r="J244" i="13"/>
  <c r="K244" i="13" s="1"/>
  <c r="J245" i="13"/>
  <c r="K245" i="13" s="1"/>
  <c r="J246" i="13"/>
  <c r="K246" i="13" s="1"/>
  <c r="J247" i="13"/>
  <c r="K247" i="13" s="1"/>
  <c r="J248" i="13"/>
  <c r="K248" i="13" s="1"/>
  <c r="J249" i="13"/>
  <c r="K249" i="13" s="1"/>
  <c r="J250" i="13"/>
  <c r="K250" i="13" s="1"/>
  <c r="J251" i="13"/>
  <c r="K251" i="13" s="1"/>
  <c r="J252" i="13"/>
  <c r="K252" i="13" s="1"/>
  <c r="J253" i="13"/>
  <c r="K253" i="13" s="1"/>
  <c r="J254" i="13"/>
  <c r="K254" i="13" s="1"/>
  <c r="J255" i="13"/>
  <c r="K255" i="13" s="1"/>
  <c r="J256" i="13"/>
  <c r="K256" i="13" s="1"/>
  <c r="J257" i="13"/>
  <c r="K257" i="13" s="1"/>
  <c r="J258" i="13"/>
  <c r="K258" i="13" s="1"/>
  <c r="J259" i="13"/>
  <c r="K259" i="13" s="1"/>
  <c r="J260" i="13"/>
  <c r="K260" i="13" s="1"/>
  <c r="J261" i="13"/>
  <c r="K261" i="13" s="1"/>
  <c r="J262" i="13"/>
  <c r="K262" i="13" s="1"/>
  <c r="J263" i="13"/>
  <c r="K263" i="13" s="1"/>
  <c r="J264" i="13"/>
  <c r="K264" i="13" s="1"/>
  <c r="J265" i="13"/>
  <c r="K265" i="13" s="1"/>
  <c r="J266" i="13"/>
  <c r="K266" i="13" s="1"/>
  <c r="J267" i="13"/>
  <c r="K267" i="13" s="1"/>
  <c r="J268" i="13"/>
  <c r="K268" i="13" s="1"/>
  <c r="J269" i="13"/>
  <c r="K269" i="13" s="1"/>
  <c r="J270" i="13"/>
  <c r="K270" i="13" s="1"/>
  <c r="J271" i="13"/>
  <c r="K271" i="13" s="1"/>
  <c r="J272" i="13"/>
  <c r="K272" i="13" s="1"/>
  <c r="J273" i="13"/>
  <c r="K273" i="13" s="1"/>
  <c r="J274" i="13"/>
  <c r="K274" i="13" s="1"/>
  <c r="J275" i="13"/>
  <c r="K275" i="13" s="1"/>
  <c r="J276" i="13"/>
  <c r="K276" i="13" s="1"/>
  <c r="J277" i="13"/>
  <c r="K277" i="13" s="1"/>
  <c r="J278" i="13"/>
  <c r="K278" i="13" s="1"/>
  <c r="J279" i="13"/>
  <c r="K279" i="13" s="1"/>
  <c r="J280" i="13"/>
  <c r="K280" i="13" s="1"/>
  <c r="J281" i="13"/>
  <c r="K281" i="13" s="1"/>
  <c r="J282" i="13"/>
  <c r="K282" i="13" s="1"/>
  <c r="J283" i="13"/>
  <c r="K283" i="13" s="1"/>
  <c r="J284" i="13"/>
  <c r="K284" i="13" s="1"/>
  <c r="J285" i="13"/>
  <c r="K285" i="13" s="1"/>
  <c r="J286" i="13"/>
  <c r="K286" i="13" s="1"/>
  <c r="J287" i="13"/>
  <c r="K287" i="13" s="1"/>
  <c r="J288" i="13"/>
  <c r="K288" i="13" s="1"/>
  <c r="J289" i="13"/>
  <c r="K289" i="13" s="1"/>
  <c r="J290" i="13"/>
  <c r="K290" i="13" s="1"/>
  <c r="J291" i="13"/>
  <c r="K291" i="13" s="1"/>
  <c r="J292" i="13"/>
  <c r="K292" i="13" s="1"/>
  <c r="J293" i="13"/>
  <c r="K293" i="13" s="1"/>
  <c r="J294" i="13"/>
  <c r="K294" i="13" s="1"/>
  <c r="J295" i="13"/>
  <c r="K295" i="13" s="1"/>
  <c r="J296" i="13"/>
  <c r="K296" i="13" s="1"/>
  <c r="J297" i="13"/>
  <c r="K297" i="13" s="1"/>
  <c r="J298" i="13"/>
  <c r="K298" i="13" s="1"/>
  <c r="J299" i="13"/>
  <c r="K299" i="13" s="1"/>
  <c r="J300" i="13"/>
  <c r="K300" i="13" s="1"/>
  <c r="J301" i="13"/>
  <c r="K301" i="13" s="1"/>
  <c r="J302" i="13"/>
  <c r="K302" i="13" s="1"/>
  <c r="J303" i="13"/>
  <c r="K303" i="13" s="1"/>
  <c r="J304" i="13"/>
  <c r="K304" i="13" s="1"/>
  <c r="J305" i="13"/>
  <c r="K305" i="13" s="1"/>
  <c r="J306" i="13"/>
  <c r="K306" i="13" s="1"/>
  <c r="J307" i="13"/>
  <c r="K307" i="13" s="1"/>
  <c r="J308" i="13"/>
  <c r="K308" i="13" s="1"/>
  <c r="J309" i="13"/>
  <c r="K309" i="13" s="1"/>
  <c r="J310" i="13"/>
  <c r="K310" i="13" s="1"/>
  <c r="J311" i="13"/>
  <c r="K311" i="13" s="1"/>
  <c r="J312" i="13"/>
  <c r="K312" i="13" s="1"/>
  <c r="J313" i="13"/>
  <c r="K313" i="13" s="1"/>
  <c r="J314" i="13"/>
  <c r="K314" i="13" s="1"/>
  <c r="J315" i="13"/>
  <c r="K315" i="13" s="1"/>
  <c r="J316" i="13"/>
  <c r="K316" i="13" s="1"/>
  <c r="J317" i="13"/>
  <c r="K317" i="13" s="1"/>
  <c r="J318" i="13"/>
  <c r="K318" i="13" s="1"/>
  <c r="J319" i="13"/>
  <c r="K319" i="13" s="1"/>
  <c r="J320" i="13"/>
  <c r="K320" i="13" s="1"/>
  <c r="J321" i="13"/>
  <c r="K321" i="13" s="1"/>
  <c r="J322" i="13"/>
  <c r="K322" i="13" s="1"/>
  <c r="J323" i="13"/>
  <c r="K323" i="13" s="1"/>
  <c r="J324" i="13"/>
  <c r="K324" i="13" s="1"/>
  <c r="J325" i="13"/>
  <c r="K325" i="13" s="1"/>
  <c r="J326" i="13"/>
  <c r="K326" i="13" s="1"/>
  <c r="J327" i="13"/>
  <c r="K327" i="13" s="1"/>
  <c r="J328" i="13"/>
  <c r="K328" i="13" s="1"/>
  <c r="J329" i="13"/>
  <c r="K329" i="13" s="1"/>
  <c r="J330" i="13"/>
  <c r="K330" i="13" s="1"/>
  <c r="J331" i="13"/>
  <c r="K331" i="13" s="1"/>
  <c r="J332" i="13"/>
  <c r="K332" i="13" s="1"/>
  <c r="J333" i="13"/>
  <c r="K333" i="13" s="1"/>
  <c r="J334" i="13"/>
  <c r="K334" i="13" s="1"/>
  <c r="J335" i="13"/>
  <c r="K335" i="13" s="1"/>
  <c r="J336" i="13"/>
  <c r="K336" i="13" s="1"/>
  <c r="J337" i="13"/>
  <c r="K337" i="13" s="1"/>
  <c r="J338" i="13"/>
  <c r="K338" i="13" s="1"/>
  <c r="J339" i="13"/>
  <c r="K339" i="13" s="1"/>
  <c r="J340" i="13"/>
  <c r="K340" i="13" s="1"/>
  <c r="J341" i="13"/>
  <c r="K341" i="13" s="1"/>
  <c r="J342" i="13"/>
  <c r="K342" i="13" s="1"/>
  <c r="J343" i="13"/>
  <c r="K343" i="13" s="1"/>
  <c r="J344" i="13"/>
  <c r="K344" i="13" s="1"/>
  <c r="J345" i="13"/>
  <c r="K345" i="13" s="1"/>
  <c r="J346" i="13"/>
  <c r="K346" i="13" s="1"/>
  <c r="J347" i="13"/>
  <c r="K347" i="13" s="1"/>
  <c r="J348" i="13"/>
  <c r="K348" i="13" s="1"/>
  <c r="J349" i="13"/>
  <c r="K349" i="13" s="1"/>
  <c r="J350" i="13"/>
  <c r="K350" i="13" s="1"/>
  <c r="J351" i="13"/>
  <c r="K351" i="13" s="1"/>
  <c r="J352" i="13"/>
  <c r="K352" i="13" s="1"/>
  <c r="J353" i="13"/>
  <c r="K353" i="13" s="1"/>
  <c r="J354" i="13"/>
  <c r="K354" i="13" s="1"/>
  <c r="J355" i="13"/>
  <c r="K355" i="13" s="1"/>
  <c r="J356" i="13"/>
  <c r="K356" i="13" s="1"/>
  <c r="J357" i="13"/>
  <c r="K357" i="13" s="1"/>
  <c r="J358" i="13"/>
  <c r="K358" i="13" s="1"/>
  <c r="J359" i="13"/>
  <c r="K359" i="13" s="1"/>
  <c r="J360" i="13"/>
  <c r="K360" i="13" s="1"/>
  <c r="J361" i="13"/>
  <c r="K361" i="13" s="1"/>
  <c r="J362" i="13"/>
  <c r="K362" i="13" s="1"/>
  <c r="J363" i="13"/>
  <c r="K363" i="13" s="1"/>
  <c r="J364" i="13"/>
  <c r="K364" i="13" s="1"/>
  <c r="J365" i="13"/>
  <c r="K365" i="13" s="1"/>
  <c r="J366" i="13"/>
  <c r="K366" i="13" s="1"/>
  <c r="J367" i="13"/>
  <c r="K367" i="13" s="1"/>
  <c r="J368" i="13"/>
  <c r="K368" i="13" s="1"/>
  <c r="J369" i="13"/>
  <c r="K369" i="13" s="1"/>
  <c r="J370" i="13"/>
  <c r="K370" i="13" s="1"/>
  <c r="J371" i="13"/>
  <c r="K371" i="13" s="1"/>
  <c r="J372" i="13"/>
  <c r="K372" i="13" s="1"/>
  <c r="J373" i="13"/>
  <c r="K373" i="13" s="1"/>
  <c r="J374" i="13"/>
  <c r="K374" i="13" s="1"/>
  <c r="J375" i="13"/>
  <c r="K375" i="13" s="1"/>
  <c r="J376" i="13"/>
  <c r="K376" i="13" s="1"/>
  <c r="J377" i="13"/>
  <c r="K377" i="13" s="1"/>
  <c r="J378" i="13"/>
  <c r="K378" i="13" s="1"/>
  <c r="J379" i="13"/>
  <c r="K379" i="13" s="1"/>
  <c r="J380" i="13"/>
  <c r="K380" i="13" s="1"/>
  <c r="J381" i="13"/>
  <c r="K381" i="13" s="1"/>
  <c r="J382" i="13"/>
  <c r="K382" i="13" s="1"/>
  <c r="J383" i="13"/>
  <c r="K383" i="13" s="1"/>
  <c r="J384" i="13"/>
  <c r="K384" i="13" s="1"/>
  <c r="J385" i="13"/>
  <c r="K385" i="13" s="1"/>
  <c r="J386" i="13"/>
  <c r="K386" i="13" s="1"/>
  <c r="J387" i="13"/>
  <c r="K387" i="13" s="1"/>
  <c r="J388" i="13"/>
  <c r="K388" i="13" s="1"/>
  <c r="J389" i="13"/>
  <c r="K389" i="13" s="1"/>
  <c r="J390" i="13"/>
  <c r="K390" i="13" s="1"/>
  <c r="J391" i="13"/>
  <c r="K391" i="13" s="1"/>
  <c r="J392" i="13"/>
  <c r="K392" i="13" s="1"/>
  <c r="J393" i="13"/>
  <c r="K393" i="13" s="1"/>
  <c r="J394" i="13"/>
  <c r="K394" i="13" s="1"/>
  <c r="J395" i="13"/>
  <c r="K395" i="13" s="1"/>
  <c r="J396" i="13"/>
  <c r="K396" i="13" s="1"/>
  <c r="J397" i="13"/>
  <c r="K397" i="13" s="1"/>
  <c r="J398" i="13"/>
  <c r="K398" i="13" s="1"/>
  <c r="J399" i="13"/>
  <c r="K399" i="13" s="1"/>
  <c r="J400" i="13"/>
  <c r="K400" i="13" s="1"/>
  <c r="J401" i="13"/>
  <c r="K401" i="13" s="1"/>
  <c r="J402" i="13"/>
  <c r="K402" i="13" s="1"/>
  <c r="J403" i="13"/>
  <c r="K403" i="13" s="1"/>
  <c r="J404" i="13"/>
  <c r="K404" i="13" s="1"/>
  <c r="J405" i="13"/>
  <c r="K405" i="13" s="1"/>
  <c r="J406" i="13"/>
  <c r="K406" i="13" s="1"/>
  <c r="J407" i="13"/>
  <c r="K407" i="13" s="1"/>
  <c r="J408" i="13"/>
  <c r="K408" i="13" s="1"/>
  <c r="J409" i="13"/>
  <c r="K409" i="13" s="1"/>
  <c r="J410" i="13"/>
  <c r="K410" i="13" s="1"/>
  <c r="J411" i="13"/>
  <c r="K411" i="13" s="1"/>
  <c r="J412" i="13"/>
  <c r="K412" i="13" s="1"/>
  <c r="J413" i="13"/>
  <c r="K413" i="13" s="1"/>
  <c r="J414" i="13"/>
  <c r="K414" i="13" s="1"/>
  <c r="J415" i="13"/>
  <c r="K415" i="13" s="1"/>
  <c r="J416" i="13"/>
  <c r="K416" i="13" s="1"/>
  <c r="J417" i="13"/>
  <c r="K417" i="13" s="1"/>
  <c r="J418" i="13"/>
  <c r="K418" i="13" s="1"/>
  <c r="J419" i="13"/>
  <c r="K419" i="13" s="1"/>
  <c r="J420" i="13"/>
  <c r="K420" i="13" s="1"/>
  <c r="J421" i="13"/>
  <c r="K421" i="13" s="1"/>
  <c r="J422" i="13"/>
  <c r="K422" i="13" s="1"/>
  <c r="J423" i="13"/>
  <c r="K423" i="13" s="1"/>
  <c r="J424" i="13"/>
  <c r="K424" i="13" s="1"/>
  <c r="J425" i="13"/>
  <c r="K425" i="13" s="1"/>
  <c r="J426" i="13"/>
  <c r="K426" i="13" s="1"/>
  <c r="J427" i="13"/>
  <c r="K427" i="13" s="1"/>
  <c r="J428" i="13"/>
  <c r="K428" i="13" s="1"/>
  <c r="J429" i="13"/>
  <c r="K429" i="13" s="1"/>
  <c r="J430" i="13"/>
  <c r="K430" i="13" s="1"/>
  <c r="J431" i="13"/>
  <c r="K431" i="13" s="1"/>
  <c r="J432" i="13"/>
  <c r="K432" i="13" s="1"/>
  <c r="J433" i="13"/>
  <c r="K433" i="13" s="1"/>
  <c r="J434" i="13"/>
  <c r="K434" i="13" s="1"/>
  <c r="J435" i="13"/>
  <c r="K435" i="13" s="1"/>
  <c r="J436" i="13"/>
  <c r="K436" i="13" s="1"/>
  <c r="J437" i="13"/>
  <c r="K437" i="13" s="1"/>
  <c r="J438" i="13"/>
  <c r="K438" i="13" s="1"/>
  <c r="J439" i="13"/>
  <c r="K439" i="13" s="1"/>
  <c r="J440" i="13"/>
  <c r="K440" i="13" s="1"/>
  <c r="J441" i="13"/>
  <c r="K441" i="13" s="1"/>
  <c r="J442" i="13"/>
  <c r="K442" i="13" s="1"/>
  <c r="J443" i="13"/>
  <c r="K443" i="13" s="1"/>
  <c r="J444" i="13"/>
  <c r="K444" i="13" s="1"/>
  <c r="J445" i="13"/>
  <c r="K445" i="13" s="1"/>
  <c r="J446" i="13"/>
  <c r="K446" i="13" s="1"/>
  <c r="J447" i="13"/>
  <c r="K447" i="13" s="1"/>
  <c r="J448" i="13"/>
  <c r="K448" i="13" s="1"/>
  <c r="J449" i="13"/>
  <c r="K449" i="13" s="1"/>
  <c r="J450" i="13"/>
  <c r="K450" i="13" s="1"/>
  <c r="J451" i="13"/>
  <c r="K451" i="13" s="1"/>
  <c r="J452" i="13"/>
  <c r="K452" i="13" s="1"/>
  <c r="J453" i="13"/>
  <c r="K453" i="13" s="1"/>
  <c r="J454" i="13"/>
  <c r="K454" i="13" s="1"/>
  <c r="J455" i="13"/>
  <c r="K455" i="13" s="1"/>
  <c r="J456" i="13"/>
  <c r="K456" i="13" s="1"/>
  <c r="J457" i="13"/>
  <c r="K457" i="13" s="1"/>
  <c r="J458" i="13"/>
  <c r="K458" i="13" s="1"/>
  <c r="J459" i="13"/>
  <c r="K459" i="13" s="1"/>
  <c r="J460" i="13"/>
  <c r="K460" i="13" s="1"/>
  <c r="J461" i="13"/>
  <c r="K461" i="13" s="1"/>
  <c r="J462" i="13"/>
  <c r="K462" i="13" s="1"/>
  <c r="J463" i="13"/>
  <c r="K463" i="13" s="1"/>
  <c r="J464" i="13"/>
  <c r="K464" i="13" s="1"/>
  <c r="J465" i="13"/>
  <c r="K465" i="13" s="1"/>
  <c r="J466" i="13"/>
  <c r="K466" i="13" s="1"/>
  <c r="J467" i="13"/>
  <c r="K467" i="13" s="1"/>
  <c r="J468" i="13"/>
  <c r="K468" i="13" s="1"/>
  <c r="J469" i="13"/>
  <c r="K469" i="13" s="1"/>
  <c r="J470" i="13"/>
  <c r="K470" i="13" s="1"/>
  <c r="J471" i="13"/>
  <c r="K471" i="13" s="1"/>
  <c r="J472" i="13"/>
  <c r="K472" i="13" s="1"/>
  <c r="J473" i="13"/>
  <c r="K473" i="13" s="1"/>
  <c r="J474" i="13"/>
  <c r="K474" i="13" s="1"/>
  <c r="J475" i="13"/>
  <c r="K475" i="13" s="1"/>
  <c r="J476" i="13"/>
  <c r="K476" i="13" s="1"/>
  <c r="J477" i="13"/>
  <c r="K477" i="13" s="1"/>
  <c r="J478" i="13"/>
  <c r="K478" i="13" s="1"/>
  <c r="J479" i="13"/>
  <c r="K479" i="13" s="1"/>
  <c r="J480" i="13"/>
  <c r="K480" i="13" s="1"/>
  <c r="J481" i="13"/>
  <c r="K481" i="13" s="1"/>
  <c r="J482" i="13"/>
  <c r="K482" i="13" s="1"/>
  <c r="J483" i="13"/>
  <c r="K483" i="13" s="1"/>
  <c r="J484" i="13"/>
  <c r="K484" i="13" s="1"/>
  <c r="J485" i="13"/>
  <c r="K485" i="13" s="1"/>
  <c r="J486" i="13"/>
  <c r="K486" i="13" s="1"/>
  <c r="J487" i="13"/>
  <c r="K487" i="13" s="1"/>
  <c r="J488" i="13"/>
  <c r="K488" i="13" s="1"/>
  <c r="J489" i="13"/>
  <c r="K489" i="13" s="1"/>
  <c r="J490" i="13"/>
  <c r="K490" i="13" s="1"/>
  <c r="J491" i="13"/>
  <c r="K491" i="13" s="1"/>
  <c r="J492" i="13"/>
  <c r="K492" i="13" s="1"/>
  <c r="J493" i="13"/>
  <c r="K493" i="13" s="1"/>
  <c r="J494" i="13"/>
  <c r="K494" i="13" s="1"/>
  <c r="J495" i="13"/>
  <c r="K495" i="13" s="1"/>
  <c r="J496" i="13"/>
  <c r="K496" i="13" s="1"/>
  <c r="J497" i="13"/>
  <c r="K497" i="13" s="1"/>
  <c r="J498" i="13"/>
  <c r="K498" i="13" s="1"/>
  <c r="J499" i="13"/>
  <c r="K499" i="13" s="1"/>
  <c r="J500" i="13"/>
  <c r="K500" i="13" s="1"/>
  <c r="J501" i="13"/>
  <c r="K501" i="13" s="1"/>
  <c r="J502" i="13"/>
  <c r="K502" i="13" s="1"/>
  <c r="J503" i="13"/>
  <c r="K503" i="13" s="1"/>
  <c r="J504" i="13"/>
  <c r="K504" i="13" s="1"/>
  <c r="J505" i="13"/>
  <c r="K505" i="13" s="1"/>
  <c r="J506" i="13"/>
  <c r="K506" i="13" s="1"/>
  <c r="J507" i="13"/>
  <c r="K507" i="13" s="1"/>
  <c r="J508" i="13"/>
  <c r="K508" i="13" s="1"/>
  <c r="J509" i="13"/>
  <c r="K509" i="13" s="1"/>
  <c r="J510" i="13"/>
  <c r="K510" i="13" s="1"/>
  <c r="J511" i="13"/>
  <c r="K511" i="13" s="1"/>
  <c r="J512" i="13"/>
  <c r="K512" i="13" s="1"/>
  <c r="J513" i="13"/>
  <c r="K513" i="13" s="1"/>
  <c r="J514" i="13"/>
  <c r="K514" i="13" s="1"/>
  <c r="J515" i="13"/>
  <c r="K515" i="13" s="1"/>
  <c r="J516" i="13"/>
  <c r="K516" i="13" s="1"/>
  <c r="J517" i="13"/>
  <c r="K517" i="13" s="1"/>
  <c r="J518" i="13"/>
  <c r="K518" i="13" s="1"/>
  <c r="J519" i="13"/>
  <c r="K519" i="13" s="1"/>
  <c r="J520" i="13"/>
  <c r="K520" i="13" s="1"/>
  <c r="J521" i="13"/>
  <c r="K521" i="13" s="1"/>
  <c r="J522" i="13"/>
  <c r="K522" i="13" s="1"/>
  <c r="J523" i="13"/>
  <c r="K523" i="13" s="1"/>
  <c r="J524" i="13"/>
  <c r="K524" i="13" s="1"/>
  <c r="J525" i="13"/>
  <c r="K525" i="13" s="1"/>
  <c r="J526" i="13"/>
  <c r="K526" i="13" s="1"/>
  <c r="J527" i="13"/>
  <c r="K527" i="13" s="1"/>
  <c r="J528" i="13"/>
  <c r="K528" i="13" s="1"/>
  <c r="J529" i="13"/>
  <c r="K529" i="13" s="1"/>
  <c r="J530" i="13"/>
  <c r="K530" i="13" s="1"/>
  <c r="J531" i="13"/>
  <c r="K531" i="13" s="1"/>
  <c r="J532" i="13"/>
  <c r="K532" i="13" s="1"/>
  <c r="J533" i="13"/>
  <c r="K533" i="13" s="1"/>
  <c r="J534" i="13"/>
  <c r="K534" i="13" s="1"/>
  <c r="J535" i="13"/>
  <c r="K535" i="13" s="1"/>
  <c r="J536" i="13"/>
  <c r="K536" i="13" s="1"/>
  <c r="J537" i="13"/>
  <c r="K537" i="13" s="1"/>
  <c r="J538" i="13"/>
  <c r="K538" i="13" s="1"/>
  <c r="J539" i="13"/>
  <c r="K539" i="13" s="1"/>
  <c r="J540" i="13"/>
  <c r="K540" i="13" s="1"/>
  <c r="J541" i="13"/>
  <c r="K541" i="13" s="1"/>
  <c r="J542" i="13"/>
  <c r="K542" i="13" s="1"/>
  <c r="J543" i="13"/>
  <c r="K543" i="13" s="1"/>
  <c r="J544" i="13"/>
  <c r="K544" i="13" s="1"/>
  <c r="J545" i="13"/>
  <c r="K545" i="13" s="1"/>
  <c r="J546" i="13"/>
  <c r="K546" i="13" s="1"/>
  <c r="J547" i="13"/>
  <c r="K547" i="13" s="1"/>
  <c r="J548" i="13"/>
  <c r="K548" i="13" s="1"/>
  <c r="J549" i="13"/>
  <c r="K549" i="13" s="1"/>
  <c r="J550" i="13"/>
  <c r="K550" i="13" s="1"/>
  <c r="J551" i="13"/>
  <c r="K551" i="13" s="1"/>
  <c r="J552" i="13"/>
  <c r="K552" i="13" s="1"/>
  <c r="J553" i="13"/>
  <c r="K553" i="13" s="1"/>
  <c r="J554" i="13"/>
  <c r="K554" i="13" s="1"/>
  <c r="J555" i="13"/>
  <c r="K555" i="13" s="1"/>
  <c r="J556" i="13"/>
  <c r="K556" i="13" s="1"/>
  <c r="J557" i="13"/>
  <c r="K557" i="13" s="1"/>
  <c r="J558" i="13"/>
  <c r="K558" i="13" s="1"/>
  <c r="J559" i="13"/>
  <c r="K559" i="13" s="1"/>
  <c r="J560" i="13"/>
  <c r="K560" i="13" s="1"/>
  <c r="J561" i="13"/>
  <c r="K561" i="13" s="1"/>
  <c r="J562" i="13"/>
  <c r="K562" i="13" s="1"/>
  <c r="J563" i="13"/>
  <c r="K563" i="13" s="1"/>
  <c r="J564" i="13"/>
  <c r="K564" i="13" s="1"/>
  <c r="J565" i="13"/>
  <c r="K565" i="13" s="1"/>
  <c r="J566" i="13"/>
  <c r="K566" i="13" s="1"/>
  <c r="J567" i="13"/>
  <c r="K567" i="13" s="1"/>
  <c r="J568" i="13"/>
  <c r="K568" i="13" s="1"/>
  <c r="J569" i="13"/>
  <c r="K569" i="13" s="1"/>
  <c r="J570" i="13"/>
  <c r="K570" i="13" s="1"/>
  <c r="J571" i="13"/>
  <c r="K571" i="13" s="1"/>
  <c r="J572" i="13"/>
  <c r="K572" i="13" s="1"/>
  <c r="J573" i="13"/>
  <c r="K573" i="13" s="1"/>
  <c r="J574" i="13"/>
  <c r="K574" i="13" s="1"/>
  <c r="J575" i="13"/>
  <c r="K575" i="13" s="1"/>
  <c r="J576" i="13"/>
  <c r="K576" i="13" s="1"/>
  <c r="J577" i="13"/>
  <c r="K577" i="13" s="1"/>
  <c r="J578" i="13"/>
  <c r="K578" i="13" s="1"/>
  <c r="J579" i="13"/>
  <c r="K579" i="13" s="1"/>
  <c r="J580" i="13"/>
  <c r="K580" i="13" s="1"/>
  <c r="J581" i="13"/>
  <c r="K581" i="13" s="1"/>
  <c r="J582" i="13"/>
  <c r="K582" i="13" s="1"/>
  <c r="J583" i="13"/>
  <c r="K583" i="13" s="1"/>
  <c r="J584" i="13"/>
  <c r="K584" i="13" s="1"/>
  <c r="J585" i="13"/>
  <c r="K585" i="13" s="1"/>
  <c r="J586" i="13"/>
  <c r="K586" i="13" s="1"/>
  <c r="J587" i="13"/>
  <c r="K587" i="13" s="1"/>
  <c r="J588" i="13"/>
  <c r="K588" i="13" s="1"/>
  <c r="J589" i="13"/>
  <c r="K589" i="13" s="1"/>
  <c r="J590" i="13"/>
  <c r="K590" i="13" s="1"/>
  <c r="J591" i="13"/>
  <c r="K591" i="13" s="1"/>
  <c r="J592" i="13"/>
  <c r="K592" i="13" s="1"/>
  <c r="J593" i="13"/>
  <c r="K593" i="13" s="1"/>
  <c r="J594" i="13"/>
  <c r="K594" i="13" s="1"/>
  <c r="J595" i="13"/>
  <c r="K595" i="13" s="1"/>
  <c r="J596" i="13"/>
  <c r="K596" i="13" s="1"/>
  <c r="J597" i="13"/>
  <c r="K597" i="13" s="1"/>
  <c r="J598" i="13"/>
  <c r="K598" i="13" s="1"/>
  <c r="J599" i="13"/>
  <c r="K599" i="13" s="1"/>
  <c r="J600" i="13"/>
  <c r="K600" i="13" s="1"/>
  <c r="J601" i="13"/>
  <c r="K601" i="13" s="1"/>
  <c r="J602" i="13"/>
  <c r="K602" i="13" s="1"/>
  <c r="J603" i="13"/>
  <c r="K603" i="13" s="1"/>
  <c r="J604" i="13"/>
  <c r="K604" i="13" s="1"/>
  <c r="J605" i="13"/>
  <c r="K605" i="13" s="1"/>
  <c r="J606" i="13"/>
  <c r="K606" i="13" s="1"/>
  <c r="J607" i="13"/>
  <c r="K607" i="13" s="1"/>
  <c r="J608" i="13"/>
  <c r="K608" i="13" s="1"/>
  <c r="J609" i="13"/>
  <c r="K609" i="13" s="1"/>
  <c r="J610" i="13"/>
  <c r="K610" i="13" s="1"/>
  <c r="J611" i="13"/>
  <c r="K611" i="13" s="1"/>
  <c r="J612" i="13"/>
  <c r="K612" i="13" s="1"/>
  <c r="J613" i="13"/>
  <c r="K613" i="13" s="1"/>
  <c r="J614" i="13"/>
  <c r="K614" i="13" s="1"/>
  <c r="J615" i="13"/>
  <c r="K615" i="13" s="1"/>
  <c r="J616" i="13"/>
  <c r="K616" i="13" s="1"/>
  <c r="J617" i="13"/>
  <c r="K617" i="13" s="1"/>
  <c r="J618" i="13"/>
  <c r="K618" i="13" s="1"/>
  <c r="J619" i="13"/>
  <c r="K619" i="13" s="1"/>
  <c r="J620" i="13"/>
  <c r="K620" i="13" s="1"/>
  <c r="J621" i="13"/>
  <c r="K621" i="13" s="1"/>
  <c r="J622" i="13"/>
  <c r="K622" i="13" s="1"/>
  <c r="J623" i="13"/>
  <c r="K623" i="13" s="1"/>
  <c r="J624" i="13"/>
  <c r="K624" i="13" s="1"/>
  <c r="J625" i="13"/>
  <c r="K625" i="13" s="1"/>
  <c r="J626" i="13"/>
  <c r="K626" i="13" s="1"/>
  <c r="J627" i="13"/>
  <c r="K627" i="13" s="1"/>
  <c r="J628" i="13"/>
  <c r="K628" i="13" s="1"/>
  <c r="J629" i="13"/>
  <c r="K629" i="13" s="1"/>
  <c r="J630" i="13"/>
  <c r="K630" i="13" s="1"/>
  <c r="J631" i="13"/>
  <c r="K631" i="13" s="1"/>
  <c r="J632" i="13"/>
  <c r="K632" i="13" s="1"/>
  <c r="J633" i="13"/>
  <c r="K633" i="13" s="1"/>
  <c r="J634" i="13"/>
  <c r="K634" i="13" s="1"/>
  <c r="J635" i="13"/>
  <c r="K635" i="13" s="1"/>
  <c r="J636" i="13"/>
  <c r="K636" i="13" s="1"/>
  <c r="J637" i="13"/>
  <c r="K637" i="13" s="1"/>
  <c r="J638" i="13"/>
  <c r="K638" i="13" s="1"/>
  <c r="J639" i="13"/>
  <c r="K639" i="13" s="1"/>
  <c r="J640" i="13"/>
  <c r="K640" i="13" s="1"/>
  <c r="J641" i="13"/>
  <c r="K641" i="13" s="1"/>
  <c r="J642" i="13"/>
  <c r="K642" i="13" s="1"/>
  <c r="J643" i="13"/>
  <c r="K643" i="13" s="1"/>
  <c r="J644" i="13"/>
  <c r="K644" i="13" s="1"/>
  <c r="J645" i="13"/>
  <c r="K645" i="13" s="1"/>
  <c r="J646" i="13"/>
  <c r="K646" i="13" s="1"/>
  <c r="J647" i="13"/>
  <c r="K647" i="13" s="1"/>
  <c r="J648" i="13"/>
  <c r="K648" i="13" s="1"/>
  <c r="J649" i="13"/>
  <c r="K649" i="13" s="1"/>
  <c r="J650" i="13"/>
  <c r="K650" i="13" s="1"/>
  <c r="J651" i="13"/>
  <c r="K651" i="13" s="1"/>
  <c r="J652" i="13"/>
  <c r="K652" i="13" s="1"/>
  <c r="J653" i="13"/>
  <c r="K653" i="13" s="1"/>
  <c r="J654" i="13"/>
  <c r="K654" i="13" s="1"/>
  <c r="J655" i="13"/>
  <c r="K655" i="13" s="1"/>
  <c r="J656" i="13"/>
  <c r="K656" i="13" s="1"/>
  <c r="J657" i="13"/>
  <c r="K657" i="13" s="1"/>
  <c r="J658" i="13"/>
  <c r="K658" i="13" s="1"/>
  <c r="J659" i="13"/>
  <c r="K659" i="13" s="1"/>
  <c r="J660" i="13"/>
  <c r="K660" i="13" s="1"/>
  <c r="J661" i="13"/>
  <c r="K661" i="13" s="1"/>
  <c r="J662" i="13"/>
  <c r="K662" i="13" s="1"/>
  <c r="J663" i="13"/>
  <c r="K663" i="13" s="1"/>
  <c r="J664" i="13"/>
  <c r="K664" i="13" s="1"/>
  <c r="J665" i="13"/>
  <c r="K665" i="13" s="1"/>
  <c r="J666" i="13"/>
  <c r="K666" i="13" s="1"/>
  <c r="J667" i="13"/>
  <c r="K667" i="13" s="1"/>
  <c r="J668" i="13"/>
  <c r="K668" i="13" s="1"/>
  <c r="J669" i="13"/>
  <c r="K669" i="13" s="1"/>
  <c r="J670" i="13"/>
  <c r="K670" i="13" s="1"/>
  <c r="J671" i="13"/>
  <c r="K671" i="13" s="1"/>
  <c r="J672" i="13"/>
  <c r="K672" i="13" s="1"/>
  <c r="J673" i="13"/>
  <c r="K673" i="13" s="1"/>
  <c r="J674" i="13"/>
  <c r="K674" i="13" s="1"/>
  <c r="J675" i="13"/>
  <c r="K675" i="13" s="1"/>
  <c r="J676" i="13"/>
  <c r="K676" i="13" s="1"/>
  <c r="J677" i="13"/>
  <c r="K677" i="13" s="1"/>
  <c r="J678" i="13"/>
  <c r="K678" i="13" s="1"/>
  <c r="J679" i="13"/>
  <c r="K679" i="13" s="1"/>
  <c r="J680" i="13"/>
  <c r="K680" i="13" s="1"/>
  <c r="J681" i="13"/>
  <c r="K681" i="13" s="1"/>
  <c r="J682" i="13"/>
  <c r="K682" i="13" s="1"/>
  <c r="J683" i="13"/>
  <c r="K683" i="13" s="1"/>
  <c r="J684" i="13"/>
  <c r="K684" i="13" s="1"/>
  <c r="J685" i="13"/>
  <c r="K685" i="13" s="1"/>
  <c r="J686" i="13"/>
  <c r="K686" i="13" s="1"/>
  <c r="J687" i="13"/>
  <c r="K687" i="13" s="1"/>
  <c r="J688" i="13"/>
  <c r="K688" i="13" s="1"/>
  <c r="J689" i="13"/>
  <c r="K689" i="13" s="1"/>
  <c r="J690" i="13"/>
  <c r="K690" i="13" s="1"/>
  <c r="J691" i="13"/>
  <c r="K691" i="13" s="1"/>
  <c r="J692" i="13"/>
  <c r="K692" i="13" s="1"/>
  <c r="J693" i="13"/>
  <c r="K693" i="13" s="1"/>
  <c r="J694" i="13"/>
  <c r="K694" i="13" s="1"/>
  <c r="J695" i="13"/>
  <c r="K695" i="13" s="1"/>
  <c r="J696" i="13"/>
  <c r="K696" i="13" s="1"/>
  <c r="J697" i="13"/>
  <c r="K697" i="13" s="1"/>
  <c r="J698" i="13"/>
  <c r="K698" i="13" s="1"/>
  <c r="J699" i="13"/>
  <c r="K699" i="13" s="1"/>
  <c r="J700" i="13"/>
  <c r="K700" i="13" s="1"/>
  <c r="J701" i="13"/>
  <c r="K701" i="13" s="1"/>
  <c r="J702" i="13"/>
  <c r="K702" i="13" s="1"/>
  <c r="J703" i="13"/>
  <c r="K703" i="13" s="1"/>
  <c r="J704" i="13"/>
  <c r="K704" i="13" s="1"/>
  <c r="J705" i="13"/>
  <c r="K705" i="13" s="1"/>
  <c r="J706" i="13"/>
  <c r="K706" i="13" s="1"/>
  <c r="J707" i="13"/>
  <c r="K707" i="13" s="1"/>
  <c r="J708" i="13"/>
  <c r="K708" i="13" s="1"/>
  <c r="J709" i="13"/>
  <c r="K709" i="13" s="1"/>
  <c r="J710" i="13"/>
  <c r="K710" i="13" s="1"/>
  <c r="J711" i="13"/>
  <c r="K711" i="13" s="1"/>
  <c r="J712" i="13"/>
  <c r="K712" i="13" s="1"/>
  <c r="J713" i="13"/>
  <c r="K713" i="13" s="1"/>
  <c r="J714" i="13"/>
  <c r="K714" i="13" s="1"/>
  <c r="J715" i="13"/>
  <c r="K715" i="13" s="1"/>
  <c r="J716" i="13"/>
  <c r="K716" i="13" s="1"/>
  <c r="J717" i="13"/>
  <c r="K717" i="13" s="1"/>
  <c r="J718" i="13"/>
  <c r="K718" i="13" s="1"/>
  <c r="J719" i="13"/>
  <c r="K719" i="13" s="1"/>
  <c r="J720" i="13"/>
  <c r="K720" i="13" s="1"/>
  <c r="J721" i="13"/>
  <c r="K721" i="13" s="1"/>
  <c r="J722" i="13"/>
  <c r="K722" i="13" s="1"/>
  <c r="J723" i="13"/>
  <c r="K723" i="13" s="1"/>
  <c r="J724" i="13"/>
  <c r="K724" i="13" s="1"/>
  <c r="J725" i="13"/>
  <c r="K725" i="13" s="1"/>
  <c r="J726" i="13"/>
  <c r="K726" i="13" s="1"/>
  <c r="J727" i="13"/>
  <c r="K727" i="13" s="1"/>
  <c r="J728" i="13"/>
  <c r="K728" i="13" s="1"/>
  <c r="J729" i="13"/>
  <c r="K729" i="13" s="1"/>
  <c r="J730" i="13"/>
  <c r="K730" i="13" s="1"/>
  <c r="J731" i="13"/>
  <c r="K731" i="13" s="1"/>
  <c r="J732" i="13"/>
  <c r="K732" i="13" s="1"/>
  <c r="J733" i="13"/>
  <c r="K733" i="13" s="1"/>
  <c r="J734" i="13"/>
  <c r="K734" i="13" s="1"/>
  <c r="J735" i="13"/>
  <c r="K735" i="13" s="1"/>
  <c r="J736" i="13"/>
  <c r="K736" i="13" s="1"/>
  <c r="J737" i="13"/>
  <c r="K737" i="13" s="1"/>
  <c r="J738" i="13"/>
  <c r="K738" i="13" s="1"/>
  <c r="J739" i="13"/>
  <c r="K739" i="13" s="1"/>
  <c r="J268" i="12"/>
  <c r="K268" i="12" s="1"/>
  <c r="J30" i="12"/>
  <c r="K30" i="12" s="1"/>
  <c r="J31" i="12"/>
  <c r="K31" i="12" s="1"/>
  <c r="J32" i="12"/>
  <c r="K32" i="12" s="1"/>
  <c r="J33" i="12"/>
  <c r="K33" i="12" s="1"/>
  <c r="J34" i="12"/>
  <c r="K34" i="12" s="1"/>
  <c r="J35" i="12"/>
  <c r="K35" i="12" s="1"/>
  <c r="J36" i="12"/>
  <c r="K36" i="12" s="1"/>
  <c r="J37" i="12"/>
  <c r="K37" i="12" s="1"/>
  <c r="J38" i="12"/>
  <c r="K38" i="12" s="1"/>
  <c r="J39" i="12"/>
  <c r="K39" i="12" s="1"/>
  <c r="J40" i="12"/>
  <c r="K40" i="12" s="1"/>
  <c r="J41" i="12"/>
  <c r="K41" i="12" s="1"/>
  <c r="J42" i="12"/>
  <c r="K42" i="12" s="1"/>
  <c r="J43" i="12"/>
  <c r="K43" i="12" s="1"/>
  <c r="J44" i="12"/>
  <c r="K44" i="12" s="1"/>
  <c r="J45" i="12"/>
  <c r="K45" i="12" s="1"/>
  <c r="J46" i="12"/>
  <c r="K46" i="12" s="1"/>
  <c r="J47" i="12"/>
  <c r="K47" i="12" s="1"/>
  <c r="J48" i="12"/>
  <c r="K48" i="12" s="1"/>
  <c r="J49" i="12"/>
  <c r="K49" i="12" s="1"/>
  <c r="J50" i="12"/>
  <c r="K50" i="12" s="1"/>
  <c r="J51" i="12"/>
  <c r="K51" i="12" s="1"/>
  <c r="J52" i="12"/>
  <c r="K52" i="12" s="1"/>
  <c r="J53" i="12"/>
  <c r="K53" i="12" s="1"/>
  <c r="J54" i="12"/>
  <c r="K54" i="12" s="1"/>
  <c r="J55" i="12"/>
  <c r="K55" i="12" s="1"/>
  <c r="J56" i="12"/>
  <c r="K56" i="12" s="1"/>
  <c r="J57" i="12"/>
  <c r="K57" i="12" s="1"/>
  <c r="J58" i="12"/>
  <c r="K58" i="12" s="1"/>
  <c r="J59" i="12"/>
  <c r="K59" i="12" s="1"/>
  <c r="J60" i="12"/>
  <c r="K60" i="12" s="1"/>
  <c r="J61" i="12"/>
  <c r="K61" i="12" s="1"/>
  <c r="J62" i="12"/>
  <c r="K62" i="12" s="1"/>
  <c r="J63" i="12"/>
  <c r="K63" i="12" s="1"/>
  <c r="J64" i="12"/>
  <c r="K64" i="12" s="1"/>
  <c r="J65" i="12"/>
  <c r="K65" i="12" s="1"/>
  <c r="J66" i="12"/>
  <c r="K66" i="12" s="1"/>
  <c r="J67" i="12"/>
  <c r="K67" i="12" s="1"/>
  <c r="J68" i="12"/>
  <c r="K68" i="12" s="1"/>
  <c r="J69" i="12"/>
  <c r="K69" i="12" s="1"/>
  <c r="J70" i="12"/>
  <c r="K70" i="12" s="1"/>
  <c r="J71" i="12"/>
  <c r="K71" i="12" s="1"/>
  <c r="J72" i="12"/>
  <c r="K72" i="12" s="1"/>
  <c r="J73" i="12"/>
  <c r="K73" i="12" s="1"/>
  <c r="J74" i="12"/>
  <c r="K74" i="12" s="1"/>
  <c r="J75" i="12"/>
  <c r="K75" i="12" s="1"/>
  <c r="J76" i="12"/>
  <c r="K76" i="12" s="1"/>
  <c r="J77" i="12"/>
  <c r="K77" i="12" s="1"/>
  <c r="J78" i="12"/>
  <c r="K78" i="12" s="1"/>
  <c r="J79" i="12"/>
  <c r="K79" i="12" s="1"/>
  <c r="J80" i="12"/>
  <c r="K80" i="12" s="1"/>
  <c r="J81" i="12"/>
  <c r="K81" i="12" s="1"/>
  <c r="J82" i="12"/>
  <c r="K82" i="12" s="1"/>
  <c r="J83" i="12"/>
  <c r="K83" i="12" s="1"/>
  <c r="J84" i="12"/>
  <c r="K84" i="12" s="1"/>
  <c r="J85" i="12"/>
  <c r="K85" i="12" s="1"/>
  <c r="J86" i="12"/>
  <c r="K86" i="12" s="1"/>
  <c r="J87" i="12"/>
  <c r="K87" i="12" s="1"/>
  <c r="J88" i="12"/>
  <c r="K88" i="12" s="1"/>
  <c r="J89" i="12"/>
  <c r="K89" i="12" s="1"/>
  <c r="J90" i="12"/>
  <c r="K90" i="12" s="1"/>
  <c r="J91" i="12"/>
  <c r="K91" i="12" s="1"/>
  <c r="J92" i="12"/>
  <c r="K92" i="12" s="1"/>
  <c r="J93" i="12"/>
  <c r="K93" i="12" s="1"/>
  <c r="J94" i="12"/>
  <c r="K94" i="12" s="1"/>
  <c r="J95" i="12"/>
  <c r="K95" i="12" s="1"/>
  <c r="J96" i="12"/>
  <c r="K96" i="12" s="1"/>
  <c r="J97" i="12"/>
  <c r="K97" i="12" s="1"/>
  <c r="J98" i="12"/>
  <c r="K98" i="12" s="1"/>
  <c r="J99" i="12"/>
  <c r="K99" i="12" s="1"/>
  <c r="J100" i="12"/>
  <c r="K100" i="12" s="1"/>
  <c r="J101" i="12"/>
  <c r="K101" i="12" s="1"/>
  <c r="J102" i="12"/>
  <c r="K102" i="12" s="1"/>
  <c r="J103" i="12"/>
  <c r="K103" i="12" s="1"/>
  <c r="J104" i="12"/>
  <c r="K104" i="12" s="1"/>
  <c r="J105" i="12"/>
  <c r="K105" i="12" s="1"/>
  <c r="J106" i="12"/>
  <c r="K106" i="12" s="1"/>
  <c r="J107" i="12"/>
  <c r="K107" i="12" s="1"/>
  <c r="J108" i="12"/>
  <c r="K108" i="12" s="1"/>
  <c r="J109" i="12"/>
  <c r="K109" i="12" s="1"/>
  <c r="J110" i="12"/>
  <c r="K110" i="12" s="1"/>
  <c r="J111" i="12"/>
  <c r="K111" i="12" s="1"/>
  <c r="J112" i="12"/>
  <c r="K112" i="12" s="1"/>
  <c r="J113" i="12"/>
  <c r="K113" i="12" s="1"/>
  <c r="J114" i="12"/>
  <c r="K114" i="12" s="1"/>
  <c r="J115" i="12"/>
  <c r="K115" i="12" s="1"/>
  <c r="J116" i="12"/>
  <c r="K116" i="12" s="1"/>
  <c r="J117" i="12"/>
  <c r="K117" i="12" s="1"/>
  <c r="J118" i="12"/>
  <c r="K118" i="12" s="1"/>
  <c r="J119" i="12"/>
  <c r="K119" i="12" s="1"/>
  <c r="J120" i="12"/>
  <c r="K120" i="12" s="1"/>
  <c r="J121" i="12"/>
  <c r="K121" i="12" s="1"/>
  <c r="J122" i="12"/>
  <c r="K122" i="12" s="1"/>
  <c r="J123" i="12"/>
  <c r="K123" i="12" s="1"/>
  <c r="J124" i="12"/>
  <c r="K124" i="12" s="1"/>
  <c r="J125" i="12"/>
  <c r="K125" i="12" s="1"/>
  <c r="J126" i="12"/>
  <c r="K126" i="12" s="1"/>
  <c r="J127" i="12"/>
  <c r="K127" i="12" s="1"/>
  <c r="J128" i="12"/>
  <c r="K128" i="12" s="1"/>
  <c r="J129" i="12"/>
  <c r="K129" i="12" s="1"/>
  <c r="J130" i="12"/>
  <c r="K130" i="12" s="1"/>
  <c r="J131" i="12"/>
  <c r="K131" i="12" s="1"/>
  <c r="J132" i="12"/>
  <c r="K132" i="12" s="1"/>
  <c r="J133" i="12"/>
  <c r="K133" i="12" s="1"/>
  <c r="J134" i="12"/>
  <c r="K134" i="12" s="1"/>
  <c r="J135" i="12"/>
  <c r="K135" i="12" s="1"/>
  <c r="J136" i="12"/>
  <c r="K136" i="12" s="1"/>
  <c r="J137" i="12"/>
  <c r="K137" i="12" s="1"/>
  <c r="J138" i="12"/>
  <c r="K138" i="12" s="1"/>
  <c r="J139" i="12"/>
  <c r="K139" i="12" s="1"/>
  <c r="J140" i="12"/>
  <c r="K140" i="12" s="1"/>
  <c r="J141" i="12"/>
  <c r="K141" i="12" s="1"/>
  <c r="J142" i="12"/>
  <c r="K142" i="12" s="1"/>
  <c r="J143" i="12"/>
  <c r="K143" i="12" s="1"/>
  <c r="J144" i="12"/>
  <c r="K144" i="12" s="1"/>
  <c r="J145" i="12"/>
  <c r="K145" i="12" s="1"/>
  <c r="J146" i="12"/>
  <c r="K146" i="12" s="1"/>
  <c r="J147" i="12"/>
  <c r="K147" i="12" s="1"/>
  <c r="J148" i="12"/>
  <c r="K148" i="12" s="1"/>
  <c r="J149" i="12"/>
  <c r="K149" i="12" s="1"/>
  <c r="J150" i="12"/>
  <c r="K150" i="12" s="1"/>
  <c r="J151" i="12"/>
  <c r="K151" i="12" s="1"/>
  <c r="J152" i="12"/>
  <c r="K152" i="12" s="1"/>
  <c r="J153" i="12"/>
  <c r="K153" i="12" s="1"/>
  <c r="J154" i="12"/>
  <c r="K154" i="12" s="1"/>
  <c r="J155" i="12"/>
  <c r="K155" i="12" s="1"/>
  <c r="J156" i="12"/>
  <c r="K156" i="12" s="1"/>
  <c r="J157" i="12"/>
  <c r="K157" i="12" s="1"/>
  <c r="J158" i="12"/>
  <c r="K158" i="12" s="1"/>
  <c r="J159" i="12"/>
  <c r="K159" i="12" s="1"/>
  <c r="J160" i="12"/>
  <c r="K160" i="12" s="1"/>
  <c r="J161" i="12"/>
  <c r="K161" i="12" s="1"/>
  <c r="J162" i="12"/>
  <c r="K162" i="12" s="1"/>
  <c r="J163" i="12"/>
  <c r="K163" i="12" s="1"/>
  <c r="J164" i="12"/>
  <c r="K164" i="12" s="1"/>
  <c r="J165" i="12"/>
  <c r="K165" i="12" s="1"/>
  <c r="J166" i="12"/>
  <c r="K166" i="12" s="1"/>
  <c r="J167" i="12"/>
  <c r="K167" i="12" s="1"/>
  <c r="J168" i="12"/>
  <c r="K168" i="12" s="1"/>
  <c r="J169" i="12"/>
  <c r="K169" i="12" s="1"/>
  <c r="J170" i="12"/>
  <c r="K170" i="12" s="1"/>
  <c r="J171" i="12"/>
  <c r="K171" i="12" s="1"/>
  <c r="J172" i="12"/>
  <c r="K172" i="12" s="1"/>
  <c r="J173" i="12"/>
  <c r="K173" i="12" s="1"/>
  <c r="J174" i="12"/>
  <c r="K174" i="12" s="1"/>
  <c r="J175" i="12"/>
  <c r="K175" i="12" s="1"/>
  <c r="J176" i="12"/>
  <c r="K176" i="12" s="1"/>
  <c r="J177" i="12"/>
  <c r="K177" i="12" s="1"/>
  <c r="J178" i="12"/>
  <c r="K178" i="12" s="1"/>
  <c r="J179" i="12"/>
  <c r="K179" i="12" s="1"/>
  <c r="J180" i="12"/>
  <c r="K180" i="12" s="1"/>
  <c r="J181" i="12"/>
  <c r="K181" i="12" s="1"/>
  <c r="J182" i="12"/>
  <c r="K182" i="12" s="1"/>
  <c r="J183" i="12"/>
  <c r="K183" i="12" s="1"/>
  <c r="J184" i="12"/>
  <c r="K184" i="12" s="1"/>
  <c r="J185" i="12"/>
  <c r="K185" i="12" s="1"/>
  <c r="J186" i="12"/>
  <c r="K186" i="12" s="1"/>
  <c r="J187" i="12"/>
  <c r="K187" i="12" s="1"/>
  <c r="J188" i="12"/>
  <c r="K188" i="12" s="1"/>
  <c r="J189" i="12"/>
  <c r="K189" i="12" s="1"/>
  <c r="J190" i="12"/>
  <c r="K190" i="12" s="1"/>
  <c r="J191" i="12"/>
  <c r="K191" i="12" s="1"/>
  <c r="J192" i="12"/>
  <c r="K192" i="12" s="1"/>
  <c r="J193" i="12"/>
  <c r="K193" i="12" s="1"/>
  <c r="J194" i="12"/>
  <c r="K194" i="12" s="1"/>
  <c r="J195" i="12"/>
  <c r="K195" i="12" s="1"/>
  <c r="J196" i="12"/>
  <c r="K196" i="12" s="1"/>
  <c r="J197" i="12"/>
  <c r="K197" i="12" s="1"/>
  <c r="J198" i="12"/>
  <c r="K198" i="12" s="1"/>
  <c r="J199" i="12"/>
  <c r="K199" i="12" s="1"/>
  <c r="J200" i="12"/>
  <c r="K200" i="12" s="1"/>
  <c r="J201" i="12"/>
  <c r="K201" i="12" s="1"/>
  <c r="J202" i="12"/>
  <c r="K202" i="12" s="1"/>
  <c r="J203" i="12"/>
  <c r="K203" i="12" s="1"/>
  <c r="J204" i="12"/>
  <c r="K204" i="12" s="1"/>
  <c r="J205" i="12"/>
  <c r="K205" i="12" s="1"/>
  <c r="J206" i="12"/>
  <c r="K206" i="12" s="1"/>
  <c r="J207" i="12"/>
  <c r="K207" i="12" s="1"/>
  <c r="J208" i="12"/>
  <c r="K208" i="12" s="1"/>
  <c r="J209" i="12"/>
  <c r="K209" i="12" s="1"/>
  <c r="J210" i="12"/>
  <c r="K210" i="12" s="1"/>
  <c r="J211" i="12"/>
  <c r="K211" i="12" s="1"/>
  <c r="J212" i="12"/>
  <c r="K212" i="12" s="1"/>
  <c r="J213" i="12"/>
  <c r="K213" i="12" s="1"/>
  <c r="J214" i="12"/>
  <c r="K214" i="12" s="1"/>
  <c r="J215" i="12"/>
  <c r="K215" i="12" s="1"/>
  <c r="J216" i="12"/>
  <c r="K216" i="12" s="1"/>
  <c r="J217" i="12"/>
  <c r="K217" i="12" s="1"/>
  <c r="J218" i="12"/>
  <c r="K218" i="12" s="1"/>
  <c r="J219" i="12"/>
  <c r="K219" i="12" s="1"/>
  <c r="J220" i="12"/>
  <c r="K220" i="12" s="1"/>
  <c r="J221" i="12"/>
  <c r="K221" i="12" s="1"/>
  <c r="J222" i="12"/>
  <c r="K222" i="12" s="1"/>
  <c r="J223" i="12"/>
  <c r="K223" i="12" s="1"/>
  <c r="J224" i="12"/>
  <c r="K224" i="12" s="1"/>
  <c r="J225" i="12"/>
  <c r="K225" i="12" s="1"/>
  <c r="J226" i="12"/>
  <c r="K226" i="12" s="1"/>
  <c r="J227" i="12"/>
  <c r="K227" i="12" s="1"/>
  <c r="J228" i="12"/>
  <c r="K228" i="12" s="1"/>
  <c r="J229" i="12"/>
  <c r="K229" i="12" s="1"/>
  <c r="J230" i="12"/>
  <c r="K230" i="12" s="1"/>
  <c r="J231" i="12"/>
  <c r="K231" i="12" s="1"/>
  <c r="J232" i="12"/>
  <c r="K232" i="12" s="1"/>
  <c r="J233" i="12"/>
  <c r="K233" i="12" s="1"/>
  <c r="J234" i="12"/>
  <c r="K234" i="12" s="1"/>
  <c r="J235" i="12"/>
  <c r="K235" i="12" s="1"/>
  <c r="J236" i="12"/>
  <c r="K236" i="12" s="1"/>
  <c r="J237" i="12"/>
  <c r="K237" i="12" s="1"/>
  <c r="J238" i="12"/>
  <c r="K238" i="12" s="1"/>
  <c r="J239" i="12"/>
  <c r="K239" i="12" s="1"/>
  <c r="J240" i="12"/>
  <c r="K240" i="12" s="1"/>
  <c r="J241" i="12"/>
  <c r="K241" i="12" s="1"/>
  <c r="J242" i="12"/>
  <c r="K242" i="12" s="1"/>
  <c r="J243" i="12"/>
  <c r="K243" i="12" s="1"/>
  <c r="J244" i="12"/>
  <c r="K244" i="12" s="1"/>
  <c r="J245" i="12"/>
  <c r="K245" i="12" s="1"/>
  <c r="J246" i="12"/>
  <c r="K246" i="12" s="1"/>
  <c r="J247" i="12"/>
  <c r="K247" i="12" s="1"/>
  <c r="J248" i="12"/>
  <c r="K248" i="12" s="1"/>
  <c r="J249" i="12"/>
  <c r="K249" i="12" s="1"/>
  <c r="J250" i="12"/>
  <c r="K250" i="12" s="1"/>
  <c r="J251" i="12"/>
  <c r="K251" i="12" s="1"/>
  <c r="J252" i="12"/>
  <c r="K252" i="12" s="1"/>
  <c r="J253" i="12"/>
  <c r="K253" i="12" s="1"/>
  <c r="J254" i="12"/>
  <c r="K254" i="12" s="1"/>
  <c r="J255" i="12"/>
  <c r="K255" i="12" s="1"/>
  <c r="J256" i="12"/>
  <c r="K256" i="12" s="1"/>
  <c r="J257" i="12"/>
  <c r="K257" i="12" s="1"/>
  <c r="J258" i="12"/>
  <c r="K258" i="12" s="1"/>
  <c r="J259" i="12"/>
  <c r="K259" i="12" s="1"/>
  <c r="J260" i="12"/>
  <c r="K260" i="12" s="1"/>
  <c r="J261" i="12"/>
  <c r="K261" i="12" s="1"/>
  <c r="J262" i="12"/>
  <c r="K262" i="12" s="1"/>
  <c r="J263" i="12"/>
  <c r="K263" i="12" s="1"/>
  <c r="J264" i="12"/>
  <c r="K264" i="12" s="1"/>
  <c r="J265" i="12"/>
  <c r="K265" i="12" s="1"/>
  <c r="J266" i="12"/>
  <c r="K266" i="12" s="1"/>
  <c r="J267" i="12"/>
  <c r="K267" i="12" s="1"/>
  <c r="K27" i="3"/>
  <c r="K26" i="3"/>
  <c r="K25" i="3"/>
  <c r="K24" i="3"/>
  <c r="K23" i="3"/>
  <c r="K22" i="3"/>
  <c r="K22" i="4"/>
  <c r="K21" i="4"/>
  <c r="K20" i="4"/>
  <c r="K19" i="4"/>
  <c r="K18" i="4"/>
  <c r="K17" i="4"/>
  <c r="K24" i="5"/>
  <c r="K23" i="5"/>
  <c r="K22" i="5"/>
  <c r="K21" i="5"/>
  <c r="K20" i="5"/>
  <c r="K19" i="5"/>
  <c r="K22" i="6"/>
  <c r="K21" i="6"/>
  <c r="K20" i="6"/>
  <c r="K19" i="6"/>
  <c r="K18" i="6"/>
  <c r="K17" i="6"/>
  <c r="K26" i="7"/>
  <c r="K25" i="7"/>
  <c r="K24" i="7"/>
  <c r="K23" i="7"/>
  <c r="K22" i="7"/>
  <c r="K21" i="7"/>
  <c r="K36" i="10"/>
  <c r="K35" i="10"/>
  <c r="K34" i="10"/>
  <c r="K33" i="10"/>
  <c r="K32" i="10"/>
  <c r="K31" i="10"/>
  <c r="K19" i="11"/>
  <c r="K18" i="11"/>
  <c r="K17" i="11"/>
  <c r="K16" i="11"/>
  <c r="K15" i="11"/>
  <c r="K14" i="11"/>
  <c r="K23" i="12"/>
  <c r="K22" i="12"/>
  <c r="K21" i="12"/>
  <c r="K20" i="12"/>
  <c r="K19" i="12"/>
  <c r="K18" i="12"/>
  <c r="K34" i="13"/>
  <c r="K33" i="13"/>
  <c r="K32" i="13"/>
  <c r="K31" i="13"/>
  <c r="K30" i="13"/>
  <c r="K29" i="13"/>
  <c r="K25" i="14"/>
  <c r="K24" i="14"/>
  <c r="K23" i="14"/>
  <c r="K22" i="14"/>
  <c r="K21" i="14"/>
  <c r="K20" i="14"/>
  <c r="K19" i="15"/>
  <c r="K18" i="15"/>
  <c r="K17" i="15"/>
  <c r="K16" i="15"/>
  <c r="K15" i="15"/>
  <c r="K14" i="15"/>
  <c r="K19" i="16"/>
  <c r="K18" i="16"/>
  <c r="K17" i="16"/>
  <c r="K16" i="16"/>
  <c r="K15" i="16"/>
  <c r="K14" i="16"/>
  <c r="K18" i="17"/>
  <c r="K17" i="17"/>
  <c r="K16" i="17"/>
  <c r="K15" i="17"/>
  <c r="K14" i="17"/>
  <c r="K13" i="17"/>
  <c r="K19" i="18"/>
  <c r="K18" i="18"/>
  <c r="K17" i="18"/>
  <c r="K16" i="18"/>
  <c r="K15" i="18"/>
  <c r="K14" i="18"/>
  <c r="K25" i="19"/>
  <c r="K24" i="19"/>
  <c r="K23" i="19"/>
  <c r="K22" i="19"/>
  <c r="K21" i="19"/>
  <c r="K20" i="19"/>
  <c r="K18" i="20"/>
  <c r="K17" i="20"/>
  <c r="K16" i="20"/>
  <c r="K15" i="20"/>
  <c r="K14" i="20"/>
  <c r="K13" i="20"/>
  <c r="K19" i="21"/>
  <c r="K18" i="21"/>
  <c r="K17" i="21"/>
  <c r="K16" i="21"/>
  <c r="K15" i="21"/>
  <c r="K14" i="21"/>
  <c r="K19" i="22"/>
  <c r="K18" i="22"/>
  <c r="K17" i="22"/>
  <c r="K16" i="22"/>
  <c r="K15" i="22"/>
  <c r="K14" i="22"/>
  <c r="K19" i="23"/>
  <c r="K18" i="23"/>
  <c r="K17" i="23"/>
  <c r="K16" i="23"/>
  <c r="K15" i="23"/>
  <c r="K14" i="23"/>
  <c r="K17" i="24"/>
  <c r="K18" i="24"/>
  <c r="K19" i="24"/>
  <c r="K20" i="24"/>
  <c r="K21" i="24"/>
  <c r="K16" i="24"/>
  <c r="J27" i="24"/>
  <c r="K27" i="24" s="1"/>
  <c r="J25" i="23"/>
  <c r="K25" i="23" s="1"/>
  <c r="J25" i="22"/>
  <c r="K25" i="22" s="1"/>
  <c r="J25" i="21"/>
  <c r="K25" i="21" s="1"/>
  <c r="J24" i="20"/>
  <c r="K24" i="20" s="1"/>
  <c r="J31" i="19"/>
  <c r="K31" i="19" s="1"/>
  <c r="J25" i="18"/>
  <c r="K25" i="18" s="1"/>
  <c r="J25" i="11"/>
  <c r="K25" i="11" s="1"/>
  <c r="J29" i="12"/>
  <c r="K29" i="12" s="1"/>
  <c r="J40" i="13"/>
  <c r="K40" i="13" s="1"/>
  <c r="J31" i="14"/>
  <c r="K31" i="14" s="1"/>
  <c r="J25" i="15"/>
  <c r="K25" i="15" s="1"/>
  <c r="J25" i="16"/>
  <c r="K25" i="16" s="1"/>
  <c r="J24" i="17"/>
  <c r="K24" i="17" s="1"/>
  <c r="J22" i="24"/>
  <c r="K22" i="24" s="1"/>
  <c r="J20" i="23"/>
  <c r="K20" i="23" s="1"/>
  <c r="J20" i="22"/>
  <c r="K20" i="22" s="1"/>
  <c r="J20" i="21"/>
  <c r="K20" i="21" s="1"/>
  <c r="J19" i="20"/>
  <c r="K19" i="20" s="1"/>
  <c r="J26" i="19"/>
  <c r="K26" i="19" s="1"/>
  <c r="J20" i="18"/>
  <c r="K20" i="18" s="1"/>
  <c r="J19" i="17"/>
  <c r="K19" i="17" s="1"/>
  <c r="J20" i="16"/>
  <c r="K20" i="16" s="1"/>
  <c r="J20" i="15"/>
  <c r="K20" i="15" s="1"/>
  <c r="J26" i="14"/>
  <c r="K26" i="14" s="1"/>
  <c r="J35" i="13"/>
  <c r="K35" i="13" s="1"/>
  <c r="J24" i="12"/>
  <c r="K24" i="12" s="1"/>
  <c r="J20" i="11"/>
  <c r="K20" i="11" s="1"/>
  <c r="J42" i="10"/>
  <c r="K42" i="10" s="1"/>
  <c r="J37" i="10"/>
  <c r="K37" i="10" s="1"/>
  <c r="J43" i="10"/>
  <c r="K43" i="10" s="1"/>
  <c r="J44" i="10"/>
  <c r="K44" i="10" s="1"/>
  <c r="J45" i="10"/>
  <c r="K45" i="10" s="1"/>
  <c r="J46" i="10"/>
  <c r="K46" i="10" s="1"/>
  <c r="J47" i="10"/>
  <c r="K47" i="10" s="1"/>
  <c r="J48" i="10"/>
  <c r="K48" i="10" s="1"/>
  <c r="J49" i="10"/>
  <c r="K49" i="10" s="1"/>
  <c r="J50" i="10"/>
  <c r="K50" i="10" s="1"/>
  <c r="J51" i="10"/>
  <c r="K51" i="10" s="1"/>
  <c r="J52" i="10"/>
  <c r="K52" i="10" s="1"/>
  <c r="J53" i="10"/>
  <c r="K53" i="10" s="1"/>
  <c r="J54" i="10"/>
  <c r="K54" i="10" s="1"/>
  <c r="J55" i="10"/>
  <c r="K55" i="10" s="1"/>
  <c r="J56" i="10"/>
  <c r="K56" i="10" s="1"/>
  <c r="J57" i="10"/>
  <c r="K57" i="10" s="1"/>
  <c r="J58" i="10"/>
  <c r="K58" i="10" s="1"/>
  <c r="J59" i="10"/>
  <c r="K59" i="10" s="1"/>
  <c r="J60" i="10"/>
  <c r="K60" i="10" s="1"/>
  <c r="J61" i="10"/>
  <c r="K61" i="10" s="1"/>
  <c r="J62" i="10"/>
  <c r="K62" i="10" s="1"/>
  <c r="J63" i="10"/>
  <c r="K63" i="10" s="1"/>
  <c r="J64" i="10"/>
  <c r="K64" i="10" s="1"/>
  <c r="J65" i="10"/>
  <c r="K65" i="10" s="1"/>
  <c r="J66" i="10"/>
  <c r="K66" i="10" s="1"/>
  <c r="J67" i="10"/>
  <c r="K67" i="10" s="1"/>
  <c r="J68" i="10"/>
  <c r="K68" i="10" s="1"/>
  <c r="J69" i="10"/>
  <c r="K69" i="10" s="1"/>
  <c r="J70" i="10"/>
  <c r="K70" i="10" s="1"/>
  <c r="J71" i="10"/>
  <c r="K71" i="10" s="1"/>
  <c r="J72" i="10"/>
  <c r="K72" i="10" s="1"/>
  <c r="J73" i="10"/>
  <c r="K73" i="10" s="1"/>
  <c r="J74" i="10"/>
  <c r="K74" i="10" s="1"/>
  <c r="J75" i="10"/>
  <c r="K75" i="10" s="1"/>
  <c r="J76" i="10"/>
  <c r="K76" i="10" s="1"/>
  <c r="J77" i="10"/>
  <c r="K77" i="10" s="1"/>
  <c r="J78" i="10"/>
  <c r="K78" i="10" s="1"/>
  <c r="J79" i="10"/>
  <c r="K79" i="10" s="1"/>
  <c r="J80" i="10"/>
  <c r="K80" i="10" s="1"/>
  <c r="J81" i="10"/>
  <c r="K81" i="10" s="1"/>
  <c r="J82" i="10"/>
  <c r="K82" i="10" s="1"/>
  <c r="J83" i="10"/>
  <c r="K83" i="10" s="1"/>
  <c r="J84" i="10"/>
  <c r="K84" i="10" s="1"/>
  <c r="J85" i="10"/>
  <c r="K85" i="10" s="1"/>
  <c r="J86" i="10"/>
  <c r="K86" i="10" s="1"/>
  <c r="J87" i="10"/>
  <c r="K87" i="10" s="1"/>
  <c r="J88" i="10"/>
  <c r="K88" i="10" s="1"/>
  <c r="J89" i="10"/>
  <c r="K89" i="10" s="1"/>
  <c r="J90" i="10"/>
  <c r="K90" i="10" s="1"/>
  <c r="J91" i="10"/>
  <c r="K91" i="10" s="1"/>
  <c r="J92" i="10"/>
  <c r="K92" i="10" s="1"/>
  <c r="J93" i="10"/>
  <c r="K93" i="10" s="1"/>
  <c r="J94" i="10"/>
  <c r="K94" i="10" s="1"/>
  <c r="J95" i="10"/>
  <c r="K95" i="10" s="1"/>
  <c r="J96" i="10"/>
  <c r="K96" i="10" s="1"/>
  <c r="J97" i="10"/>
  <c r="K97" i="10" s="1"/>
  <c r="J98" i="10"/>
  <c r="K98" i="10" s="1"/>
  <c r="J99" i="10"/>
  <c r="K99" i="10" s="1"/>
  <c r="J100" i="10"/>
  <c r="K100" i="10" s="1"/>
  <c r="J101" i="10"/>
  <c r="K101" i="10" s="1"/>
  <c r="J102" i="10"/>
  <c r="K102" i="10" s="1"/>
  <c r="J103" i="10"/>
  <c r="K103" i="10" s="1"/>
  <c r="J104" i="10"/>
  <c r="K104" i="10" s="1"/>
  <c r="J105" i="10"/>
  <c r="K105" i="10" s="1"/>
  <c r="J106" i="10"/>
  <c r="K106" i="10" s="1"/>
  <c r="J107" i="10"/>
  <c r="K107" i="10" s="1"/>
  <c r="J108" i="10"/>
  <c r="K108" i="10" s="1"/>
  <c r="J109" i="10"/>
  <c r="K109" i="10" s="1"/>
  <c r="J110" i="10"/>
  <c r="K110" i="10" s="1"/>
  <c r="J111" i="10"/>
  <c r="K111" i="10" s="1"/>
  <c r="J112" i="10"/>
  <c r="K112" i="10" s="1"/>
  <c r="J113" i="10"/>
  <c r="K113" i="10" s="1"/>
  <c r="J114" i="10"/>
  <c r="K114" i="10" s="1"/>
  <c r="J115" i="10"/>
  <c r="K115" i="10" s="1"/>
  <c r="J116" i="10"/>
  <c r="K116" i="10" s="1"/>
  <c r="J117" i="10"/>
  <c r="K117" i="10" s="1"/>
  <c r="J118" i="10"/>
  <c r="K118" i="10" s="1"/>
  <c r="J119" i="10"/>
  <c r="K119" i="10" s="1"/>
  <c r="J120" i="10"/>
  <c r="K120" i="10" s="1"/>
  <c r="J121" i="10"/>
  <c r="K121" i="10" s="1"/>
  <c r="J122" i="10"/>
  <c r="K122" i="10" s="1"/>
  <c r="J123" i="10"/>
  <c r="K123" i="10" s="1"/>
  <c r="J124" i="10"/>
  <c r="K124" i="10" s="1"/>
  <c r="J125" i="10"/>
  <c r="K125" i="10" s="1"/>
  <c r="J126" i="10"/>
  <c r="K126" i="10" s="1"/>
  <c r="J127" i="10"/>
  <c r="K127" i="10" s="1"/>
  <c r="J128" i="10"/>
  <c r="K128" i="10" s="1"/>
  <c r="J129" i="10"/>
  <c r="K129" i="10" s="1"/>
  <c r="J130" i="10"/>
  <c r="K130" i="10" s="1"/>
  <c r="J131" i="10"/>
  <c r="K131" i="10" s="1"/>
  <c r="J132" i="10"/>
  <c r="K132" i="10" s="1"/>
  <c r="J133" i="10"/>
  <c r="K133" i="10" s="1"/>
  <c r="J134" i="10"/>
  <c r="K134" i="10" s="1"/>
  <c r="J135" i="10"/>
  <c r="K135" i="10" s="1"/>
  <c r="J136" i="10"/>
  <c r="K136" i="10" s="1"/>
  <c r="J137" i="10"/>
  <c r="K137" i="10" s="1"/>
  <c r="J138" i="10"/>
  <c r="K138" i="10" s="1"/>
  <c r="J139" i="10"/>
  <c r="K139" i="10" s="1"/>
  <c r="J140" i="10"/>
  <c r="K140" i="10" s="1"/>
  <c r="J141" i="10"/>
  <c r="K141" i="10" s="1"/>
  <c r="J142" i="10"/>
  <c r="K142" i="10" s="1"/>
  <c r="J143" i="10"/>
  <c r="K143" i="10" s="1"/>
  <c r="J144" i="10"/>
  <c r="K144" i="10" s="1"/>
  <c r="J145" i="10"/>
  <c r="K145" i="10" s="1"/>
  <c r="J146" i="10"/>
  <c r="K146" i="10" s="1"/>
  <c r="J147" i="10"/>
  <c r="K147" i="10" s="1"/>
  <c r="J148" i="10"/>
  <c r="K148" i="10" s="1"/>
  <c r="J149" i="10"/>
  <c r="K149" i="10" s="1"/>
  <c r="J150" i="10"/>
  <c r="K150" i="10" s="1"/>
  <c r="J151" i="10"/>
  <c r="K151" i="10" s="1"/>
  <c r="J152" i="10"/>
  <c r="K152" i="10" s="1"/>
  <c r="J153" i="10"/>
  <c r="K153" i="10" s="1"/>
  <c r="J154" i="10"/>
  <c r="K154" i="10" s="1"/>
  <c r="J155" i="10"/>
  <c r="K155" i="10" s="1"/>
  <c r="J156" i="10"/>
  <c r="K156" i="10" s="1"/>
  <c r="J157" i="10"/>
  <c r="K157" i="10" s="1"/>
  <c r="J158" i="10"/>
  <c r="K158" i="10" s="1"/>
  <c r="J159" i="10"/>
  <c r="K159" i="10" s="1"/>
  <c r="J160" i="10"/>
  <c r="K160" i="10" s="1"/>
  <c r="J161" i="10"/>
  <c r="K161" i="10" s="1"/>
  <c r="J162" i="10"/>
  <c r="K162" i="10" s="1"/>
  <c r="J163" i="10"/>
  <c r="K163" i="10" s="1"/>
  <c r="J164" i="10"/>
  <c r="K164" i="10" s="1"/>
  <c r="J165" i="10"/>
  <c r="K165" i="10" s="1"/>
  <c r="J166" i="10"/>
  <c r="K166" i="10" s="1"/>
  <c r="J167" i="10"/>
  <c r="K167" i="10" s="1"/>
  <c r="J168" i="10"/>
  <c r="K168" i="10" s="1"/>
  <c r="J169" i="10"/>
  <c r="K169" i="10" s="1"/>
  <c r="J170" i="10"/>
  <c r="K170" i="10" s="1"/>
  <c r="J171" i="10"/>
  <c r="K171" i="10" s="1"/>
  <c r="J172" i="10"/>
  <c r="K172" i="10" s="1"/>
  <c r="J173" i="10"/>
  <c r="K173" i="10" s="1"/>
  <c r="J174" i="10"/>
  <c r="K174" i="10" s="1"/>
  <c r="J175" i="10"/>
  <c r="K175" i="10" s="1"/>
  <c r="J176" i="10"/>
  <c r="K176" i="10" s="1"/>
  <c r="J177" i="10"/>
  <c r="K177" i="10" s="1"/>
  <c r="J178" i="10"/>
  <c r="K178" i="10" s="1"/>
  <c r="J179" i="10"/>
  <c r="K179" i="10" s="1"/>
  <c r="J180" i="10"/>
  <c r="K180" i="10" s="1"/>
  <c r="J181" i="10"/>
  <c r="K181" i="10" s="1"/>
  <c r="J182" i="10"/>
  <c r="K182" i="10" s="1"/>
  <c r="J183" i="10"/>
  <c r="K183" i="10" s="1"/>
  <c r="J184" i="10"/>
  <c r="K184" i="10" s="1"/>
  <c r="J185" i="10"/>
  <c r="K185" i="10" s="1"/>
  <c r="J186" i="10"/>
  <c r="K186" i="10" s="1"/>
  <c r="J187" i="10"/>
  <c r="K187" i="10" s="1"/>
  <c r="J188" i="10"/>
  <c r="K188" i="10" s="1"/>
  <c r="J189" i="10"/>
  <c r="K189" i="10" s="1"/>
  <c r="J190" i="10"/>
  <c r="K190" i="10" s="1"/>
  <c r="J191" i="10"/>
  <c r="K191" i="10" s="1"/>
  <c r="J192" i="10"/>
  <c r="K192" i="10" s="1"/>
  <c r="J193" i="10"/>
  <c r="K193" i="10" s="1"/>
  <c r="J194" i="10"/>
  <c r="K194" i="10" s="1"/>
  <c r="J195" i="10"/>
  <c r="K195" i="10" s="1"/>
  <c r="J196" i="10"/>
  <c r="K196" i="10" s="1"/>
  <c r="J197" i="10"/>
  <c r="K197" i="10" s="1"/>
  <c r="J198" i="10"/>
  <c r="K198" i="10" s="1"/>
  <c r="J199" i="10"/>
  <c r="K199" i="10" s="1"/>
  <c r="J200" i="10"/>
  <c r="K200" i="10" s="1"/>
  <c r="J201" i="10"/>
  <c r="K201" i="10" s="1"/>
  <c r="J202" i="10"/>
  <c r="K202" i="10" s="1"/>
  <c r="J203" i="10"/>
  <c r="K203" i="10" s="1"/>
  <c r="J204" i="10"/>
  <c r="K204" i="10" s="1"/>
  <c r="J205" i="10"/>
  <c r="K205" i="10" s="1"/>
  <c r="J206" i="10"/>
  <c r="K206" i="10" s="1"/>
  <c r="J207" i="10"/>
  <c r="K207" i="10" s="1"/>
  <c r="J208" i="10"/>
  <c r="K208" i="10" s="1"/>
  <c r="J209" i="10"/>
  <c r="K209" i="10" s="1"/>
  <c r="J210" i="10"/>
  <c r="K210" i="10" s="1"/>
  <c r="J211" i="10"/>
  <c r="K211" i="10" s="1"/>
  <c r="J212" i="10"/>
  <c r="K212" i="10" s="1"/>
  <c r="J213" i="10"/>
  <c r="K213" i="10" s="1"/>
  <c r="J214" i="10"/>
  <c r="K214" i="10" s="1"/>
  <c r="J215" i="10"/>
  <c r="K215" i="10" s="1"/>
  <c r="J216" i="10"/>
  <c r="K216" i="10" s="1"/>
  <c r="J217" i="10"/>
  <c r="K217" i="10" s="1"/>
  <c r="J218" i="10"/>
  <c r="K218" i="10" s="1"/>
  <c r="J219" i="10"/>
  <c r="K219" i="10" s="1"/>
  <c r="J220" i="10"/>
  <c r="K220" i="10" s="1"/>
  <c r="J221" i="10"/>
  <c r="K221" i="10" s="1"/>
  <c r="J222" i="10"/>
  <c r="K222" i="10" s="1"/>
  <c r="J223" i="10"/>
  <c r="K223" i="10" s="1"/>
  <c r="J224" i="10"/>
  <c r="K224" i="10" s="1"/>
  <c r="J225" i="10"/>
  <c r="K225" i="10" s="1"/>
  <c r="J226" i="10"/>
  <c r="K226" i="10" s="1"/>
  <c r="J227" i="10"/>
  <c r="K227" i="10" s="1"/>
  <c r="J228" i="10"/>
  <c r="K228" i="10" s="1"/>
  <c r="J229" i="10"/>
  <c r="K229" i="10" s="1"/>
  <c r="J230" i="10"/>
  <c r="K230" i="10" s="1"/>
  <c r="J231" i="10"/>
  <c r="K231" i="10" s="1"/>
  <c r="J232" i="10"/>
  <c r="K232" i="10" s="1"/>
  <c r="J233" i="10"/>
  <c r="K233" i="10" s="1"/>
  <c r="J234" i="10"/>
  <c r="K234" i="10" s="1"/>
  <c r="J235" i="10"/>
  <c r="K235" i="10" s="1"/>
  <c r="J236" i="10"/>
  <c r="K236" i="10" s="1"/>
  <c r="J237" i="10"/>
  <c r="K237" i="10" s="1"/>
  <c r="J238" i="10"/>
  <c r="K238" i="10" s="1"/>
  <c r="J239" i="10"/>
  <c r="K239" i="10" s="1"/>
  <c r="J240" i="10"/>
  <c r="K240" i="10" s="1"/>
  <c r="J241" i="10"/>
  <c r="K241" i="10" s="1"/>
  <c r="J242" i="10"/>
  <c r="K242" i="10" s="1"/>
  <c r="J243" i="10"/>
  <c r="K243" i="10" s="1"/>
  <c r="J244" i="10"/>
  <c r="K244" i="10" s="1"/>
  <c r="J245" i="10"/>
  <c r="K245" i="10" s="1"/>
  <c r="J246" i="10"/>
  <c r="K246" i="10" s="1"/>
  <c r="J247" i="10"/>
  <c r="K247" i="10" s="1"/>
  <c r="J248" i="10"/>
  <c r="K248" i="10" s="1"/>
  <c r="J249" i="10"/>
  <c r="K249" i="10" s="1"/>
  <c r="J250" i="10"/>
  <c r="K250" i="10" s="1"/>
  <c r="J251" i="10"/>
  <c r="K251" i="10" s="1"/>
  <c r="J252" i="10"/>
  <c r="K252" i="10" s="1"/>
  <c r="J253" i="10"/>
  <c r="K253" i="10" s="1"/>
  <c r="J254" i="10"/>
  <c r="K254" i="10" s="1"/>
  <c r="J255" i="10"/>
  <c r="K255" i="10" s="1"/>
  <c r="J256" i="10"/>
  <c r="K256" i="10" s="1"/>
  <c r="J257" i="10"/>
  <c r="K257" i="10" s="1"/>
  <c r="J258" i="10"/>
  <c r="K258" i="10" s="1"/>
  <c r="J259" i="10"/>
  <c r="K259" i="10" s="1"/>
  <c r="J260" i="10"/>
  <c r="K260" i="10" s="1"/>
  <c r="J261" i="10"/>
  <c r="K261" i="10" s="1"/>
  <c r="J262" i="10"/>
  <c r="K262" i="10" s="1"/>
  <c r="J263" i="10"/>
  <c r="K263" i="10" s="1"/>
  <c r="J264" i="10"/>
  <c r="K264" i="10" s="1"/>
  <c r="J265" i="10"/>
  <c r="K265" i="10" s="1"/>
  <c r="J266" i="10"/>
  <c r="K266" i="10" s="1"/>
  <c r="J267" i="10"/>
  <c r="K267" i="10" s="1"/>
  <c r="J268" i="10"/>
  <c r="K268" i="10" s="1"/>
  <c r="J269" i="10"/>
  <c r="K269" i="10" s="1"/>
  <c r="J270" i="10"/>
  <c r="K270" i="10" s="1"/>
  <c r="J271" i="10"/>
  <c r="K271" i="10" s="1"/>
  <c r="J272" i="10"/>
  <c r="K272" i="10" s="1"/>
  <c r="J273" i="10"/>
  <c r="K273" i="10" s="1"/>
  <c r="J274" i="10"/>
  <c r="K274" i="10" s="1"/>
  <c r="J275" i="10"/>
  <c r="K275" i="10" s="1"/>
  <c r="J276" i="10"/>
  <c r="K276" i="10" s="1"/>
  <c r="J277" i="10"/>
  <c r="K277" i="10" s="1"/>
  <c r="J278" i="10"/>
  <c r="K278" i="10" s="1"/>
  <c r="J279" i="10"/>
  <c r="K279" i="10" s="1"/>
  <c r="J280" i="10"/>
  <c r="K280" i="10" s="1"/>
  <c r="J281" i="10"/>
  <c r="K281" i="10" s="1"/>
  <c r="J282" i="10"/>
  <c r="K282" i="10" s="1"/>
  <c r="J283" i="10"/>
  <c r="K283" i="10" s="1"/>
  <c r="J284" i="10"/>
  <c r="K284" i="10" s="1"/>
  <c r="J285" i="10"/>
  <c r="K285" i="10" s="1"/>
  <c r="J286" i="10"/>
  <c r="K286" i="10" s="1"/>
  <c r="J287" i="10"/>
  <c r="K287" i="10" s="1"/>
  <c r="J288" i="10"/>
  <c r="K288" i="10" s="1"/>
  <c r="J289" i="10"/>
  <c r="K289" i="10" s="1"/>
  <c r="J290" i="10"/>
  <c r="K290" i="10" s="1"/>
  <c r="J291" i="10"/>
  <c r="K291" i="10" s="1"/>
  <c r="J292" i="10"/>
  <c r="K292" i="10" s="1"/>
  <c r="J293" i="10"/>
  <c r="K293" i="10" s="1"/>
  <c r="J294" i="10"/>
  <c r="K294" i="10" s="1"/>
  <c r="J295" i="10"/>
  <c r="K295" i="10" s="1"/>
  <c r="J296" i="10"/>
  <c r="K296" i="10" s="1"/>
  <c r="J297" i="10"/>
  <c r="K297" i="10" s="1"/>
  <c r="J298" i="10"/>
  <c r="K298" i="10" s="1"/>
  <c r="J299" i="10"/>
  <c r="K299" i="10" s="1"/>
  <c r="J300" i="10"/>
  <c r="K300" i="10" s="1"/>
  <c r="J301" i="10"/>
  <c r="K301" i="10" s="1"/>
  <c r="J302" i="10"/>
  <c r="K302" i="10" s="1"/>
  <c r="J303" i="10"/>
  <c r="K303" i="10" s="1"/>
  <c r="J304" i="10"/>
  <c r="K304" i="10" s="1"/>
  <c r="J305" i="10"/>
  <c r="K305" i="10" s="1"/>
  <c r="J306" i="10"/>
  <c r="K306" i="10" s="1"/>
  <c r="J307" i="10"/>
  <c r="K307" i="10" s="1"/>
  <c r="J308" i="10"/>
  <c r="K308" i="10" s="1"/>
  <c r="J309" i="10"/>
  <c r="K309" i="10" s="1"/>
  <c r="J310" i="10"/>
  <c r="K310" i="10" s="1"/>
  <c r="J311" i="10"/>
  <c r="K311" i="10" s="1"/>
  <c r="J312" i="10"/>
  <c r="K312" i="10" s="1"/>
  <c r="J313" i="10"/>
  <c r="K313" i="10" s="1"/>
  <c r="J314" i="10"/>
  <c r="K314" i="10" s="1"/>
  <c r="J315" i="10"/>
  <c r="K315" i="10" s="1"/>
  <c r="J316" i="10"/>
  <c r="K316" i="10" s="1"/>
  <c r="J317" i="10"/>
  <c r="K317" i="10" s="1"/>
  <c r="J318" i="10"/>
  <c r="K318" i="10" s="1"/>
  <c r="J319" i="10"/>
  <c r="K319" i="10" s="1"/>
  <c r="J320" i="10"/>
  <c r="K320" i="10" s="1"/>
  <c r="J321" i="10"/>
  <c r="K321" i="10" s="1"/>
  <c r="J322" i="10"/>
  <c r="K322" i="10" s="1"/>
  <c r="J323" i="10"/>
  <c r="K323" i="10" s="1"/>
  <c r="J324" i="10"/>
  <c r="K324" i="10" s="1"/>
  <c r="J325" i="10"/>
  <c r="K325" i="10" s="1"/>
  <c r="J326" i="10"/>
  <c r="K326" i="10" s="1"/>
  <c r="J327" i="10"/>
  <c r="K327" i="10" s="1"/>
  <c r="J328" i="10"/>
  <c r="K328" i="10" s="1"/>
  <c r="J329" i="10"/>
  <c r="K329" i="10" s="1"/>
  <c r="J330" i="10"/>
  <c r="K330" i="10" s="1"/>
  <c r="J331" i="10"/>
  <c r="K331" i="10" s="1"/>
  <c r="J332" i="10"/>
  <c r="K332" i="10" s="1"/>
  <c r="J333" i="10"/>
  <c r="K333" i="10" s="1"/>
  <c r="J334" i="10"/>
  <c r="K334" i="10" s="1"/>
  <c r="J335" i="10"/>
  <c r="K335" i="10" s="1"/>
  <c r="J336" i="10"/>
  <c r="K336" i="10" s="1"/>
  <c r="J337" i="10"/>
  <c r="K337" i="10" s="1"/>
  <c r="J338" i="10"/>
  <c r="K338" i="10" s="1"/>
  <c r="J339" i="10"/>
  <c r="K339" i="10" s="1"/>
  <c r="J340" i="10"/>
  <c r="K340" i="10" s="1"/>
  <c r="J341" i="10"/>
  <c r="K341" i="10" s="1"/>
  <c r="J342" i="10"/>
  <c r="K342" i="10" s="1"/>
  <c r="J343" i="10"/>
  <c r="K343" i="10" s="1"/>
  <c r="J344" i="10"/>
  <c r="K344" i="10" s="1"/>
  <c r="J345" i="10"/>
  <c r="K345" i="10" s="1"/>
  <c r="J346" i="10"/>
  <c r="K346" i="10" s="1"/>
  <c r="J347" i="10"/>
  <c r="K347" i="10" s="1"/>
  <c r="J349" i="10"/>
  <c r="K349" i="10" s="1"/>
  <c r="J350" i="10"/>
  <c r="K350" i="10" s="1"/>
  <c r="J351" i="10"/>
  <c r="K351" i="10" s="1"/>
  <c r="J352" i="10"/>
  <c r="K352" i="10" s="1"/>
  <c r="J353" i="10"/>
  <c r="K353" i="10" s="1"/>
  <c r="J354" i="10"/>
  <c r="K354" i="10" s="1"/>
  <c r="J355" i="10"/>
  <c r="K355" i="10" s="1"/>
  <c r="J356" i="10"/>
  <c r="K356" i="10" s="1"/>
  <c r="J357" i="10"/>
  <c r="K357" i="10" s="1"/>
  <c r="J358" i="10"/>
  <c r="K358" i="10" s="1"/>
  <c r="J359" i="10"/>
  <c r="K359" i="10" s="1"/>
  <c r="J360" i="10"/>
  <c r="K360" i="10" s="1"/>
  <c r="J361" i="10"/>
  <c r="K361" i="10" s="1"/>
  <c r="J362" i="10"/>
  <c r="K362" i="10" s="1"/>
  <c r="J363" i="10"/>
  <c r="K363" i="10" s="1"/>
  <c r="J364" i="10"/>
  <c r="K364" i="10" s="1"/>
  <c r="J365" i="10"/>
  <c r="K365" i="10" s="1"/>
  <c r="J366" i="10"/>
  <c r="K366" i="10" s="1"/>
  <c r="J367" i="10"/>
  <c r="K367" i="10" s="1"/>
  <c r="J368" i="10"/>
  <c r="K368" i="10" s="1"/>
  <c r="J369" i="10"/>
  <c r="K369" i="10" s="1"/>
  <c r="J370" i="10"/>
  <c r="K370" i="10" s="1"/>
  <c r="J371" i="10"/>
  <c r="K371" i="10" s="1"/>
  <c r="J372" i="10"/>
  <c r="K372" i="10" s="1"/>
  <c r="J373" i="10"/>
  <c r="K373" i="10" s="1"/>
  <c r="J374" i="10"/>
  <c r="K374" i="10" s="1"/>
  <c r="J375" i="10"/>
  <c r="K375" i="10" s="1"/>
  <c r="J376" i="10"/>
  <c r="K376" i="10" s="1"/>
  <c r="J377" i="10"/>
  <c r="K377" i="10" s="1"/>
  <c r="J378" i="10"/>
  <c r="K378" i="10" s="1"/>
  <c r="J379" i="10"/>
  <c r="K379" i="10" s="1"/>
  <c r="J380" i="10"/>
  <c r="K380" i="10" s="1"/>
  <c r="J381" i="10"/>
  <c r="K381" i="10" s="1"/>
  <c r="J382" i="10"/>
  <c r="K382" i="10" s="1"/>
  <c r="J383" i="10"/>
  <c r="K383" i="10" s="1"/>
  <c r="J384" i="10"/>
  <c r="K384" i="10" s="1"/>
  <c r="J385" i="10"/>
  <c r="K385" i="10" s="1"/>
  <c r="J386" i="10"/>
  <c r="K386" i="10" s="1"/>
  <c r="J387" i="10"/>
  <c r="K387" i="10" s="1"/>
  <c r="J388" i="10"/>
  <c r="K388" i="10" s="1"/>
  <c r="J389" i="10"/>
  <c r="K389" i="10" s="1"/>
  <c r="J390" i="10"/>
  <c r="K390" i="10" s="1"/>
  <c r="J391" i="10"/>
  <c r="K391" i="10" s="1"/>
  <c r="J392" i="10"/>
  <c r="K392" i="10" s="1"/>
  <c r="J393" i="10"/>
  <c r="K393" i="10" s="1"/>
  <c r="J394" i="10"/>
  <c r="K394" i="10" s="1"/>
  <c r="J395" i="10"/>
  <c r="K395" i="10" s="1"/>
  <c r="J396" i="10"/>
  <c r="K396" i="10" s="1"/>
  <c r="J397" i="10"/>
  <c r="K397" i="10" s="1"/>
  <c r="J398" i="10"/>
  <c r="K398" i="10" s="1"/>
  <c r="J399" i="10"/>
  <c r="K399" i="10" s="1"/>
  <c r="J400" i="10"/>
  <c r="K400" i="10" s="1"/>
  <c r="J401" i="10"/>
  <c r="K401" i="10" s="1"/>
  <c r="J402" i="10"/>
  <c r="K402" i="10" s="1"/>
  <c r="J403" i="10"/>
  <c r="K403" i="10" s="1"/>
  <c r="J404" i="10"/>
  <c r="K404" i="10" s="1"/>
  <c r="J405" i="10"/>
  <c r="K405" i="10" s="1"/>
  <c r="J406" i="10"/>
  <c r="K406" i="10" s="1"/>
  <c r="J407" i="10"/>
  <c r="K407" i="10" s="1"/>
  <c r="J408" i="10"/>
  <c r="K408" i="10" s="1"/>
  <c r="J409" i="10"/>
  <c r="K409" i="10" s="1"/>
  <c r="J410" i="10"/>
  <c r="K410" i="10" s="1"/>
  <c r="J411" i="10"/>
  <c r="K411" i="10" s="1"/>
  <c r="J412" i="10"/>
  <c r="K412" i="10" s="1"/>
  <c r="J413" i="10"/>
  <c r="K413" i="10" s="1"/>
  <c r="J414" i="10"/>
  <c r="K414" i="10" s="1"/>
  <c r="J415" i="10"/>
  <c r="K415" i="10" s="1"/>
  <c r="J416" i="10"/>
  <c r="K416" i="10" s="1"/>
  <c r="J417" i="10"/>
  <c r="K417" i="10" s="1"/>
  <c r="J418" i="10"/>
  <c r="K418" i="10" s="1"/>
  <c r="J419" i="10"/>
  <c r="K419" i="10" s="1"/>
  <c r="J420" i="10"/>
  <c r="K420" i="10" s="1"/>
  <c r="J421" i="10"/>
  <c r="K421" i="10" s="1"/>
  <c r="J422" i="10"/>
  <c r="K422" i="10" s="1"/>
  <c r="J423" i="10"/>
  <c r="K423" i="10" s="1"/>
  <c r="J424" i="10"/>
  <c r="K424" i="10" s="1"/>
  <c r="J425" i="10"/>
  <c r="K425" i="10" s="1"/>
  <c r="J426" i="10"/>
  <c r="K426" i="10" s="1"/>
  <c r="J427" i="10"/>
  <c r="K427" i="10" s="1"/>
  <c r="J428" i="10"/>
  <c r="K428" i="10" s="1"/>
  <c r="J429" i="10"/>
  <c r="K429" i="10" s="1"/>
  <c r="J430" i="10"/>
  <c r="K430" i="10" s="1"/>
  <c r="J431" i="10"/>
  <c r="K431" i="10" s="1"/>
  <c r="J432" i="10"/>
  <c r="K432" i="10" s="1"/>
  <c r="J433" i="10"/>
  <c r="K433" i="10" s="1"/>
  <c r="J434" i="10"/>
  <c r="K434" i="10" s="1"/>
  <c r="J435" i="10"/>
  <c r="K435" i="10" s="1"/>
  <c r="J436" i="10"/>
  <c r="K436" i="10" s="1"/>
  <c r="J437" i="10"/>
  <c r="K437" i="10" s="1"/>
  <c r="J438" i="10"/>
  <c r="K438" i="10" s="1"/>
  <c r="J439" i="10"/>
  <c r="K439" i="10" s="1"/>
  <c r="J440" i="10"/>
  <c r="K440" i="10" s="1"/>
  <c r="J441" i="10"/>
  <c r="K441" i="10" s="1"/>
  <c r="J442" i="10"/>
  <c r="K442" i="10" s="1"/>
  <c r="J443" i="10"/>
  <c r="K443" i="10" s="1"/>
  <c r="J444" i="10"/>
  <c r="K444" i="10" s="1"/>
  <c r="J445" i="10"/>
  <c r="K445" i="10" s="1"/>
  <c r="J446" i="10"/>
  <c r="K446" i="10" s="1"/>
  <c r="J447" i="10"/>
  <c r="K447" i="10" s="1"/>
  <c r="J448" i="10"/>
  <c r="K448" i="10" s="1"/>
  <c r="J449" i="10"/>
  <c r="K449" i="10" s="1"/>
  <c r="J450" i="10"/>
  <c r="K450" i="10" s="1"/>
  <c r="J451" i="10"/>
  <c r="K451" i="10" s="1"/>
  <c r="J452" i="10"/>
  <c r="K452" i="10" s="1"/>
  <c r="J453" i="10"/>
  <c r="K453" i="10" s="1"/>
  <c r="J454" i="10"/>
  <c r="K454" i="10" s="1"/>
  <c r="J455" i="10"/>
  <c r="K455" i="10" s="1"/>
  <c r="J456" i="10"/>
  <c r="K456" i="10" s="1"/>
  <c r="J457" i="10"/>
  <c r="K457" i="10" s="1"/>
  <c r="J458" i="10"/>
  <c r="K458" i="10" s="1"/>
  <c r="J459" i="10"/>
  <c r="K459" i="10" s="1"/>
  <c r="J460" i="10"/>
  <c r="K460" i="10" s="1"/>
  <c r="J461" i="10"/>
  <c r="K461" i="10" s="1"/>
  <c r="J462" i="10"/>
  <c r="K462" i="10" s="1"/>
  <c r="J463" i="10"/>
  <c r="K463" i="10" s="1"/>
  <c r="J464" i="10"/>
  <c r="K464" i="10" s="1"/>
  <c r="J465" i="10"/>
  <c r="K465" i="10" s="1"/>
  <c r="J466" i="10"/>
  <c r="K466" i="10" s="1"/>
  <c r="J467" i="10"/>
  <c r="K467" i="10" s="1"/>
  <c r="J468" i="10"/>
  <c r="K468" i="10" s="1"/>
  <c r="J469" i="10"/>
  <c r="K469" i="10" s="1"/>
  <c r="J470" i="10"/>
  <c r="K470" i="10" s="1"/>
  <c r="J471" i="10"/>
  <c r="K471" i="10" s="1"/>
  <c r="J472" i="10"/>
  <c r="K472" i="10" s="1"/>
  <c r="J473" i="10"/>
  <c r="K473" i="10" s="1"/>
  <c r="J474" i="10"/>
  <c r="K474" i="10" s="1"/>
  <c r="J475" i="10"/>
  <c r="K475" i="10" s="1"/>
  <c r="J476" i="10"/>
  <c r="K476" i="10" s="1"/>
  <c r="J477" i="10"/>
  <c r="K477" i="10" s="1"/>
  <c r="J478" i="10"/>
  <c r="K478" i="10" s="1"/>
  <c r="J479" i="10"/>
  <c r="K479" i="10" s="1"/>
  <c r="J480" i="10"/>
  <c r="K480" i="10" s="1"/>
  <c r="J481" i="10"/>
  <c r="K481" i="10" s="1"/>
  <c r="J482" i="10"/>
  <c r="K482" i="10" s="1"/>
  <c r="J483" i="10"/>
  <c r="K483" i="10" s="1"/>
  <c r="J484" i="10"/>
  <c r="K484" i="10" s="1"/>
  <c r="J485" i="10"/>
  <c r="K485" i="10" s="1"/>
  <c r="J486" i="10"/>
  <c r="K486" i="10" s="1"/>
  <c r="J487" i="10"/>
  <c r="K487" i="10" s="1"/>
  <c r="J488" i="10"/>
  <c r="K488" i="10" s="1"/>
  <c r="J489" i="10"/>
  <c r="K489" i="10" s="1"/>
  <c r="J490" i="10"/>
  <c r="K490" i="10" s="1"/>
  <c r="J491" i="10"/>
  <c r="K491" i="10" s="1"/>
  <c r="J492" i="10"/>
  <c r="K492" i="10" s="1"/>
  <c r="J493" i="10"/>
  <c r="K493" i="10" s="1"/>
  <c r="J494" i="10"/>
  <c r="K494" i="10" s="1"/>
  <c r="J495" i="10"/>
  <c r="K495" i="10" s="1"/>
  <c r="J496" i="10"/>
  <c r="K496" i="10" s="1"/>
  <c r="J497" i="10"/>
  <c r="K497" i="10" s="1"/>
  <c r="J498" i="10"/>
  <c r="K498" i="10" s="1"/>
  <c r="J499" i="10"/>
  <c r="K499" i="10" s="1"/>
  <c r="J500" i="10"/>
  <c r="K500" i="10" s="1"/>
  <c r="J501" i="10"/>
  <c r="K501" i="10" s="1"/>
  <c r="J502" i="10"/>
  <c r="K502" i="10" s="1"/>
  <c r="J503" i="10"/>
  <c r="K503" i="10" s="1"/>
  <c r="J504" i="10"/>
  <c r="K504" i="10" s="1"/>
  <c r="J505" i="10"/>
  <c r="K505" i="10" s="1"/>
  <c r="J506" i="10"/>
  <c r="K506" i="10" s="1"/>
  <c r="J507" i="10"/>
  <c r="K507" i="10" s="1"/>
  <c r="J508" i="10"/>
  <c r="K508" i="10" s="1"/>
  <c r="J509" i="10"/>
  <c r="K509" i="10" s="1"/>
  <c r="J510" i="10"/>
  <c r="K510" i="10" s="1"/>
  <c r="J511" i="10"/>
  <c r="K511" i="10" s="1"/>
  <c r="J512" i="10"/>
  <c r="K512" i="10" s="1"/>
  <c r="J513" i="10"/>
  <c r="K513" i="10" s="1"/>
  <c r="J514" i="10"/>
  <c r="K514" i="10" s="1"/>
  <c r="J515" i="10"/>
  <c r="K515" i="10" s="1"/>
  <c r="J516" i="10"/>
  <c r="K516" i="10" s="1"/>
  <c r="J517" i="10"/>
  <c r="K517" i="10" s="1"/>
  <c r="J518" i="10"/>
  <c r="K518" i="10" s="1"/>
  <c r="J519" i="10"/>
  <c r="K519" i="10" s="1"/>
  <c r="J520" i="10"/>
  <c r="K520" i="10" s="1"/>
  <c r="J521" i="10"/>
  <c r="K521" i="10" s="1"/>
  <c r="J522" i="10"/>
  <c r="K522" i="10" s="1"/>
  <c r="J523" i="10"/>
  <c r="K523" i="10" s="1"/>
  <c r="J524" i="10"/>
  <c r="K524" i="10" s="1"/>
  <c r="J525" i="10"/>
  <c r="K525" i="10" s="1"/>
  <c r="J526" i="10"/>
  <c r="K526" i="10" s="1"/>
  <c r="J527" i="10"/>
  <c r="K527" i="10" s="1"/>
  <c r="J528" i="10"/>
  <c r="K528" i="10" s="1"/>
  <c r="J529" i="10"/>
  <c r="K529" i="10" s="1"/>
  <c r="J530" i="10"/>
  <c r="K530" i="10" s="1"/>
  <c r="J531" i="10"/>
  <c r="K531" i="10" s="1"/>
  <c r="J532" i="10"/>
  <c r="K532" i="10" s="1"/>
  <c r="J533" i="10"/>
  <c r="K533" i="10" s="1"/>
  <c r="J534" i="10"/>
  <c r="K534" i="10" s="1"/>
  <c r="J535" i="10"/>
  <c r="K535" i="10" s="1"/>
  <c r="J536" i="10"/>
  <c r="K536" i="10" s="1"/>
  <c r="J537" i="10"/>
  <c r="K537" i="10" s="1"/>
  <c r="J538" i="10"/>
  <c r="K538" i="10" s="1"/>
  <c r="J539" i="10"/>
  <c r="K539" i="10" s="1"/>
  <c r="J540" i="10"/>
  <c r="K540" i="10" s="1"/>
  <c r="J541" i="10"/>
  <c r="K541" i="10" s="1"/>
  <c r="J542" i="10"/>
  <c r="K542" i="10" s="1"/>
  <c r="J543" i="10"/>
  <c r="K543" i="10" s="1"/>
  <c r="J544" i="10"/>
  <c r="K544" i="10" s="1"/>
  <c r="J545" i="10"/>
  <c r="K545" i="10" s="1"/>
  <c r="J546" i="10"/>
  <c r="K546" i="10" s="1"/>
  <c r="J547" i="10"/>
  <c r="K547" i="10" s="1"/>
  <c r="J548" i="10"/>
  <c r="K548" i="10" s="1"/>
  <c r="J549" i="10"/>
  <c r="K549" i="10" s="1"/>
  <c r="J550" i="10"/>
  <c r="K550" i="10" s="1"/>
  <c r="J551" i="10"/>
  <c r="K551" i="10" s="1"/>
  <c r="J552" i="10"/>
  <c r="K552" i="10" s="1"/>
  <c r="J553" i="10"/>
  <c r="K553" i="10" s="1"/>
  <c r="J554" i="10"/>
  <c r="K554" i="10" s="1"/>
  <c r="J555" i="10"/>
  <c r="K555" i="10" s="1"/>
  <c r="J556" i="10"/>
  <c r="K556" i="10" s="1"/>
  <c r="J557" i="10"/>
  <c r="K557" i="10" s="1"/>
  <c r="J558" i="10"/>
  <c r="K558" i="10" s="1"/>
  <c r="J559" i="10"/>
  <c r="K559" i="10" s="1"/>
  <c r="J560" i="10"/>
  <c r="K560" i="10" s="1"/>
  <c r="J561" i="10"/>
  <c r="K561" i="10" s="1"/>
  <c r="J562" i="10"/>
  <c r="K562" i="10" s="1"/>
  <c r="J563" i="10"/>
  <c r="K563" i="10" s="1"/>
  <c r="J564" i="10"/>
  <c r="K564" i="10" s="1"/>
  <c r="J565" i="10"/>
  <c r="K565" i="10" s="1"/>
  <c r="J566" i="10"/>
  <c r="K566" i="10" s="1"/>
  <c r="J567" i="10"/>
  <c r="K567" i="10" s="1"/>
  <c r="J568" i="10"/>
  <c r="K568" i="10" s="1"/>
  <c r="J569" i="10"/>
  <c r="K569" i="10" s="1"/>
  <c r="J570" i="10"/>
  <c r="K570" i="10" s="1"/>
  <c r="J571" i="10"/>
  <c r="K571" i="10" s="1"/>
  <c r="J572" i="10"/>
  <c r="K572" i="10" s="1"/>
  <c r="J573" i="10"/>
  <c r="K573" i="10" s="1"/>
  <c r="J574" i="10"/>
  <c r="K574" i="10" s="1"/>
  <c r="J575" i="10"/>
  <c r="K575" i="10" s="1"/>
  <c r="J576" i="10"/>
  <c r="K576" i="10" s="1"/>
  <c r="J577" i="10"/>
  <c r="K577" i="10" s="1"/>
  <c r="J578" i="10"/>
  <c r="K578" i="10" s="1"/>
  <c r="J579" i="10"/>
  <c r="K579" i="10" s="1"/>
  <c r="J580" i="10"/>
  <c r="K580" i="10" s="1"/>
  <c r="J581" i="10"/>
  <c r="K581" i="10" s="1"/>
  <c r="J582" i="10"/>
  <c r="K582" i="10" s="1"/>
  <c r="J583" i="10"/>
  <c r="K583" i="10" s="1"/>
  <c r="J584" i="10"/>
  <c r="K584" i="10" s="1"/>
  <c r="J585" i="10"/>
  <c r="K585" i="10" s="1"/>
  <c r="J586" i="10"/>
  <c r="K586" i="10" s="1"/>
  <c r="J587" i="10"/>
  <c r="K587" i="10" s="1"/>
  <c r="J588" i="10"/>
  <c r="K588" i="10" s="1"/>
  <c r="J589" i="10"/>
  <c r="K589" i="10" s="1"/>
  <c r="J590" i="10"/>
  <c r="K590" i="10" s="1"/>
  <c r="J591" i="10"/>
  <c r="K591" i="10" s="1"/>
  <c r="J592" i="10"/>
  <c r="K592" i="10" s="1"/>
  <c r="J593" i="10"/>
  <c r="K593" i="10" s="1"/>
  <c r="J594" i="10"/>
  <c r="K594" i="10" s="1"/>
  <c r="J595" i="10"/>
  <c r="K595" i="10" s="1"/>
  <c r="J596" i="10"/>
  <c r="K596" i="10" s="1"/>
  <c r="J597" i="10"/>
  <c r="K597" i="10" s="1"/>
  <c r="J598" i="10"/>
  <c r="K598" i="10" s="1"/>
  <c r="J599" i="10"/>
  <c r="K599" i="10" s="1"/>
  <c r="J600" i="10"/>
  <c r="K600" i="10" s="1"/>
  <c r="J601" i="10"/>
  <c r="K601" i="10" s="1"/>
  <c r="J602" i="10"/>
  <c r="K602" i="10" s="1"/>
  <c r="J603" i="10"/>
  <c r="K603" i="10" s="1"/>
  <c r="J604" i="10"/>
  <c r="K604" i="10" s="1"/>
  <c r="J605" i="10"/>
  <c r="K605" i="10" s="1"/>
  <c r="J606" i="10"/>
  <c r="K606" i="10" s="1"/>
  <c r="J607" i="10"/>
  <c r="K607" i="10" s="1"/>
  <c r="J608" i="10"/>
  <c r="K608" i="10" s="1"/>
  <c r="J609" i="10"/>
  <c r="K609" i="10" s="1"/>
  <c r="J610" i="10"/>
  <c r="K610" i="10" s="1"/>
  <c r="J611" i="10"/>
  <c r="K611" i="10" s="1"/>
  <c r="J612" i="10"/>
  <c r="K612" i="10" s="1"/>
  <c r="J613" i="10"/>
  <c r="K613" i="10" s="1"/>
  <c r="J614" i="10"/>
  <c r="K614" i="10" s="1"/>
  <c r="J615" i="10"/>
  <c r="K615" i="10" s="1"/>
  <c r="J616" i="10"/>
  <c r="K616" i="10" s="1"/>
  <c r="J617" i="10"/>
  <c r="K617" i="10" s="1"/>
  <c r="J618" i="10"/>
  <c r="K618" i="10" s="1"/>
  <c r="J619" i="10"/>
  <c r="K619" i="10" s="1"/>
  <c r="J620" i="10"/>
  <c r="K620" i="10" s="1"/>
  <c r="J621" i="10"/>
  <c r="K621" i="10" s="1"/>
  <c r="J622" i="10"/>
  <c r="K622" i="10" s="1"/>
  <c r="J623" i="10"/>
  <c r="K623" i="10" s="1"/>
  <c r="J624" i="10"/>
  <c r="K624" i="10" s="1"/>
  <c r="J625" i="10"/>
  <c r="K625" i="10" s="1"/>
  <c r="J626" i="10"/>
  <c r="K626" i="10" s="1"/>
  <c r="J627" i="10"/>
  <c r="K627" i="10" s="1"/>
  <c r="J628" i="10"/>
  <c r="K628" i="10" s="1"/>
  <c r="J629" i="10"/>
  <c r="K629" i="10" s="1"/>
  <c r="J630" i="10"/>
  <c r="K630" i="10" s="1"/>
  <c r="J631" i="10"/>
  <c r="K631" i="10" s="1"/>
  <c r="J632" i="10"/>
  <c r="K632" i="10" s="1"/>
  <c r="J633" i="10"/>
  <c r="K633" i="10" s="1"/>
  <c r="J634" i="10"/>
  <c r="K634" i="10" s="1"/>
  <c r="J635" i="10"/>
  <c r="K635" i="10" s="1"/>
  <c r="J636" i="10"/>
  <c r="K636" i="10" s="1"/>
  <c r="J637" i="10"/>
  <c r="K637" i="10" s="1"/>
  <c r="J638" i="10"/>
  <c r="K638" i="10" s="1"/>
  <c r="J639" i="10"/>
  <c r="K639" i="10" s="1"/>
  <c r="J640" i="10"/>
  <c r="K640" i="10" s="1"/>
  <c r="J641" i="10"/>
  <c r="K641" i="10" s="1"/>
  <c r="J642" i="10"/>
  <c r="K642" i="10" s="1"/>
  <c r="J643" i="10"/>
  <c r="K643" i="10" s="1"/>
  <c r="J644" i="10"/>
  <c r="K644" i="10" s="1"/>
  <c r="J645" i="10"/>
  <c r="K645" i="10" s="1"/>
  <c r="J646" i="10"/>
  <c r="K646" i="10" s="1"/>
  <c r="J647" i="10"/>
  <c r="K647" i="10" s="1"/>
  <c r="J648" i="10"/>
  <c r="K648" i="10" s="1"/>
  <c r="J649" i="10"/>
  <c r="K649" i="10" s="1"/>
  <c r="J650" i="10"/>
  <c r="K650" i="10" s="1"/>
  <c r="J651" i="10"/>
  <c r="K651" i="10" s="1"/>
  <c r="J652" i="10"/>
  <c r="K652" i="10" s="1"/>
  <c r="J653" i="10"/>
  <c r="K653" i="10" s="1"/>
  <c r="J654" i="10"/>
  <c r="K654" i="10" s="1"/>
  <c r="J655" i="10"/>
  <c r="K655" i="10" s="1"/>
  <c r="J656" i="10"/>
  <c r="K656" i="10" s="1"/>
  <c r="J657" i="10"/>
  <c r="K657" i="10" s="1"/>
  <c r="J658" i="10"/>
  <c r="K658" i="10" s="1"/>
  <c r="J659" i="10"/>
  <c r="K659" i="10" s="1"/>
  <c r="J660" i="10"/>
  <c r="K660" i="10" s="1"/>
  <c r="J661" i="10"/>
  <c r="K661" i="10" s="1"/>
  <c r="J662" i="10"/>
  <c r="K662" i="10" s="1"/>
  <c r="J663" i="10"/>
  <c r="K663" i="10" s="1"/>
  <c r="J664" i="10"/>
  <c r="K664" i="10" s="1"/>
  <c r="J665" i="10"/>
  <c r="K665" i="10" s="1"/>
  <c r="J666" i="10"/>
  <c r="K666" i="10" s="1"/>
  <c r="J667" i="10"/>
  <c r="K667" i="10" s="1"/>
  <c r="J668" i="10"/>
  <c r="K668" i="10" s="1"/>
  <c r="J669" i="10"/>
  <c r="K669" i="10" s="1"/>
  <c r="J670" i="10"/>
  <c r="K670" i="10" s="1"/>
  <c r="J671" i="10"/>
  <c r="K671" i="10" s="1"/>
  <c r="J672" i="10"/>
  <c r="K672" i="10" s="1"/>
  <c r="J673" i="10"/>
  <c r="K673" i="10" s="1"/>
  <c r="J674" i="10"/>
  <c r="K674" i="10" s="1"/>
  <c r="J675" i="10"/>
  <c r="K675" i="10" s="1"/>
  <c r="J676" i="10"/>
  <c r="K676" i="10" s="1"/>
  <c r="J677" i="10"/>
  <c r="K677" i="10" s="1"/>
  <c r="J678" i="10"/>
  <c r="K678" i="10" s="1"/>
  <c r="J679" i="10"/>
  <c r="K679" i="10" s="1"/>
  <c r="J680" i="10"/>
  <c r="K680" i="10" s="1"/>
  <c r="J681" i="10"/>
  <c r="K681" i="10" s="1"/>
  <c r="J682" i="10"/>
  <c r="K682" i="10" s="1"/>
  <c r="J683" i="10"/>
  <c r="K683" i="10" s="1"/>
  <c r="J684" i="10"/>
  <c r="K684" i="10" s="1"/>
  <c r="J685" i="10"/>
  <c r="K685" i="10" s="1"/>
  <c r="J686" i="10"/>
  <c r="K686" i="10" s="1"/>
  <c r="J687" i="10"/>
  <c r="K687" i="10" s="1"/>
  <c r="J688" i="10"/>
  <c r="K688" i="10" s="1"/>
  <c r="J689" i="10"/>
  <c r="K689" i="10" s="1"/>
  <c r="J690" i="10"/>
  <c r="K690" i="10" s="1"/>
  <c r="J691" i="10"/>
  <c r="K691" i="10" s="1"/>
  <c r="J692" i="10"/>
  <c r="K692" i="10" s="1"/>
  <c r="J693" i="10"/>
  <c r="K693" i="10" s="1"/>
  <c r="J694" i="10"/>
  <c r="K694" i="10" s="1"/>
  <c r="J695" i="10"/>
  <c r="K695" i="10" s="1"/>
  <c r="J696" i="10"/>
  <c r="K696" i="10" s="1"/>
  <c r="J697" i="10"/>
  <c r="K697" i="10" s="1"/>
  <c r="J698" i="10"/>
  <c r="K698" i="10" s="1"/>
  <c r="J699" i="10"/>
  <c r="K699" i="10" s="1"/>
  <c r="J700" i="10"/>
  <c r="K700" i="10" s="1"/>
  <c r="J701" i="10"/>
  <c r="K701" i="10" s="1"/>
  <c r="J702" i="10"/>
  <c r="K702" i="10" s="1"/>
  <c r="J703" i="10"/>
  <c r="K703" i="10" s="1"/>
  <c r="J704" i="10"/>
  <c r="K704" i="10" s="1"/>
  <c r="J705" i="10"/>
  <c r="K705" i="10" s="1"/>
  <c r="J706" i="10"/>
  <c r="K706" i="10" s="1"/>
  <c r="J707" i="10"/>
  <c r="K707" i="10" s="1"/>
  <c r="J708" i="10"/>
  <c r="K708" i="10" s="1"/>
  <c r="J709" i="10"/>
  <c r="K709" i="10" s="1"/>
  <c r="J710" i="10"/>
  <c r="K710" i="10" s="1"/>
  <c r="J711" i="10"/>
  <c r="K711" i="10" s="1"/>
  <c r="J712" i="10"/>
  <c r="K712" i="10" s="1"/>
  <c r="J713" i="10"/>
  <c r="K713" i="10" s="1"/>
  <c r="J714" i="10"/>
  <c r="K714" i="10" s="1"/>
  <c r="J715" i="10"/>
  <c r="K715" i="10" s="1"/>
  <c r="J716" i="10"/>
  <c r="K716" i="10" s="1"/>
  <c r="J717" i="10"/>
  <c r="K717" i="10" s="1"/>
  <c r="J718" i="10"/>
  <c r="K718" i="10" s="1"/>
  <c r="J719" i="10"/>
  <c r="K719" i="10" s="1"/>
  <c r="J720" i="10"/>
  <c r="K720" i="10" s="1"/>
  <c r="J721" i="10"/>
  <c r="K721" i="10" s="1"/>
  <c r="J722" i="10"/>
  <c r="K722" i="10" s="1"/>
  <c r="J723" i="10"/>
  <c r="K723" i="10" s="1"/>
  <c r="J724" i="10"/>
  <c r="K724" i="10" s="1"/>
  <c r="J725" i="10"/>
  <c r="K725" i="10" s="1"/>
  <c r="J726" i="10"/>
  <c r="K726" i="10" s="1"/>
  <c r="J727" i="10"/>
  <c r="K727" i="10" s="1"/>
  <c r="J728" i="10"/>
  <c r="K728" i="10" s="1"/>
  <c r="J729" i="10"/>
  <c r="K729" i="10" s="1"/>
  <c r="J730" i="10"/>
  <c r="K730" i="10" s="1"/>
  <c r="J731" i="10"/>
  <c r="K731" i="10" s="1"/>
  <c r="J732" i="10"/>
  <c r="K732" i="10" s="1"/>
  <c r="J733" i="10"/>
  <c r="K733" i="10" s="1"/>
  <c r="J734" i="10"/>
  <c r="K734" i="10" s="1"/>
  <c r="J735" i="10"/>
  <c r="K735" i="10" s="1"/>
  <c r="J736" i="10"/>
  <c r="K736" i="10" s="1"/>
  <c r="J737" i="10"/>
  <c r="K737" i="10" s="1"/>
  <c r="J738" i="10"/>
  <c r="K738" i="10" s="1"/>
  <c r="J739" i="10"/>
  <c r="K739" i="10" s="1"/>
  <c r="J740" i="10"/>
  <c r="K740" i="10" s="1"/>
  <c r="J741" i="10"/>
  <c r="K741" i="10" s="1"/>
  <c r="J742" i="10"/>
  <c r="K742" i="10" s="1"/>
  <c r="J743" i="10"/>
  <c r="K743" i="10" s="1"/>
  <c r="J744" i="10"/>
  <c r="K744" i="10" s="1"/>
  <c r="J745" i="10"/>
  <c r="K745" i="10" s="1"/>
  <c r="J746" i="10"/>
  <c r="K746" i="10" s="1"/>
  <c r="J747" i="10"/>
  <c r="K747" i="10" s="1"/>
  <c r="J748" i="10"/>
  <c r="K748" i="10" s="1"/>
  <c r="J749" i="10"/>
  <c r="K749" i="10" s="1"/>
  <c r="J750" i="10"/>
  <c r="K750" i="10" s="1"/>
  <c r="J751" i="10"/>
  <c r="K751" i="10" s="1"/>
  <c r="J752" i="10"/>
  <c r="K752" i="10" s="1"/>
  <c r="J753" i="10"/>
  <c r="K753" i="10" s="1"/>
  <c r="J754" i="10"/>
  <c r="K754" i="10" s="1"/>
  <c r="J755" i="10"/>
  <c r="K755" i="10" s="1"/>
  <c r="J756" i="10"/>
  <c r="K756" i="10" s="1"/>
  <c r="J757" i="10"/>
  <c r="K757" i="10" s="1"/>
  <c r="J758" i="10"/>
  <c r="K758" i="10" s="1"/>
  <c r="J759" i="10"/>
  <c r="K759" i="10" s="1"/>
  <c r="J760" i="10"/>
  <c r="K760" i="10" s="1"/>
  <c r="J761" i="10"/>
  <c r="K761" i="10" s="1"/>
  <c r="J762" i="10"/>
  <c r="K762" i="10" s="1"/>
  <c r="J763" i="10"/>
  <c r="K763" i="10" s="1"/>
  <c r="J764" i="10"/>
  <c r="K764" i="10" s="1"/>
  <c r="J765" i="10"/>
  <c r="K765" i="10" s="1"/>
  <c r="J766" i="10"/>
  <c r="K766" i="10" s="1"/>
  <c r="J767" i="10"/>
  <c r="K767" i="10" s="1"/>
  <c r="J768" i="10"/>
  <c r="K768" i="10" s="1"/>
  <c r="J769" i="10"/>
  <c r="K769" i="10" s="1"/>
  <c r="J770" i="10"/>
  <c r="K770" i="10" s="1"/>
  <c r="J771" i="10"/>
  <c r="K771" i="10" s="1"/>
  <c r="J772" i="10"/>
  <c r="K772" i="10" s="1"/>
  <c r="J773" i="10"/>
  <c r="K773" i="10" s="1"/>
  <c r="J774" i="10"/>
  <c r="K774" i="10" s="1"/>
  <c r="J775" i="10"/>
  <c r="K775" i="10" s="1"/>
  <c r="J776" i="10"/>
  <c r="K776" i="10" s="1"/>
  <c r="J777" i="10"/>
  <c r="K777" i="10" s="1"/>
  <c r="J778" i="10"/>
  <c r="K778" i="10" s="1"/>
  <c r="J779" i="10"/>
  <c r="K779" i="10" s="1"/>
  <c r="J780" i="10"/>
  <c r="K780" i="10" s="1"/>
  <c r="J781" i="10"/>
  <c r="K781" i="10" s="1"/>
  <c r="J782" i="10"/>
  <c r="K782" i="10" s="1"/>
  <c r="J783" i="10"/>
  <c r="K783" i="10" s="1"/>
  <c r="J784" i="10"/>
  <c r="K784" i="10" s="1"/>
  <c r="J785" i="10"/>
  <c r="K785" i="10" s="1"/>
  <c r="J786" i="10"/>
  <c r="K786" i="10" s="1"/>
  <c r="J787" i="10"/>
  <c r="K787" i="10" s="1"/>
  <c r="J788" i="10"/>
  <c r="K788" i="10" s="1"/>
  <c r="J789" i="10"/>
  <c r="K789" i="10" s="1"/>
  <c r="J790" i="10"/>
  <c r="K790" i="10" s="1"/>
  <c r="J791" i="10"/>
  <c r="K791" i="10" s="1"/>
  <c r="J792" i="10"/>
  <c r="K792" i="10" s="1"/>
  <c r="J793" i="10"/>
  <c r="K793" i="10" s="1"/>
  <c r="J794" i="10"/>
  <c r="K794" i="10" s="1"/>
  <c r="J795" i="10"/>
  <c r="K795" i="10" s="1"/>
  <c r="J796" i="10"/>
  <c r="K796" i="10" s="1"/>
  <c r="J797" i="10"/>
  <c r="K797" i="10" s="1"/>
  <c r="J798" i="10"/>
  <c r="K798" i="10" s="1"/>
  <c r="J799" i="10"/>
  <c r="K799" i="10" s="1"/>
  <c r="J800" i="10"/>
  <c r="K800" i="10" s="1"/>
  <c r="J801" i="10"/>
  <c r="K801" i="10" s="1"/>
  <c r="J802" i="10"/>
  <c r="K802" i="10" s="1"/>
  <c r="J803" i="10"/>
  <c r="K803" i="10" s="1"/>
  <c r="J804" i="10"/>
  <c r="K804" i="10" s="1"/>
  <c r="J33" i="7"/>
  <c r="K33" i="7" s="1"/>
  <c r="J34" i="7"/>
  <c r="K34" i="7" s="1"/>
  <c r="J35" i="7"/>
  <c r="K35" i="7" s="1"/>
  <c r="J36" i="7"/>
  <c r="K36" i="7" s="1"/>
  <c r="J37" i="7"/>
  <c r="K37" i="7" s="1"/>
  <c r="J38" i="7"/>
  <c r="K38" i="7" s="1"/>
  <c r="J39" i="7"/>
  <c r="K39" i="7" s="1"/>
  <c r="J40" i="7"/>
  <c r="K40" i="7" s="1"/>
  <c r="J41" i="7"/>
  <c r="K41" i="7" s="1"/>
  <c r="J42" i="7"/>
  <c r="K42" i="7" s="1"/>
  <c r="J43" i="7"/>
  <c r="K43" i="7" s="1"/>
  <c r="J44" i="7"/>
  <c r="K44" i="7" s="1"/>
  <c r="J45" i="7"/>
  <c r="K45" i="7" s="1"/>
  <c r="J46" i="7"/>
  <c r="K46" i="7" s="1"/>
  <c r="J47" i="7"/>
  <c r="K47" i="7" s="1"/>
  <c r="J48" i="7"/>
  <c r="K48" i="7" s="1"/>
  <c r="J49" i="7"/>
  <c r="K49" i="7" s="1"/>
  <c r="J50" i="7"/>
  <c r="K50" i="7" s="1"/>
  <c r="J51" i="7"/>
  <c r="K51" i="7" s="1"/>
  <c r="J52" i="7"/>
  <c r="K52" i="7" s="1"/>
  <c r="J53" i="7"/>
  <c r="K53" i="7" s="1"/>
  <c r="J54" i="7"/>
  <c r="K54" i="7" s="1"/>
  <c r="J55" i="7"/>
  <c r="K55" i="7" s="1"/>
  <c r="J56" i="7"/>
  <c r="K56" i="7" s="1"/>
  <c r="J57" i="7"/>
  <c r="K57" i="7" s="1"/>
  <c r="J58" i="7"/>
  <c r="K58" i="7" s="1"/>
  <c r="J59" i="7"/>
  <c r="K59" i="7" s="1"/>
  <c r="J60" i="7"/>
  <c r="K60" i="7" s="1"/>
  <c r="J61" i="7"/>
  <c r="K61" i="7" s="1"/>
  <c r="J62" i="7"/>
  <c r="K62" i="7" s="1"/>
  <c r="J63" i="7"/>
  <c r="K63" i="7" s="1"/>
  <c r="J64" i="7"/>
  <c r="K64" i="7" s="1"/>
  <c r="J65" i="7"/>
  <c r="K65" i="7" s="1"/>
  <c r="J66" i="7"/>
  <c r="K66" i="7" s="1"/>
  <c r="J67" i="7"/>
  <c r="K67" i="7" s="1"/>
  <c r="J68" i="7"/>
  <c r="K68" i="7" s="1"/>
  <c r="J69" i="7"/>
  <c r="K69" i="7" s="1"/>
  <c r="J70" i="7"/>
  <c r="K70" i="7" s="1"/>
  <c r="J71" i="7"/>
  <c r="K71" i="7" s="1"/>
  <c r="J72" i="7"/>
  <c r="K72" i="7" s="1"/>
  <c r="J73" i="7"/>
  <c r="K73" i="7" s="1"/>
  <c r="J74" i="7"/>
  <c r="K74" i="7" s="1"/>
  <c r="J75" i="7"/>
  <c r="K75" i="7" s="1"/>
  <c r="J76" i="7"/>
  <c r="K76" i="7" s="1"/>
  <c r="J77" i="7"/>
  <c r="K77" i="7" s="1"/>
  <c r="J78" i="7"/>
  <c r="K78" i="7" s="1"/>
  <c r="J79" i="7"/>
  <c r="K79" i="7" s="1"/>
  <c r="J80" i="7"/>
  <c r="K80" i="7" s="1"/>
  <c r="J81" i="7"/>
  <c r="K81" i="7" s="1"/>
  <c r="J82" i="7"/>
  <c r="K82" i="7" s="1"/>
  <c r="J83" i="7"/>
  <c r="K83" i="7" s="1"/>
  <c r="J84" i="7"/>
  <c r="K84" i="7" s="1"/>
  <c r="J85" i="7"/>
  <c r="K85" i="7" s="1"/>
  <c r="J86" i="7"/>
  <c r="K86" i="7" s="1"/>
  <c r="J87" i="7"/>
  <c r="K87" i="7" s="1"/>
  <c r="J88" i="7"/>
  <c r="K88" i="7" s="1"/>
  <c r="J89" i="7"/>
  <c r="K89" i="7" s="1"/>
  <c r="J90" i="7"/>
  <c r="K90" i="7" s="1"/>
  <c r="J91" i="7"/>
  <c r="K91" i="7" s="1"/>
  <c r="J92" i="7"/>
  <c r="K92" i="7" s="1"/>
  <c r="J93" i="7"/>
  <c r="K93" i="7" s="1"/>
  <c r="J94" i="7"/>
  <c r="K94" i="7" s="1"/>
  <c r="J95" i="7"/>
  <c r="K95" i="7" s="1"/>
  <c r="J96" i="7"/>
  <c r="K96" i="7" s="1"/>
  <c r="J97" i="7"/>
  <c r="K97" i="7" s="1"/>
  <c r="J98" i="7"/>
  <c r="K98" i="7" s="1"/>
  <c r="J99" i="7"/>
  <c r="K99" i="7" s="1"/>
  <c r="J100" i="7"/>
  <c r="K100" i="7" s="1"/>
  <c r="J101" i="7"/>
  <c r="K101" i="7" s="1"/>
  <c r="J102" i="7"/>
  <c r="K102" i="7" s="1"/>
  <c r="J103" i="7"/>
  <c r="K103" i="7" s="1"/>
  <c r="J104" i="7"/>
  <c r="K104" i="7" s="1"/>
  <c r="J105" i="7"/>
  <c r="K105" i="7" s="1"/>
  <c r="J106" i="7"/>
  <c r="K106" i="7" s="1"/>
  <c r="J107" i="7"/>
  <c r="K107" i="7" s="1"/>
  <c r="J108" i="7"/>
  <c r="K108" i="7" s="1"/>
  <c r="J109" i="7"/>
  <c r="K109" i="7" s="1"/>
  <c r="J110" i="7"/>
  <c r="K110" i="7" s="1"/>
  <c r="J111" i="7"/>
  <c r="K111" i="7" s="1"/>
  <c r="J112" i="7"/>
  <c r="K112" i="7" s="1"/>
  <c r="J113" i="7"/>
  <c r="K113" i="7" s="1"/>
  <c r="J114" i="7"/>
  <c r="K114" i="7" s="1"/>
  <c r="J115" i="7"/>
  <c r="K115" i="7" s="1"/>
  <c r="J116" i="7"/>
  <c r="K116" i="7" s="1"/>
  <c r="J117" i="7"/>
  <c r="K117" i="7" s="1"/>
  <c r="J118" i="7"/>
  <c r="K118" i="7" s="1"/>
  <c r="J119" i="7"/>
  <c r="K119" i="7" s="1"/>
  <c r="J120" i="7"/>
  <c r="K120" i="7" s="1"/>
  <c r="J121" i="7"/>
  <c r="K121" i="7" s="1"/>
  <c r="J122" i="7"/>
  <c r="K122" i="7" s="1"/>
  <c r="J123" i="7"/>
  <c r="K123" i="7" s="1"/>
  <c r="J124" i="7"/>
  <c r="K124" i="7" s="1"/>
  <c r="J125" i="7"/>
  <c r="K125" i="7" s="1"/>
  <c r="J126" i="7"/>
  <c r="K126" i="7" s="1"/>
  <c r="J127" i="7"/>
  <c r="K127" i="7" s="1"/>
  <c r="J128" i="7"/>
  <c r="K128" i="7" s="1"/>
  <c r="J129" i="7"/>
  <c r="K129" i="7" s="1"/>
  <c r="J130" i="7"/>
  <c r="K130" i="7" s="1"/>
  <c r="J131" i="7"/>
  <c r="K131" i="7" s="1"/>
  <c r="J132" i="7"/>
  <c r="K132" i="7" s="1"/>
  <c r="J133" i="7"/>
  <c r="K133" i="7" s="1"/>
  <c r="J134" i="7"/>
  <c r="K134" i="7" s="1"/>
  <c r="J135" i="7"/>
  <c r="K135" i="7" s="1"/>
  <c r="J136" i="7"/>
  <c r="K136" i="7" s="1"/>
  <c r="J137" i="7"/>
  <c r="K137" i="7" s="1"/>
  <c r="J138" i="7"/>
  <c r="K138" i="7" s="1"/>
  <c r="J139" i="7"/>
  <c r="K139" i="7" s="1"/>
  <c r="J140" i="7"/>
  <c r="K140" i="7" s="1"/>
  <c r="J141" i="7"/>
  <c r="K141" i="7" s="1"/>
  <c r="J142" i="7"/>
  <c r="K142" i="7" s="1"/>
  <c r="J143" i="7"/>
  <c r="K143" i="7" s="1"/>
  <c r="J144" i="7"/>
  <c r="K144" i="7" s="1"/>
  <c r="J145" i="7"/>
  <c r="K145" i="7" s="1"/>
  <c r="J146" i="7"/>
  <c r="K146" i="7" s="1"/>
  <c r="J147" i="7"/>
  <c r="K147" i="7" s="1"/>
  <c r="J148" i="7"/>
  <c r="K148" i="7" s="1"/>
  <c r="J149" i="7"/>
  <c r="K149" i="7" s="1"/>
  <c r="J150" i="7"/>
  <c r="K150" i="7" s="1"/>
  <c r="J151" i="7"/>
  <c r="K151" i="7" s="1"/>
  <c r="J152" i="7"/>
  <c r="K152" i="7" s="1"/>
  <c r="J153" i="7"/>
  <c r="K153" i="7" s="1"/>
  <c r="J154" i="7"/>
  <c r="K154" i="7" s="1"/>
  <c r="J155" i="7"/>
  <c r="K155" i="7" s="1"/>
  <c r="J156" i="7"/>
  <c r="K156" i="7" s="1"/>
  <c r="J157" i="7"/>
  <c r="K157" i="7" s="1"/>
  <c r="J158" i="7"/>
  <c r="K158" i="7" s="1"/>
  <c r="J159" i="7"/>
  <c r="K159" i="7" s="1"/>
  <c r="J160" i="7"/>
  <c r="K160" i="7" s="1"/>
  <c r="J161" i="7"/>
  <c r="K161" i="7" s="1"/>
  <c r="J162" i="7"/>
  <c r="K162" i="7" s="1"/>
  <c r="J163" i="7"/>
  <c r="K163" i="7" s="1"/>
  <c r="J164" i="7"/>
  <c r="K164" i="7" s="1"/>
  <c r="J165" i="7"/>
  <c r="K165" i="7" s="1"/>
  <c r="J166" i="7"/>
  <c r="K166" i="7" s="1"/>
  <c r="J167" i="7"/>
  <c r="K167" i="7" s="1"/>
  <c r="J168" i="7"/>
  <c r="K168" i="7" s="1"/>
  <c r="J169" i="7"/>
  <c r="K169" i="7" s="1"/>
  <c r="J170" i="7"/>
  <c r="K170" i="7" s="1"/>
  <c r="J171" i="7"/>
  <c r="K171" i="7" s="1"/>
  <c r="J172" i="7"/>
  <c r="K172" i="7" s="1"/>
  <c r="J173" i="7"/>
  <c r="K173" i="7" s="1"/>
  <c r="J174" i="7"/>
  <c r="K174" i="7" s="1"/>
  <c r="J175" i="7"/>
  <c r="K175" i="7" s="1"/>
  <c r="J176" i="7"/>
  <c r="K176" i="7" s="1"/>
  <c r="J177" i="7"/>
  <c r="K177" i="7" s="1"/>
  <c r="J178" i="7"/>
  <c r="K178" i="7" s="1"/>
  <c r="J179" i="7"/>
  <c r="K179" i="7" s="1"/>
  <c r="J180" i="7"/>
  <c r="K180" i="7" s="1"/>
  <c r="J181" i="7"/>
  <c r="K181" i="7" s="1"/>
  <c r="J182" i="7"/>
  <c r="K182" i="7" s="1"/>
  <c r="J183" i="7"/>
  <c r="K183" i="7" s="1"/>
  <c r="J184" i="7"/>
  <c r="K184" i="7" s="1"/>
  <c r="J185" i="7"/>
  <c r="K185" i="7" s="1"/>
  <c r="J186" i="7"/>
  <c r="K186" i="7" s="1"/>
  <c r="J187" i="7"/>
  <c r="K187" i="7" s="1"/>
  <c r="J188" i="7"/>
  <c r="K188" i="7" s="1"/>
  <c r="J189" i="7"/>
  <c r="K189" i="7" s="1"/>
  <c r="J190" i="7"/>
  <c r="K190" i="7" s="1"/>
  <c r="J191" i="7"/>
  <c r="K191" i="7" s="1"/>
  <c r="J192" i="7"/>
  <c r="K192" i="7" s="1"/>
  <c r="J193" i="7"/>
  <c r="K193" i="7" s="1"/>
  <c r="J194" i="7"/>
  <c r="K194" i="7" s="1"/>
  <c r="J195" i="7"/>
  <c r="K195" i="7" s="1"/>
  <c r="J196" i="7"/>
  <c r="K196" i="7" s="1"/>
  <c r="J197" i="7"/>
  <c r="K197" i="7" s="1"/>
  <c r="J198" i="7"/>
  <c r="K198" i="7" s="1"/>
  <c r="J199" i="7"/>
  <c r="K199" i="7" s="1"/>
  <c r="J200" i="7"/>
  <c r="K200" i="7" s="1"/>
  <c r="J201" i="7"/>
  <c r="K201" i="7" s="1"/>
  <c r="J202" i="7"/>
  <c r="K202" i="7" s="1"/>
  <c r="J203" i="7"/>
  <c r="K203" i="7" s="1"/>
  <c r="J204" i="7"/>
  <c r="K204" i="7" s="1"/>
  <c r="J205" i="7"/>
  <c r="K205" i="7" s="1"/>
  <c r="J206" i="7"/>
  <c r="K206" i="7" s="1"/>
  <c r="J207" i="7"/>
  <c r="K207" i="7" s="1"/>
  <c r="J208" i="7"/>
  <c r="K208" i="7" s="1"/>
  <c r="J209" i="7"/>
  <c r="K209" i="7" s="1"/>
  <c r="J210" i="7"/>
  <c r="K210" i="7" s="1"/>
  <c r="J211" i="7"/>
  <c r="K211" i="7" s="1"/>
  <c r="J212" i="7"/>
  <c r="K212" i="7" s="1"/>
  <c r="J213" i="7"/>
  <c r="K213" i="7" s="1"/>
  <c r="J214" i="7"/>
  <c r="K214" i="7" s="1"/>
  <c r="J215" i="7"/>
  <c r="K215" i="7" s="1"/>
  <c r="J216" i="7"/>
  <c r="K216" i="7" s="1"/>
  <c r="J217" i="7"/>
  <c r="K217" i="7" s="1"/>
  <c r="J218" i="7"/>
  <c r="K218" i="7" s="1"/>
  <c r="J219" i="7"/>
  <c r="K219" i="7" s="1"/>
  <c r="J220" i="7"/>
  <c r="K220" i="7" s="1"/>
  <c r="J221" i="7"/>
  <c r="K221" i="7" s="1"/>
  <c r="J222" i="7"/>
  <c r="K222" i="7" s="1"/>
  <c r="J223" i="7"/>
  <c r="K223" i="7" s="1"/>
  <c r="J224" i="7"/>
  <c r="K224" i="7" s="1"/>
  <c r="J225" i="7"/>
  <c r="K225" i="7" s="1"/>
  <c r="J226" i="7"/>
  <c r="K226" i="7" s="1"/>
  <c r="J227" i="7"/>
  <c r="K227" i="7" s="1"/>
  <c r="J228" i="7"/>
  <c r="K228" i="7" s="1"/>
  <c r="J229" i="7"/>
  <c r="K229" i="7" s="1"/>
  <c r="J230" i="7"/>
  <c r="K230" i="7" s="1"/>
  <c r="J231" i="7"/>
  <c r="K231" i="7" s="1"/>
  <c r="J232" i="7"/>
  <c r="K232" i="7" s="1"/>
  <c r="J233" i="7"/>
  <c r="K233" i="7" s="1"/>
  <c r="J234" i="7"/>
  <c r="K234" i="7" s="1"/>
  <c r="J235" i="7"/>
  <c r="K235" i="7" s="1"/>
  <c r="J236" i="7"/>
  <c r="K236" i="7" s="1"/>
  <c r="J237" i="7"/>
  <c r="K237" i="7" s="1"/>
  <c r="J238" i="7"/>
  <c r="K238" i="7" s="1"/>
  <c r="J239" i="7"/>
  <c r="K239" i="7" s="1"/>
  <c r="J240" i="7"/>
  <c r="K240" i="7" s="1"/>
  <c r="J241" i="7"/>
  <c r="K241" i="7" s="1"/>
  <c r="J242" i="7"/>
  <c r="K242" i="7" s="1"/>
  <c r="J243" i="7"/>
  <c r="K243" i="7" s="1"/>
  <c r="J244" i="7"/>
  <c r="K244" i="7" s="1"/>
  <c r="J245" i="7"/>
  <c r="K245" i="7" s="1"/>
  <c r="J246" i="7"/>
  <c r="K246" i="7" s="1"/>
  <c r="J247" i="7"/>
  <c r="K247" i="7" s="1"/>
  <c r="J248" i="7"/>
  <c r="K248" i="7" s="1"/>
  <c r="J249" i="7"/>
  <c r="K249" i="7" s="1"/>
  <c r="J250" i="7"/>
  <c r="K250" i="7" s="1"/>
  <c r="J251" i="7"/>
  <c r="K251" i="7" s="1"/>
  <c r="J252" i="7"/>
  <c r="K252" i="7" s="1"/>
  <c r="J253" i="7"/>
  <c r="K253" i="7" s="1"/>
  <c r="J254" i="7"/>
  <c r="K254" i="7" s="1"/>
  <c r="J255" i="7"/>
  <c r="K255" i="7" s="1"/>
  <c r="J256" i="7"/>
  <c r="K256" i="7" s="1"/>
  <c r="J257" i="7"/>
  <c r="K257" i="7" s="1"/>
  <c r="J258" i="7"/>
  <c r="K258" i="7" s="1"/>
  <c r="J259" i="7"/>
  <c r="K259" i="7" s="1"/>
  <c r="J260" i="7"/>
  <c r="K260" i="7" s="1"/>
  <c r="J261" i="7"/>
  <c r="K261" i="7" s="1"/>
  <c r="J262" i="7"/>
  <c r="K262" i="7" s="1"/>
  <c r="J263" i="7"/>
  <c r="K263" i="7" s="1"/>
  <c r="J264" i="7"/>
  <c r="K264" i="7" s="1"/>
  <c r="J265" i="7"/>
  <c r="K265" i="7" s="1"/>
  <c r="J266" i="7"/>
  <c r="K266" i="7" s="1"/>
  <c r="J267" i="7"/>
  <c r="K267" i="7" s="1"/>
  <c r="J268" i="7"/>
  <c r="K268" i="7" s="1"/>
  <c r="J269" i="7"/>
  <c r="K269" i="7" s="1"/>
  <c r="J270" i="7"/>
  <c r="K270" i="7" s="1"/>
  <c r="J271" i="7"/>
  <c r="K271" i="7" s="1"/>
  <c r="J272" i="7"/>
  <c r="K272" i="7" s="1"/>
  <c r="J273" i="7"/>
  <c r="K273" i="7" s="1"/>
  <c r="J274" i="7"/>
  <c r="K274" i="7" s="1"/>
  <c r="J275" i="7"/>
  <c r="K275" i="7" s="1"/>
  <c r="J276" i="7"/>
  <c r="K276" i="7" s="1"/>
  <c r="J277" i="7"/>
  <c r="K277" i="7" s="1"/>
  <c r="J278" i="7"/>
  <c r="K278" i="7" s="1"/>
  <c r="J279" i="7"/>
  <c r="K279" i="7" s="1"/>
  <c r="J280" i="7"/>
  <c r="K280" i="7" s="1"/>
  <c r="J281" i="7"/>
  <c r="K281" i="7" s="1"/>
  <c r="J282" i="7"/>
  <c r="K282" i="7" s="1"/>
  <c r="J283" i="7"/>
  <c r="K283" i="7" s="1"/>
  <c r="J284" i="7"/>
  <c r="K284" i="7" s="1"/>
  <c r="J285" i="7"/>
  <c r="K285" i="7" s="1"/>
  <c r="J286" i="7"/>
  <c r="K286" i="7" s="1"/>
  <c r="J287" i="7"/>
  <c r="K287" i="7" s="1"/>
  <c r="J288" i="7"/>
  <c r="K288" i="7" s="1"/>
  <c r="J289" i="7"/>
  <c r="K289" i="7" s="1"/>
  <c r="J290" i="7"/>
  <c r="K290" i="7" s="1"/>
  <c r="J291" i="7"/>
  <c r="K291" i="7" s="1"/>
  <c r="J292" i="7"/>
  <c r="K292" i="7" s="1"/>
  <c r="J293" i="7"/>
  <c r="K293" i="7" s="1"/>
  <c r="J294" i="7"/>
  <c r="K294" i="7" s="1"/>
  <c r="J295" i="7"/>
  <c r="K295" i="7" s="1"/>
  <c r="J296" i="7"/>
  <c r="K296" i="7" s="1"/>
  <c r="J297" i="7"/>
  <c r="K297" i="7" s="1"/>
  <c r="J298" i="7"/>
  <c r="K298" i="7" s="1"/>
  <c r="J299" i="7"/>
  <c r="K299" i="7" s="1"/>
  <c r="J300" i="7"/>
  <c r="K300" i="7" s="1"/>
  <c r="J301" i="7"/>
  <c r="K301" i="7" s="1"/>
  <c r="J302" i="7"/>
  <c r="K302" i="7" s="1"/>
  <c r="J303" i="7"/>
  <c r="K303" i="7" s="1"/>
  <c r="J304" i="7"/>
  <c r="K304" i="7" s="1"/>
  <c r="J305" i="7"/>
  <c r="K305" i="7" s="1"/>
  <c r="J306" i="7"/>
  <c r="K306" i="7" s="1"/>
  <c r="J307" i="7"/>
  <c r="K307" i="7" s="1"/>
  <c r="J308" i="7"/>
  <c r="K308" i="7" s="1"/>
  <c r="J309" i="7"/>
  <c r="K309" i="7" s="1"/>
  <c r="J310" i="7"/>
  <c r="K310" i="7" s="1"/>
  <c r="J311" i="7"/>
  <c r="K311" i="7" s="1"/>
  <c r="J312" i="7"/>
  <c r="K312" i="7" s="1"/>
  <c r="J313" i="7"/>
  <c r="K313" i="7" s="1"/>
  <c r="J314" i="7"/>
  <c r="K314" i="7" s="1"/>
  <c r="J315" i="7"/>
  <c r="K315" i="7" s="1"/>
  <c r="J316" i="7"/>
  <c r="K316" i="7" s="1"/>
  <c r="J317" i="7"/>
  <c r="K317" i="7" s="1"/>
  <c r="J318" i="7"/>
  <c r="K318" i="7" s="1"/>
  <c r="J319" i="7"/>
  <c r="K319" i="7" s="1"/>
  <c r="J320" i="7"/>
  <c r="K320" i="7" s="1"/>
  <c r="J321" i="7"/>
  <c r="K321" i="7" s="1"/>
  <c r="J322" i="7"/>
  <c r="K322" i="7" s="1"/>
  <c r="J323" i="7"/>
  <c r="K323" i="7" s="1"/>
  <c r="J324" i="7"/>
  <c r="K324" i="7" s="1"/>
  <c r="J325" i="7"/>
  <c r="K325" i="7" s="1"/>
  <c r="J326" i="7"/>
  <c r="K326" i="7" s="1"/>
  <c r="J327" i="7"/>
  <c r="K327" i="7" s="1"/>
  <c r="J328" i="7"/>
  <c r="K328" i="7" s="1"/>
  <c r="J329" i="7"/>
  <c r="K329" i="7" s="1"/>
  <c r="J330" i="7"/>
  <c r="K330" i="7" s="1"/>
  <c r="J331" i="7"/>
  <c r="K331" i="7" s="1"/>
  <c r="J332" i="7"/>
  <c r="K332" i="7" s="1"/>
  <c r="J333" i="7"/>
  <c r="K333" i="7" s="1"/>
  <c r="J334" i="7"/>
  <c r="K334" i="7" s="1"/>
  <c r="J335" i="7"/>
  <c r="K335" i="7" s="1"/>
  <c r="J336" i="7"/>
  <c r="K336" i="7" s="1"/>
  <c r="J337" i="7"/>
  <c r="K337" i="7" s="1"/>
  <c r="J338" i="7"/>
  <c r="K338" i="7" s="1"/>
  <c r="J339" i="7"/>
  <c r="K339" i="7" s="1"/>
  <c r="J340" i="7"/>
  <c r="K340" i="7" s="1"/>
  <c r="J341" i="7"/>
  <c r="K341" i="7" s="1"/>
  <c r="J342" i="7"/>
  <c r="K342" i="7" s="1"/>
  <c r="J343" i="7"/>
  <c r="K343" i="7" s="1"/>
  <c r="J344" i="7"/>
  <c r="K344" i="7" s="1"/>
  <c r="J345" i="7"/>
  <c r="K345" i="7" s="1"/>
  <c r="J346" i="7"/>
  <c r="K346" i="7" s="1"/>
  <c r="J347" i="7"/>
  <c r="K347" i="7" s="1"/>
  <c r="J348" i="7"/>
  <c r="K348" i="7" s="1"/>
  <c r="J349" i="7"/>
  <c r="K349" i="7" s="1"/>
  <c r="J350" i="7"/>
  <c r="K350" i="7" s="1"/>
  <c r="J351" i="7"/>
  <c r="K351" i="7" s="1"/>
  <c r="J352" i="7"/>
  <c r="K352" i="7" s="1"/>
  <c r="J353" i="7"/>
  <c r="K353" i="7" s="1"/>
  <c r="J354" i="7"/>
  <c r="K354" i="7" s="1"/>
  <c r="J355" i="7"/>
  <c r="K355" i="7" s="1"/>
  <c r="J356" i="7"/>
  <c r="K356" i="7" s="1"/>
  <c r="J357" i="7"/>
  <c r="K357" i="7" s="1"/>
  <c r="J358" i="7"/>
  <c r="K358" i="7" s="1"/>
  <c r="J359" i="7"/>
  <c r="K359" i="7" s="1"/>
  <c r="J360" i="7"/>
  <c r="K360" i="7" s="1"/>
  <c r="J361" i="7"/>
  <c r="K361" i="7" s="1"/>
  <c r="J362" i="7"/>
  <c r="K362" i="7" s="1"/>
  <c r="J363" i="7"/>
  <c r="K363" i="7" s="1"/>
  <c r="J364" i="7"/>
  <c r="K364" i="7" s="1"/>
  <c r="J365" i="7"/>
  <c r="K365" i="7" s="1"/>
  <c r="J366" i="7"/>
  <c r="K366" i="7" s="1"/>
  <c r="J367" i="7"/>
  <c r="K367" i="7" s="1"/>
  <c r="J368" i="7"/>
  <c r="K368" i="7" s="1"/>
  <c r="J369" i="7"/>
  <c r="K369" i="7" s="1"/>
  <c r="J370" i="7"/>
  <c r="K370" i="7" s="1"/>
  <c r="J371" i="7"/>
  <c r="K371" i="7" s="1"/>
  <c r="J372" i="7"/>
  <c r="K372" i="7" s="1"/>
  <c r="J373" i="7"/>
  <c r="K373" i="7" s="1"/>
  <c r="J374" i="7"/>
  <c r="K374" i="7" s="1"/>
  <c r="J375" i="7"/>
  <c r="K375" i="7" s="1"/>
  <c r="J376" i="7"/>
  <c r="K376" i="7" s="1"/>
  <c r="J377" i="7"/>
  <c r="K377" i="7" s="1"/>
  <c r="J378" i="7"/>
  <c r="K378" i="7" s="1"/>
  <c r="J379" i="7"/>
  <c r="K379" i="7" s="1"/>
  <c r="J380" i="7"/>
  <c r="K380" i="7" s="1"/>
  <c r="J381" i="7"/>
  <c r="K381" i="7" s="1"/>
  <c r="J382" i="7"/>
  <c r="K382" i="7" s="1"/>
  <c r="J383" i="7"/>
  <c r="K383" i="7" s="1"/>
  <c r="J384" i="7"/>
  <c r="K384" i="7" s="1"/>
  <c r="J385" i="7"/>
  <c r="K385" i="7" s="1"/>
  <c r="J386" i="7"/>
  <c r="K386" i="7" s="1"/>
  <c r="J387" i="7"/>
  <c r="K387" i="7" s="1"/>
  <c r="J388" i="7"/>
  <c r="K388" i="7" s="1"/>
  <c r="J389" i="7"/>
  <c r="K389" i="7" s="1"/>
  <c r="J390" i="7"/>
  <c r="K390" i="7" s="1"/>
  <c r="J391" i="7"/>
  <c r="K391" i="7" s="1"/>
  <c r="J392" i="7"/>
  <c r="K392" i="7" s="1"/>
  <c r="J393" i="7"/>
  <c r="K393" i="7" s="1"/>
  <c r="J394" i="7"/>
  <c r="K394" i="7" s="1"/>
  <c r="J395" i="7"/>
  <c r="K395" i="7" s="1"/>
  <c r="J396" i="7"/>
  <c r="K396" i="7" s="1"/>
  <c r="J397" i="7"/>
  <c r="K397" i="7" s="1"/>
  <c r="J398" i="7"/>
  <c r="K398" i="7" s="1"/>
  <c r="J399" i="7"/>
  <c r="K399" i="7" s="1"/>
  <c r="J400" i="7"/>
  <c r="K400" i="7" s="1"/>
  <c r="J401" i="7"/>
  <c r="K401" i="7" s="1"/>
  <c r="J402" i="7"/>
  <c r="K402" i="7" s="1"/>
  <c r="J403" i="7"/>
  <c r="K403" i="7" s="1"/>
  <c r="J404" i="7"/>
  <c r="K404" i="7" s="1"/>
  <c r="J405" i="7"/>
  <c r="K405" i="7" s="1"/>
  <c r="J406" i="7"/>
  <c r="K406" i="7" s="1"/>
  <c r="J407" i="7"/>
  <c r="K407" i="7" s="1"/>
  <c r="J408" i="7"/>
  <c r="K408" i="7" s="1"/>
  <c r="J409" i="7"/>
  <c r="K409" i="7" s="1"/>
  <c r="J410" i="7"/>
  <c r="K410" i="7" s="1"/>
  <c r="J411" i="7"/>
  <c r="K411" i="7" s="1"/>
  <c r="J412" i="7"/>
  <c r="K412" i="7" s="1"/>
  <c r="J413" i="7"/>
  <c r="K413" i="7" s="1"/>
  <c r="J414" i="7"/>
  <c r="K414" i="7" s="1"/>
  <c r="J415" i="7"/>
  <c r="K415" i="7" s="1"/>
  <c r="J416" i="7"/>
  <c r="K416" i="7" s="1"/>
  <c r="J417" i="7"/>
  <c r="K417" i="7" s="1"/>
  <c r="J418" i="7"/>
  <c r="K418" i="7" s="1"/>
  <c r="J419" i="7"/>
  <c r="K419" i="7" s="1"/>
  <c r="J420" i="7"/>
  <c r="K420" i="7" s="1"/>
  <c r="J421" i="7"/>
  <c r="K421" i="7" s="1"/>
  <c r="J422" i="7"/>
  <c r="K422" i="7" s="1"/>
  <c r="J423" i="7"/>
  <c r="K423" i="7" s="1"/>
  <c r="J424" i="7"/>
  <c r="K424" i="7" s="1"/>
  <c r="J425" i="7"/>
  <c r="K425" i="7" s="1"/>
  <c r="J426" i="7"/>
  <c r="K426" i="7" s="1"/>
  <c r="J427" i="7"/>
  <c r="K427" i="7" s="1"/>
  <c r="J428" i="7"/>
  <c r="K428" i="7" s="1"/>
  <c r="J429" i="7"/>
  <c r="K429" i="7" s="1"/>
  <c r="J430" i="7"/>
  <c r="K430" i="7" s="1"/>
  <c r="J431" i="7"/>
  <c r="K431" i="7" s="1"/>
  <c r="J432" i="7"/>
  <c r="K432" i="7" s="1"/>
  <c r="J433" i="7"/>
  <c r="K433" i="7" s="1"/>
  <c r="J434" i="7"/>
  <c r="K434" i="7" s="1"/>
  <c r="J435" i="7"/>
  <c r="K435" i="7" s="1"/>
  <c r="J436" i="7"/>
  <c r="K436" i="7" s="1"/>
  <c r="J437" i="7"/>
  <c r="K437" i="7" s="1"/>
  <c r="J438" i="7"/>
  <c r="K438" i="7" s="1"/>
  <c r="J439" i="7"/>
  <c r="K439" i="7" s="1"/>
  <c r="J440" i="7"/>
  <c r="K440" i="7" s="1"/>
  <c r="J441" i="7"/>
  <c r="K441" i="7" s="1"/>
  <c r="J442" i="7"/>
  <c r="K442" i="7" s="1"/>
  <c r="J443" i="7"/>
  <c r="K443" i="7" s="1"/>
  <c r="J444" i="7"/>
  <c r="K444" i="7" s="1"/>
  <c r="J445" i="7"/>
  <c r="K445" i="7" s="1"/>
  <c r="J446" i="7"/>
  <c r="K446" i="7" s="1"/>
  <c r="J447" i="7"/>
  <c r="K447" i="7" s="1"/>
  <c r="J448" i="7"/>
  <c r="K448" i="7" s="1"/>
  <c r="J449" i="7"/>
  <c r="K449" i="7" s="1"/>
  <c r="J450" i="7"/>
  <c r="K450" i="7" s="1"/>
  <c r="J451" i="7"/>
  <c r="K451" i="7" s="1"/>
  <c r="J452" i="7"/>
  <c r="K452" i="7" s="1"/>
  <c r="J453" i="7"/>
  <c r="K453" i="7" s="1"/>
  <c r="J454" i="7"/>
  <c r="K454" i="7" s="1"/>
  <c r="J455" i="7"/>
  <c r="K455" i="7" s="1"/>
  <c r="J456" i="7"/>
  <c r="K456" i="7" s="1"/>
  <c r="J457" i="7"/>
  <c r="K457" i="7" s="1"/>
  <c r="J458" i="7"/>
  <c r="K458" i="7" s="1"/>
  <c r="J459" i="7"/>
  <c r="K459" i="7" s="1"/>
  <c r="J460" i="7"/>
  <c r="K460" i="7" s="1"/>
  <c r="J461" i="7"/>
  <c r="K461" i="7" s="1"/>
  <c r="J462" i="7"/>
  <c r="K462" i="7" s="1"/>
  <c r="J463" i="7"/>
  <c r="K463" i="7" s="1"/>
  <c r="J464" i="7"/>
  <c r="K464" i="7" s="1"/>
  <c r="J465" i="7"/>
  <c r="K465" i="7" s="1"/>
  <c r="J466" i="7"/>
  <c r="K466" i="7" s="1"/>
  <c r="J467" i="7"/>
  <c r="K467" i="7" s="1"/>
  <c r="J468" i="7"/>
  <c r="K468" i="7" s="1"/>
  <c r="J469" i="7"/>
  <c r="K469" i="7" s="1"/>
  <c r="J470" i="7"/>
  <c r="K470" i="7" s="1"/>
  <c r="J471" i="7"/>
  <c r="K471" i="7" s="1"/>
  <c r="J472" i="7"/>
  <c r="K472" i="7" s="1"/>
  <c r="J473" i="7"/>
  <c r="K473" i="7" s="1"/>
  <c r="J474" i="7"/>
  <c r="K474" i="7" s="1"/>
  <c r="J475" i="7"/>
  <c r="K475" i="7" s="1"/>
  <c r="J476" i="7"/>
  <c r="K476" i="7" s="1"/>
  <c r="J477" i="7"/>
  <c r="K477" i="7" s="1"/>
  <c r="J478" i="7"/>
  <c r="K478" i="7" s="1"/>
  <c r="J479" i="7"/>
  <c r="K479" i="7" s="1"/>
  <c r="J480" i="7"/>
  <c r="K480" i="7" s="1"/>
  <c r="J481" i="7"/>
  <c r="K481" i="7" s="1"/>
  <c r="J482" i="7"/>
  <c r="K482" i="7" s="1"/>
  <c r="J483" i="7"/>
  <c r="K483" i="7" s="1"/>
  <c r="J484" i="7"/>
  <c r="K484" i="7" s="1"/>
  <c r="J485" i="7"/>
  <c r="K485" i="7" s="1"/>
  <c r="J486" i="7"/>
  <c r="K486" i="7" s="1"/>
  <c r="J487" i="7"/>
  <c r="K487" i="7" s="1"/>
  <c r="J488" i="7"/>
  <c r="K488" i="7" s="1"/>
  <c r="J489" i="7"/>
  <c r="K489" i="7" s="1"/>
  <c r="J490" i="7"/>
  <c r="K490" i="7" s="1"/>
  <c r="J491" i="7"/>
  <c r="K491" i="7" s="1"/>
  <c r="J492" i="7"/>
  <c r="K492" i="7" s="1"/>
  <c r="J493" i="7"/>
  <c r="K493" i="7" s="1"/>
  <c r="J27" i="7"/>
  <c r="K27" i="7" s="1"/>
  <c r="J32" i="7"/>
  <c r="K32" i="7" s="1"/>
  <c r="J23" i="6"/>
  <c r="K23" i="6" s="1"/>
  <c r="J29" i="6"/>
  <c r="K29" i="6" s="1"/>
  <c r="J30" i="6"/>
  <c r="K30" i="6" s="1"/>
  <c r="J31" i="6"/>
  <c r="K31" i="6" s="1"/>
  <c r="J32" i="6"/>
  <c r="K32" i="6" s="1"/>
  <c r="J33" i="6"/>
  <c r="K33" i="6" s="1"/>
  <c r="J34" i="6"/>
  <c r="K34" i="6" s="1"/>
  <c r="J35" i="6"/>
  <c r="K35" i="6" s="1"/>
  <c r="J36" i="6"/>
  <c r="K36" i="6" s="1"/>
  <c r="J37" i="6"/>
  <c r="K37" i="6" s="1"/>
  <c r="J38" i="6"/>
  <c r="K38" i="6" s="1"/>
  <c r="J39" i="6"/>
  <c r="K39" i="6" s="1"/>
  <c r="J40" i="6"/>
  <c r="K40" i="6" s="1"/>
  <c r="J41" i="6"/>
  <c r="K41" i="6" s="1"/>
  <c r="J42" i="6"/>
  <c r="K42" i="6" s="1"/>
  <c r="J43" i="6"/>
  <c r="K43" i="6" s="1"/>
  <c r="J44" i="6"/>
  <c r="K44" i="6" s="1"/>
  <c r="J45" i="6"/>
  <c r="K45" i="6" s="1"/>
  <c r="J46" i="6"/>
  <c r="K46" i="6" s="1"/>
  <c r="J47" i="6"/>
  <c r="K47" i="6" s="1"/>
  <c r="J48" i="6"/>
  <c r="K48" i="6" s="1"/>
  <c r="J49" i="6"/>
  <c r="K49" i="6" s="1"/>
  <c r="J50" i="6"/>
  <c r="K50" i="6" s="1"/>
  <c r="J51" i="6"/>
  <c r="K51" i="6" s="1"/>
  <c r="J52" i="6"/>
  <c r="K52" i="6" s="1"/>
  <c r="J53" i="6"/>
  <c r="K53" i="6" s="1"/>
  <c r="J54" i="6"/>
  <c r="K54" i="6" s="1"/>
  <c r="J55" i="6"/>
  <c r="K55" i="6" s="1"/>
  <c r="J56" i="6"/>
  <c r="K56" i="6" s="1"/>
  <c r="J57" i="6"/>
  <c r="K57" i="6" s="1"/>
  <c r="J58" i="6"/>
  <c r="K58" i="6" s="1"/>
  <c r="J59" i="6"/>
  <c r="K59" i="6" s="1"/>
  <c r="J60" i="6"/>
  <c r="K60" i="6" s="1"/>
  <c r="J61" i="6"/>
  <c r="K61" i="6" s="1"/>
  <c r="J62" i="6"/>
  <c r="K62" i="6" s="1"/>
  <c r="J63" i="6"/>
  <c r="K63" i="6" s="1"/>
  <c r="J64" i="6"/>
  <c r="K64" i="6" s="1"/>
  <c r="J65" i="6"/>
  <c r="K65" i="6" s="1"/>
  <c r="J66" i="6"/>
  <c r="K66" i="6" s="1"/>
  <c r="J67" i="6"/>
  <c r="K67" i="6" s="1"/>
  <c r="J68" i="6"/>
  <c r="K68" i="6" s="1"/>
  <c r="J69" i="6"/>
  <c r="K69" i="6" s="1"/>
  <c r="J70" i="6"/>
  <c r="K70" i="6" s="1"/>
  <c r="J71" i="6"/>
  <c r="K71" i="6" s="1"/>
  <c r="J72" i="6"/>
  <c r="K72" i="6" s="1"/>
  <c r="J73" i="6"/>
  <c r="K73" i="6" s="1"/>
  <c r="J74" i="6"/>
  <c r="K74" i="6" s="1"/>
  <c r="J75" i="6"/>
  <c r="K75" i="6" s="1"/>
  <c r="J76" i="6"/>
  <c r="K76" i="6" s="1"/>
  <c r="J77" i="6"/>
  <c r="K77" i="6" s="1"/>
  <c r="J78" i="6"/>
  <c r="K78" i="6" s="1"/>
  <c r="J79" i="6"/>
  <c r="K79" i="6" s="1"/>
  <c r="J80" i="6"/>
  <c r="K80" i="6" s="1"/>
  <c r="J81" i="6"/>
  <c r="K81" i="6" s="1"/>
  <c r="J82" i="6"/>
  <c r="K82" i="6" s="1"/>
  <c r="J83" i="6"/>
  <c r="K83" i="6" s="1"/>
  <c r="J84" i="6"/>
  <c r="K84" i="6" s="1"/>
  <c r="J85" i="6"/>
  <c r="K85" i="6" s="1"/>
  <c r="J86" i="6"/>
  <c r="K86" i="6" s="1"/>
  <c r="J87" i="6"/>
  <c r="K87" i="6" s="1"/>
  <c r="J88" i="6"/>
  <c r="K88" i="6" s="1"/>
  <c r="J89" i="6"/>
  <c r="K89" i="6" s="1"/>
  <c r="J90" i="6"/>
  <c r="K90" i="6" s="1"/>
  <c r="J91" i="6"/>
  <c r="K91" i="6" s="1"/>
  <c r="J92" i="6"/>
  <c r="K92" i="6" s="1"/>
  <c r="J93" i="6"/>
  <c r="K93" i="6" s="1"/>
  <c r="J94" i="6"/>
  <c r="K94" i="6" s="1"/>
  <c r="J95" i="6"/>
  <c r="K95" i="6" s="1"/>
  <c r="J96" i="6"/>
  <c r="K96" i="6" s="1"/>
  <c r="J97" i="6"/>
  <c r="K97" i="6" s="1"/>
  <c r="J98" i="6"/>
  <c r="K98" i="6" s="1"/>
  <c r="J99" i="6"/>
  <c r="K99" i="6" s="1"/>
  <c r="J100" i="6"/>
  <c r="K100" i="6" s="1"/>
  <c r="J101" i="6"/>
  <c r="K101" i="6" s="1"/>
  <c r="J102" i="6"/>
  <c r="K102" i="6" s="1"/>
  <c r="J103" i="6"/>
  <c r="K103" i="6" s="1"/>
  <c r="J104" i="6"/>
  <c r="K104" i="6" s="1"/>
  <c r="J105" i="6"/>
  <c r="K105" i="6" s="1"/>
  <c r="J106" i="6"/>
  <c r="K106" i="6" s="1"/>
  <c r="J107" i="6"/>
  <c r="K107" i="6" s="1"/>
  <c r="J108" i="6"/>
  <c r="K108" i="6" s="1"/>
  <c r="J109" i="6"/>
  <c r="K109" i="6" s="1"/>
  <c r="J110" i="6"/>
  <c r="K110" i="6" s="1"/>
  <c r="J111" i="6"/>
  <c r="K111" i="6" s="1"/>
  <c r="J112" i="6"/>
  <c r="K112" i="6" s="1"/>
  <c r="J113" i="6"/>
  <c r="K113" i="6" s="1"/>
  <c r="J114" i="6"/>
  <c r="K114" i="6" s="1"/>
  <c r="J115" i="6"/>
  <c r="K115" i="6" s="1"/>
  <c r="J116" i="6"/>
  <c r="K116" i="6" s="1"/>
  <c r="J117" i="6"/>
  <c r="K117" i="6" s="1"/>
  <c r="J118" i="6"/>
  <c r="K118" i="6" s="1"/>
  <c r="J119" i="6"/>
  <c r="K119" i="6" s="1"/>
  <c r="J120" i="6"/>
  <c r="K120" i="6" s="1"/>
  <c r="J121" i="6"/>
  <c r="K121" i="6" s="1"/>
  <c r="J122" i="6"/>
  <c r="K122" i="6" s="1"/>
  <c r="J123" i="6"/>
  <c r="K123" i="6" s="1"/>
  <c r="J124" i="6"/>
  <c r="K124" i="6" s="1"/>
  <c r="J125" i="6"/>
  <c r="K125" i="6" s="1"/>
  <c r="J126" i="6"/>
  <c r="K126" i="6" s="1"/>
  <c r="J127" i="6"/>
  <c r="K127" i="6" s="1"/>
  <c r="J128" i="6"/>
  <c r="K128" i="6" s="1"/>
  <c r="J129" i="6"/>
  <c r="K129" i="6" s="1"/>
  <c r="J130" i="6"/>
  <c r="K130" i="6" s="1"/>
  <c r="J131" i="6"/>
  <c r="K131" i="6" s="1"/>
  <c r="J132" i="6"/>
  <c r="K132" i="6" s="1"/>
  <c r="J133" i="6"/>
  <c r="K133" i="6" s="1"/>
  <c r="J134" i="6"/>
  <c r="K134" i="6" s="1"/>
  <c r="J135" i="6"/>
  <c r="K135" i="6" s="1"/>
  <c r="J136" i="6"/>
  <c r="K136" i="6" s="1"/>
  <c r="J137" i="6"/>
  <c r="K137" i="6" s="1"/>
  <c r="J138" i="6"/>
  <c r="K138" i="6" s="1"/>
  <c r="J139" i="6"/>
  <c r="K139" i="6" s="1"/>
  <c r="J140" i="6"/>
  <c r="K140" i="6" s="1"/>
  <c r="J141" i="6"/>
  <c r="K141" i="6" s="1"/>
  <c r="J142" i="6"/>
  <c r="K142" i="6" s="1"/>
  <c r="J143" i="6"/>
  <c r="K143" i="6" s="1"/>
  <c r="J144" i="6"/>
  <c r="K144" i="6" s="1"/>
  <c r="J145" i="6"/>
  <c r="K145" i="6" s="1"/>
  <c r="J146" i="6"/>
  <c r="K146" i="6" s="1"/>
  <c r="J147" i="6"/>
  <c r="K147" i="6" s="1"/>
  <c r="J148" i="6"/>
  <c r="K148" i="6" s="1"/>
  <c r="J149" i="6"/>
  <c r="K149" i="6" s="1"/>
  <c r="J150" i="6"/>
  <c r="K150" i="6" s="1"/>
  <c r="J151" i="6"/>
  <c r="K151" i="6" s="1"/>
  <c r="J152" i="6"/>
  <c r="K152" i="6" s="1"/>
  <c r="J153" i="6"/>
  <c r="K153" i="6" s="1"/>
  <c r="J154" i="6"/>
  <c r="K154" i="6" s="1"/>
  <c r="J155" i="6"/>
  <c r="K155" i="6" s="1"/>
  <c r="J156" i="6"/>
  <c r="K156" i="6" s="1"/>
  <c r="J157" i="6"/>
  <c r="K157" i="6" s="1"/>
  <c r="J158" i="6"/>
  <c r="K158" i="6" s="1"/>
  <c r="J159" i="6"/>
  <c r="K159" i="6" s="1"/>
  <c r="J160" i="6"/>
  <c r="K160" i="6" s="1"/>
  <c r="J161" i="6"/>
  <c r="K161" i="6" s="1"/>
  <c r="J162" i="6"/>
  <c r="K162" i="6" s="1"/>
  <c r="J163" i="6"/>
  <c r="K163" i="6" s="1"/>
  <c r="J164" i="6"/>
  <c r="K164" i="6" s="1"/>
  <c r="J165" i="6"/>
  <c r="K165" i="6" s="1"/>
  <c r="J166" i="6"/>
  <c r="K166" i="6" s="1"/>
  <c r="J167" i="6"/>
  <c r="K167" i="6" s="1"/>
  <c r="J168" i="6"/>
  <c r="K168" i="6" s="1"/>
  <c r="J169" i="6"/>
  <c r="K169" i="6" s="1"/>
  <c r="J170" i="6"/>
  <c r="K170" i="6" s="1"/>
  <c r="J171" i="6"/>
  <c r="K171" i="6" s="1"/>
  <c r="J172" i="6"/>
  <c r="K172" i="6" s="1"/>
  <c r="J173" i="6"/>
  <c r="K173" i="6" s="1"/>
  <c r="J174" i="6"/>
  <c r="K174" i="6" s="1"/>
  <c r="J175" i="6"/>
  <c r="K175" i="6" s="1"/>
  <c r="J176" i="6"/>
  <c r="K176" i="6" s="1"/>
  <c r="J177" i="6"/>
  <c r="K177" i="6" s="1"/>
  <c r="J178" i="6"/>
  <c r="K178" i="6" s="1"/>
  <c r="J179" i="6"/>
  <c r="K179" i="6" s="1"/>
  <c r="J180" i="6"/>
  <c r="K180" i="6" s="1"/>
  <c r="J181" i="6"/>
  <c r="K181" i="6" s="1"/>
  <c r="J182" i="6"/>
  <c r="K182" i="6" s="1"/>
  <c r="J183" i="6"/>
  <c r="K183" i="6" s="1"/>
  <c r="J184" i="6"/>
  <c r="K184" i="6" s="1"/>
  <c r="J185" i="6"/>
  <c r="K185" i="6" s="1"/>
  <c r="J186" i="6"/>
  <c r="K186" i="6" s="1"/>
  <c r="J187" i="6"/>
  <c r="K187" i="6" s="1"/>
  <c r="J188" i="6"/>
  <c r="K188" i="6" s="1"/>
  <c r="J189" i="6"/>
  <c r="K189" i="6" s="1"/>
  <c r="J190" i="6"/>
  <c r="K190" i="6" s="1"/>
  <c r="J191" i="6"/>
  <c r="K191" i="6" s="1"/>
  <c r="J192" i="6"/>
  <c r="K192" i="6" s="1"/>
  <c r="J193" i="6"/>
  <c r="K193" i="6" s="1"/>
  <c r="J194" i="6"/>
  <c r="K194" i="6" s="1"/>
  <c r="J195" i="6"/>
  <c r="K195" i="6" s="1"/>
  <c r="J196" i="6"/>
  <c r="K196" i="6" s="1"/>
  <c r="J197" i="6"/>
  <c r="K197" i="6" s="1"/>
  <c r="J198" i="6"/>
  <c r="K198" i="6" s="1"/>
  <c r="J199" i="6"/>
  <c r="K199" i="6" s="1"/>
  <c r="J200" i="6"/>
  <c r="K200" i="6" s="1"/>
  <c r="J201" i="6"/>
  <c r="K201" i="6" s="1"/>
  <c r="J202" i="6"/>
  <c r="K202" i="6" s="1"/>
  <c r="J203" i="6"/>
  <c r="K203" i="6" s="1"/>
  <c r="J204" i="6"/>
  <c r="K204" i="6" s="1"/>
  <c r="J205" i="6"/>
  <c r="K205" i="6" s="1"/>
  <c r="J206" i="6"/>
  <c r="K206" i="6" s="1"/>
  <c r="J207" i="6"/>
  <c r="K207" i="6" s="1"/>
  <c r="J208" i="6"/>
  <c r="K208" i="6" s="1"/>
  <c r="J209" i="6"/>
  <c r="K209" i="6" s="1"/>
  <c r="J210" i="6"/>
  <c r="K210" i="6" s="1"/>
  <c r="J211" i="6"/>
  <c r="K211" i="6" s="1"/>
  <c r="J212" i="6"/>
  <c r="K212" i="6" s="1"/>
  <c r="J213" i="6"/>
  <c r="K213" i="6" s="1"/>
  <c r="J214" i="6"/>
  <c r="K214" i="6" s="1"/>
  <c r="J215" i="6"/>
  <c r="K215" i="6" s="1"/>
  <c r="J216" i="6"/>
  <c r="K216" i="6" s="1"/>
  <c r="J217" i="6"/>
  <c r="K217" i="6" s="1"/>
  <c r="J218" i="6"/>
  <c r="K218" i="6" s="1"/>
  <c r="J219" i="6"/>
  <c r="K219" i="6" s="1"/>
  <c r="J220" i="6"/>
  <c r="K220" i="6" s="1"/>
  <c r="J221" i="6"/>
  <c r="K221" i="6" s="1"/>
  <c r="J222" i="6"/>
  <c r="K222" i="6" s="1"/>
  <c r="J223" i="6"/>
  <c r="K223" i="6" s="1"/>
  <c r="J224" i="6"/>
  <c r="K224" i="6" s="1"/>
  <c r="J225" i="6"/>
  <c r="K225" i="6" s="1"/>
  <c r="J226" i="6"/>
  <c r="K226" i="6" s="1"/>
  <c r="J227" i="6"/>
  <c r="K227" i="6" s="1"/>
  <c r="J228" i="6"/>
  <c r="K228" i="6" s="1"/>
  <c r="J229" i="6"/>
  <c r="K229" i="6" s="1"/>
  <c r="J230" i="6"/>
  <c r="K230" i="6" s="1"/>
  <c r="J231" i="6"/>
  <c r="K231" i="6" s="1"/>
  <c r="J232" i="6"/>
  <c r="K232" i="6" s="1"/>
  <c r="J233" i="6"/>
  <c r="K233" i="6" s="1"/>
  <c r="J234" i="6"/>
  <c r="K234" i="6" s="1"/>
  <c r="J235" i="6"/>
  <c r="K235" i="6" s="1"/>
  <c r="J236" i="6"/>
  <c r="K236" i="6" s="1"/>
  <c r="J237" i="6"/>
  <c r="K237" i="6" s="1"/>
  <c r="J238" i="6"/>
  <c r="K238" i="6" s="1"/>
  <c r="J239" i="6"/>
  <c r="K239" i="6" s="1"/>
  <c r="J240" i="6"/>
  <c r="K240" i="6" s="1"/>
  <c r="J241" i="6"/>
  <c r="K241" i="6" s="1"/>
  <c r="J242" i="6"/>
  <c r="K242" i="6" s="1"/>
  <c r="J243" i="6"/>
  <c r="K243" i="6" s="1"/>
  <c r="J244" i="6"/>
  <c r="K244" i="6" s="1"/>
  <c r="J245" i="6"/>
  <c r="K245" i="6" s="1"/>
  <c r="J246" i="6"/>
  <c r="K246" i="6" s="1"/>
  <c r="J247" i="6"/>
  <c r="K247" i="6" s="1"/>
  <c r="J248" i="6"/>
  <c r="K248" i="6" s="1"/>
  <c r="J249" i="6"/>
  <c r="K249" i="6" s="1"/>
  <c r="J250" i="6"/>
  <c r="K250" i="6" s="1"/>
  <c r="J251" i="6"/>
  <c r="K251" i="6" s="1"/>
  <c r="J252" i="6"/>
  <c r="K252" i="6" s="1"/>
  <c r="J253" i="6"/>
  <c r="K253" i="6" s="1"/>
  <c r="J254" i="6"/>
  <c r="K254" i="6" s="1"/>
  <c r="J255" i="6"/>
  <c r="K255" i="6" s="1"/>
  <c r="J256" i="6"/>
  <c r="K256" i="6" s="1"/>
  <c r="J257" i="6"/>
  <c r="K257" i="6" s="1"/>
  <c r="J258" i="6"/>
  <c r="K258" i="6" s="1"/>
  <c r="J259" i="6"/>
  <c r="K259" i="6" s="1"/>
  <c r="J260" i="6"/>
  <c r="K260" i="6" s="1"/>
  <c r="J261" i="6"/>
  <c r="K261" i="6" s="1"/>
  <c r="J262" i="6"/>
  <c r="K262" i="6" s="1"/>
  <c r="J263" i="6"/>
  <c r="K263" i="6" s="1"/>
  <c r="J264" i="6"/>
  <c r="K264" i="6" s="1"/>
  <c r="J265" i="6"/>
  <c r="K265" i="6" s="1"/>
  <c r="J266" i="6"/>
  <c r="K266" i="6" s="1"/>
  <c r="J267" i="6"/>
  <c r="K267" i="6" s="1"/>
  <c r="J268" i="6"/>
  <c r="K268" i="6" s="1"/>
  <c r="J269" i="6"/>
  <c r="K269" i="6" s="1"/>
  <c r="J270" i="6"/>
  <c r="K270" i="6" s="1"/>
  <c r="J271" i="6"/>
  <c r="K271" i="6" s="1"/>
  <c r="J272" i="6"/>
  <c r="K272" i="6" s="1"/>
  <c r="J273" i="6"/>
  <c r="K273" i="6" s="1"/>
  <c r="J274" i="6"/>
  <c r="K274" i="6" s="1"/>
  <c r="J275" i="6"/>
  <c r="K275" i="6" s="1"/>
  <c r="J276" i="6"/>
  <c r="K276" i="6" s="1"/>
  <c r="J277" i="6"/>
  <c r="K277" i="6" s="1"/>
  <c r="J278" i="6"/>
  <c r="K278" i="6" s="1"/>
  <c r="J279" i="6"/>
  <c r="K279" i="6" s="1"/>
  <c r="J280" i="6"/>
  <c r="K280" i="6" s="1"/>
  <c r="J281" i="6"/>
  <c r="K281" i="6" s="1"/>
  <c r="J282" i="6"/>
  <c r="K282" i="6" s="1"/>
  <c r="J283" i="6"/>
  <c r="K283" i="6" s="1"/>
  <c r="J284" i="6"/>
  <c r="K284" i="6" s="1"/>
  <c r="J285" i="6"/>
  <c r="K285" i="6" s="1"/>
  <c r="J28" i="6"/>
  <c r="K28" i="6" s="1"/>
  <c r="J30" i="5"/>
  <c r="K30" i="5" s="1"/>
  <c r="J31" i="5"/>
  <c r="K31" i="5" s="1"/>
  <c r="J32" i="5"/>
  <c r="K32" i="5" s="1"/>
  <c r="J33" i="5"/>
  <c r="K33" i="5" s="1"/>
  <c r="J34" i="5"/>
  <c r="K34" i="5" s="1"/>
  <c r="J35" i="5"/>
  <c r="K35" i="5" s="1"/>
  <c r="J36" i="5"/>
  <c r="K36" i="5" s="1"/>
  <c r="J37" i="5"/>
  <c r="K37" i="5" s="1"/>
  <c r="J38" i="5"/>
  <c r="K38" i="5" s="1"/>
  <c r="J39" i="5"/>
  <c r="K39" i="5" s="1"/>
  <c r="J40" i="5"/>
  <c r="K40" i="5" s="1"/>
  <c r="J41" i="5"/>
  <c r="K41" i="5" s="1"/>
  <c r="J42" i="5"/>
  <c r="K42" i="5" s="1"/>
  <c r="J43" i="5"/>
  <c r="K43" i="5" s="1"/>
  <c r="J44" i="5"/>
  <c r="K44" i="5" s="1"/>
  <c r="J45" i="5"/>
  <c r="K45" i="5" s="1"/>
  <c r="J46" i="5"/>
  <c r="K46" i="5" s="1"/>
  <c r="J47" i="5"/>
  <c r="K47" i="5" s="1"/>
  <c r="J48" i="5"/>
  <c r="K48" i="5" s="1"/>
  <c r="J49" i="5"/>
  <c r="K49" i="5" s="1"/>
  <c r="J50" i="5"/>
  <c r="K50" i="5" s="1"/>
  <c r="J51" i="5"/>
  <c r="K51" i="5" s="1"/>
  <c r="J52" i="5"/>
  <c r="K52" i="5" s="1"/>
  <c r="J53" i="5"/>
  <c r="K53" i="5" s="1"/>
  <c r="J54" i="5"/>
  <c r="K54" i="5" s="1"/>
  <c r="J55" i="5"/>
  <c r="K55" i="5" s="1"/>
  <c r="J56" i="5"/>
  <c r="K56" i="5" s="1"/>
  <c r="J57" i="5"/>
  <c r="K57" i="5" s="1"/>
  <c r="J58" i="5"/>
  <c r="K58" i="5" s="1"/>
  <c r="J59" i="5"/>
  <c r="K59" i="5" s="1"/>
  <c r="J60" i="5"/>
  <c r="K60" i="5" s="1"/>
  <c r="J61" i="5"/>
  <c r="K61" i="5" s="1"/>
  <c r="J62" i="5"/>
  <c r="K62" i="5" s="1"/>
  <c r="J63" i="5"/>
  <c r="K63" i="5" s="1"/>
  <c r="J64" i="5"/>
  <c r="K64" i="5" s="1"/>
  <c r="J65" i="5"/>
  <c r="K65" i="5" s="1"/>
  <c r="J66" i="5"/>
  <c r="K66" i="5" s="1"/>
  <c r="J67" i="5"/>
  <c r="K67" i="5" s="1"/>
  <c r="J68" i="5"/>
  <c r="K68" i="5" s="1"/>
  <c r="J69" i="5"/>
  <c r="K69" i="5" s="1"/>
  <c r="J70" i="5"/>
  <c r="K70" i="5" s="1"/>
  <c r="J71" i="5"/>
  <c r="K71" i="5" s="1"/>
  <c r="J72" i="5"/>
  <c r="K72" i="5" s="1"/>
  <c r="J73" i="5"/>
  <c r="K73" i="5" s="1"/>
  <c r="J74" i="5"/>
  <c r="K74" i="5" s="1"/>
  <c r="J75" i="5"/>
  <c r="K75" i="5" s="1"/>
  <c r="J76" i="5"/>
  <c r="K76" i="5" s="1"/>
  <c r="J77" i="5"/>
  <c r="K77" i="5" s="1"/>
  <c r="J78" i="5"/>
  <c r="K78" i="5" s="1"/>
  <c r="J79" i="5"/>
  <c r="K79" i="5" s="1"/>
  <c r="J80" i="5"/>
  <c r="K80" i="5" s="1"/>
  <c r="J81" i="5"/>
  <c r="K81" i="5" s="1"/>
  <c r="J82" i="5"/>
  <c r="K82" i="5" s="1"/>
  <c r="J83" i="5"/>
  <c r="K83" i="5" s="1"/>
  <c r="J84" i="5"/>
  <c r="K84" i="5" s="1"/>
  <c r="J85" i="5"/>
  <c r="K85" i="5" s="1"/>
  <c r="J86" i="5"/>
  <c r="K86" i="5" s="1"/>
  <c r="J87" i="5"/>
  <c r="K87" i="5" s="1"/>
  <c r="J88" i="5"/>
  <c r="K88" i="5" s="1"/>
  <c r="J89" i="5"/>
  <c r="K89" i="5" s="1"/>
  <c r="J90" i="5"/>
  <c r="K90" i="5" s="1"/>
  <c r="J91" i="5"/>
  <c r="K91" i="5" s="1"/>
  <c r="J92" i="5"/>
  <c r="K92" i="5" s="1"/>
  <c r="J93" i="5"/>
  <c r="K93" i="5" s="1"/>
  <c r="J94" i="5"/>
  <c r="K94" i="5" s="1"/>
  <c r="J95" i="5"/>
  <c r="K95" i="5" s="1"/>
  <c r="J96" i="5"/>
  <c r="K96" i="5" s="1"/>
  <c r="J97" i="5"/>
  <c r="K97" i="5" s="1"/>
  <c r="J98" i="5"/>
  <c r="K98" i="5" s="1"/>
  <c r="J99" i="5"/>
  <c r="K99" i="5" s="1"/>
  <c r="J100" i="5"/>
  <c r="K100" i="5" s="1"/>
  <c r="J101" i="5"/>
  <c r="K101" i="5" s="1"/>
  <c r="J102" i="5"/>
  <c r="K102" i="5" s="1"/>
  <c r="J103" i="5"/>
  <c r="K103" i="5" s="1"/>
  <c r="J104" i="5"/>
  <c r="K104" i="5" s="1"/>
  <c r="J105" i="5"/>
  <c r="K105" i="5" s="1"/>
  <c r="J106" i="5"/>
  <c r="K106" i="5" s="1"/>
  <c r="J107" i="5"/>
  <c r="K107" i="5" s="1"/>
  <c r="J108" i="5"/>
  <c r="K108" i="5" s="1"/>
  <c r="J109" i="5"/>
  <c r="K109" i="5" s="1"/>
  <c r="J110" i="5"/>
  <c r="K110" i="5" s="1"/>
  <c r="J111" i="5"/>
  <c r="K111" i="5" s="1"/>
  <c r="J112" i="5"/>
  <c r="K112" i="5" s="1"/>
  <c r="J113" i="5"/>
  <c r="K113" i="5" s="1"/>
  <c r="J114" i="5"/>
  <c r="K114" i="5" s="1"/>
  <c r="J115" i="5"/>
  <c r="K115" i="5" s="1"/>
  <c r="J116" i="5"/>
  <c r="K116" i="5" s="1"/>
  <c r="J117" i="5"/>
  <c r="K117" i="5" s="1"/>
  <c r="J118" i="5"/>
  <c r="K118" i="5" s="1"/>
  <c r="J119" i="5"/>
  <c r="K119" i="5" s="1"/>
  <c r="J120" i="5"/>
  <c r="K120" i="5" s="1"/>
  <c r="J121" i="5"/>
  <c r="K121" i="5" s="1"/>
  <c r="J122" i="5"/>
  <c r="K122" i="5" s="1"/>
  <c r="J123" i="5"/>
  <c r="K123" i="5" s="1"/>
  <c r="J124" i="5"/>
  <c r="K124" i="5" s="1"/>
  <c r="J125" i="5"/>
  <c r="K125" i="5" s="1"/>
  <c r="J126" i="5"/>
  <c r="K126" i="5" s="1"/>
  <c r="J127" i="5"/>
  <c r="K127" i="5" s="1"/>
  <c r="J128" i="5"/>
  <c r="K128" i="5" s="1"/>
  <c r="J129" i="5"/>
  <c r="K129" i="5" s="1"/>
  <c r="J130" i="5"/>
  <c r="K130" i="5" s="1"/>
  <c r="J131" i="5"/>
  <c r="K131" i="5" s="1"/>
  <c r="J132" i="5"/>
  <c r="K132" i="5" s="1"/>
  <c r="J133" i="5"/>
  <c r="K133" i="5" s="1"/>
  <c r="J134" i="5"/>
  <c r="K134" i="5" s="1"/>
  <c r="J135" i="5"/>
  <c r="K135" i="5" s="1"/>
  <c r="J136" i="5"/>
  <c r="K136" i="5" s="1"/>
  <c r="J137" i="5"/>
  <c r="K137" i="5" s="1"/>
  <c r="J138" i="5"/>
  <c r="K138" i="5" s="1"/>
  <c r="J139" i="5"/>
  <c r="K139" i="5" s="1"/>
  <c r="J140" i="5"/>
  <c r="K140" i="5" s="1"/>
  <c r="J141" i="5"/>
  <c r="K141" i="5" s="1"/>
  <c r="J142" i="5"/>
  <c r="K142" i="5" s="1"/>
  <c r="J143" i="5"/>
  <c r="K143" i="5" s="1"/>
  <c r="J144" i="5"/>
  <c r="K144" i="5" s="1"/>
  <c r="J145" i="5"/>
  <c r="K145" i="5" s="1"/>
  <c r="J146" i="5"/>
  <c r="K146" i="5" s="1"/>
  <c r="J147" i="5"/>
  <c r="K147" i="5" s="1"/>
  <c r="J148" i="5"/>
  <c r="K148" i="5" s="1"/>
  <c r="J149" i="5"/>
  <c r="K149" i="5" s="1"/>
  <c r="J150" i="5"/>
  <c r="K150" i="5" s="1"/>
  <c r="J151" i="5"/>
  <c r="K151" i="5" s="1"/>
  <c r="J152" i="5"/>
  <c r="K152" i="5" s="1"/>
  <c r="J153" i="5"/>
  <c r="K153" i="5" s="1"/>
  <c r="J154" i="5"/>
  <c r="K154" i="5" s="1"/>
  <c r="J155" i="5"/>
  <c r="K155" i="5" s="1"/>
  <c r="J156" i="5"/>
  <c r="K156" i="5" s="1"/>
  <c r="J157" i="5"/>
  <c r="K157" i="5" s="1"/>
  <c r="J158" i="5"/>
  <c r="K158" i="5" s="1"/>
  <c r="J159" i="5"/>
  <c r="K159" i="5" s="1"/>
  <c r="J160" i="5"/>
  <c r="K160" i="5" s="1"/>
  <c r="J161" i="5"/>
  <c r="K161" i="5" s="1"/>
  <c r="J162" i="5"/>
  <c r="K162" i="5" s="1"/>
  <c r="J163" i="5"/>
  <c r="K163" i="5" s="1"/>
  <c r="J164" i="5"/>
  <c r="K164" i="5" s="1"/>
  <c r="J165" i="5"/>
  <c r="K165" i="5" s="1"/>
  <c r="J166" i="5"/>
  <c r="K166" i="5" s="1"/>
  <c r="J167" i="5"/>
  <c r="K167" i="5" s="1"/>
  <c r="J168" i="5"/>
  <c r="K168" i="5" s="1"/>
  <c r="J169" i="5"/>
  <c r="K169" i="5" s="1"/>
  <c r="J170" i="5"/>
  <c r="K170" i="5" s="1"/>
  <c r="J171" i="5"/>
  <c r="K171" i="5" s="1"/>
  <c r="J172" i="5"/>
  <c r="K172" i="5" s="1"/>
  <c r="J173" i="5"/>
  <c r="K173" i="5" s="1"/>
  <c r="J174" i="5"/>
  <c r="K174" i="5" s="1"/>
  <c r="J175" i="5"/>
  <c r="K175" i="5" s="1"/>
  <c r="J176" i="5"/>
  <c r="K176" i="5" s="1"/>
  <c r="J177" i="5"/>
  <c r="K177" i="5" s="1"/>
  <c r="J178" i="5"/>
  <c r="K178" i="5" s="1"/>
  <c r="J179" i="5"/>
  <c r="K179" i="5" s="1"/>
  <c r="J181" i="5"/>
  <c r="K181" i="5" s="1"/>
  <c r="J182" i="5"/>
  <c r="K182" i="5" s="1"/>
  <c r="J183" i="5"/>
  <c r="K183" i="5" s="1"/>
  <c r="J184" i="5"/>
  <c r="K184" i="5" s="1"/>
  <c r="J185" i="5"/>
  <c r="K185" i="5" s="1"/>
  <c r="J186" i="5"/>
  <c r="K186" i="5" s="1"/>
  <c r="J187" i="5"/>
  <c r="K187" i="5" s="1"/>
  <c r="J188" i="5"/>
  <c r="K188" i="5" s="1"/>
  <c r="J189" i="5"/>
  <c r="K189" i="5" s="1"/>
  <c r="J190" i="5"/>
  <c r="K190" i="5" s="1"/>
  <c r="J191" i="5"/>
  <c r="K191" i="5" s="1"/>
  <c r="J192" i="5"/>
  <c r="K192" i="5" s="1"/>
  <c r="J193" i="5"/>
  <c r="K193" i="5" s="1"/>
  <c r="J194" i="5"/>
  <c r="K194" i="5" s="1"/>
  <c r="J195" i="5"/>
  <c r="K195" i="5" s="1"/>
  <c r="J196" i="5"/>
  <c r="K196" i="5" s="1"/>
  <c r="J197" i="5"/>
  <c r="K197" i="5" s="1"/>
  <c r="J198" i="5"/>
  <c r="K198" i="5" s="1"/>
  <c r="J199" i="5"/>
  <c r="K199" i="5" s="1"/>
  <c r="J200" i="5"/>
  <c r="K200" i="5" s="1"/>
  <c r="J201" i="5"/>
  <c r="K201" i="5" s="1"/>
  <c r="J202" i="5"/>
  <c r="K202" i="5" s="1"/>
  <c r="J203" i="5"/>
  <c r="K203" i="5" s="1"/>
  <c r="J204" i="5"/>
  <c r="K204" i="5" s="1"/>
  <c r="J205" i="5"/>
  <c r="K205" i="5" s="1"/>
  <c r="J206" i="5"/>
  <c r="K206" i="5" s="1"/>
  <c r="J207" i="5"/>
  <c r="K207" i="5" s="1"/>
  <c r="J208" i="5"/>
  <c r="K208" i="5" s="1"/>
  <c r="J209" i="5"/>
  <c r="K209" i="5" s="1"/>
  <c r="J210" i="5"/>
  <c r="K210" i="5" s="1"/>
  <c r="J211" i="5"/>
  <c r="K211" i="5" s="1"/>
  <c r="J212" i="5"/>
  <c r="K212" i="5" s="1"/>
  <c r="J213" i="5"/>
  <c r="K213" i="5" s="1"/>
  <c r="J214" i="5"/>
  <c r="K214" i="5" s="1"/>
  <c r="J215" i="5"/>
  <c r="K215" i="5" s="1"/>
  <c r="J216" i="5"/>
  <c r="K216" i="5" s="1"/>
  <c r="J217" i="5"/>
  <c r="K217" i="5" s="1"/>
  <c r="J218" i="5"/>
  <c r="K218" i="5" s="1"/>
  <c r="J219" i="5"/>
  <c r="K219" i="5" s="1"/>
  <c r="J220" i="5"/>
  <c r="K220" i="5" s="1"/>
  <c r="J221" i="5"/>
  <c r="K221" i="5" s="1"/>
  <c r="J222" i="5"/>
  <c r="K222" i="5" s="1"/>
  <c r="J223" i="5"/>
  <c r="K223" i="5" s="1"/>
  <c r="J224" i="5"/>
  <c r="K224" i="5" s="1"/>
  <c r="J225" i="5"/>
  <c r="K225" i="5" s="1"/>
  <c r="J226" i="5"/>
  <c r="K226" i="5" s="1"/>
  <c r="J227" i="5"/>
  <c r="K227" i="5" s="1"/>
  <c r="J228" i="5"/>
  <c r="K228" i="5" s="1"/>
  <c r="J229" i="5"/>
  <c r="K229" i="5" s="1"/>
  <c r="J230" i="5"/>
  <c r="K230" i="5" s="1"/>
  <c r="J231" i="5"/>
  <c r="K231" i="5" s="1"/>
  <c r="J232" i="5"/>
  <c r="K232" i="5" s="1"/>
  <c r="J233" i="5"/>
  <c r="K233" i="5" s="1"/>
  <c r="J234" i="5"/>
  <c r="K234" i="5" s="1"/>
  <c r="J235" i="5"/>
  <c r="K235" i="5" s="1"/>
  <c r="J236" i="5"/>
  <c r="K236" i="5" s="1"/>
  <c r="J237" i="5"/>
  <c r="K237" i="5" s="1"/>
  <c r="J238" i="5"/>
  <c r="K238" i="5" s="1"/>
  <c r="J239" i="5"/>
  <c r="K239" i="5" s="1"/>
  <c r="J240" i="5"/>
  <c r="K240" i="5" s="1"/>
  <c r="J241" i="5"/>
  <c r="K241" i="5" s="1"/>
  <c r="J242" i="5"/>
  <c r="K242" i="5" s="1"/>
  <c r="J243" i="5"/>
  <c r="K243" i="5" s="1"/>
  <c r="J244" i="5"/>
  <c r="K244" i="5" s="1"/>
  <c r="J245" i="5"/>
  <c r="K245" i="5" s="1"/>
  <c r="J246" i="5"/>
  <c r="K246" i="5" s="1"/>
  <c r="J247" i="5"/>
  <c r="K247" i="5" s="1"/>
  <c r="J248" i="5"/>
  <c r="K248" i="5" s="1"/>
  <c r="J249" i="5"/>
  <c r="K249" i="5" s="1"/>
  <c r="J250" i="5"/>
  <c r="K250" i="5" s="1"/>
  <c r="J251" i="5"/>
  <c r="K251" i="5" s="1"/>
  <c r="J252" i="5"/>
  <c r="K252" i="5" s="1"/>
  <c r="J253" i="5"/>
  <c r="K253" i="5" s="1"/>
  <c r="J254" i="5"/>
  <c r="K254" i="5" s="1"/>
  <c r="J255" i="5"/>
  <c r="K255" i="5" s="1"/>
  <c r="J256" i="5"/>
  <c r="K256" i="5" s="1"/>
  <c r="J257" i="5"/>
  <c r="K257" i="5" s="1"/>
  <c r="J258" i="5"/>
  <c r="K258" i="5" s="1"/>
  <c r="J259" i="5"/>
  <c r="K259" i="5" s="1"/>
  <c r="J260" i="5"/>
  <c r="K260" i="5" s="1"/>
  <c r="J261" i="5"/>
  <c r="K261" i="5" s="1"/>
  <c r="J262" i="5"/>
  <c r="K262" i="5" s="1"/>
  <c r="J263" i="5"/>
  <c r="K263" i="5" s="1"/>
  <c r="J264" i="5"/>
  <c r="K264" i="5" s="1"/>
  <c r="J265" i="5"/>
  <c r="K265" i="5" s="1"/>
  <c r="J266" i="5"/>
  <c r="K266" i="5" s="1"/>
  <c r="J267" i="5"/>
  <c r="K267" i="5" s="1"/>
  <c r="J268" i="5"/>
  <c r="K268" i="5" s="1"/>
  <c r="J269" i="5"/>
  <c r="K269" i="5" s="1"/>
  <c r="J270" i="5"/>
  <c r="K270" i="5" s="1"/>
  <c r="J271" i="5"/>
  <c r="K271" i="5" s="1"/>
  <c r="J272" i="5"/>
  <c r="K272" i="5" s="1"/>
  <c r="J273" i="5"/>
  <c r="K273" i="5" s="1"/>
  <c r="J274" i="5"/>
  <c r="K274" i="5" s="1"/>
  <c r="J275" i="5"/>
  <c r="K275" i="5" s="1"/>
  <c r="J276" i="5"/>
  <c r="K276" i="5" s="1"/>
  <c r="J277" i="5"/>
  <c r="K277" i="5" s="1"/>
  <c r="J278" i="5"/>
  <c r="K278" i="5" s="1"/>
  <c r="J279" i="5"/>
  <c r="K279" i="5" s="1"/>
  <c r="J280" i="5"/>
  <c r="K280" i="5" s="1"/>
  <c r="J281" i="5"/>
  <c r="K281" i="5" s="1"/>
  <c r="J282" i="5"/>
  <c r="K282" i="5" s="1"/>
  <c r="J283" i="5"/>
  <c r="K283" i="5" s="1"/>
  <c r="J284" i="5"/>
  <c r="K284" i="5" s="1"/>
  <c r="J285" i="5"/>
  <c r="K285" i="5" s="1"/>
  <c r="J286" i="5"/>
  <c r="K286" i="5" s="1"/>
  <c r="J287" i="5"/>
  <c r="K287" i="5" s="1"/>
  <c r="J288" i="5"/>
  <c r="K288" i="5" s="1"/>
  <c r="J289" i="5"/>
  <c r="K289" i="5" s="1"/>
  <c r="J290" i="5"/>
  <c r="K290" i="5" s="1"/>
  <c r="J291" i="5"/>
  <c r="K291" i="5" s="1"/>
  <c r="J292" i="5"/>
  <c r="K292" i="5" s="1"/>
  <c r="J293" i="5"/>
  <c r="K293" i="5" s="1"/>
  <c r="J294" i="5"/>
  <c r="K294" i="5" s="1"/>
  <c r="J295" i="5"/>
  <c r="K295" i="5" s="1"/>
  <c r="J296" i="5"/>
  <c r="K296" i="5" s="1"/>
  <c r="J297" i="5"/>
  <c r="K297" i="5" s="1"/>
  <c r="J298" i="5"/>
  <c r="K298" i="5" s="1"/>
  <c r="J299" i="5"/>
  <c r="K299" i="5" s="1"/>
  <c r="J300" i="5"/>
  <c r="K300" i="5" s="1"/>
  <c r="J301" i="5"/>
  <c r="K301" i="5" s="1"/>
  <c r="J302" i="5"/>
  <c r="K302" i="5" s="1"/>
  <c r="J303" i="5"/>
  <c r="K303" i="5" s="1"/>
  <c r="J304" i="5"/>
  <c r="K304" i="5" s="1"/>
  <c r="J305" i="5"/>
  <c r="K305" i="5" s="1"/>
  <c r="J306" i="5"/>
  <c r="K306" i="5" s="1"/>
  <c r="J307" i="5"/>
  <c r="K307" i="5" s="1"/>
  <c r="J308" i="5"/>
  <c r="K308" i="5" s="1"/>
  <c r="J309" i="5"/>
  <c r="K309" i="5" s="1"/>
  <c r="J310" i="5"/>
  <c r="K310" i="5" s="1"/>
  <c r="J311" i="5"/>
  <c r="K311" i="5" s="1"/>
  <c r="J312" i="5"/>
  <c r="K312" i="5" s="1"/>
  <c r="J313" i="5"/>
  <c r="K313" i="5" s="1"/>
  <c r="J314" i="5"/>
  <c r="K314" i="5" s="1"/>
  <c r="J315" i="5"/>
  <c r="K315" i="5" s="1"/>
  <c r="J316" i="5"/>
  <c r="K316" i="5" s="1"/>
  <c r="J317" i="5"/>
  <c r="K317" i="5" s="1"/>
  <c r="J318" i="5"/>
  <c r="K318" i="5" s="1"/>
  <c r="J319" i="5"/>
  <c r="K319" i="5" s="1"/>
  <c r="J320" i="5"/>
  <c r="K320" i="5" s="1"/>
  <c r="J321" i="5"/>
  <c r="K321" i="5" s="1"/>
  <c r="J322" i="5"/>
  <c r="K322" i="5" s="1"/>
  <c r="J323" i="5"/>
  <c r="K323" i="5" s="1"/>
  <c r="J324" i="5"/>
  <c r="K324" i="5" s="1"/>
  <c r="J325" i="5"/>
  <c r="K325" i="5" s="1"/>
  <c r="J326" i="5"/>
  <c r="K326" i="5" s="1"/>
  <c r="J327" i="5"/>
  <c r="K327" i="5" s="1"/>
  <c r="J328" i="5"/>
  <c r="K328" i="5" s="1"/>
  <c r="J329" i="5"/>
  <c r="K329" i="5" s="1"/>
  <c r="J330" i="5"/>
  <c r="K330" i="5" s="1"/>
  <c r="J331" i="5"/>
  <c r="K331" i="5" s="1"/>
  <c r="J332" i="5"/>
  <c r="K332" i="5" s="1"/>
  <c r="J333" i="5"/>
  <c r="K333" i="5" s="1"/>
  <c r="J334" i="5"/>
  <c r="K334" i="5" s="1"/>
  <c r="J335" i="5"/>
  <c r="K335" i="5" s="1"/>
  <c r="J336" i="5"/>
  <c r="K336" i="5" s="1"/>
  <c r="J337" i="5"/>
  <c r="K337" i="5" s="1"/>
  <c r="J338" i="5"/>
  <c r="K338" i="5" s="1"/>
  <c r="J339" i="5"/>
  <c r="K339" i="5" s="1"/>
  <c r="J340" i="5"/>
  <c r="K340" i="5" s="1"/>
  <c r="J341" i="5"/>
  <c r="K341" i="5" s="1"/>
  <c r="J342" i="5"/>
  <c r="K342" i="5" s="1"/>
  <c r="J343" i="5"/>
  <c r="K343" i="5" s="1"/>
  <c r="J344" i="5"/>
  <c r="K344" i="5" s="1"/>
  <c r="J345" i="5"/>
  <c r="K345" i="5" s="1"/>
  <c r="J346" i="5"/>
  <c r="K346" i="5" s="1"/>
  <c r="J347" i="5"/>
  <c r="K347" i="5" s="1"/>
  <c r="J348" i="5"/>
  <c r="K348" i="5" s="1"/>
  <c r="J349" i="5"/>
  <c r="K349" i="5" s="1"/>
  <c r="J350" i="5"/>
  <c r="K350" i="5" s="1"/>
  <c r="J351" i="5"/>
  <c r="K351" i="5" s="1"/>
  <c r="J352" i="5"/>
  <c r="K352" i="5" s="1"/>
  <c r="J353" i="5"/>
  <c r="K353" i="5" s="1"/>
  <c r="J354" i="5"/>
  <c r="K354" i="5" s="1"/>
  <c r="J355" i="5"/>
  <c r="K355" i="5" s="1"/>
  <c r="J356" i="5"/>
  <c r="K356" i="5" s="1"/>
  <c r="J357" i="5"/>
  <c r="K357" i="5" s="1"/>
  <c r="J358" i="5"/>
  <c r="K358" i="5" s="1"/>
  <c r="J359" i="5"/>
  <c r="K359" i="5" s="1"/>
  <c r="J360" i="5"/>
  <c r="K360" i="5" s="1"/>
  <c r="J361" i="5"/>
  <c r="K361" i="5" s="1"/>
  <c r="J362" i="5"/>
  <c r="K362" i="5" s="1"/>
  <c r="J363" i="5"/>
  <c r="K363" i="5" s="1"/>
  <c r="J364" i="5"/>
  <c r="K364" i="5" s="1"/>
  <c r="J365" i="5"/>
  <c r="K365" i="5" s="1"/>
  <c r="J366" i="5"/>
  <c r="K366" i="5" s="1"/>
  <c r="J367" i="5"/>
  <c r="K367" i="5" s="1"/>
  <c r="J368" i="5"/>
  <c r="K368" i="5" s="1"/>
  <c r="J369" i="5"/>
  <c r="K369" i="5" s="1"/>
  <c r="J370" i="5"/>
  <c r="K370" i="5" s="1"/>
  <c r="J371" i="5"/>
  <c r="K371" i="5" s="1"/>
  <c r="J372" i="5"/>
  <c r="K372" i="5" s="1"/>
  <c r="J373" i="5"/>
  <c r="K373" i="5" s="1"/>
  <c r="J374" i="5"/>
  <c r="K374" i="5" s="1"/>
  <c r="J375" i="5"/>
  <c r="K375" i="5" s="1"/>
  <c r="J376" i="5"/>
  <c r="K376" i="5" s="1"/>
  <c r="J377" i="5"/>
  <c r="K377" i="5" s="1"/>
  <c r="J378" i="5"/>
  <c r="K378" i="5" s="1"/>
  <c r="J379" i="5"/>
  <c r="K379" i="5" s="1"/>
  <c r="J380" i="5"/>
  <c r="K380" i="5" s="1"/>
  <c r="J381" i="5"/>
  <c r="K381" i="5" s="1"/>
  <c r="J382" i="5"/>
  <c r="K382" i="5" s="1"/>
  <c r="J383" i="5"/>
  <c r="K383" i="5" s="1"/>
  <c r="J384" i="5"/>
  <c r="K384" i="5" s="1"/>
  <c r="J385" i="5"/>
  <c r="K385" i="5" s="1"/>
  <c r="J386" i="5"/>
  <c r="K386" i="5" s="1"/>
  <c r="J25" i="5"/>
  <c r="K25" i="5" s="1"/>
  <c r="J28" i="4"/>
  <c r="J23" i="4"/>
  <c r="K23" i="4" s="1"/>
  <c r="J28" i="3"/>
  <c r="K28" i="3" s="1"/>
  <c r="J29" i="4"/>
  <c r="K29" i="4" s="1"/>
  <c r="J30" i="4"/>
  <c r="K30" i="4" s="1"/>
  <c r="J31" i="4"/>
  <c r="K31" i="4" s="1"/>
  <c r="J32" i="4"/>
  <c r="K32" i="4" s="1"/>
  <c r="J33" i="4"/>
  <c r="K33" i="4" s="1"/>
  <c r="J34" i="4"/>
  <c r="K34" i="4" s="1"/>
  <c r="J35" i="4"/>
  <c r="K35" i="4" s="1"/>
  <c r="J36" i="4"/>
  <c r="K36" i="4" s="1"/>
  <c r="J37" i="4"/>
  <c r="K37" i="4" s="1"/>
  <c r="J38" i="4"/>
  <c r="K38" i="4" s="1"/>
  <c r="J39" i="4"/>
  <c r="K39" i="4" s="1"/>
  <c r="J40" i="4"/>
  <c r="K40" i="4" s="1"/>
  <c r="J41" i="4"/>
  <c r="K41" i="4" s="1"/>
  <c r="J42" i="4"/>
  <c r="K42" i="4" s="1"/>
  <c r="J43" i="4"/>
  <c r="K43" i="4" s="1"/>
  <c r="J44" i="4"/>
  <c r="K44" i="4" s="1"/>
  <c r="J45" i="4"/>
  <c r="K45" i="4" s="1"/>
  <c r="J46" i="4"/>
  <c r="K46" i="4" s="1"/>
  <c r="J47" i="4"/>
  <c r="K47" i="4" s="1"/>
  <c r="J48" i="4"/>
  <c r="K48" i="4" s="1"/>
  <c r="J49" i="4"/>
  <c r="K49" i="4" s="1"/>
  <c r="J50" i="4"/>
  <c r="K50" i="4" s="1"/>
  <c r="J51" i="4"/>
  <c r="K51" i="4" s="1"/>
  <c r="J52" i="4"/>
  <c r="K52" i="4" s="1"/>
  <c r="J53" i="4"/>
  <c r="K53" i="4" s="1"/>
  <c r="J54" i="4"/>
  <c r="K54" i="4" s="1"/>
  <c r="J55" i="4"/>
  <c r="K55" i="4" s="1"/>
  <c r="J56" i="4"/>
  <c r="K56" i="4" s="1"/>
  <c r="J57" i="4"/>
  <c r="K57" i="4" s="1"/>
  <c r="J58" i="4"/>
  <c r="K58" i="4" s="1"/>
  <c r="J59" i="4"/>
  <c r="K59" i="4" s="1"/>
  <c r="J60" i="4"/>
  <c r="K60" i="4" s="1"/>
  <c r="J61" i="4"/>
  <c r="K61" i="4" s="1"/>
  <c r="J62" i="4"/>
  <c r="K62" i="4" s="1"/>
  <c r="J63" i="4"/>
  <c r="K63" i="4" s="1"/>
  <c r="J64" i="4"/>
  <c r="K64" i="4" s="1"/>
  <c r="J65" i="4"/>
  <c r="K65" i="4" s="1"/>
  <c r="J66" i="4"/>
  <c r="K66" i="4" s="1"/>
  <c r="J67" i="4"/>
  <c r="K67" i="4" s="1"/>
  <c r="J68" i="4"/>
  <c r="K68" i="4" s="1"/>
  <c r="J69" i="4"/>
  <c r="K69" i="4" s="1"/>
  <c r="J70" i="4"/>
  <c r="K70" i="4" s="1"/>
  <c r="J71" i="4"/>
  <c r="K71" i="4" s="1"/>
  <c r="J72" i="4"/>
  <c r="K72" i="4" s="1"/>
  <c r="J73" i="4"/>
  <c r="K73" i="4" s="1"/>
  <c r="J74" i="4"/>
  <c r="K74" i="4" s="1"/>
  <c r="J75" i="4"/>
  <c r="K75" i="4" s="1"/>
  <c r="J76" i="4"/>
  <c r="K76" i="4" s="1"/>
  <c r="J77" i="4"/>
  <c r="K77" i="4" s="1"/>
  <c r="J78" i="4"/>
  <c r="K78" i="4" s="1"/>
  <c r="J79" i="4"/>
  <c r="K79" i="4" s="1"/>
  <c r="J80" i="4"/>
  <c r="K80" i="4" s="1"/>
  <c r="J81" i="4"/>
  <c r="K81" i="4" s="1"/>
  <c r="J82" i="4"/>
  <c r="K82" i="4" s="1"/>
  <c r="J83" i="4"/>
  <c r="K83" i="4" s="1"/>
  <c r="J84" i="4"/>
  <c r="K84" i="4" s="1"/>
  <c r="J85" i="4"/>
  <c r="K85" i="4" s="1"/>
  <c r="J86" i="4"/>
  <c r="K86" i="4" s="1"/>
  <c r="J87" i="4"/>
  <c r="K87" i="4" s="1"/>
  <c r="J88" i="4"/>
  <c r="K88" i="4" s="1"/>
  <c r="J89" i="4"/>
  <c r="K89" i="4" s="1"/>
  <c r="J90" i="4"/>
  <c r="K90" i="4" s="1"/>
  <c r="J91" i="4"/>
  <c r="K91" i="4" s="1"/>
  <c r="J92" i="4"/>
  <c r="K92" i="4" s="1"/>
  <c r="J93" i="4"/>
  <c r="K93" i="4" s="1"/>
  <c r="J94" i="4"/>
  <c r="K94" i="4" s="1"/>
  <c r="J95" i="4"/>
  <c r="K95" i="4" s="1"/>
  <c r="J96" i="4"/>
  <c r="K96" i="4" s="1"/>
  <c r="J97" i="4"/>
  <c r="K97" i="4" s="1"/>
  <c r="J98" i="4"/>
  <c r="K98" i="4" s="1"/>
  <c r="J99" i="4"/>
  <c r="K99" i="4" s="1"/>
  <c r="J100" i="4"/>
  <c r="K100" i="4" s="1"/>
  <c r="J101" i="4"/>
  <c r="K101" i="4" s="1"/>
  <c r="J102" i="4"/>
  <c r="K102" i="4" s="1"/>
  <c r="J103" i="4"/>
  <c r="K103" i="4" s="1"/>
  <c r="J104" i="4"/>
  <c r="K104" i="4" s="1"/>
  <c r="J105" i="4"/>
  <c r="K105" i="4" s="1"/>
  <c r="J106" i="4"/>
  <c r="K106" i="4" s="1"/>
  <c r="J107" i="4"/>
  <c r="K107" i="4" s="1"/>
  <c r="J108" i="4"/>
  <c r="K108" i="4" s="1"/>
  <c r="J109" i="4"/>
  <c r="K109" i="4" s="1"/>
  <c r="J110" i="4"/>
  <c r="K110" i="4" s="1"/>
  <c r="J111" i="4"/>
  <c r="K111" i="4" s="1"/>
  <c r="J112" i="4"/>
  <c r="K112" i="4" s="1"/>
  <c r="J113" i="4"/>
  <c r="K113" i="4" s="1"/>
  <c r="J114" i="4"/>
  <c r="K114" i="4" s="1"/>
  <c r="J115" i="4"/>
  <c r="K115" i="4" s="1"/>
  <c r="J116" i="4"/>
  <c r="K116" i="4" s="1"/>
  <c r="J117" i="4"/>
  <c r="K117" i="4" s="1"/>
  <c r="J118" i="4"/>
  <c r="K118" i="4" s="1"/>
  <c r="J119" i="4"/>
  <c r="K119" i="4" s="1"/>
  <c r="J120" i="4"/>
  <c r="K120" i="4" s="1"/>
  <c r="J121" i="4"/>
  <c r="K121" i="4" s="1"/>
  <c r="J122" i="4"/>
  <c r="K122" i="4" s="1"/>
  <c r="J123" i="4"/>
  <c r="K123" i="4" s="1"/>
  <c r="J124" i="4"/>
  <c r="K124" i="4" s="1"/>
  <c r="J125" i="4"/>
  <c r="K125" i="4" s="1"/>
  <c r="J126" i="4"/>
  <c r="K126" i="4" s="1"/>
  <c r="J127" i="4"/>
  <c r="K127" i="4" s="1"/>
  <c r="J128" i="4"/>
  <c r="K128" i="4" s="1"/>
  <c r="J129" i="4"/>
  <c r="K129" i="4" s="1"/>
  <c r="J130" i="4"/>
  <c r="K130" i="4" s="1"/>
  <c r="J131" i="4"/>
  <c r="K131" i="4" s="1"/>
  <c r="J132" i="4"/>
  <c r="K132" i="4" s="1"/>
  <c r="J133" i="4"/>
  <c r="K133" i="4" s="1"/>
  <c r="J134" i="4"/>
  <c r="K134" i="4" s="1"/>
  <c r="J135" i="4"/>
  <c r="K135" i="4" s="1"/>
  <c r="J136" i="4"/>
  <c r="K136" i="4" s="1"/>
  <c r="J137" i="4"/>
  <c r="K137" i="4" s="1"/>
  <c r="J138" i="4"/>
  <c r="K138" i="4" s="1"/>
  <c r="J139" i="4"/>
  <c r="K139" i="4" s="1"/>
  <c r="J140" i="4"/>
  <c r="K140" i="4" s="1"/>
  <c r="J141" i="4"/>
  <c r="K141" i="4" s="1"/>
  <c r="J142" i="4"/>
  <c r="K142" i="4" s="1"/>
  <c r="J143" i="4"/>
  <c r="K143" i="4" s="1"/>
  <c r="J144" i="4"/>
  <c r="K144" i="4" s="1"/>
  <c r="J145" i="4"/>
  <c r="K145" i="4" s="1"/>
  <c r="J146" i="4"/>
  <c r="K146" i="4" s="1"/>
  <c r="J147" i="4"/>
  <c r="K147" i="4" s="1"/>
  <c r="J148" i="4"/>
  <c r="K148" i="4" s="1"/>
  <c r="J149" i="4"/>
  <c r="K149" i="4" s="1"/>
  <c r="J150" i="4"/>
  <c r="K150" i="4" s="1"/>
  <c r="J151" i="4"/>
  <c r="K151" i="4" s="1"/>
  <c r="J152" i="4"/>
  <c r="K152" i="4" s="1"/>
  <c r="J153" i="4"/>
  <c r="K153" i="4" s="1"/>
  <c r="J154" i="4"/>
  <c r="K154" i="4" s="1"/>
  <c r="J155" i="4"/>
  <c r="K155" i="4" s="1"/>
  <c r="J156" i="4"/>
  <c r="K156" i="4" s="1"/>
  <c r="J157" i="4"/>
  <c r="K157" i="4" s="1"/>
  <c r="J158" i="4"/>
  <c r="K158" i="4" s="1"/>
  <c r="J159" i="4"/>
  <c r="K159" i="4" s="1"/>
  <c r="J160" i="4"/>
  <c r="K160" i="4" s="1"/>
  <c r="J161" i="4"/>
  <c r="K161" i="4" s="1"/>
  <c r="J162" i="4"/>
  <c r="K162" i="4" s="1"/>
  <c r="J163" i="4"/>
  <c r="K163" i="4" s="1"/>
  <c r="J164" i="4"/>
  <c r="K164" i="4" s="1"/>
  <c r="J165" i="4"/>
  <c r="K165" i="4" s="1"/>
  <c r="J166" i="4"/>
  <c r="K166" i="4" s="1"/>
  <c r="J167" i="4"/>
  <c r="K167" i="4" s="1"/>
  <c r="J168" i="4"/>
  <c r="K168" i="4" s="1"/>
  <c r="J169" i="4"/>
  <c r="K169" i="4" s="1"/>
  <c r="J170" i="4"/>
  <c r="K170" i="4" s="1"/>
  <c r="J171" i="4"/>
  <c r="K171" i="4" s="1"/>
  <c r="J172" i="4"/>
  <c r="K172" i="4" s="1"/>
  <c r="J173" i="4"/>
  <c r="K173" i="4" s="1"/>
  <c r="J174" i="4"/>
  <c r="K174" i="4" s="1"/>
  <c r="J175" i="4"/>
  <c r="K175" i="4" s="1"/>
  <c r="J176" i="4"/>
  <c r="K176" i="4" s="1"/>
  <c r="K28" i="4" l="1"/>
  <c r="K7" i="3" l="1"/>
  <c r="K9" i="15"/>
  <c r="K8" i="3"/>
  <c r="K11" i="3"/>
  <c r="K9" i="18"/>
  <c r="K12" i="3"/>
  <c r="K13" i="3"/>
  <c r="K7" i="5"/>
  <c r="K7" i="22"/>
  <c r="K8" i="18"/>
  <c r="K9" i="3"/>
  <c r="K17" i="3"/>
  <c r="K10" i="4"/>
  <c r="K15" i="3"/>
  <c r="K15" i="7"/>
  <c r="K16" i="3"/>
  <c r="K14" i="19"/>
  <c r="K10" i="19"/>
  <c r="K9" i="10"/>
  <c r="K10" i="10"/>
  <c r="K11" i="10"/>
  <c r="K12" i="10"/>
  <c r="K13" i="10"/>
  <c r="K14" i="10"/>
  <c r="K8" i="22"/>
  <c r="K13" i="7"/>
  <c r="K11" i="7"/>
  <c r="K9" i="7"/>
  <c r="K12" i="12"/>
  <c r="K8" i="10"/>
  <c r="K12" i="19"/>
  <c r="K8" i="4"/>
  <c r="K11" i="4"/>
  <c r="K12" i="4"/>
  <c r="K8" i="20"/>
  <c r="K9" i="20" s="1"/>
  <c r="K8" i="16"/>
  <c r="K8" i="14"/>
  <c r="K15" i="14"/>
  <c r="K8" i="13"/>
  <c r="K10" i="6"/>
  <c r="K11" i="6"/>
  <c r="K9" i="6"/>
  <c r="K8" i="6"/>
  <c r="K12" i="6"/>
  <c r="K12" i="5"/>
  <c r="K11" i="5"/>
  <c r="K10" i="5"/>
  <c r="K9" i="5"/>
  <c r="K8" i="5"/>
  <c r="K7" i="14"/>
  <c r="K7" i="4"/>
  <c r="K7" i="18"/>
  <c r="K10" i="24"/>
  <c r="K9" i="23"/>
  <c r="K8" i="23"/>
  <c r="K9" i="21"/>
  <c r="K8" i="21"/>
  <c r="K11" i="19"/>
  <c r="K8" i="19"/>
  <c r="K15" i="19"/>
  <c r="K13" i="19"/>
  <c r="K9" i="19"/>
  <c r="K9" i="16"/>
  <c r="K21" i="13"/>
  <c r="K20" i="13"/>
  <c r="K18" i="13"/>
  <c r="K16" i="13"/>
  <c r="K15" i="13"/>
  <c r="K17" i="13"/>
  <c r="K9" i="13"/>
  <c r="K11" i="13"/>
  <c r="K12" i="13"/>
  <c r="K13" i="13"/>
  <c r="K23" i="13"/>
  <c r="K22" i="13"/>
  <c r="K19" i="13"/>
  <c r="K14" i="13"/>
  <c r="K13" i="12"/>
  <c r="K11" i="12"/>
  <c r="K10" i="12"/>
  <c r="K18" i="10"/>
  <c r="K17" i="10"/>
  <c r="K16" i="10"/>
  <c r="K15" i="10"/>
  <c r="K8" i="7"/>
  <c r="K10" i="7"/>
  <c r="K12" i="7"/>
  <c r="K14" i="7"/>
  <c r="K16" i="7"/>
  <c r="K14" i="5"/>
  <c r="K13" i="5"/>
  <c r="K9" i="4"/>
  <c r="K10" i="3"/>
  <c r="K14" i="3"/>
  <c r="K8" i="24"/>
  <c r="K9" i="24"/>
  <c r="K11" i="24"/>
  <c r="K7" i="24"/>
  <c r="K7" i="23"/>
  <c r="K9" i="22"/>
  <c r="K7" i="21"/>
  <c r="K7" i="20"/>
  <c r="K24" i="10"/>
  <c r="K23" i="10"/>
  <c r="K22" i="10"/>
  <c r="K21" i="10"/>
  <c r="K20" i="10"/>
  <c r="K19" i="10"/>
  <c r="K7" i="19"/>
  <c r="K7" i="17"/>
  <c r="K8" i="17"/>
  <c r="K9" i="17" s="1"/>
  <c r="K7" i="16"/>
  <c r="K7" i="15"/>
  <c r="K8" i="15"/>
  <c r="K10" i="13"/>
  <c r="K10" i="14"/>
  <c r="K11" i="14"/>
  <c r="K12" i="14"/>
  <c r="K14" i="14"/>
  <c r="K9" i="14"/>
  <c r="K13" i="14"/>
  <c r="K7" i="13"/>
  <c r="K9" i="12"/>
  <c r="K8" i="12"/>
  <c r="K7" i="12"/>
  <c r="K7" i="6"/>
  <c r="K7" i="7"/>
  <c r="K8" i="11"/>
  <c r="K10" i="11" s="1"/>
  <c r="K7" i="11"/>
  <c r="K7" i="10"/>
  <c r="K25" i="13" l="1"/>
  <c r="K26" i="13" s="1"/>
  <c r="C12" i="2" s="1"/>
  <c r="K10" i="18"/>
  <c r="K11" i="18" s="1"/>
  <c r="C17" i="2" s="1"/>
  <c r="K10" i="21"/>
  <c r="K11" i="21" s="1"/>
  <c r="C20" i="2" s="1"/>
  <c r="K10" i="23"/>
  <c r="K11" i="23" s="1"/>
  <c r="C22" i="2" s="1"/>
  <c r="K17" i="7"/>
  <c r="K18" i="7" s="1"/>
  <c r="C8" i="2" s="1"/>
  <c r="K13" i="4"/>
  <c r="K14" i="4" s="1"/>
  <c r="C5" i="2" s="1"/>
  <c r="D5" i="2" s="1"/>
  <c r="K15" i="5"/>
  <c r="K16" i="5" s="1"/>
  <c r="C6" i="2" s="1"/>
  <c r="K13" i="6"/>
  <c r="K14" i="6" s="1"/>
  <c r="C7" i="2" s="1"/>
  <c r="K18" i="3"/>
  <c r="K19" i="3" s="1"/>
  <c r="C4" i="2" s="1"/>
  <c r="D4" i="2" s="1"/>
  <c r="E4" i="2" s="1"/>
  <c r="K12" i="24"/>
  <c r="K13" i="24" s="1"/>
  <c r="C23" i="2" s="1"/>
  <c r="K10" i="22"/>
  <c r="K11" i="22" s="1"/>
  <c r="C21" i="2" s="1"/>
  <c r="K16" i="19"/>
  <c r="K17" i="19" s="1"/>
  <c r="C18" i="2" s="1"/>
  <c r="K10" i="16"/>
  <c r="K11" i="16" s="1"/>
  <c r="C15" i="2" s="1"/>
  <c r="K10" i="15"/>
  <c r="K11" i="15" s="1"/>
  <c r="C14" i="2" s="1"/>
  <c r="K16" i="14"/>
  <c r="K17" i="14" s="1"/>
  <c r="C13" i="2" s="1"/>
  <c r="K14" i="12"/>
  <c r="K15" i="12" s="1"/>
  <c r="C11" i="2" s="1"/>
  <c r="K27" i="10"/>
  <c r="K28" i="10" s="1"/>
  <c r="C9" i="2" s="1"/>
  <c r="K11" i="11"/>
  <c r="C10" i="2" s="1"/>
  <c r="K10" i="20"/>
  <c r="C19" i="2" s="1"/>
  <c r="K10" i="17"/>
  <c r="C16" i="2" s="1"/>
  <c r="D17" i="2" l="1"/>
  <c r="E17" i="2" s="1"/>
  <c r="D19" i="2"/>
  <c r="E19" i="2" s="1"/>
  <c r="D23" i="2"/>
  <c r="E23" i="2" s="1"/>
  <c r="D11" i="2"/>
  <c r="E11" i="2" s="1"/>
  <c r="D8" i="2"/>
  <c r="E8" i="2" s="1"/>
  <c r="D18" i="2"/>
  <c r="E18" i="2" s="1"/>
  <c r="D13" i="2"/>
  <c r="E13" i="2" s="1"/>
  <c r="D7" i="2"/>
  <c r="E7" i="2" s="1"/>
  <c r="D22" i="2"/>
  <c r="E22" i="2" s="1"/>
  <c r="D16" i="2"/>
  <c r="E16" i="2" s="1"/>
  <c r="D14" i="2"/>
  <c r="E14" i="2" s="1"/>
  <c r="D21" i="2"/>
  <c r="E21" i="2" s="1"/>
  <c r="D6" i="2"/>
  <c r="E6" i="2" s="1"/>
  <c r="D20" i="2"/>
  <c r="E20" i="2" s="1"/>
  <c r="D15" i="2"/>
  <c r="E15" i="2" s="1"/>
  <c r="D12" i="2"/>
  <c r="E12" i="2" s="1"/>
  <c r="D10" i="2"/>
  <c r="E10" i="2" s="1"/>
  <c r="D9" i="2"/>
  <c r="E9" i="2" s="1"/>
  <c r="C24" i="2" l="1"/>
  <c r="C26" i="2" s="1"/>
  <c r="C28" i="2" s="1"/>
  <c r="D28" i="2" s="1"/>
  <c r="E28" i="2" s="1"/>
  <c r="D24" i="2"/>
  <c r="E5" i="2"/>
  <c r="E24" i="2" s="1"/>
</calcChain>
</file>

<file path=xl/sharedStrings.xml><?xml version="1.0" encoding="utf-8"?>
<sst xmlns="http://schemas.openxmlformats.org/spreadsheetml/2006/main" count="35680" uniqueCount="6308">
  <si>
    <t>K_SIFRA_C</t>
  </si>
  <si>
    <t>SKUPINA DEL</t>
  </si>
  <si>
    <t>PODSKUPINA DEL</t>
  </si>
  <si>
    <t>POSTAVKA</t>
  </si>
  <si>
    <t>ENOTA</t>
  </si>
  <si>
    <t>0 PREDDELA IN GRADBIŠČNA DOKUMENTACIJA</t>
  </si>
  <si>
    <t>kos</t>
  </si>
  <si>
    <t>1 PRIPRAVLJALNA DELA</t>
  </si>
  <si>
    <t>1.2 Zakoličba</t>
  </si>
  <si>
    <t>1201 - Zakoličenje osi kanalizacije, z zavarovanjem osi in oznako revizijskih jaškov in vsa druga geodetska dela v času gradnje, ki so potrebna za nemoteno izvajanje del (smeri, višine, vmesne, začasne in končne zakoličbe…)</t>
  </si>
  <si>
    <t>m1</t>
  </si>
  <si>
    <t>1202 - Postavitev gradbenih profilov na vzpostavljeno os trase cevovoda, ter določitev nivoja za merjenje globine izkopa in polaganje cevovoda.</t>
  </si>
  <si>
    <t>kom</t>
  </si>
  <si>
    <t>1204 - Določanje in označevanje mej parcel po katerih poteka kanalizacijski vod. Obračun po m1 predvidene kanalizacije (brez upoševanja odcepov za hišne priključke).</t>
  </si>
  <si>
    <t>kpl</t>
  </si>
  <si>
    <t>1211 - Trasiranje in označevanje trase obstoječega telekomunikacijskega omrežja, ki se nahaja v bližini predvidene infrastrukture. V ceni je vključena postavitev vidnih znakov na terenu in predaja zapisnika meritev.</t>
  </si>
  <si>
    <t>1.3 Priprava gradbišča</t>
  </si>
  <si>
    <t>1301 - Priprava gradbišča, odstranitev eventuelnih ovir in utrditev delovnega platoja. Po končanih delih se gradbišče pospravi in vzpostavi v prvotno stanje.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</si>
  <si>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t>
  </si>
  <si>
    <t>1307 - Izdelava lesenih mostičkov oziroma provizorij dostopov za pešce do objektov preko izkopanih jarkov iz plohov debeline 5 cm. Na provizorij dostopih se uredi ograja iz desk in tramičev. Vse po statičnem izračunu in načrtu izvajalca.</t>
  </si>
  <si>
    <t>1308 - Izdelava lesenih mostičkov oziroma provizorij dostopov za osebna vozila do objektov preko izkopanih jarkov iz plohov debeline 5 cm. Na provizorij dostopih se uredi ograja iz desk in tramičev. Vse po statičnem izračunu in načrtu izvajalca.</t>
  </si>
  <si>
    <t>1309 - Izvedba zaščitnih arheoloških raziskav in arheološki nadzor v času izgradnje kanalizacije. Obračun po dejanskih stroških izvajalca arheoloških del.  (projektant št. ur. preveri pri izvajalcu arh. nadzora)</t>
  </si>
  <si>
    <t>ur</t>
  </si>
  <si>
    <t>1310 - Izdelava začasnega delovnega platoja in utrjenih površin po izvedbi kanalizacijskih del iz drobljenega kamnitega materiala v debelini do 60 cm. V ceni je zajeta dobava materiala iz začasne gradbene deponije,</t>
  </si>
  <si>
    <t>m3</t>
  </si>
  <si>
    <t>1311 - Fotoevidentiranje obstoječih objektov pred pričetkom gradnje. V ceni je zajeta izdelava poročila v obliki elaborata v 4-ih pisnih izvodih in 1 izvodu na nosilcu CD.</t>
  </si>
  <si>
    <t>1312 - Vgradnja reperjev na objekte v bližini izkopa</t>
  </si>
  <si>
    <t>1.4 Nadzor</t>
  </si>
  <si>
    <t>1401 - Izvedba projektantskega nadzora.</t>
  </si>
  <si>
    <t>1403 - Izvedba geomehanskega nadzora, prevzem gradbene jame in temeljnih tal.</t>
  </si>
  <si>
    <t>2 POSEGI V OBSTOJEČE VOZIŠČE</t>
  </si>
  <si>
    <t>2.1 Preddela - zgornji ustroj</t>
  </si>
  <si>
    <t>12308 - Porušitev in odstranitev asfaltne plasti v debelini 6- 10 cm vključno z nakladanjem na prevozno sredstvo, odvozom na stalno gradbeno depoinijo in plačilom deponijske takse.</t>
  </si>
  <si>
    <t>m2</t>
  </si>
  <si>
    <t>12309 - Porušitev in odstranitev asfaltne plasti v debelini nad 10 cm vključno z nakladanjem na prevozno sredstvo, odvozom na stalno gradbeno depoinijo in plačilom deponijske takse.</t>
  </si>
  <si>
    <t>12314 - Porušitev in odstranitev nevezanega tlaka iz lomljenca, tlakovcev, plošč, debeline do 12 cm vključno z nakladanjem na prevozno sredstvo, odvozom na stalno gradbeno deponijo in plačilom deponijske takse v m2</t>
  </si>
  <si>
    <t>12327 - Rezanje asfaltne plasti s talni diamantno žago, debele 6 do 10 cm</t>
  </si>
  <si>
    <t>12328 - Rezanje asfaltne plasti s talno diamantno žago, debele 11 do 15 cm</t>
  </si>
  <si>
    <t>12331 - Porušitev in odstranitev robnika iz cementnega betona vključno z nakladanjem na prevozno sredstvo, odvozom na stalno gradbeno depoinijo in plačilom deponijske takse.</t>
  </si>
  <si>
    <t>12332 - Porušitev in odstranitev robnika iz naravnega kamna vključno z nakladanjem na prevozno sredstvo, odvozom na stalno gradbeno depoinijo in plačilom deponijske takse.</t>
  </si>
  <si>
    <t>12333 - Porušitev in odstranitev robnika iz kamnitih kock vključno z nakladanjem na prevozno sredstvo, odvozom na stalno gradbeno depoinijo in plačilom deponijske takse.</t>
  </si>
  <si>
    <t>12438 - Porušitev in odstranitev ojačenega cementnega betona vključno z nakladanjem na prevozno sredstvo, prevozom na stalno gradbeno deponijo in plačilom deponijske takse.</t>
  </si>
  <si>
    <t>22102 - Ureditev planuma temeljnih tal vezljive zemljine – 3. kategorije</t>
  </si>
  <si>
    <t>2.2 Posegi v voziščno konstrukcijo</t>
  </si>
  <si>
    <t>2208 - Strojno čiščenje asfalta pred pobrizgom z bitumensko emulzijo.</t>
  </si>
  <si>
    <t>2213 - Vgradnja obstoječih  dvignjenih in spuščenih robnikov v ravnini ali krivini iz naravnega kamna dimenzij 15x25 cm - vključno s transportom z začasne deponije. V ceni je zajeto polaganje robnikov na predpisano višino, betonski temelj robnika debeline 10 cm iz cementnega betona C20/25, fugiranje stikov robnikov s fino cementno malto 1:3 ter vsa dodatna in zaščitna dela.</t>
  </si>
  <si>
    <t>2224 - Višinsko prilagajanje kap druge obstoječe komunalne infrastrukture z vsemi deli in materiali</t>
  </si>
  <si>
    <t>2225 - Višinsko prilagajanje jaškov druge obstoječe komunalne infrastrukture z vsemi deli in materiali</t>
  </si>
  <si>
    <t>22103 - Ureditev planuma temeljnih tal zrnate kamnine – 3. kategorije</t>
  </si>
  <si>
    <t>24405 - Izdelava posteljice iz drobljenih kamnitih zrn v debelini 40 cm</t>
  </si>
  <si>
    <t>24505 - Ureditev planuma utrjene/stabilizirane vezljive zemljine – 3. kategorije</t>
  </si>
  <si>
    <t>31302 - Izdelava nevezane nosilne plasti enakomerno zrnatega drobljenca iz kamnine v debelini 21 do 30 cm</t>
  </si>
  <si>
    <t>31602 - Izdelava nosilne plasti bituminizirane zmesi AC 22 base B 50/70 A3 v debelini 6 cm</t>
  </si>
  <si>
    <t>32311 - Izdelava obrabne in zaporne plasti bituminizirane zmesi AC 11 surf B 50/70 A3 v debelini 4 cm</t>
  </si>
  <si>
    <t>34104 - Dobava in vgraditev predfabriciranega dvignjenega robnika iz cementnega betona  s prerezom 15/25 cm</t>
  </si>
  <si>
    <t>34901 - Pobrizg podlage s cestogradbenim bitumnom B v količini 0,7 kg/m2</t>
  </si>
  <si>
    <t>35301 - Izdelava bankine iz drobljenca, široke do 0,50 m</t>
  </si>
  <si>
    <t>35401 - Izdelava humuzirane bankine, široke do 0,50 m</t>
  </si>
  <si>
    <t>44301 - Zavarovanje dna kadunjastega jarka z malimi kamnitimi tlakovci (kockami) na podložni plasti cementnega betona, debeli 10 cm, široko 50 cm</t>
  </si>
  <si>
    <t>2.3 Posegi v opremo cest</t>
  </si>
  <si>
    <t>2303 - Prestavitev obstoječega prometnega znaka; odmontaža in ponovna montaža na novo lokacijo skupaj z dobavo in montažo ustrezne nosilne konstrukcije in temeljenjem.</t>
  </si>
  <si>
    <t>2306 - Izdelava tankoslojne vzdolžne označbe, širina črte 10 cm; svetlostni faktor, drsnost, nočna vidnost v mokrih pogojih, kromatske koordinate morajo ustrezati vrednostim znotraj območja, ki ga določa normativ SIST EN 1436.</t>
  </si>
  <si>
    <t>2307 - Izdelava tankoslojne vzdolžne prekinjene označbe, širina črte 10cm -15cm; svetlostni faktor, drsnost, nočna vidnost v mokrih pogojih, kromatske koordinate morajo ustrezati vrednostim znotraj območja, ki ga določa normativ SIST EN 1436+A1.</t>
  </si>
  <si>
    <t>2311 - Izdelava tankoslojne vzdolžne označbe za kolesarski pas. Širine črte 20 cm v rdeči barvi RAL 3011. Svetlostni faktor, drsnost, nočna vidnost v mokrih pogojih, kromatske koordinate morajo ustrezati vrednostim znotraj območja, ki ga določa normativ SIST EN 1436.</t>
  </si>
  <si>
    <t>3 DRUGI POSEGI NA TERENU</t>
  </si>
  <si>
    <t>3.1 Preddela</t>
  </si>
  <si>
    <t>3102 - Rušenje obcestne zelenice, nakladanje in odvoz porušenega materiala na ustrezno deponijo po izboru izvajalca in s plačilom deponijske takse.</t>
  </si>
  <si>
    <t>3103 - Odstranitev žive meje z odvozom na začasno deponijo, vzdrževanje do ponovne zasaditve. V ceni so vključeni tudi vsi stroški deponiranja materiala.</t>
  </si>
  <si>
    <t>3104 - Odstranitev okrasnih grmovnic z odvozom na  začasno deponijo, vzdrževanje do ponovne zasaditve. V ceni so vključeni tudi vsi stroški deponiranja materiala.</t>
  </si>
  <si>
    <t>3105 - Posek in odstranitev grmovja z odvozom na  deponijo. V ceni so vključeni tudi vsi stroški deponiranja materiala.</t>
  </si>
  <si>
    <t>3106 - Posek dreves premera do 20 cm, z razsekom na kose in odstranitvijo panjev. Odvoz materiala na deponijo. V ceni so vključeni tudi vsi stroški deponiranja materiala.</t>
  </si>
  <si>
    <t>3107 - Posek dreves premera nad 20 cm, z razsekom na kose in odstranitvijo panjev. Odvoz odvoz materiala na deponijo. V ceni so vključeni tudi vsi stroški deponiranja materiala.</t>
  </si>
  <si>
    <t>3.2 Zasaditve</t>
  </si>
  <si>
    <t>3203 - Dobava in zasaditev sadik za živo mejo.  Sadike mora pred vgradnjo potrditi krajinski arhitekt oz. projektant.</t>
  </si>
  <si>
    <t>3204 - Dobava in zasaditev sadik okrasnih grmovnic.  Sadike mora pred vgradnjo potrditi krajinski arhitekt oz. projektant.</t>
  </si>
  <si>
    <t>3207 - Dobava in zasaditev sadik avtohtonega drevja.  Sadike mora pred vgradnjo potrditi krajinski arhitekt oz. projektant.</t>
  </si>
  <si>
    <t>3209 - Navoz plodne zemlje na globini 15 cm, ročno razgrinjanje, grobo in fino planiranje, dognojevanje, nabava in setev travne mešanice (cca. 25-50 g travne mešanice na m²), zagrabljanje, uvaljanje in čiščenje po končanih delih (material z začasne deponije, odriv).</t>
  </si>
  <si>
    <t>3.3 Druge ureditve</t>
  </si>
  <si>
    <t>3301 - Nabava, dobava in izdelava peščenih poti iz nevezane nosilne plasti enakomerno zrnatega drobljenca 0/32 v debelini 12 cm z nabavo materiala, planiranjem in utrjevanjem do potrebne zbitosti.</t>
  </si>
  <si>
    <t>3302 - Rušenje vseh vrst obstoječih ograj in vzpostavitev v prvotno stanje po končani gradnji. Vključno z vsemi deli, izkopi, materiali, transporti, ter pristojbinami za odlaganje na deponiji.</t>
  </si>
  <si>
    <t>3305 - Rušenje tlakovanih površin z betonskimi tlakovci. Vzpostavitev v prvotno stanje po končani gradnji. Ocena dokupa: 100% novih tlakovcev vključno z izdelavo podlage in fugiranjem s kremenčevim peskom</t>
  </si>
  <si>
    <t>3311 - Rušenje betonske ograje debeline do 20 cm, višine do 0,5m z odvozom ruševin na trajno deponijo in plačilom vseh taks. Vzpostavitev v prvotno stanje.</t>
  </si>
  <si>
    <t>3312 - Rušenje betonske ograje debeline do 20 cm, višine od 0,5 do 1,5m z odvozom ruševin na trajno deponijo in plačilom vseh taks. Vzpostavitev v prvotno stanje.</t>
  </si>
  <si>
    <t>3315 - Rušenje armiranobetonskih opornih zidov in vzpostavitev prvotnega stanja zidu po končani gradnji. V ceni je zajeto varovanje gradbene jame, odvoz materiala na deponijo gradbenih odpadkov, skupaj s predajo pooblaščenemu prevzmeniku gradbenih odpadkov. Po končani gradnji je potrebno vzpostaviti prvotno stanje z izdelavo načrta novega opornega zidu, dobavo materiala in izvedbo vseh potrebnih gradbeno obrtniških del (zakoličba, zemeljska dela, opažerska dela in betonska dela). Obračun po m3 rušenega zidu. V ceni je zajeta tudi izdelava načrta rušitve in vzpostavitve zidu v prvotno stanje.</t>
  </si>
  <si>
    <t>3317 - Rušenje kamnitih opornih zidov in vzpostavitev prvotnega stanja zidu po končani gradnji. V ceni je zajeto varovanje gradbene jame, odvoz materiala na deponijo gradbenih odpadkov, skupaj s predajo pooblaščenemu prevzmeniku gradbenih odpadkov. Po končani gradnji je potrebno vzpostaviti prvotnostanje z izdelavo načrta novega opornega zidu, dobavo materiala in izvedbo vseh potrebnih gradbeno obrtniških del (zakoličba, zemeljska dela, opažerska dela in betonska dela). Obračun po m3 rušenega zidu. V ceni je zajeta tudi izdelava načrta rušitve in vzpostavitve zidu v prvotno stanje.</t>
  </si>
  <si>
    <t>4 KANALIZACIJA - ZEMELJSKA DELA</t>
  </si>
  <si>
    <t>4.1 Izkopi</t>
  </si>
  <si>
    <t>4103 - Zaščita gradbene jame z zabijanjem jeklenih zagatnic (npr. Larsen ali enakovredno). Globina jarka do 4,0m. Najem in prevoz garniture, zabijanje, razpiranje in izvlačenje.</t>
  </si>
  <si>
    <t>4104 - Zaščita gradbene jame z zabijanjem jeklenih zagatnic (npr. Larsen ali enakovredno). Globina jarka do 6,0m. Najem in prevoz garniture, zabijanje, razpiranje in izvlačenje.</t>
  </si>
  <si>
    <t>4106 - Vertikalni strojni izkop gradbene jame globine 0-4m, v terenu III. kat. z nakladanjem na kamion in odvozom na trajno gradbeno deponijo , vključno s stroški deponije.</t>
  </si>
  <si>
    <t>4110 - Strojni izkop jarka, skladno z določili geomehanskega poročila, globine 0-4m, v terenu III. kat. z nakladanjem na kamion in odvozom na trajno gradbeno deponijo, vključno s stroški deponije.</t>
  </si>
  <si>
    <t>4113 - Vertikalni strojni izkop gradbene jame globine 0-4m, v terenu IV. kat. z nakladanjem na kamion in odvozom na trajno gradbeno deponijo, vključno s stroški deponije.</t>
  </si>
  <si>
    <t>4114 - Vertikalni strojni izkop gradbene jame globine 4-6m, v terenu IV. kat. z nakladanjem na kamion in odvozom na trajno gradbeno deponijo, vključno s stroški deponije.</t>
  </si>
  <si>
    <t>4115 - Strojni izkop jarka, skladno z določili geomehanskega poročila, globine 0-4m, v terenu IV. kat. z nakladanjem na kamion in odvozom  na trajno gradbeno deponijo, vključno s stroški deponije.</t>
  </si>
  <si>
    <t>4117 - Vertikalni strojni izkop gradbene jame globine 0-4m, v terenu V. kat. z nakladanjem na kamion in odvozom na trajno gradbeno deponijo, vključno s stroški deponije.</t>
  </si>
  <si>
    <t>4118 - Vertikalni strojni izkop gradbene jame globine 4-6m, v terenu V. kat. z nakladanjem na kamion in odvozom na trajno gradbeno deponijo, vključno s stroški deponije.</t>
  </si>
  <si>
    <t>4119 - Strojni izkop jarka, skladno z določili geomehanskega poročila, globine 0-4m, v terenu V. kat. z nakladanjem na kamion in odvozom na trajno gradbeno deponijo, vključno s stroški deponije.</t>
  </si>
  <si>
    <t>4124 - Ureditev črpalnih jaškov in črpanje talne vode iz gradbene jame pri izvedbi del.</t>
  </si>
  <si>
    <t>4.2 Zasipi</t>
  </si>
  <si>
    <t>4201 - Mehanska utrditev planuma naravnih temeljnih tal do predpisane nosilnosti, skladno z navodili geomehanskega poročila.</t>
  </si>
  <si>
    <t>4202 - Ročno planiranje dna jarka s točnostjo +/- 3 cm po projektiranem padcu.</t>
  </si>
  <si>
    <t>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</si>
  <si>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4204 - Dobava in vgraditev peščenega materiala granulacije 8 do 16 mm s komprimacijo, v coni cevovoda v debelini 30 cm nad temenom, s komprimacijo v plasteh po 20 cm, zbitost 95% po proctorju, vključno z nabavo in transportom materiala.</t>
  </si>
  <si>
    <t>4205 - Nabava, dobava in vgraditev geotekstila za ločilno plast in ovijanje obsipa cevi, natezna trdnost 14 do 16 kN/m2, gostote minimalno 300 g/m2. V ceni so zajeti preklopi in ves potreben pritrdilni material.</t>
  </si>
  <si>
    <t>4206 - Zasipavanje jarka z izkopanim materialom, s komprimiranjem v slojih po 30 cm, do 95 % zgoščenosti po standardnem Proctorjevem postopku, vključno z dovozom z začasne deponije.</t>
  </si>
  <si>
    <t>4207 - Zasip jarka z dovozom novega gramoznega zasipnega materiala  z utrjevanjem v slojih po 30 cm do 95 % trdnosti po standardnem Proctorjevem postopku; vključno z  nabavo in dobavo  zasipnega materiala.</t>
  </si>
  <si>
    <t>5 KANALIZACIJA - GRADBENA DELA</t>
  </si>
  <si>
    <t>5.1 Rušitvena in pripravljalna dela</t>
  </si>
  <si>
    <t>5101 - Strojno in ročno rušenje obstoječih betonskih jaškov globine do 2m, nalaganje na tovornjak, odvoz na stalno deponijo, vključno z deponijsko takso.</t>
  </si>
  <si>
    <t>5102 - Strojno in ročno rušenje obstoječih kanalizacijskih cevi, nalaganje na tovornjak, odvoz na stalno deponijo, vključno z deponijsko takso.</t>
  </si>
  <si>
    <t>5103 - Strojno in ročno rušenje obstoječih betonskih jaškov globine nad 2m, nalaganje na tovornjak, odvoz na stalno deponijo, vključno z deponijsko takso.</t>
  </si>
  <si>
    <t>5106 - Izdelava obvoda (bypassa) obstoječe javne fekalne kanalizacije skladno s potrjenim načrtom za izvedbo. V ceni je zajeta nabava materiala, dobava na gradbišče, izvedba vseh potrebnih del, odstranitev po končani gradnji kanalizacije ter vsa dodatna in zaščitna dela.</t>
  </si>
  <si>
    <t>5108 - Izvedba začasnega provizorija za vodovod, vključno s prevezavo hišnih vodovodnih priključkov. Vključno z vsemi gradbenimi deli, vodovodnim materialom in montažo za izvedbo provizorija, vključno z vsemi potrebnimi materiali, deli in transporti.</t>
  </si>
  <si>
    <t>m</t>
  </si>
  <si>
    <t>5109 - Izvedba začasnega provizorija za plinovod, vključno s prevezavo hišnih plinovodnih priključkov. Vključno z vsemi gradbenimi deli, inštalacijskimi deli in montažo za izvedbo provizorija, vključno z vsemi potrebnimi materiali, deli in transporti.</t>
  </si>
  <si>
    <t>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t>
  </si>
  <si>
    <t>5.2 Gradnje - podvrtavanje, podbijanje</t>
  </si>
  <si>
    <t>5202 - Izvedba preboja/podboja vključno z montažo in dobavo kovinske zaščitve cevi DN......., prevozom in premikom garniture z vsemi potrebni deli. Vstavljanje kanalizacijske cevi DN...... v zaščitno cev z vsemi potrebnimi deli. Vključena so vsa zemeljska dela in zaščita vstopne in izstopne gradbene jame.</t>
  </si>
  <si>
    <t>5.3 Gradbeno - obrtniška dela</t>
  </si>
  <si>
    <t>5301 - Nabava, dobava in vgradnja cementnega betona C25/30 in izdelava AB plošče v debelini 20cm in širini 60cm.</t>
  </si>
  <si>
    <t>5302 - Izdelava betonske posteljice za polaganje kanalizacijske cevi iz betona C16/20 v debelini 15cm. V ceni je zajeta nabava, dobava in vgradnja betona ter vsa dodatna in zaščitna dela.</t>
  </si>
  <si>
    <t>5303 - Obbetoniranje kanalizacijske cevi z betonom C16/20 v debelini 10cm nad temenom cevi. V ceni je zajeta nabava, dobava in vgradnja betona ter vsa dodatna in zaščitna dela.</t>
  </si>
  <si>
    <t>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t>
  </si>
  <si>
    <t>kg</t>
  </si>
  <si>
    <t>5305 - Nabava, dobava, rezanje in krivljenje armaturne mreže R166 za polaganje nad temenom cevi, nosilne palice v prečni smeri. Predhodno mora izvajalec na mestu preveriti vse mere in jih prilagoditi razmeram na terenu. V ceni je zajeta izdelava vseh preklopov armaturnih mrež, postavitev distančnikov ter vsa dodatna in zaščitna dela. Obračun po dejansko vgrajenih količinah armature.</t>
  </si>
  <si>
    <t>5306 - Nabava, dobava, rezanje in krivljenje armaturne mreže Q283(+/-) za armiranje AB plošče. Predhodno mora izvajalec na mestu preveriti vse mere in jih prilagoditi razmeram na terenu. V ceni je zajeta izdelava vseh preklopov armaturnih mrež, postavitev distančnikov ter vsa dodatna in zaščitna dela. Obračun po dejansko vgrajenih količinah armature.</t>
  </si>
  <si>
    <t>5 KANALIZACIJA - ZEMELJSKA DELA</t>
  </si>
  <si>
    <t>4208 - Nabava, dobava in vgradnja podložne plasti kamnitih zrn drobljenca granulacije 0/32 mm za ležišče cevi (posteljica). V ceni je vključeno zgoščevanje plasti na predpisano nosilnost, meritev zbitosti ter vsa dodatna in zaključna dela.</t>
  </si>
  <si>
    <t>6 KANALIZACIJSKA DELA</t>
  </si>
  <si>
    <t>6.1 Cevi</t>
  </si>
  <si>
    <t>6105 - Nabava, dobava in montaža PEHD cevi d90x5,4 za tlačni cevovod s prevozom in prenos kanalizacijskih cevi do mesta vgraditve. V ceni je všteta nabava, dobava in montaža PEHD fazonskih kosov za tlačni cevovod.</t>
  </si>
  <si>
    <t>6106 - Nabava, dobava in montaža PEHD cevi d110x5,4 za tlačni cevovod s prevozom in prenos kanalizacijskih cevi do mesta vgraditve. V ceni je všteta nabava, dobava in montaža PEHD fazonskih kosov za tlačni cevovod.</t>
  </si>
  <si>
    <t>6.2 Jaški</t>
  </si>
  <si>
    <t>5307 - Dobava in montaža razbremenilne plošče notranjega premera fi60cm iz armiranega poliestra. Vključno z vsem materialom in potrebnimi deli.</t>
  </si>
  <si>
    <t>6202 - Nabava, dobava in montaža revizijskih jaškov iz armiranega poliestra  po SIST EN 14 364: 2013: 2013, komplet z izdelano muldo. Premer jaška 1000mm, globina 1 - 2m, za priključno cev DN250mm. Minimalna debelina sten revizijskega jaška je 8mm. V ceni je vključena tudi izdelava AB temeljne plošče jaška debeline 20cm, iz betona C25/30.</t>
  </si>
  <si>
    <t>6255 - Izdelava kaskade ob obstoječem revizijskem jašku iz PVC cevi fi 200 mm in fazonskih komadov, polno obbetoniranje z betonom C16/20</t>
  </si>
  <si>
    <t>6257 - Izdelava priklopa projektiranega kanala na obstoječi fekalni kanal preko jaška, z vsemi pomožnimi deli, materiali ter prenosi.</t>
  </si>
  <si>
    <t>6258 - Izdelava priklopa na kanalizacijski zbiralnik z vpadom. Izdelati iz ustreznih cevi in fazonskih kosov iz poliestra.</t>
  </si>
  <si>
    <t>6259 - Nabava, dobava in montaža umirjevalnega jaška iz armiranega poliestra po SIST EN 14 364: 2013, s krožno koritnico v dnu jaška, s stranskim  vtokom in iztokom iz dna DN250. Premer jaška 1000mmm, globina 1 - 2m. Minimalna debelina sten kaskadnega revizijskega jaška je 8mm. V ceni je vključena tudi izdelava AB temeljne plošče jaška debeline 20cm, iz betona C25/30.</t>
  </si>
  <si>
    <t>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t>
  </si>
  <si>
    <t>6.3 Odcepi za hišne priključke</t>
  </si>
  <si>
    <t>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t>
  </si>
  <si>
    <t>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t>
  </si>
  <si>
    <t>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t>
  </si>
  <si>
    <t>6.4 Pregled</t>
  </si>
  <si>
    <t>6401 - Čiščenje kanala pred izvedbo preizkusa tesnosti.</t>
  </si>
  <si>
    <t>6405 - Pregled in snemanje s TV kamero vseh gravitacijskih kanalizacijskih cevi,  jaškov in vseh cevnih odsekov. Snemanje kanala po standardu SIST EN 13508-2:2003 in skladno z nemškimi smernicami ATV-M 143-2.</t>
  </si>
  <si>
    <t>6.5 Križanja</t>
  </si>
  <si>
    <t>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t>
  </si>
  <si>
    <t>6510 - Izvedba zaščite posameznih drogov NN kablovoda z opiranjem sten jarka kanalizacije.</t>
  </si>
  <si>
    <t>Območje</t>
  </si>
  <si>
    <t>EUR brez DDV</t>
  </si>
  <si>
    <t>1 Stožice</t>
  </si>
  <si>
    <t>2 Šmartinska cesta</t>
  </si>
  <si>
    <t>4 Hrušica in Litijska cesta</t>
  </si>
  <si>
    <t>5 Zalog</t>
  </si>
  <si>
    <t>6 Gornji Rudnik</t>
  </si>
  <si>
    <t>7 Glince Dolnice</t>
  </si>
  <si>
    <t>8 Zaloška Studenec</t>
  </si>
  <si>
    <t>10 Slape</t>
  </si>
  <si>
    <t>11 Vevče</t>
  </si>
  <si>
    <t>19 Kamnogoriška cesta</t>
  </si>
  <si>
    <t>27 Cesta dveh cesarjev</t>
  </si>
  <si>
    <t>28 Kalinova ulica</t>
  </si>
  <si>
    <t>29 Cesta Andreja Bitenca</t>
  </si>
  <si>
    <t>30 Na Trati</t>
  </si>
  <si>
    <t>32 Ježica</t>
  </si>
  <si>
    <t>33 Kleče</t>
  </si>
  <si>
    <t>34 Medveščkova ulica</t>
  </si>
  <si>
    <t>35 Ogrinčeva ulica</t>
  </si>
  <si>
    <t>36 Ulica Mire Miheličeve</t>
  </si>
  <si>
    <t>39 Brdo vzhod</t>
  </si>
  <si>
    <t>Skupaj</t>
  </si>
  <si>
    <t>Območje: 1 Stožice</t>
  </si>
  <si>
    <t>Rekapitulacija</t>
  </si>
  <si>
    <t>Ulica (odsek, odcep)</t>
  </si>
  <si>
    <t>AGLOM_ULICA_ID</t>
  </si>
  <si>
    <t>Izdelava načrtov</t>
  </si>
  <si>
    <t>Pavlovčeva ulica</t>
  </si>
  <si>
    <t>Stoženska ulica</t>
  </si>
  <si>
    <t>Stožice, odcep 1</t>
  </si>
  <si>
    <t>Stožice, odcep 2</t>
  </si>
  <si>
    <t>Stožice, odcep 3</t>
  </si>
  <si>
    <t>Stožice, odcep 4</t>
  </si>
  <si>
    <t>Stožice, odsek 1</t>
  </si>
  <si>
    <t>Stožice, odsek 2</t>
  </si>
  <si>
    <t>Stožice, odsek 3</t>
  </si>
  <si>
    <t>Stožice, odsek 4</t>
  </si>
  <si>
    <t>Nadzor bodočega upravljavca kanalizacije</t>
  </si>
  <si>
    <t>SKUPINA_DEL</t>
  </si>
  <si>
    <t>PODSKUPINA_DEL</t>
  </si>
  <si>
    <t>KOLICINA</t>
  </si>
  <si>
    <t>PONUDBENA CENA</t>
  </si>
  <si>
    <t>0.1 Izdelava načrtov</t>
  </si>
  <si>
    <t>1101 - Izdelava Projekta za izvedbo (PZI) v skladu s Pravilnikom o projektni dokumentaciji (Uradni list RS, št. 55/08). Upoštevati 6 izvodov v tiskani obliki in 2 izvoda v elektronski obliki (formati: risbe v dwg, teksti v doc, preglednice v xls). Na projekt za izvedbo (PZI) je treba pridobiti soglasja, ki so zahtevana v soglasjih k Projektu za pridobitev gradbenega dovoljenja (PGD). Načrti vezani na objekte (črpališče ali vakuumska postaja) so zajeti v skupini postavk za objekte.</t>
  </si>
  <si>
    <t>1102 - Izdelava varnostnega načrta po predpisih o zagotavljanju varnosti in zdravja pri delu. V treh izvodih.</t>
  </si>
  <si>
    <t>1103 - Izdelava Projekta izvedenih del (PID) v treh izvodih v skladu s Pravilnikom o projektni dokumentaciji (Uradni list RS, št. 55/08) in zahtevami bodočega upravljavca. PID se preda tudi v elektronski obliki v 2 izvodih (formati: risbe v dwg, teksti v doc, preglednice v xls).</t>
  </si>
  <si>
    <t>1104 - Izdelava dokazila o zanesljivosti v treh izvodih v skladu s Pravilnikom o dokazilu o zanesljivosti objekta (Uradni list RS, št. 55/08).</t>
  </si>
  <si>
    <t>1105 - Izdelava poročila o ravnanju z gradbenimi odpadki v skladu z Uredbo o ravnanju z gradbenimi odpadki, ki nastanejo pri gradbenih delih. V treh izvodih.</t>
  </si>
  <si>
    <t>1106 - 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t>
  </si>
  <si>
    <t xml:space="preserve">Kanali po posameznih ulicah </t>
  </si>
  <si>
    <t>ULICA</t>
  </si>
  <si>
    <t>Območje: 2 Šmartinska cesta</t>
  </si>
  <si>
    <t>Šmartinska cesta</t>
  </si>
  <si>
    <t>Šmartinska cesta, odcep 1 (kanal O4)</t>
  </si>
  <si>
    <t>Šmartinska cesta, odcep 2 (kanal O3)</t>
  </si>
  <si>
    <t>Šmartinska cesta, odcep 3 (kanal O2)</t>
  </si>
  <si>
    <t>Šmartinska cesta, odcep 4 (kanal O1)</t>
  </si>
  <si>
    <t>Območje: 4 Hrušica in Litijska cesta</t>
  </si>
  <si>
    <t>Gramozna pot (KANAL O5)</t>
  </si>
  <si>
    <t>Hruševska cesta, odsek1 (Kanal A1)</t>
  </si>
  <si>
    <t>Litijska cesta (KANAL O7)</t>
  </si>
  <si>
    <t>Litijska cesta, odcep 1 (KANAL O9)</t>
  </si>
  <si>
    <t>nk pot med Litijsko cesto in Hruševsko cesto</t>
  </si>
  <si>
    <t>Trpinčeva ulica, odsek 1 (KANAL O1)</t>
  </si>
  <si>
    <t>Trpinčeva ulica, odsek 2 (KANAL O2)</t>
  </si>
  <si>
    <t>Agrokombinatska cesta (KANAL S2)</t>
  </si>
  <si>
    <t>Agrokombinatska cesta, odcep 1 (KANAL S2-1)</t>
  </si>
  <si>
    <t>Agrokombinatska cesta, odcep 2 (KANAL S1-2)</t>
  </si>
  <si>
    <t>Pot v Zeleni gaj (KANAL S1)</t>
  </si>
  <si>
    <t>Pot v Zeleni gaj, odcep 1 (KANAL S1-1)</t>
  </si>
  <si>
    <t>Dolenjska cesta</t>
  </si>
  <si>
    <t>Gornji Rudnik  I, odsek 2</t>
  </si>
  <si>
    <t>Gornji Rudnik I, odsek 1</t>
  </si>
  <si>
    <t>Gornji Rudnik II, odsek 1</t>
  </si>
  <si>
    <t>Gornji Rudnik II, odsek 2</t>
  </si>
  <si>
    <t>Gornji Rudnik III, odsek 1</t>
  </si>
  <si>
    <t>Gornji Rudnik III, odsek 2</t>
  </si>
  <si>
    <t>Gornji Rudnik IV, odsek 1</t>
  </si>
  <si>
    <t>Gornji Rudnik IV, odsek 2</t>
  </si>
  <si>
    <t>V Toplice</t>
  </si>
  <si>
    <t>V Toplice, odcep 1</t>
  </si>
  <si>
    <t>V Toplice, odcep 2</t>
  </si>
  <si>
    <t>V Toplice, odcep 3</t>
  </si>
  <si>
    <t>V Zalar</t>
  </si>
  <si>
    <t>V Zalar, odcep 1</t>
  </si>
  <si>
    <t>Anžurjeva ulica</t>
  </si>
  <si>
    <t>Cimermanova ulica, odcep 1</t>
  </si>
  <si>
    <t>Cimermanova ulica, odsek 1</t>
  </si>
  <si>
    <t>Cimermanova ulica, odsek 2</t>
  </si>
  <si>
    <t>Cimmermanova ulica, odcep 2</t>
  </si>
  <si>
    <t>Cimmermanova ulica, odcep 3</t>
  </si>
  <si>
    <t>Kašeljska cesta</t>
  </si>
  <si>
    <t>Ob studencu</t>
  </si>
  <si>
    <t>Slape, odcep 1</t>
  </si>
  <si>
    <t>Slape, odcep 2</t>
  </si>
  <si>
    <t>V Sige</t>
  </si>
  <si>
    <t>Vevška cesta</t>
  </si>
  <si>
    <t>Vevška cesta, odcep 1</t>
  </si>
  <si>
    <t>Vevška cesta, odcep 2</t>
  </si>
  <si>
    <t>Vevška cesta, odcep 3</t>
  </si>
  <si>
    <t>Vevška cesta, odcep 4</t>
  </si>
  <si>
    <t>Cesta Andreja Bitenca, odcep 1</t>
  </si>
  <si>
    <t>Jerajeva ulica</t>
  </si>
  <si>
    <t>Kamnogoriška cesta, odcep 1</t>
  </si>
  <si>
    <t>Kamnogoriška cesta, odsek 1</t>
  </si>
  <si>
    <t>Kamnogoriška cesta, odsek 2</t>
  </si>
  <si>
    <t>Kamnogoriška cesta, odsek 3</t>
  </si>
  <si>
    <t>Plešičeva ulica</t>
  </si>
  <si>
    <t>Zapuška cesta</t>
  </si>
  <si>
    <t>Cesta dveh cesarjev</t>
  </si>
  <si>
    <t>Cesta dveh cesarjev, odcep 1</t>
  </si>
  <si>
    <t>Kalinova ulica in Ulica Juša Kozaka</t>
  </si>
  <si>
    <t>med Kalinovo in Ulico Juša Kozaka - izven javnih povrsin</t>
  </si>
  <si>
    <t>Cesta Andreja Bitenca</t>
  </si>
  <si>
    <t>Arharjeva cesta</t>
  </si>
  <si>
    <t>Na Trati</t>
  </si>
  <si>
    <t>Dunajska cesta, odcep 1</t>
  </si>
  <si>
    <t>Dunajska cesta, odcep 2</t>
  </si>
  <si>
    <t>Dunajska cesta, odsek 1</t>
  </si>
  <si>
    <t>Dunajska cesta, odsek 2</t>
  </si>
  <si>
    <t>Dunajska cesta, odsek 3</t>
  </si>
  <si>
    <t>Stara Ježica</t>
  </si>
  <si>
    <t>Udvančeva ulica, odsek 1</t>
  </si>
  <si>
    <t>Udvančeva ulica, odsek 2</t>
  </si>
  <si>
    <t>Cesta Urške Zatlerjeve</t>
  </si>
  <si>
    <t>Medveščkova ulica</t>
  </si>
  <si>
    <t>Pipanova pot</t>
  </si>
  <si>
    <t>Kočenska ulica (kanal O1.1)</t>
  </si>
  <si>
    <t>Ogrinčeva ulica (kanal O1)</t>
  </si>
  <si>
    <t>Ulica Mire Miheličeve, odsek 1</t>
  </si>
  <si>
    <t>Ulica Mire Miheličeve, odsek 2</t>
  </si>
  <si>
    <t>Brdnikova ulica, odcep 1</t>
  </si>
  <si>
    <t>Brdnikova ulica, odcep 2</t>
  </si>
  <si>
    <t>Brdnikova ulica, odcep 3</t>
  </si>
  <si>
    <t>Brdnikova ulica, odsek 2</t>
  </si>
  <si>
    <t>Blažičeva ulica</t>
  </si>
  <si>
    <t>Blažičeva ulica, odcep 1</t>
  </si>
  <si>
    <t>CAB, odcep 1</t>
  </si>
  <si>
    <t>CAB, odcep 2</t>
  </si>
  <si>
    <t>CAB, odcep 3</t>
  </si>
  <si>
    <t>Cesta Andreja Bitenca, odsek 1</t>
  </si>
  <si>
    <t>Cesta Andreja Bitenca, odsek 2</t>
  </si>
  <si>
    <t>Galičeva ulica</t>
  </si>
  <si>
    <t>Jarčeva ulica</t>
  </si>
  <si>
    <t>Ulica Nade Čamernikove</t>
  </si>
  <si>
    <t>Vagajeva ulica</t>
  </si>
  <si>
    <t>Zakrajškova ulica, odcep 1</t>
  </si>
  <si>
    <t>Zakrajškova ulica, odsek 1</t>
  </si>
  <si>
    <t>Zakrajškova ulica, odsek 2</t>
  </si>
  <si>
    <t>Zalaznikova ulica</t>
  </si>
  <si>
    <t>Zalaznikova ulica, odcep 1</t>
  </si>
  <si>
    <t>Zalaznikova ulica, odcep 2</t>
  </si>
  <si>
    <t>Studenec</t>
  </si>
  <si>
    <t>Območje: 6 Gornji Rudnik</t>
  </si>
  <si>
    <t>Območje: 5 Zalog</t>
  </si>
  <si>
    <t>Območje: 7 Glince in Dolnice</t>
  </si>
  <si>
    <t>Območje: 8 Zaloška - Studenec</t>
  </si>
  <si>
    <t>Območje: 10 Slape</t>
  </si>
  <si>
    <t>Območje: 11 Vevče</t>
  </si>
  <si>
    <t>ČP Cimermanova</t>
  </si>
  <si>
    <t>Območje: 27 Cesta dveh Cesarjev</t>
  </si>
  <si>
    <t>Območje: 19 Kamnogoriška cesta</t>
  </si>
  <si>
    <t>Območje: 28 Kalinova ulica</t>
  </si>
  <si>
    <t>Območje: 29 Cesta Andreja Bitenca</t>
  </si>
  <si>
    <t>Območje: 33 Kleče</t>
  </si>
  <si>
    <t>Območje: 32 Ježica</t>
  </si>
  <si>
    <t>Območje: 30 Trata</t>
  </si>
  <si>
    <t>Območje: 34 Medveščkova ulica</t>
  </si>
  <si>
    <t>Območje: 35 Ogrinčeva cesta</t>
  </si>
  <si>
    <t>Območje: 36 Ulica Mire Miheličeve</t>
  </si>
  <si>
    <t>Območje: 39 Brdo vzhod</t>
  </si>
  <si>
    <t>Črpališče Studenec</t>
  </si>
  <si>
    <t>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t>
  </si>
  <si>
    <t>Ulica ID</t>
  </si>
  <si>
    <t>SIFRA POSTAVKE</t>
  </si>
  <si>
    <t>ŠIFRA POSTAVKE</t>
  </si>
  <si>
    <t>Območje ID</t>
  </si>
  <si>
    <t>0201</t>
  </si>
  <si>
    <t>-</t>
  </si>
  <si>
    <t>NA</t>
  </si>
  <si>
    <t>8ČP</t>
  </si>
  <si>
    <t>OSNOVNA ŠIFRA POSTAVKE</t>
  </si>
  <si>
    <t>Nepredvidena dela (10%)</t>
  </si>
  <si>
    <t>Končna vrednost</t>
  </si>
  <si>
    <t>Znesek v EUR brez DDV</t>
  </si>
  <si>
    <t>Davek na dodano vrednost (DDV)</t>
  </si>
  <si>
    <t>Znesek v EUR z DDV</t>
  </si>
  <si>
    <t>0.2 Gradbiščna tabla</t>
  </si>
  <si>
    <t xml:space="preserve">0201 - Nabava, dobava in postavitev gradbiščne table - gradbiščna tabla po ZGO. </t>
  </si>
  <si>
    <t>6402 - Preizkus tesnosti kanala po standardu SIST EN 1610  - gravitacijski kanal. Vključno z vsemi dodatnimi in zaščitnimi deli.</t>
  </si>
  <si>
    <t>6403 - Preizkus tesnosti kanala po standardu SIST EN 1610  - tlačni kanal. Vključno z vsemi dodatnimi in zaščitnimi deli.</t>
  </si>
  <si>
    <t>Režijski cenik - Delovna sila</t>
  </si>
  <si>
    <t>Št. postavke</t>
  </si>
  <si>
    <t>Opis</t>
  </si>
  <si>
    <t>Enota</t>
  </si>
  <si>
    <t>Vrednost brez DDV</t>
  </si>
  <si>
    <t>1</t>
  </si>
  <si>
    <t>NK - delavec</t>
  </si>
  <si>
    <t>ura</t>
  </si>
  <si>
    <t>vpišite vrednost</t>
  </si>
  <si>
    <t>2</t>
  </si>
  <si>
    <t>PU, PK - delavec</t>
  </si>
  <si>
    <t>3</t>
  </si>
  <si>
    <t>KV - delavec</t>
  </si>
  <si>
    <t>4</t>
  </si>
  <si>
    <t>VKV - delavec</t>
  </si>
  <si>
    <t>5</t>
  </si>
  <si>
    <t>Vodstveni tehnični kader (VS, VSŠ, UNI, MAG, DR.)</t>
  </si>
  <si>
    <t>Režijski cenik - vozni park</t>
  </si>
  <si>
    <t>Ročno nakladanje in transport</t>
  </si>
  <si>
    <t>do 0,500 km</t>
  </si>
  <si>
    <t>t</t>
  </si>
  <si>
    <t>do 1,000 km</t>
  </si>
  <si>
    <t>do 2,000km</t>
  </si>
  <si>
    <t>do 3,000 km</t>
  </si>
  <si>
    <t>do 4,000 km</t>
  </si>
  <si>
    <t>6</t>
  </si>
  <si>
    <t>do 5,000 km</t>
  </si>
  <si>
    <t>7</t>
  </si>
  <si>
    <t>do 6,000 km</t>
  </si>
  <si>
    <t>8</t>
  </si>
  <si>
    <t>do 7,000 km</t>
  </si>
  <si>
    <t>9</t>
  </si>
  <si>
    <t>do 8,000 km</t>
  </si>
  <si>
    <t>10</t>
  </si>
  <si>
    <t>do 9,000 km</t>
  </si>
  <si>
    <t>11</t>
  </si>
  <si>
    <t>do 10,000 km</t>
  </si>
  <si>
    <t>12</t>
  </si>
  <si>
    <t>do 12,000 km</t>
  </si>
  <si>
    <t>13</t>
  </si>
  <si>
    <t>do 14,000 km</t>
  </si>
  <si>
    <t>14</t>
  </si>
  <si>
    <t>do 20,000 km</t>
  </si>
  <si>
    <t>Strojno nakladanje in transport</t>
  </si>
  <si>
    <t>15</t>
  </si>
  <si>
    <t>16</t>
  </si>
  <si>
    <t>17</t>
  </si>
  <si>
    <t>18</t>
  </si>
  <si>
    <t>19</t>
  </si>
  <si>
    <t>20</t>
  </si>
  <si>
    <t>21</t>
  </si>
  <si>
    <t>22</t>
  </si>
  <si>
    <t>23</t>
  </si>
  <si>
    <t>24</t>
  </si>
  <si>
    <t>25</t>
  </si>
  <si>
    <t>26</t>
  </si>
  <si>
    <t>27</t>
  </si>
  <si>
    <t>28</t>
  </si>
  <si>
    <t>Režijski cenik -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</si>
  <si>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</si>
  <si>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</si>
  <si>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</si>
  <si>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</si>
  <si>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</si>
  <si>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</si>
  <si>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</si>
  <si>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</si>
  <si>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</si>
  <si>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</si>
  <si>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</si>
  <si>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</si>
  <si>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</si>
  <si>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</si>
  <si>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</si>
  <si>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</si>
  <si>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</si>
  <si>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</si>
  <si>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</si>
  <si>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</si>
  <si>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</si>
  <si>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 ali enakovredno</t>
  </si>
  <si>
    <t>Stroj za izris talne signalizacije</t>
  </si>
  <si>
    <t>Merilna plošča</t>
  </si>
  <si>
    <t>Traktor</t>
  </si>
  <si>
    <t>Opaži kovinski za razpiranje gradbene jame z postavitvijo</t>
  </si>
  <si>
    <t xml:space="preserve">Analiza cene </t>
  </si>
  <si>
    <t>Izkop materiala v travniku EUR/m3</t>
  </si>
  <si>
    <t>strojno</t>
  </si>
  <si>
    <t>ročno</t>
  </si>
  <si>
    <t xml:space="preserve">III. Ktg zemljine </t>
  </si>
  <si>
    <t>strošek dela</t>
  </si>
  <si>
    <t>strošek strojev</t>
  </si>
  <si>
    <t xml:space="preserve">IV. Ktg zemljine </t>
  </si>
  <si>
    <t xml:space="preserve">V. Ktg zemljine </t>
  </si>
  <si>
    <t>Izkop materiala v asfaltiranem cestišču EUR/m3</t>
  </si>
  <si>
    <t>Kamniti material (tampon) EUR/m3</t>
  </si>
  <si>
    <t>Dobavitelj</t>
  </si>
  <si>
    <t>vpiši naziv dobavitelja</t>
  </si>
  <si>
    <t>Dobava frakcij</t>
  </si>
  <si>
    <t>0-4mm</t>
  </si>
  <si>
    <t>4-8mm</t>
  </si>
  <si>
    <t>8-16mm</t>
  </si>
  <si>
    <t>16-32mm</t>
  </si>
  <si>
    <t>Vgradnja frakcij</t>
  </si>
  <si>
    <t>Komprimiranje do 100 Mpa</t>
  </si>
  <si>
    <t>Zasip z izkopanim materialom EUR/m3</t>
  </si>
  <si>
    <t xml:space="preserve">strojno </t>
  </si>
  <si>
    <t>Zasip s peskom EUR/m3</t>
  </si>
  <si>
    <t>ob cevi in do 30 cm nad temenom</t>
  </si>
  <si>
    <t>od 30 cm nad temenom do zaključnega sloja</t>
  </si>
  <si>
    <t>Odvoz odvečnega materiala na deponijo EUR/m3/km</t>
  </si>
  <si>
    <t>Opomba: Upoštevana je 5-stopenjska kategorizacija zemljin.</t>
  </si>
  <si>
    <t>7ČP-G1</t>
  </si>
  <si>
    <t>7ČP-G2</t>
  </si>
  <si>
    <t>Črpališče Zalaznikova (Glince 2)</t>
  </si>
  <si>
    <t>Črpališče Glince (Glince 1)</t>
  </si>
  <si>
    <t>11ČP</t>
  </si>
  <si>
    <t>4101 - Zavarovanje gradbene jame z razpiranjem z  jeklenimi opaži -sistem z vodili (kot npr. SBH, KRINGS ali podobno). Globina jarka do 4,0m.  Vključno z vsemi pomožnimi materiali,  deli in transporti.</t>
  </si>
  <si>
    <t>4102 - Zavarovanje gradbene jame z razpiranjem z  jeklenimi opaži -sistem z vodili (kot npr. SBH, KRINGS ali podobno). Globina jarka do 6,0m.  Vključno z vsemi pomožnimi materiali,  deli in transporti.</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</si>
  <si>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</si>
  <si>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286 - 1201</t>
  </si>
  <si>
    <t>286 - 1202</t>
  </si>
  <si>
    <t>286 - 1203</t>
  </si>
  <si>
    <t>286 - 1205</t>
  </si>
  <si>
    <t>286 - 1206</t>
  </si>
  <si>
    <t>286 - 1301</t>
  </si>
  <si>
    <t>286 - 1302</t>
  </si>
  <si>
    <t>286 - 1307</t>
  </si>
  <si>
    <t>286 - 1309</t>
  </si>
  <si>
    <t>286 - 1310</t>
  </si>
  <si>
    <t>286 - 1401</t>
  </si>
  <si>
    <t>286 - 1402</t>
  </si>
  <si>
    <t>286 - 1403</t>
  </si>
  <si>
    <t>286 - 12309</t>
  </si>
  <si>
    <t>286 - 12328</t>
  </si>
  <si>
    <t>286 - 12331</t>
  </si>
  <si>
    <t>286 - 12413</t>
  </si>
  <si>
    <t>286 - 21106</t>
  </si>
  <si>
    <t>286 - 22103</t>
  </si>
  <si>
    <t>286 - 24405</t>
  </si>
  <si>
    <t>286 - 31101</t>
  </si>
  <si>
    <t>286 - 31602</t>
  </si>
  <si>
    <t>286 - 32208</t>
  </si>
  <si>
    <t>286 - 3103</t>
  </si>
  <si>
    <t>286 - 3305</t>
  </si>
  <si>
    <t>286 - 3315</t>
  </si>
  <si>
    <t>286 - 4101</t>
  </si>
  <si>
    <t>286 - 4105</t>
  </si>
  <si>
    <t>286 - 4106</t>
  </si>
  <si>
    <t>286 - 4117</t>
  </si>
  <si>
    <t>286 - 4121</t>
  </si>
  <si>
    <t>286 - 4123</t>
  </si>
  <si>
    <t>286 - 4202</t>
  </si>
  <si>
    <t>286 - 4203</t>
  </si>
  <si>
    <t>286 - 4204</t>
  </si>
  <si>
    <t>286 - 4206</t>
  </si>
  <si>
    <t>286 - 4207</t>
  </si>
  <si>
    <t>286 - 5108</t>
  </si>
  <si>
    <t>286 - 5109</t>
  </si>
  <si>
    <t>286 - 6101</t>
  </si>
  <si>
    <t>286 - 6202</t>
  </si>
  <si>
    <t>286 - 6253</t>
  </si>
  <si>
    <t>286 - 6257</t>
  </si>
  <si>
    <t>286 - 6301</t>
  </si>
  <si>
    <t>286 - 6302</t>
  </si>
  <si>
    <t>286 - 6401</t>
  </si>
  <si>
    <t>286 - 6402</t>
  </si>
  <si>
    <t>286 - 6405</t>
  </si>
  <si>
    <t>286 - 6501</t>
  </si>
  <si>
    <t>286 - 6503</t>
  </si>
  <si>
    <t>286 - 6507</t>
  </si>
  <si>
    <t>280 - 1201</t>
  </si>
  <si>
    <t>280 - 1202</t>
  </si>
  <si>
    <t>280 - 1203</t>
  </si>
  <si>
    <t>280 - 1205</t>
  </si>
  <si>
    <t>280 - 1206</t>
  </si>
  <si>
    <t>280 - 1301</t>
  </si>
  <si>
    <t>280 - 1302</t>
  </si>
  <si>
    <t>280 - 1307</t>
  </si>
  <si>
    <t>280 - 1309</t>
  </si>
  <si>
    <t>280 - 1310</t>
  </si>
  <si>
    <t>280 - 1401</t>
  </si>
  <si>
    <t>280 - 1402</t>
  </si>
  <si>
    <t>280 - 1403</t>
  </si>
  <si>
    <t>280 - 12309</t>
  </si>
  <si>
    <t>280 - 12328</t>
  </si>
  <si>
    <t>280 - 12331</t>
  </si>
  <si>
    <t>280 - 12413</t>
  </si>
  <si>
    <t>280 - 21106</t>
  </si>
  <si>
    <t>280 - 22103</t>
  </si>
  <si>
    <t>280 - 24405</t>
  </si>
  <si>
    <t>280 - 31101</t>
  </si>
  <si>
    <t>280 - 31602</t>
  </si>
  <si>
    <t>280 - 32208</t>
  </si>
  <si>
    <t>280 - 3105</t>
  </si>
  <si>
    <t>280 - 3311</t>
  </si>
  <si>
    <t>280 - 4101</t>
  </si>
  <si>
    <t>280 - 4105</t>
  </si>
  <si>
    <t>280 - 4106</t>
  </si>
  <si>
    <t>280 - 4117</t>
  </si>
  <si>
    <t>280 - 4121</t>
  </si>
  <si>
    <t>280 - 4123</t>
  </si>
  <si>
    <t>280 - 4202</t>
  </si>
  <si>
    <t>280 - 4203</t>
  </si>
  <si>
    <t>280 - 4204</t>
  </si>
  <si>
    <t>280 - 4206</t>
  </si>
  <si>
    <t>280 - 4207</t>
  </si>
  <si>
    <t>280 - 5108</t>
  </si>
  <si>
    <t>280 - 5109</t>
  </si>
  <si>
    <t>280 - 6101</t>
  </si>
  <si>
    <t>280 - 6204</t>
  </si>
  <si>
    <t>280 - 6206</t>
  </si>
  <si>
    <t>280 - 6208</t>
  </si>
  <si>
    <t>280 - 6253</t>
  </si>
  <si>
    <t>280 - 6257</t>
  </si>
  <si>
    <t>280 - 6301</t>
  </si>
  <si>
    <t>280 - 6302</t>
  </si>
  <si>
    <t>280 - 6401</t>
  </si>
  <si>
    <t>280 - 6402</t>
  </si>
  <si>
    <t>280 - 6405</t>
  </si>
  <si>
    <t>280 - 6501</t>
  </si>
  <si>
    <t>280 - 6503</t>
  </si>
  <si>
    <t>280 - 6507</t>
  </si>
  <si>
    <t>281 - 1201</t>
  </si>
  <si>
    <t>281 - 1202</t>
  </si>
  <si>
    <t>281 - 1203</t>
  </si>
  <si>
    <t>281 - 1205</t>
  </si>
  <si>
    <t>281 - 1206</t>
  </si>
  <si>
    <t>281 - 1301</t>
  </si>
  <si>
    <t>281 - 1302</t>
  </si>
  <si>
    <t>281 - 1307</t>
  </si>
  <si>
    <t>281 - 1310</t>
  </si>
  <si>
    <t>281 - 1401</t>
  </si>
  <si>
    <t>281 - 1402</t>
  </si>
  <si>
    <t>281 - 1403</t>
  </si>
  <si>
    <t>281 - 1404</t>
  </si>
  <si>
    <t>281 - 12309</t>
  </si>
  <si>
    <t>281 - 12328</t>
  </si>
  <si>
    <t>281 - 21106</t>
  </si>
  <si>
    <t>281 - 22103</t>
  </si>
  <si>
    <t>281 - 24405</t>
  </si>
  <si>
    <t>281 - 31302</t>
  </si>
  <si>
    <t>281 - 31602</t>
  </si>
  <si>
    <t>281 - 32208</t>
  </si>
  <si>
    <t>281 - 3304</t>
  </si>
  <si>
    <t>281 - 4101</t>
  </si>
  <si>
    <t>281 - 4105</t>
  </si>
  <si>
    <t>281 - 4106</t>
  </si>
  <si>
    <t>281 - 4117</t>
  </si>
  <si>
    <t>281 - 4121</t>
  </si>
  <si>
    <t>281 - 4123</t>
  </si>
  <si>
    <t>281 - 4202</t>
  </si>
  <si>
    <t>281 - 4203</t>
  </si>
  <si>
    <t>281 - 4204</t>
  </si>
  <si>
    <t>281 - 4206</t>
  </si>
  <si>
    <t>281 - 4207</t>
  </si>
  <si>
    <t>281 - 6101</t>
  </si>
  <si>
    <t>281 - 6202</t>
  </si>
  <si>
    <t>281 - 6204</t>
  </si>
  <si>
    <t>281 - 6253</t>
  </si>
  <si>
    <t>281 - 6257</t>
  </si>
  <si>
    <t>281 - 6301</t>
  </si>
  <si>
    <t>281 - 6302</t>
  </si>
  <si>
    <t>281 - 6401</t>
  </si>
  <si>
    <t>281 - 6402</t>
  </si>
  <si>
    <t>281 - 6405</t>
  </si>
  <si>
    <t>281 - 6501</t>
  </si>
  <si>
    <t>281 - 6503</t>
  </si>
  <si>
    <t>281 - 6507</t>
  </si>
  <si>
    <t>279 - 1201</t>
  </si>
  <si>
    <t>279 - 1202</t>
  </si>
  <si>
    <t>279 - 1203</t>
  </si>
  <si>
    <t>279 - 1205</t>
  </si>
  <si>
    <t>279 - 1206</t>
  </si>
  <si>
    <t>279 - 1301</t>
  </si>
  <si>
    <t>279 - 1302</t>
  </si>
  <si>
    <t>279 - 1307</t>
  </si>
  <si>
    <t>279 - 1310</t>
  </si>
  <si>
    <t>279 - 1401</t>
  </si>
  <si>
    <t>279 - 1402</t>
  </si>
  <si>
    <t>279 - 1403</t>
  </si>
  <si>
    <t>279 - 12309</t>
  </si>
  <si>
    <t>279 - 12328</t>
  </si>
  <si>
    <t>279 - 21106</t>
  </si>
  <si>
    <t>279 - 22103</t>
  </si>
  <si>
    <t>279 - 24405</t>
  </si>
  <si>
    <t>279 - 31302</t>
  </si>
  <si>
    <t>279 - 31602</t>
  </si>
  <si>
    <t>279 - 32208</t>
  </si>
  <si>
    <t>279 - 4101</t>
  </si>
  <si>
    <t>279 - 4105</t>
  </si>
  <si>
    <t>279 - 4106</t>
  </si>
  <si>
    <t>279 - 4117</t>
  </si>
  <si>
    <t>279 - 4121</t>
  </si>
  <si>
    <t>279 - 4123</t>
  </si>
  <si>
    <t>279 - 4202</t>
  </si>
  <si>
    <t>279 - 4203</t>
  </si>
  <si>
    <t>279 - 4204</t>
  </si>
  <si>
    <t>279 - 4206</t>
  </si>
  <si>
    <t>279 - 4207</t>
  </si>
  <si>
    <t>279 - 5108</t>
  </si>
  <si>
    <t>279 - 6101</t>
  </si>
  <si>
    <t>279 - 6204</t>
  </si>
  <si>
    <t>279 - 6253</t>
  </si>
  <si>
    <t>279 - 6257</t>
  </si>
  <si>
    <t>279 - 6301</t>
  </si>
  <si>
    <t>279 - 6302</t>
  </si>
  <si>
    <t>279 - 6401</t>
  </si>
  <si>
    <t>279 - 6402</t>
  </si>
  <si>
    <t>279 - 6405</t>
  </si>
  <si>
    <t>279 - 6501</t>
  </si>
  <si>
    <t>279 - 6503</t>
  </si>
  <si>
    <t>275 - 1201</t>
  </si>
  <si>
    <t>275 - 1202</t>
  </si>
  <si>
    <t>275 - 1203</t>
  </si>
  <si>
    <t>275 - 1205</t>
  </si>
  <si>
    <t>275 - 1206</t>
  </si>
  <si>
    <t>275 - 1301</t>
  </si>
  <si>
    <t>275 - 1302</t>
  </si>
  <si>
    <t>275 - 1307</t>
  </si>
  <si>
    <t>275 - 1310</t>
  </si>
  <si>
    <t>275 - 1401</t>
  </si>
  <si>
    <t>275 - 1402</t>
  </si>
  <si>
    <t>275 - 1403</t>
  </si>
  <si>
    <t>275 - 12309</t>
  </si>
  <si>
    <t>275 - 12328</t>
  </si>
  <si>
    <t>275 - 12331</t>
  </si>
  <si>
    <t>275 - 12413</t>
  </si>
  <si>
    <t>275 - 21106</t>
  </si>
  <si>
    <t>275 - 22103</t>
  </si>
  <si>
    <t>275 - 24405</t>
  </si>
  <si>
    <t>275 - 31302</t>
  </si>
  <si>
    <t>275 - 31602</t>
  </si>
  <si>
    <t>275 - 32208</t>
  </si>
  <si>
    <t>275 - 4101</t>
  </si>
  <si>
    <t>275 - 4105</t>
  </si>
  <si>
    <t>275 - 4106</t>
  </si>
  <si>
    <t>275 - 4117</t>
  </si>
  <si>
    <t>275 - 4121</t>
  </si>
  <si>
    <t>275 - 4123</t>
  </si>
  <si>
    <t>275 - 4202</t>
  </si>
  <si>
    <t>275 - 4203</t>
  </si>
  <si>
    <t>275 - 4204</t>
  </si>
  <si>
    <t>275 - 4206</t>
  </si>
  <si>
    <t>275 - 4207</t>
  </si>
  <si>
    <t>275 - 5108</t>
  </si>
  <si>
    <t>275 - 5109</t>
  </si>
  <si>
    <t>275 - 6101</t>
  </si>
  <si>
    <t>275 - 6203</t>
  </si>
  <si>
    <t>275 - 6204</t>
  </si>
  <si>
    <t>275 - 6206</t>
  </si>
  <si>
    <t>275 - 6253</t>
  </si>
  <si>
    <t>275 - 6257</t>
  </si>
  <si>
    <t>275 - 6301</t>
  </si>
  <si>
    <t>275 - 6302</t>
  </si>
  <si>
    <t>275 - 6401</t>
  </si>
  <si>
    <t>275 - 6402</t>
  </si>
  <si>
    <t>275 - 6405</t>
  </si>
  <si>
    <t>275 - 6501</t>
  </si>
  <si>
    <t>275 - 6503</t>
  </si>
  <si>
    <t>275 - 6507</t>
  </si>
  <si>
    <t>276 - 1201</t>
  </si>
  <si>
    <t>276 - 1202</t>
  </si>
  <si>
    <t>276 - 1203</t>
  </si>
  <si>
    <t>276 - 1205</t>
  </si>
  <si>
    <t>276 - 1206</t>
  </si>
  <si>
    <t>276 - 1301</t>
  </si>
  <si>
    <t>276 - 1302</t>
  </si>
  <si>
    <t>276 - 1307</t>
  </si>
  <si>
    <t>276 - 1310</t>
  </si>
  <si>
    <t>276 - 1401</t>
  </si>
  <si>
    <t>276 - 1402</t>
  </si>
  <si>
    <t>276 - 1403</t>
  </si>
  <si>
    <t>276 - 12309</t>
  </si>
  <si>
    <t>276 - 12328</t>
  </si>
  <si>
    <t>276 - 12331</t>
  </si>
  <si>
    <t>276 - 21106</t>
  </si>
  <si>
    <t>276 - 22103</t>
  </si>
  <si>
    <t>276 - 24405</t>
  </si>
  <si>
    <t>276 - 31302</t>
  </si>
  <si>
    <t>276 - 31602</t>
  </si>
  <si>
    <t>276 - 32208</t>
  </si>
  <si>
    <t>276 - 3302</t>
  </si>
  <si>
    <t>276 - 4101</t>
  </si>
  <si>
    <t>276 - 4105</t>
  </si>
  <si>
    <t>276 - 4106</t>
  </si>
  <si>
    <t>276 - 4117</t>
  </si>
  <si>
    <t>276 - 4121</t>
  </si>
  <si>
    <t>276 - 4123</t>
  </si>
  <si>
    <t>276 - 4202</t>
  </si>
  <si>
    <t>276 - 4203</t>
  </si>
  <si>
    <t>276 - 4204</t>
  </si>
  <si>
    <t>276 - 4206</t>
  </si>
  <si>
    <t>276 - 4207</t>
  </si>
  <si>
    <t>276 - 6101</t>
  </si>
  <si>
    <t>276 - 6204</t>
  </si>
  <si>
    <t>276 - 6206</t>
  </si>
  <si>
    <t>276 - 6253</t>
  </si>
  <si>
    <t>276 - 6257</t>
  </si>
  <si>
    <t>276 - 6301</t>
  </si>
  <si>
    <t>276 - 6302</t>
  </si>
  <si>
    <t>276 - 6401</t>
  </si>
  <si>
    <t>276 - 6402</t>
  </si>
  <si>
    <t>276 - 6405</t>
  </si>
  <si>
    <t>276 - 6503</t>
  </si>
  <si>
    <t>277 - 1201</t>
  </si>
  <si>
    <t>277 - 1202</t>
  </si>
  <si>
    <t>277 - 1203</t>
  </si>
  <si>
    <t>277 - 1205</t>
  </si>
  <si>
    <t>277 - 1206</t>
  </si>
  <si>
    <t>277 - 1301</t>
  </si>
  <si>
    <t>277 - 1302</t>
  </si>
  <si>
    <t>277 - 1307</t>
  </si>
  <si>
    <t>277 - 1310</t>
  </si>
  <si>
    <t>277 - 12309</t>
  </si>
  <si>
    <t>277 - 12328</t>
  </si>
  <si>
    <t>277 - 12413</t>
  </si>
  <si>
    <t>277 - 21106</t>
  </si>
  <si>
    <t>277 - 22103</t>
  </si>
  <si>
    <t>277 - 24405</t>
  </si>
  <si>
    <t>277 - 31302</t>
  </si>
  <si>
    <t>277 - 31602</t>
  </si>
  <si>
    <t>277 - 32208</t>
  </si>
  <si>
    <t>277 - 4101</t>
  </si>
  <si>
    <t>277 - 4105</t>
  </si>
  <si>
    <t>277 - 4106</t>
  </si>
  <si>
    <t>277 - 4117</t>
  </si>
  <si>
    <t>277 - 4121</t>
  </si>
  <si>
    <t>277 - 4123</t>
  </si>
  <si>
    <t>277 - 4202</t>
  </si>
  <si>
    <t>277 - 4203</t>
  </si>
  <si>
    <t>277 - 4204</t>
  </si>
  <si>
    <t>277 - 4206</t>
  </si>
  <si>
    <t>277 - 4207</t>
  </si>
  <si>
    <t>277 - 5108</t>
  </si>
  <si>
    <t>277 - 5109</t>
  </si>
  <si>
    <t>277 - 6101</t>
  </si>
  <si>
    <t>277 - 6203</t>
  </si>
  <si>
    <t>277 - 6204</t>
  </si>
  <si>
    <t>277 - 6206</t>
  </si>
  <si>
    <t>277 - 6253</t>
  </si>
  <si>
    <t>277 - 6257</t>
  </si>
  <si>
    <t>277 - 6301</t>
  </si>
  <si>
    <t>277 - 6302</t>
  </si>
  <si>
    <t>277 - 6401</t>
  </si>
  <si>
    <t>277 - 6402</t>
  </si>
  <si>
    <t>277 - 6405</t>
  </si>
  <si>
    <t>277 - 6501</t>
  </si>
  <si>
    <t>277 - 6503</t>
  </si>
  <si>
    <t>277 - 6507</t>
  </si>
  <si>
    <t>278 - 1201</t>
  </si>
  <si>
    <t>278 - 1202</t>
  </si>
  <si>
    <t>278 - 1203</t>
  </si>
  <si>
    <t>278 - 1205</t>
  </si>
  <si>
    <t>278 - 1206</t>
  </si>
  <si>
    <t>278 - 1301</t>
  </si>
  <si>
    <t>278 - 1302</t>
  </si>
  <si>
    <t>278 - 1307</t>
  </si>
  <si>
    <t>278 - 1310</t>
  </si>
  <si>
    <t>278 - 1401</t>
  </si>
  <si>
    <t>278 - 1402</t>
  </si>
  <si>
    <t>278 - 1403</t>
  </si>
  <si>
    <t>278 - 12309</t>
  </si>
  <si>
    <t>278 - 12328</t>
  </si>
  <si>
    <t>278 - 12413</t>
  </si>
  <si>
    <t>278 - 21106</t>
  </si>
  <si>
    <t>278 - 22103</t>
  </si>
  <si>
    <t>278 - 24405</t>
  </si>
  <si>
    <t>278 - 31302</t>
  </si>
  <si>
    <t>278 - 31602</t>
  </si>
  <si>
    <t>278 - 32208</t>
  </si>
  <si>
    <t>278 - 4101</t>
  </si>
  <si>
    <t>278 - 4105</t>
  </si>
  <si>
    <t>278 - 4106</t>
  </si>
  <si>
    <t>278 - 4117</t>
  </si>
  <si>
    <t>278 - 4121</t>
  </si>
  <si>
    <t>278 - 4123</t>
  </si>
  <si>
    <t>278 - 4202</t>
  </si>
  <si>
    <t>278 - 4203</t>
  </si>
  <si>
    <t>278 - 4204</t>
  </si>
  <si>
    <t>278 - 4206</t>
  </si>
  <si>
    <t>278 - 4207</t>
  </si>
  <si>
    <t>278 - 5108</t>
  </si>
  <si>
    <t>278 - 5109</t>
  </si>
  <si>
    <t>278 - 6101</t>
  </si>
  <si>
    <t>278 - 6206</t>
  </si>
  <si>
    <t>278 - 6253</t>
  </si>
  <si>
    <t>278 - 6257</t>
  </si>
  <si>
    <t>278 - 6301</t>
  </si>
  <si>
    <t>278 - 6302</t>
  </si>
  <si>
    <t>278 - 6401</t>
  </si>
  <si>
    <t>278 - 6402</t>
  </si>
  <si>
    <t>278 - 6405</t>
  </si>
  <si>
    <t>278 - 6501</t>
  </si>
  <si>
    <t>278 - 6503</t>
  </si>
  <si>
    <t>278 - 6507</t>
  </si>
  <si>
    <t>285 - 1201</t>
  </si>
  <si>
    <t>285 - 1202</t>
  </si>
  <si>
    <t>285 - 1203</t>
  </si>
  <si>
    <t>285 - 1205</t>
  </si>
  <si>
    <t>285 - 1206</t>
  </si>
  <si>
    <t>285 - 1301</t>
  </si>
  <si>
    <t>285 - 1302</t>
  </si>
  <si>
    <t>285 - 1307</t>
  </si>
  <si>
    <t>285 - 1309</t>
  </si>
  <si>
    <t>285 - 1310</t>
  </si>
  <si>
    <t>285 - 1401</t>
  </si>
  <si>
    <t>285 - 1402</t>
  </si>
  <si>
    <t>285 - 1403</t>
  </si>
  <si>
    <t>285 - 12309</t>
  </si>
  <si>
    <t>285 - 12328</t>
  </si>
  <si>
    <t>285 - 12331</t>
  </si>
  <si>
    <t>285 - 12413</t>
  </si>
  <si>
    <t>285 - 21106</t>
  </si>
  <si>
    <t>285 - 22103</t>
  </si>
  <si>
    <t>285 - 24405</t>
  </si>
  <si>
    <t>285 - 31101</t>
  </si>
  <si>
    <t>285 - 31602</t>
  </si>
  <si>
    <t>285 - 32208</t>
  </si>
  <si>
    <t>285 - 3103</t>
  </si>
  <si>
    <t>285 - 3312</t>
  </si>
  <si>
    <t>285 - 3315</t>
  </si>
  <si>
    <t>285 - 4101</t>
  </si>
  <si>
    <t>285 - 4105</t>
  </si>
  <si>
    <t>285 - 4106</t>
  </si>
  <si>
    <t>285 - 4117</t>
  </si>
  <si>
    <t>285 - 4121</t>
  </si>
  <si>
    <t>285 - 4123</t>
  </si>
  <si>
    <t>285 - 4202</t>
  </si>
  <si>
    <t>285 - 4203</t>
  </si>
  <si>
    <t>285 - 4204</t>
  </si>
  <si>
    <t>285 - 4206</t>
  </si>
  <si>
    <t>285 - 4207</t>
  </si>
  <si>
    <t>285 - 5108</t>
  </si>
  <si>
    <t>285 - 5109</t>
  </si>
  <si>
    <t>285 - 6101</t>
  </si>
  <si>
    <t>285 - 6202</t>
  </si>
  <si>
    <t>285 - 6204</t>
  </si>
  <si>
    <t>285 - 6206</t>
  </si>
  <si>
    <t>285 - 6208</t>
  </si>
  <si>
    <t>285 - 6253</t>
  </si>
  <si>
    <t>285 - 6257</t>
  </si>
  <si>
    <t>285 - 6301</t>
  </si>
  <si>
    <t>285 - 6302</t>
  </si>
  <si>
    <t>285 - 6401</t>
  </si>
  <si>
    <t>285 - 6402</t>
  </si>
  <si>
    <t>285 - 6405</t>
  </si>
  <si>
    <t>285 - 6501</t>
  </si>
  <si>
    <t>285 - 6503</t>
  </si>
  <si>
    <t>285 - 6507</t>
  </si>
  <si>
    <t>282 - 1201</t>
  </si>
  <si>
    <t>282 - 1202</t>
  </si>
  <si>
    <t>282 - 1203</t>
  </si>
  <si>
    <t>282 - 1205</t>
  </si>
  <si>
    <t>282 - 1206</t>
  </si>
  <si>
    <t>282 - 1301</t>
  </si>
  <si>
    <t>282 - 1302</t>
  </si>
  <si>
    <t>282 - 1307</t>
  </si>
  <si>
    <t>282 - 1309</t>
  </si>
  <si>
    <t>282 - 1310</t>
  </si>
  <si>
    <t>282 - 1401</t>
  </si>
  <si>
    <t>282 - 1402</t>
  </si>
  <si>
    <t>282 - 1403</t>
  </si>
  <si>
    <t>282 - 12309</t>
  </si>
  <si>
    <t>282 - 12328</t>
  </si>
  <si>
    <t>282 - 12413</t>
  </si>
  <si>
    <t>282 - 21106</t>
  </si>
  <si>
    <t>282 - 22103</t>
  </si>
  <si>
    <t>282 - 24405</t>
  </si>
  <si>
    <t>282 - 31302</t>
  </si>
  <si>
    <t>282 - 31602</t>
  </si>
  <si>
    <t>282 - 32208</t>
  </si>
  <si>
    <t>282 - 3107</t>
  </si>
  <si>
    <t>282 - 4101</t>
  </si>
  <si>
    <t>282 - 4105</t>
  </si>
  <si>
    <t>282 - 4106</t>
  </si>
  <si>
    <t>282 - 4117</t>
  </si>
  <si>
    <t>282 - 4121</t>
  </si>
  <si>
    <t>282 - 4123</t>
  </si>
  <si>
    <t>282 - 4202</t>
  </si>
  <si>
    <t>282 - 4203</t>
  </si>
  <si>
    <t>282 - 4204</t>
  </si>
  <si>
    <t>282 - 4206</t>
  </si>
  <si>
    <t>282 - 4207</t>
  </si>
  <si>
    <t>282 - 5108</t>
  </si>
  <si>
    <t>282 - 5109</t>
  </si>
  <si>
    <t>282 - 6101</t>
  </si>
  <si>
    <t>282 - 6202</t>
  </si>
  <si>
    <t>282 - 6204</t>
  </si>
  <si>
    <t>282 - 6253</t>
  </si>
  <si>
    <t>282 - 6257</t>
  </si>
  <si>
    <t>282 - 6301</t>
  </si>
  <si>
    <t>282 - 6302</t>
  </si>
  <si>
    <t>282 - 6401</t>
  </si>
  <si>
    <t>282 - 6402</t>
  </si>
  <si>
    <t>282 - 6405</t>
  </si>
  <si>
    <t>282 - 6501</t>
  </si>
  <si>
    <t>282 - 6503</t>
  </si>
  <si>
    <t>282 - 6507</t>
  </si>
  <si>
    <t>1203 - Določanje in označevanje obstoječih podzemnih naprav, ki se križajo ali potekajo vzporedno s predvideno infrastrukturo,  z vidnimi znaki na terenu, s pisanjem zapisnika o primopredaji, eventuelne skice.</t>
  </si>
  <si>
    <t>1205 - Trasiranje in označevanje trase obstoječega vodovoda, ki se nahaja v bližini predvidene infrastrukture. V ceni je vključena postavitev vidnih znakov na terenu in predaja zapisnika meritev. Obračun po dejanskih stroških + 3% man. str.</t>
  </si>
  <si>
    <t>1206 - Trasiranje in označevanje trase obstoječega plinovoda, ki se nahaja v bližini predvidene infrastrukture. V ceni je vključena postavitev vidnih znakov na terenu in predaja zapisnika meritev. Obračun po dejanskih stroških + 3% man. str.</t>
  </si>
  <si>
    <t>1207 - Trasiranje in označevanje trase obstoječega elektro-energetskega omrežja, ki se nahaja v bližini predvidene infrastrukture. V ceni je vključena postavitev vidnih znakov na terenu in predaja zapisnika meritev. Obračun po dejanskih stroških + 3% man. str.</t>
  </si>
  <si>
    <t>1208 - Trasiranje in označevanje trase obstoječega telekomunikacijskega omrežja - TELEKOM, ki se nahaja v bližini predvidene infrastrukture. V ceni je vključena postavitev vidnih znakov na terenu in predaja zapisnika meritev. Obračun po dejanskih stroških + 3% man. str.</t>
  </si>
  <si>
    <t>1209 - Trasiranje in označevanje trase obstoječega telekomunikacijskega omrežja - T2, ki se nahaja v bližini predvidene infrastrukture. V ceni je vključena postavitev vidnih znakov na terenu in predaja zapisnika meritev. Obračun po dejanskih stroških + 3% man. str.</t>
  </si>
  <si>
    <t>1210 - Trasiranje in označevanje trase obstoječega telekomunikacijskega omrežja - TELEMACH, ki se nahaja v bližini predvidene infrastrukture. V ceni je vključena postavitev vidnih znakov na terenu in predaja zapisnika meritev. Obračun po dejanskih stroških + 3% man. str.</t>
  </si>
  <si>
    <t>1211 - Trasiranje in označevanje trase obstoječega telekomunikacijskega omrežja, ki se nahaja v bližini predvidene infrastrukture. V ceni je vključena postavitev vidnih znakov na terenu in predaja zapisnika meritev. Obračun po dejanskih stroških + 3% man. str.</t>
  </si>
  <si>
    <t>1212 - Trasiranje in označevanje trase obstoječega omrežja javne razsvetljave, ki se nahaja v bližini predvidene infrastrukture. V ceni je vključena postavitev vidnih znakov na terenu in predaja zapisnika meritev. Obračun po dejanskih stroških + 3% man. str.</t>
  </si>
  <si>
    <t>1213 - Trasiranje in označevanje trase obstoječe meteorne kanalizacije, ki se nahaja v bližini predvidene infrastrukture. V ceni je vključena postavitev vidnih znakov na terenu in predaja zapisnika meritev. Obračun po dejanskih stroških + 3% man. str.</t>
  </si>
  <si>
    <t>1214 - Trasiranje in označevanje trase obstoječe fekalne kanalizacije, ki se nahaja v bližini predvidene infrastrukture. V ceni je vključena postavitev vidnih znakov na terenu in predaja zapisnika meritev. Obračun po dejanskih stroških + 3% man. str.</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</si>
  <si>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</si>
  <si>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</si>
  <si>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t>
  </si>
  <si>
    <t>1401 - Izvedba projektantskega nadzora, obračun na podlagi potrditve nadzornega organa</t>
  </si>
  <si>
    <t>1402 - Nadzor pristojnih služb ostalih komunalnih vodov na območju, obračun na podlagi potrditve nadzornga organa.</t>
  </si>
  <si>
    <t>1403 - Izvedba geomehanskega nadzora, prevzem gradbene jame in temeljnih tal, obračun na podlagi potrditve nadzornga organa</t>
  </si>
  <si>
    <t>1404 - Nadzor krajinskega arhitekta, obračun na podlagi potrditve nadzornga organa</t>
  </si>
  <si>
    <t>12303 - Porušitev in odstranitev makadamskega vozišča v debelini nad 20 cm, vključno z nakladanjem na prevozno sredstvo, z odvozom na začasno deponijo izvajalca za kasnejšo uporabo oz. na stalno  gradbeno deponijo in plačilom deponijske takse</t>
  </si>
  <si>
    <t>12322 - Rezkanje in odvoz krovne plasti v debelini 4 do 7 cm vključno z nakladanjem na prevozno sredstvo, z odvozom na začasno deponijo izvajalca za kasnejšo uporabo oz. na stalno  gradbeno deponijo in plačilom deponijske takse</t>
  </si>
  <si>
    <t>12324 - Rezkanje in odvoz asfaltne krovne plasti v debelini nad 10 cm vključno z nakladanjem na prevozno sredstvo, z odvozom na začasno deponijo izvajalca za kasnejšo uporabo oz. na stalno  gradbeno deponijo in plačilom deponijske takse</t>
  </si>
  <si>
    <t>12404 - Porušitev in odstranitev kanalizacije iz cevi s premerom do 40 cm vključno z nakladanjem na prevozno sredstvo, z odvozom na  stalno gradbeno deponijo in plačilom deponijske takse</t>
  </si>
  <si>
    <t>12413 - Porušitev in odstranitev jaška z notranjo stranico/premerom 61 do 100 cm vključno z nakladanjem na prevozno sredstvo, z odvozom na stalno gradbeno deponijo in plačilom deponijske takse</t>
  </si>
  <si>
    <t>2107 - Strojni izkopi globine 0-0.5m, v terenu III. -IV. kat. vključno z nakladanjem na prevozno sredstvo, z odvozom na začasno deponijo izvajalca za kasnejšo uporabo oz. na stalno  gradbeno deponijo in plačilom deponijske takse</t>
  </si>
  <si>
    <t>21106 - Široki izkop vezljive zemljine – 3. kategorije – strojno z nakladanjem vključno z nakladanjem na prevozno sredstvo, z odvozom na začasno deponijo izvajalca za kasnejšo uporabo oz. na stalno gradbeno deponijo in plačilom deponijske takse</t>
  </si>
  <si>
    <t>21108 - Široki izkop zrnate kamnine – 3. kategorije – strojno z nakladanjem vključno z nakladanjem na prevozno sredstvo, z odvozom na začasno deponijo izvajalca za kasnejšo uporabo oz. na stalno gradbeno deponijo in plačilom deponijske takse</t>
  </si>
  <si>
    <t>26304 - Odlaganje odpadnega asfalta na komunalno deponijo vključno s plačilom deponijske takse.</t>
  </si>
  <si>
    <t>24404 -  Izdelava posteljice iz drobljenih kamnitih zrn v debelini 30 cm vključno z nabavo in dobavo materiala</t>
  </si>
  <si>
    <t>24405 - Izdelava posteljice iz drobljenih kamnitih zrn v debelini 40 cm vključno z nabavo in dobavo materiala</t>
  </si>
  <si>
    <t>31101 - Izdelava nevezane nosilne plasti gramoza v debelini do 20 cm vključno z nabavo in dobavo materiala</t>
  </si>
  <si>
    <t>31302 - Izdelava nevezane nosilne plasti enakomerno zrnatega drobljenca iz kamnine v debelini 21 do 30 cm31302 - Izdelava nevezane nosilne plasti enakomerno zrnatega drobljenca iz kamnine v debelini 21 do 30 cm vključno z nabavo in dobavo materiala</t>
  </si>
  <si>
    <t>31503 - Izdelava nosilne plasti bituminizirane zmesi AC 16 base B 50/70 A3 v debelini 6 cm vključno z nabavo in dobavo materiala</t>
  </si>
  <si>
    <t>31602 - Izdelava nosilne plasti bituminizirane zmesi AC 22 base B 50/70 A3 v debelini 6 cm vključno z nabavo in dobavo materiala</t>
  </si>
  <si>
    <t>32208 - Izdelava obrabne in zaporne plasti bituminizirane zmesi AC 8 surf B 50/70 A3 v debelini 4 cm vključno z nabavo in dobavo materiala</t>
  </si>
  <si>
    <t>32311 - Izdelava obrabne in zaporne plasti bituminizirane zmesi AC 11 surf B 50/70 A3 v debelini 4 cm vključno z nabavo in dobavo materiala</t>
  </si>
  <si>
    <t>52901 - Obbetoniranje cevi za kanalizacijo vseh vrst materialov s cementnim betonom C 16/20, po detajlu iz načrta, premera cevi 15 cm</t>
  </si>
  <si>
    <t>3101 - Odriv humusa debeline 20cm minimalno 5m od roba gradbene jame, oziroma odvoz na začasno deponijo izvajalca za kasnejšo uporabo</t>
  </si>
  <si>
    <t>3209 - Navoz plodne zemlje v debelini 15 cm, ročno razgrinjanje, grobo in fino planiranje, dognojevanje, nabava in setev travne mešanice (cca. 25-50 g travne mešanice na m²), zagrabljanje, uvaljanje in čiščenje po končanih delih (material z začasne deponije, odriv).</t>
  </si>
  <si>
    <t>3210 - Navoz plodne zemlje v debelini 20 cm, strojno razgrinjanje, grobo in fino planiranje, dognojevanje, nabava in setev travne mešanice (cca. 25-50 g travne mešanice na m²), zagrabljanje, uvaljanje in čiščenje po končanih delih (material z začasne deponije, odriv).</t>
  </si>
  <si>
    <t>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t>
  </si>
  <si>
    <t>3304 - Rušenje žičnate ograje višine 1,5 - 2,5m z jeklenimi stebriči in ponovna vzpostavitev žičnate ograje v prvotno stanje po končani gradnji,  v ceni upoštevati 30 % novega materiala za zamenjavo delov ograje neprimernih za ponovno vgradnjo, ter odvoz na trajno deponijo delov ograje neprimernih za ponovno vgradnjo</t>
  </si>
  <si>
    <t>4105 - Vertikalni strojni izkop gradbene jame globine 0-4m, v terenu III. kat. z nakladanjem na kamion in odvozom na začasno gradbeno deponijo po izboru izvajalca vključno z vsemi stroški deponije</t>
  </si>
  <si>
    <t>4107 - Vertikalni strojni izkop gradbene jame globine 4-6m, v terenu III. kat. z nakladanjem na kamion in odvozom na začasno gradbeno deponijo po izboru izvajalca vključno z vsemi stroški deponije</t>
  </si>
  <si>
    <t>4109 - Strojni izkop jarka, skladno z določili geomehanskega poročila, globine 0-4m, v terenu III. kat. z nakladanjem na kamion in odvozom na začasno gradbeno deponijo po izboru izvajalca vključno z vsemi stroški deponije</t>
  </si>
  <si>
    <t>4111 - Strojni izkop jarka, skladno z določili geomehanskega poročila, globine 4-6m, v terenu III. kat. z nakladanjem na kamion in odvozom na začasno gradbeno deponijo po izboru izvajalca vključno z vsemi stroški deponije</t>
  </si>
  <si>
    <t>4121 - Ročni izkop jarka globine 0 - 2 m, z nakladanjem na kamion in odvozom na začasno gradbeno deponijo po izboru izvajalca vključno z vsemi stroški deponije</t>
  </si>
  <si>
    <t>4122 - Ročni izkop jarka globine 2 - 4 m, z nakladanjem na kamion in odvozom na začasno gradbeno deponijo po izboru izvajalca vključno z vsemi stroški deponije</t>
  </si>
  <si>
    <t>4123 - Nakladanje materiala na začasni deponiji in odvoz materiala na gradbišče za zasip gradbene jame, vključno z vgradnjo materiala v zasip gradbene jame</t>
  </si>
  <si>
    <t>4126 - Hladno miniranje kamnine vključno z nakladanjem na kamion, odvozom na stalno gradbeno deponijo, vključno s plačilom deponijske takse. V ceni je potrebno upoštevati koeficient povečanja prostornine ter vsa dodatna in zaščitna dela, potrebna za izvedbo minerskih del.</t>
  </si>
  <si>
    <t>4207 - Zasip jarka z dovozom novega gramoznega zasipnega materiala  različnih frakcij z utrjevanjem v slojih po 30 cm do 95 % trdnosti po standardnem Proctorjevem postopku; vključno z  nabavo in dobavo  zasipnega materiala.</t>
  </si>
  <si>
    <t>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t>
  </si>
  <si>
    <t>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</si>
  <si>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t>
  </si>
  <si>
    <t>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</si>
  <si>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t>
  </si>
  <si>
    <t>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</si>
  <si>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t>
  </si>
  <si>
    <t>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t>
  </si>
  <si>
    <t>6212 - Nabava, dobava in montaža revizijskih jaškov iz armiranega poliestra po SIST EN 14364, min. SN 5.000 N/m2, komplet z izdelano muldo in priključnimi cevmi (vtok, Iztok).  Premer jaška 1000mm, globina 6 - 7m, za priključno cev DN250mm. Minimalna debelina sten revizijskega jaška je 15mm. V ceni je vključena tudi izdelava AB temeljne plošče jaška debeline 20cm, iz betona C25/30. Jaški morajo biti izdelani po enaki tehnologiji kot kanalizacijske cevi. Vgradnja po detajlu.</t>
  </si>
  <si>
    <t>6215 - Nabava, dobava in montaža revizijskih jaškov iz armiranega poliestra po SIST EN 14364, min. SN 5.000 N/m2, komplet z izdelano muldo in priključnimi cevmi (vtok, Iztok).  Premer jaška 1000mm, globina 1 - 2m, za priključno cev DN300mm. Minimalna debelina sten revizijskega jaška je 15mm. V ceni je vključena tudi izdelava AB temeljne plošče jaška debeline 20cm, iz betona C25/30. Jaški morajo biti izdelani po enaki tehnologiji kot kanalizacijske cevi. Vgradnja po detajlu.</t>
  </si>
  <si>
    <t>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t>
  </si>
  <si>
    <t>6219 - Nabava, dobava in montaža revizijskih jaškov iz armiranega poliestra po SIST EN 14364, min. SN 5.000 N/m2, komplet z izdelano muldo in priključnimi cevmi (vtok, Iztok).  Premer jaška 1000mm, globina 3 - 4m, za priključno cev DN300mm. Minimalna debelina sten revizijskega jaška je 15mm. V ceni je vključena tudi izdelava AB temeljne plošče jaška debeline 20cm, iz betona C25/30. Jaški morajo biti izdelani po enaki tehnologiji kot kanalizacijske cevi. Vgradnja po detajlu.</t>
  </si>
  <si>
    <t>6221 - Nabava, dobava in montaža revizijskih jaškov iz armiranega poliestra po SIST EN 14364, min. SN 5.000 N/m2, komplet z izdelano muldo in priključnimi cevmi (vtok, Iztok).  Premer jaška 1000mm, globina 4 - 5m, za priključno cev DN300mm. Minimalna debelina sten revizijskega jaška je 15mm. V ceni je vključena tudi izdelava AB temeljne plošče jaška debeline 20cm, iz betona C25/30. Jaški morajo biti izdelani po enaki tehnologiji kot kanalizacijske cevi. Vgradnja po detajlu.</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</si>
  <si>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</si>
  <si>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t>
  </si>
  <si>
    <t>6404 - Preizkus tesnosti kanala po standardu SIST EN 1610 - vakuumski kanal. Vključno z vsemi dodatnimi in zaščitnimi deli.</t>
  </si>
  <si>
    <t>6501 - Izvedba križanja z obstoječim vodovodom v skladu z navodili upravljavca komunalnega voda</t>
  </si>
  <si>
    <t>6502 - Izvedba križanja z obstoječim podzemnim vodom javne razsvetljave v skladu z navodili upravljavca komunalnega voda</t>
  </si>
  <si>
    <t>6503 - Izvedba križanja z obstoječim podzemnim telekomunikacijskim vodom v skladu z navodili upravljavca komunalnega voda</t>
  </si>
  <si>
    <t>6504 - Izvedba križanja z obstoječim podzemnim elektroenergetskim vodom v skladu z navodili upravljavca komunalnega voda</t>
  </si>
  <si>
    <t>6505 - Izvedba križanja z obstoječim kanalom za odpadno padavinsko vodo v skladu z navodili upravljavca komunalnega voda</t>
  </si>
  <si>
    <t>6506 - Izvedba križanja z obstoječim kanalom za odpadno vodo v skladu z navodili upravljavca komunalnega voda</t>
  </si>
  <si>
    <t>6507 - Izvedba križanja z obstoječim plinovodom v skladu z navodili upravljavca komunalnega voda</t>
  </si>
  <si>
    <t>6508 - Izvedba križanja z obstoječim vročevodom v skladu z navodili upravljavca komunalnega voda</t>
  </si>
  <si>
    <t>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</si>
  <si>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</si>
  <si>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</si>
  <si>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</si>
  <si>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CENA/ENOTO
(EUR brez DDV)</t>
  </si>
  <si>
    <t>31604 - Izdelava nosilne plasti bituminizirane zmesi AC 22 base B 50/70 A3 v debelini 8 cm vključno z nabavo in dobavo materiala</t>
  </si>
  <si>
    <t>24414 - Izdelava posteljice iz mešanih kamnitih zrn v debelini nad 50 cm vključno z nabavo in dobavo materiala</t>
  </si>
  <si>
    <t>3 POSEGI V OBSTOJEČE VOZIŠČE</t>
  </si>
  <si>
    <t>1NA</t>
  </si>
  <si>
    <t>1101-1</t>
  </si>
  <si>
    <t>1102-1</t>
  </si>
  <si>
    <t>1103-1</t>
  </si>
  <si>
    <t>1104-1</t>
  </si>
  <si>
    <t>1105-1</t>
  </si>
  <si>
    <t>1106-1</t>
  </si>
  <si>
    <t>0201-1</t>
  </si>
  <si>
    <t>449 - 1201</t>
  </si>
  <si>
    <t>449 - 1202</t>
  </si>
  <si>
    <t>449 - 1203</t>
  </si>
  <si>
    <t>449 - 1205</t>
  </si>
  <si>
    <t>449 - 1301</t>
  </si>
  <si>
    <t>449 - 1401</t>
  </si>
  <si>
    <t>449 - 1402</t>
  </si>
  <si>
    <t>449 - 1403</t>
  </si>
  <si>
    <t>449 - 4107</t>
  </si>
  <si>
    <t>449 - 4110</t>
  </si>
  <si>
    <t>449 - 4201</t>
  </si>
  <si>
    <t>449 - 4202</t>
  </si>
  <si>
    <t>449 - 4203</t>
  </si>
  <si>
    <t>449 - 4204</t>
  </si>
  <si>
    <t>449 - 4207</t>
  </si>
  <si>
    <t>449 - 6101</t>
  </si>
  <si>
    <t>449 - 6202</t>
  </si>
  <si>
    <t>449 - 6204</t>
  </si>
  <si>
    <t>449 - 6205</t>
  </si>
  <si>
    <t>449 - 6206</t>
  </si>
  <si>
    <t>449 - 6207</t>
  </si>
  <si>
    <t>449 - 6253</t>
  </si>
  <si>
    <t>449 - 6301</t>
  </si>
  <si>
    <t>449 - 6401</t>
  </si>
  <si>
    <t>449 - 6402</t>
  </si>
  <si>
    <t>449 - 6405</t>
  </si>
  <si>
    <t>448 - 1201</t>
  </si>
  <si>
    <t>448 - 1202</t>
  </si>
  <si>
    <t>448 - 1301</t>
  </si>
  <si>
    <t>448 - 1302</t>
  </si>
  <si>
    <t>448 - 1307</t>
  </si>
  <si>
    <t>448 - 1401</t>
  </si>
  <si>
    <t>448 - 1402</t>
  </si>
  <si>
    <t>448 - 1403</t>
  </si>
  <si>
    <t>448 - 12309</t>
  </si>
  <si>
    <t>448 - 2208</t>
  </si>
  <si>
    <t>448 - 22103</t>
  </si>
  <si>
    <t>448 - 31302</t>
  </si>
  <si>
    <t>448 - 31602</t>
  </si>
  <si>
    <t>448 - 34901</t>
  </si>
  <si>
    <t>448 - 4107</t>
  </si>
  <si>
    <t>448 - 4110</t>
  </si>
  <si>
    <t>448 - 4201</t>
  </si>
  <si>
    <t>448 - 4202</t>
  </si>
  <si>
    <t>448 - 4203</t>
  </si>
  <si>
    <t>448 - 4204</t>
  </si>
  <si>
    <t>448 - 4207</t>
  </si>
  <si>
    <t>448 - 6101</t>
  </si>
  <si>
    <t>448 - 6202</t>
  </si>
  <si>
    <t>448 - 6204</t>
  </si>
  <si>
    <t>448 - 6206</t>
  </si>
  <si>
    <t>448 - 6253</t>
  </si>
  <si>
    <t>448 - 6301</t>
  </si>
  <si>
    <t>448 - 6401</t>
  </si>
  <si>
    <t>448 - 6402</t>
  </si>
  <si>
    <t>448 - 6405</t>
  </si>
  <si>
    <t>452 - 1201</t>
  </si>
  <si>
    <t>452 - 1202</t>
  </si>
  <si>
    <t>452 - 1203</t>
  </si>
  <si>
    <t>452 - 1205</t>
  </si>
  <si>
    <t>452 - 1301</t>
  </si>
  <si>
    <t>452 - 1302</t>
  </si>
  <si>
    <t>452 - 1307</t>
  </si>
  <si>
    <t>452 - 1401</t>
  </si>
  <si>
    <t>452 - 1402</t>
  </si>
  <si>
    <t>452 - 1403</t>
  </si>
  <si>
    <t>452 - 22103</t>
  </si>
  <si>
    <t>452 - 31302</t>
  </si>
  <si>
    <t>452 - 4107</t>
  </si>
  <si>
    <t>452 - 4110</t>
  </si>
  <si>
    <t>452 - 4201</t>
  </si>
  <si>
    <t>452 - 4202</t>
  </si>
  <si>
    <t>452 - 4203</t>
  </si>
  <si>
    <t>452 - 4204</t>
  </si>
  <si>
    <t>452 - 4207</t>
  </si>
  <si>
    <t>452 - 6101</t>
  </si>
  <si>
    <t>452 - 6202</t>
  </si>
  <si>
    <t>452 - 6204</t>
  </si>
  <si>
    <t>452 - 6253</t>
  </si>
  <si>
    <t>452 - 6301</t>
  </si>
  <si>
    <t>452 - 6401</t>
  </si>
  <si>
    <t>452 - 6402</t>
  </si>
  <si>
    <t>452 - 6405</t>
  </si>
  <si>
    <t>450 - 1201</t>
  </si>
  <si>
    <t>450 - 1202</t>
  </si>
  <si>
    <t>450 - 1203</t>
  </si>
  <si>
    <t>450 - 1213</t>
  </si>
  <si>
    <t>450 - 1301</t>
  </si>
  <si>
    <t>450 - 1302</t>
  </si>
  <si>
    <t>450 - 1307</t>
  </si>
  <si>
    <t>450 - 1401</t>
  </si>
  <si>
    <t>450 - 1402</t>
  </si>
  <si>
    <t>450 - 1403</t>
  </si>
  <si>
    <t>450 - 12309</t>
  </si>
  <si>
    <t>450 - 12328</t>
  </si>
  <si>
    <t>450 - 2208</t>
  </si>
  <si>
    <t>450 - 22103</t>
  </si>
  <si>
    <t>450 - 24405</t>
  </si>
  <si>
    <t>450 - 31602</t>
  </si>
  <si>
    <t>450 - 34901</t>
  </si>
  <si>
    <t>450 - 4107</t>
  </si>
  <si>
    <t>450 - 4110</t>
  </si>
  <si>
    <t>450 - 4201</t>
  </si>
  <si>
    <t>450 - 4202</t>
  </si>
  <si>
    <t>450 - 4203</t>
  </si>
  <si>
    <t>450 - 4204</t>
  </si>
  <si>
    <t>450 - 4207</t>
  </si>
  <si>
    <t>450 - 6101</t>
  </si>
  <si>
    <t>450 - 6202</t>
  </si>
  <si>
    <t>450 - 6204</t>
  </si>
  <si>
    <t>450 - 6253</t>
  </si>
  <si>
    <t>450 - 6301</t>
  </si>
  <si>
    <t>450 - 6401</t>
  </si>
  <si>
    <t>450 - 6402</t>
  </si>
  <si>
    <t>450 - 6405</t>
  </si>
  <si>
    <t>450 - 6501</t>
  </si>
  <si>
    <t>451 - 1201</t>
  </si>
  <si>
    <t>451 - 1202</t>
  </si>
  <si>
    <t>451 - 1203</t>
  </si>
  <si>
    <t>451 - 1301</t>
  </si>
  <si>
    <t>451 - 1302</t>
  </si>
  <si>
    <t>451 - 1307</t>
  </si>
  <si>
    <t>451 - 1401</t>
  </si>
  <si>
    <t>451 - 1402</t>
  </si>
  <si>
    <t>451 - 1403</t>
  </si>
  <si>
    <t>451 - 12309</t>
  </si>
  <si>
    <t>451 - 12328</t>
  </si>
  <si>
    <t>451 - 2208</t>
  </si>
  <si>
    <t>451 - 22103</t>
  </si>
  <si>
    <t>451 - 24405</t>
  </si>
  <si>
    <t>451 - 31302</t>
  </si>
  <si>
    <t>451 - 31602</t>
  </si>
  <si>
    <t>451 - 34901</t>
  </si>
  <si>
    <t>451 - 4107</t>
  </si>
  <si>
    <t>451 - 4110</t>
  </si>
  <si>
    <t>451 - 4201</t>
  </si>
  <si>
    <t>451 - 4202</t>
  </si>
  <si>
    <t>451 - 4203</t>
  </si>
  <si>
    <t>451 - 4204</t>
  </si>
  <si>
    <t>451 - 4207</t>
  </si>
  <si>
    <t>451 - 6101</t>
  </si>
  <si>
    <t>451 - 6202</t>
  </si>
  <si>
    <t>451 - 6204</t>
  </si>
  <si>
    <t>451 - 6253</t>
  </si>
  <si>
    <t>451 - 6301</t>
  </si>
  <si>
    <t>451 - 6401</t>
  </si>
  <si>
    <t>451 - 6402</t>
  </si>
  <si>
    <t>451 - 6405</t>
  </si>
  <si>
    <t>451 - 6501</t>
  </si>
  <si>
    <t>1101-2</t>
  </si>
  <si>
    <t>1102-2</t>
  </si>
  <si>
    <t>1103-2</t>
  </si>
  <si>
    <t>1104-2</t>
  </si>
  <si>
    <t>1105-2</t>
  </si>
  <si>
    <t>1106-2</t>
  </si>
  <si>
    <t>201-2</t>
  </si>
  <si>
    <t>2NA</t>
  </si>
  <si>
    <t>446 - 1201</t>
  </si>
  <si>
    <t>446 - 1202</t>
  </si>
  <si>
    <t>446 - 1203</t>
  </si>
  <si>
    <t>446 - 1301</t>
  </si>
  <si>
    <t>446 - 1302</t>
  </si>
  <si>
    <t>446 - 1307</t>
  </si>
  <si>
    <t>446 - 1310</t>
  </si>
  <si>
    <t>446 - 1311</t>
  </si>
  <si>
    <t>446 - 1312</t>
  </si>
  <si>
    <t>446 - 1401</t>
  </si>
  <si>
    <t>446 - 1402</t>
  </si>
  <si>
    <t>446 - 1403</t>
  </si>
  <si>
    <t>446 - 12309</t>
  </si>
  <si>
    <t>446 - 12324</t>
  </si>
  <si>
    <t>446 - 12328</t>
  </si>
  <si>
    <t>446 - 21106</t>
  </si>
  <si>
    <t>446 - 22103</t>
  </si>
  <si>
    <t>446 - 24405</t>
  </si>
  <si>
    <t>446 - 31101</t>
  </si>
  <si>
    <t>446 - 31503</t>
  </si>
  <si>
    <t>446 - 31602</t>
  </si>
  <si>
    <t>446 - 4101</t>
  </si>
  <si>
    <t>446 - 4105</t>
  </si>
  <si>
    <t>446 - 4109</t>
  </si>
  <si>
    <t>446 - 4113</t>
  </si>
  <si>
    <t>446 - 4117</t>
  </si>
  <si>
    <t>446 - 4121</t>
  </si>
  <si>
    <t>446 - 4124</t>
  </si>
  <si>
    <t>446 - 4201</t>
  </si>
  <si>
    <t>446 - 4202</t>
  </si>
  <si>
    <t>446 - 4203</t>
  </si>
  <si>
    <t>446 - 4204</t>
  </si>
  <si>
    <t>446 - 4206</t>
  </si>
  <si>
    <t>446 - 6101</t>
  </si>
  <si>
    <t>446 - 6102</t>
  </si>
  <si>
    <t>446 - 5307</t>
  </si>
  <si>
    <t>446 - 6206</t>
  </si>
  <si>
    <t>446 - 6215</t>
  </si>
  <si>
    <t>446 - 6217</t>
  </si>
  <si>
    <t>446 - 6253</t>
  </si>
  <si>
    <t>446 - 6257</t>
  </si>
  <si>
    <t>446 - 6301</t>
  </si>
  <si>
    <t>446 - 6305</t>
  </si>
  <si>
    <t>446 - 6401</t>
  </si>
  <si>
    <t>446 - 6402</t>
  </si>
  <si>
    <t>446 - 6405</t>
  </si>
  <si>
    <t>446 - 6501</t>
  </si>
  <si>
    <t>446 - 6503</t>
  </si>
  <si>
    <t>446 - 6507</t>
  </si>
  <si>
    <t>446 - 6510</t>
  </si>
  <si>
    <t>447 - 1201</t>
  </si>
  <si>
    <t>Hruševska cesta, odsek 2</t>
  </si>
  <si>
    <t>447 - 1202</t>
  </si>
  <si>
    <t>447 - 1203</t>
  </si>
  <si>
    <t>447 - 1301</t>
  </si>
  <si>
    <t>447 - 1302</t>
  </si>
  <si>
    <t>447 - 1403</t>
  </si>
  <si>
    <t>447 - 12309</t>
  </si>
  <si>
    <t>447 - 12327</t>
  </si>
  <si>
    <t>447 - 22103</t>
  </si>
  <si>
    <t>447 - 24405</t>
  </si>
  <si>
    <t>447 - 31302</t>
  </si>
  <si>
    <t>447 - 31602</t>
  </si>
  <si>
    <t>447 - 32311</t>
  </si>
  <si>
    <t>447 - 35301</t>
  </si>
  <si>
    <t>447 - 4101</t>
  </si>
  <si>
    <t>447 - 4109</t>
  </si>
  <si>
    <t>447 - 4110</t>
  </si>
  <si>
    <t>447 - 4121</t>
  </si>
  <si>
    <t>447 - 4202</t>
  </si>
  <si>
    <t>447 - 4203</t>
  </si>
  <si>
    <t>447 - 4204</t>
  </si>
  <si>
    <t>447 - 4206</t>
  </si>
  <si>
    <t>447 - 6101</t>
  </si>
  <si>
    <t>447 - 6202</t>
  </si>
  <si>
    <t>447 - 6204</t>
  </si>
  <si>
    <t>447 - 6301</t>
  </si>
  <si>
    <t>447 - 6302</t>
  </si>
  <si>
    <t>447 - 6401</t>
  </si>
  <si>
    <t>447 - 6402</t>
  </si>
  <si>
    <t>447 - 6501</t>
  </si>
  <si>
    <t>447 - 6503</t>
  </si>
  <si>
    <t>447 - 6504</t>
  </si>
  <si>
    <t>447 - 6507</t>
  </si>
  <si>
    <t>144 - 1201</t>
  </si>
  <si>
    <t>144 - 1202</t>
  </si>
  <si>
    <t>144 - 1203</t>
  </si>
  <si>
    <t>144 - 1301</t>
  </si>
  <si>
    <t>144 - 1305</t>
  </si>
  <si>
    <t>144 - 1403</t>
  </si>
  <si>
    <t>144 - 12309</t>
  </si>
  <si>
    <t>144 - 12328</t>
  </si>
  <si>
    <t>144 - 24405</t>
  </si>
  <si>
    <t>144 - 31302</t>
  </si>
  <si>
    <t>144 - 31602</t>
  </si>
  <si>
    <t>144 - 32311</t>
  </si>
  <si>
    <t>144 - 35301</t>
  </si>
  <si>
    <t>144 - 4109</t>
  </si>
  <si>
    <t>144 - 4110</t>
  </si>
  <si>
    <t>144 - 4121</t>
  </si>
  <si>
    <t>144 - 4202</t>
  </si>
  <si>
    <t>144 - 4203</t>
  </si>
  <si>
    <t>144 - 4204</t>
  </si>
  <si>
    <t>144 - 4206</t>
  </si>
  <si>
    <t>144 - 6101</t>
  </si>
  <si>
    <t>144 - 6202</t>
  </si>
  <si>
    <t>144 - 6204</t>
  </si>
  <si>
    <t>144 - 6301</t>
  </si>
  <si>
    <t>144 - 6302</t>
  </si>
  <si>
    <t>144 - 6401</t>
  </si>
  <si>
    <t>144 - 6402</t>
  </si>
  <si>
    <t>144 - 6503</t>
  </si>
  <si>
    <t>144 - 6504</t>
  </si>
  <si>
    <t>144 - 6507</t>
  </si>
  <si>
    <t>144 - 6508</t>
  </si>
  <si>
    <t>445 - 1201</t>
  </si>
  <si>
    <t>445 - 1202</t>
  </si>
  <si>
    <t>445 - 1203</t>
  </si>
  <si>
    <t>445 - 1301</t>
  </si>
  <si>
    <t>445 - 1302</t>
  </si>
  <si>
    <t>445 - 1310</t>
  </si>
  <si>
    <t>445 - 1311</t>
  </si>
  <si>
    <t>445 - 1312</t>
  </si>
  <si>
    <t>445 - 1401</t>
  </si>
  <si>
    <t>445 - 1402</t>
  </si>
  <si>
    <t>445 - 1403</t>
  </si>
  <si>
    <t>445 - 12309</t>
  </si>
  <si>
    <t>445 - 12324</t>
  </si>
  <si>
    <t>445 - 12328</t>
  </si>
  <si>
    <t>445 - 21106</t>
  </si>
  <si>
    <t>445 - 22103</t>
  </si>
  <si>
    <t>445 - 24405</t>
  </si>
  <si>
    <t>445 - 31101</t>
  </si>
  <si>
    <t>445 - 31602</t>
  </si>
  <si>
    <t>445 - 32311</t>
  </si>
  <si>
    <t>445 - 4102</t>
  </si>
  <si>
    <t>445 - 4105</t>
  </si>
  <si>
    <t>445 - 4107</t>
  </si>
  <si>
    <t>445 - 4109</t>
  </si>
  <si>
    <t>445 - 4113</t>
  </si>
  <si>
    <t>445 - 4114</t>
  </si>
  <si>
    <t>445 - 4117</t>
  </si>
  <si>
    <t>445 - 4118</t>
  </si>
  <si>
    <t>445 - 4121</t>
  </si>
  <si>
    <t>445 - 4122</t>
  </si>
  <si>
    <t>445 - 4124</t>
  </si>
  <si>
    <t>445 - 4201</t>
  </si>
  <si>
    <t>445 - 4202</t>
  </si>
  <si>
    <t>445 - 4203</t>
  </si>
  <si>
    <t>445 - 4204</t>
  </si>
  <si>
    <t>445 - 4206</t>
  </si>
  <si>
    <t>445 - 6101</t>
  </si>
  <si>
    <t>445 - 6102</t>
  </si>
  <si>
    <t>445 - 5307</t>
  </si>
  <si>
    <t>445 - 6204</t>
  </si>
  <si>
    <t>445 - 6206</t>
  </si>
  <si>
    <t>445 - 6207</t>
  </si>
  <si>
    <t>445 - 6208</t>
  </si>
  <si>
    <t>445 - 6219</t>
  </si>
  <si>
    <t>445 - 6221</t>
  </si>
  <si>
    <t>445 - 6253</t>
  </si>
  <si>
    <t>445 - 6301</t>
  </si>
  <si>
    <t>445 - 6305</t>
  </si>
  <si>
    <t>445 - 6401</t>
  </si>
  <si>
    <t>445 - 6402</t>
  </si>
  <si>
    <t>445 - 6405</t>
  </si>
  <si>
    <t>445 - 6501</t>
  </si>
  <si>
    <t>445 - 6503</t>
  </si>
  <si>
    <t>445 - 6507</t>
  </si>
  <si>
    <t>443 - 1201</t>
  </si>
  <si>
    <t>443 - 1202</t>
  </si>
  <si>
    <t>443 - 1203</t>
  </si>
  <si>
    <t>443 - 1301</t>
  </si>
  <si>
    <t>443 - 1302</t>
  </si>
  <si>
    <t>443 - 1307</t>
  </si>
  <si>
    <t>443 - 1310</t>
  </si>
  <si>
    <t>443 - 1311</t>
  </si>
  <si>
    <t>443 - 1312</t>
  </si>
  <si>
    <t>443 - 1401</t>
  </si>
  <si>
    <t>443 - 1402</t>
  </si>
  <si>
    <t>443 - 1403</t>
  </si>
  <si>
    <t>443 - 12308</t>
  </si>
  <si>
    <t>443 - 12324</t>
  </si>
  <si>
    <t>443 - 12328</t>
  </si>
  <si>
    <t>443 - 21106</t>
  </si>
  <si>
    <t>443 - 22103</t>
  </si>
  <si>
    <t>443 - 24405</t>
  </si>
  <si>
    <t>443 - 31101</t>
  </si>
  <si>
    <t>443 - 31602</t>
  </si>
  <si>
    <t>443 - 32311</t>
  </si>
  <si>
    <t>443 - 4101</t>
  </si>
  <si>
    <t>443 - 4105</t>
  </si>
  <si>
    <t>443 - 4109</t>
  </si>
  <si>
    <t>443 - 4113</t>
  </si>
  <si>
    <t>443 - 4117</t>
  </si>
  <si>
    <t>443 - 4121</t>
  </si>
  <si>
    <t>443 - 4124</t>
  </si>
  <si>
    <t>443 - 4201</t>
  </si>
  <si>
    <t>443 - 4202</t>
  </si>
  <si>
    <t>443 - 4203</t>
  </si>
  <si>
    <t>443 - 4204</t>
  </si>
  <si>
    <t>443 - 4206</t>
  </si>
  <si>
    <t>443 - 5302</t>
  </si>
  <si>
    <t>443 - 5303</t>
  </si>
  <si>
    <t>443 - 6101</t>
  </si>
  <si>
    <t>443 - 5307</t>
  </si>
  <si>
    <t>443 - 6202</t>
  </si>
  <si>
    <t>443 - 6204</t>
  </si>
  <si>
    <t>443 - 6206</t>
  </si>
  <si>
    <t>443 - 6253</t>
  </si>
  <si>
    <t>443 - 6301</t>
  </si>
  <si>
    <t>443 - 6305</t>
  </si>
  <si>
    <t>443 - 6401</t>
  </si>
  <si>
    <t>443 - 6402</t>
  </si>
  <si>
    <t>443 - 6405</t>
  </si>
  <si>
    <t>443 - 6501</t>
  </si>
  <si>
    <t>443 - 6503</t>
  </si>
  <si>
    <t>155 - 1201</t>
  </si>
  <si>
    <t>155 - 1202</t>
  </si>
  <si>
    <t>155 - 1203</t>
  </si>
  <si>
    <t>155 - 1301</t>
  </si>
  <si>
    <t>155 - 1305</t>
  </si>
  <si>
    <t>155 - 1403</t>
  </si>
  <si>
    <t>155 - 21106</t>
  </si>
  <si>
    <t>155 - 22103</t>
  </si>
  <si>
    <t>155 - 24405</t>
  </si>
  <si>
    <t>155 - 31302</t>
  </si>
  <si>
    <t>155 - 31602</t>
  </si>
  <si>
    <t>155 - 32311</t>
  </si>
  <si>
    <t>155 - 35301</t>
  </si>
  <si>
    <t>155 - 4109</t>
  </si>
  <si>
    <t>155 - 4110</t>
  </si>
  <si>
    <t>155 - 4121</t>
  </si>
  <si>
    <t>155 - 4202</t>
  </si>
  <si>
    <t>155 - 4203</t>
  </si>
  <si>
    <t>155 - 4204</t>
  </si>
  <si>
    <t>155 - 4206</t>
  </si>
  <si>
    <t>155 - 4207</t>
  </si>
  <si>
    <t>155 - 6101</t>
  </si>
  <si>
    <t>155 - 6202</t>
  </si>
  <si>
    <t>155 - 6204</t>
  </si>
  <si>
    <t>155 - 6206</t>
  </si>
  <si>
    <t>155 - 6301</t>
  </si>
  <si>
    <t>155 - 6302</t>
  </si>
  <si>
    <t>155 - 6401</t>
  </si>
  <si>
    <t>155 - 6402</t>
  </si>
  <si>
    <t>155 - 6501</t>
  </si>
  <si>
    <t>155 - 6503</t>
  </si>
  <si>
    <t>155 - 6504</t>
  </si>
  <si>
    <t>444 - 1201</t>
  </si>
  <si>
    <t>444 - 1202</t>
  </si>
  <si>
    <t>444 - 1203</t>
  </si>
  <si>
    <t>444 - 1301</t>
  </si>
  <si>
    <t>444 - 1302</t>
  </si>
  <si>
    <t>444 - 1307</t>
  </si>
  <si>
    <t>444 - 1310</t>
  </si>
  <si>
    <t>444 - 1311</t>
  </si>
  <si>
    <t>444 - 1312</t>
  </si>
  <si>
    <t>444 - 1401</t>
  </si>
  <si>
    <t>444 - 1402</t>
  </si>
  <si>
    <t>444 - 1403</t>
  </si>
  <si>
    <t>444 - 12309</t>
  </si>
  <si>
    <t>444 - 12328</t>
  </si>
  <si>
    <t>444 - 21106</t>
  </si>
  <si>
    <t>444 - 22103</t>
  </si>
  <si>
    <t>444 - 24405</t>
  </si>
  <si>
    <t>444 - 31101</t>
  </si>
  <si>
    <t>444 - 31602</t>
  </si>
  <si>
    <t>444 - 32311</t>
  </si>
  <si>
    <t>444 - 3101</t>
  </si>
  <si>
    <t>444 - 3103</t>
  </si>
  <si>
    <t>444 - 3203</t>
  </si>
  <si>
    <t>444 - 3210</t>
  </si>
  <si>
    <t>444 - 4101</t>
  </si>
  <si>
    <t>444 - 4105</t>
  </si>
  <si>
    <t>444 - 4109</t>
  </si>
  <si>
    <t>444 - 4113</t>
  </si>
  <si>
    <t>444 - 4117</t>
  </si>
  <si>
    <t>444 - 4121</t>
  </si>
  <si>
    <t>444 - 4124</t>
  </si>
  <si>
    <t>444 - 4201</t>
  </si>
  <si>
    <t>444 - 4202</t>
  </si>
  <si>
    <t>444 - 4203</t>
  </si>
  <si>
    <t>444 - 4204</t>
  </si>
  <si>
    <t>444 - 4206</t>
  </si>
  <si>
    <t>444 - 6101</t>
  </si>
  <si>
    <t>444 - 5307</t>
  </si>
  <si>
    <t>444 - 6202</t>
  </si>
  <si>
    <t>444 - 6253</t>
  </si>
  <si>
    <t>444 - 6254</t>
  </si>
  <si>
    <t>444 - 6258</t>
  </si>
  <si>
    <t>444 - 6301</t>
  </si>
  <si>
    <t>444 - 6305</t>
  </si>
  <si>
    <t>444 - 6401</t>
  </si>
  <si>
    <t>444 - 6402</t>
  </si>
  <si>
    <t>444 - 6405</t>
  </si>
  <si>
    <t>444 - 6501</t>
  </si>
  <si>
    <t>444 - 6503</t>
  </si>
  <si>
    <t>444 - 6507</t>
  </si>
  <si>
    <t>444 - 6513</t>
  </si>
  <si>
    <t>444 - 6514</t>
  </si>
  <si>
    <t>153 - 1201</t>
  </si>
  <si>
    <t>153 - 1202</t>
  </si>
  <si>
    <t>153 - 1203</t>
  </si>
  <si>
    <t>153 - 1301</t>
  </si>
  <si>
    <t>153 - 1302</t>
  </si>
  <si>
    <t>153 - 1307</t>
  </si>
  <si>
    <t>153 - 1310</t>
  </si>
  <si>
    <t>153 - 1311</t>
  </si>
  <si>
    <t>153 - 1312</t>
  </si>
  <si>
    <t>153 - 1401</t>
  </si>
  <si>
    <t>153 - 1402</t>
  </si>
  <si>
    <t>153 - 1403</t>
  </si>
  <si>
    <t>153 - 12309</t>
  </si>
  <si>
    <t>153 - 12324</t>
  </si>
  <si>
    <t>153 - 12328</t>
  </si>
  <si>
    <t>153 - 21106</t>
  </si>
  <si>
    <t>153 - 22103</t>
  </si>
  <si>
    <t>153 - 24405</t>
  </si>
  <si>
    <t>153 - 31101</t>
  </si>
  <si>
    <t>153 - 31602</t>
  </si>
  <si>
    <t>153 - 32311</t>
  </si>
  <si>
    <t>153 - 3101</t>
  </si>
  <si>
    <t>153 - 3103</t>
  </si>
  <si>
    <t>153 - 3203</t>
  </si>
  <si>
    <t>153 - 3210</t>
  </si>
  <si>
    <t>153 - 4101</t>
  </si>
  <si>
    <t>153 - 4105</t>
  </si>
  <si>
    <t>153 - 4109</t>
  </si>
  <si>
    <t>153 - 4113</t>
  </si>
  <si>
    <t>153 - 4117</t>
  </si>
  <si>
    <t>153 - 4121</t>
  </si>
  <si>
    <t>153 - 4122</t>
  </si>
  <si>
    <t>153 - 4124</t>
  </si>
  <si>
    <t>153 - 4201</t>
  </si>
  <si>
    <t>153 - 4202</t>
  </si>
  <si>
    <t>153 - 4203</t>
  </si>
  <si>
    <t>153 - 4204</t>
  </si>
  <si>
    <t>153 - 4206</t>
  </si>
  <si>
    <t>153 - 6101</t>
  </si>
  <si>
    <t>153 - 5307</t>
  </si>
  <si>
    <t>153 - 6202</t>
  </si>
  <si>
    <t>153 - 6204</t>
  </si>
  <si>
    <t>153 - 6253</t>
  </si>
  <si>
    <t>153 - 6257</t>
  </si>
  <si>
    <t>153 - 6301</t>
  </si>
  <si>
    <t>153 - 6305</t>
  </si>
  <si>
    <t>153 - 6401</t>
  </si>
  <si>
    <t>153 - 6402</t>
  </si>
  <si>
    <t>153 - 6405</t>
  </si>
  <si>
    <t>153 - 6501</t>
  </si>
  <si>
    <t>153 - 6503</t>
  </si>
  <si>
    <t>153 - 6504</t>
  </si>
  <si>
    <t>153 - 6507</t>
  </si>
  <si>
    <t>153 - 6513</t>
  </si>
  <si>
    <t>153 - 6514</t>
  </si>
  <si>
    <t>4NA</t>
  </si>
  <si>
    <t>1101-4</t>
  </si>
  <si>
    <t>1102-4</t>
  </si>
  <si>
    <t>1103-4</t>
  </si>
  <si>
    <t>1104-4</t>
  </si>
  <si>
    <t>1105-4</t>
  </si>
  <si>
    <t>1106-4</t>
  </si>
  <si>
    <t>201-4</t>
  </si>
  <si>
    <t>81 - 1201</t>
  </si>
  <si>
    <t>81 - 1202</t>
  </si>
  <si>
    <t>81 - 1205</t>
  </si>
  <si>
    <t>81 - 1206</t>
  </si>
  <si>
    <t>81 - 1211</t>
  </si>
  <si>
    <t>81 - 1301</t>
  </si>
  <si>
    <t>81 - 1302</t>
  </si>
  <si>
    <t>81 - 1307</t>
  </si>
  <si>
    <t>81 - 1308</t>
  </si>
  <si>
    <t>81 - 1310</t>
  </si>
  <si>
    <t>81 - 1401</t>
  </si>
  <si>
    <t>81 - 1402</t>
  </si>
  <si>
    <t>81 - 1403</t>
  </si>
  <si>
    <t>81 - 12308</t>
  </si>
  <si>
    <t>81 - 12314</t>
  </si>
  <si>
    <t>81 - 12322</t>
  </si>
  <si>
    <t>81 - 12327</t>
  </si>
  <si>
    <t>81 - 21106</t>
  </si>
  <si>
    <t>81 - 22102</t>
  </si>
  <si>
    <t>81 - 24404</t>
  </si>
  <si>
    <t>81 - 31302</t>
  </si>
  <si>
    <t>81 - 31602</t>
  </si>
  <si>
    <t>81 - 32311</t>
  </si>
  <si>
    <t>81 - 3101</t>
  </si>
  <si>
    <t>81 - 3105</t>
  </si>
  <si>
    <t>81 - 3106</t>
  </si>
  <si>
    <t>81 - 3207</t>
  </si>
  <si>
    <t>81 - 3210</t>
  </si>
  <si>
    <t>81 - 3302</t>
  </si>
  <si>
    <t>81 - 4101</t>
  </si>
  <si>
    <t>81 - 4105</t>
  </si>
  <si>
    <t>81 - 4109</t>
  </si>
  <si>
    <t>81 - 4113</t>
  </si>
  <si>
    <t>81 - 4115</t>
  </si>
  <si>
    <t>81 - 4117</t>
  </si>
  <si>
    <t>81 - 4119</t>
  </si>
  <si>
    <t>81 - 4121</t>
  </si>
  <si>
    <t>81 - 4122</t>
  </si>
  <si>
    <t>81 - 4123</t>
  </si>
  <si>
    <t>81 - 4124</t>
  </si>
  <si>
    <t>81 - 4202</t>
  </si>
  <si>
    <t>81 - 4203</t>
  </si>
  <si>
    <t>81 - 4204</t>
  </si>
  <si>
    <t>81 - 4206</t>
  </si>
  <si>
    <t>81 - 4207</t>
  </si>
  <si>
    <t>81 - 6101</t>
  </si>
  <si>
    <t>81 - 6204</t>
  </si>
  <si>
    <t>81 - 6253</t>
  </si>
  <si>
    <t>81 - 6301</t>
  </si>
  <si>
    <t>81 - 6304</t>
  </si>
  <si>
    <t>81 - 6305</t>
  </si>
  <si>
    <t>81 - 6401</t>
  </si>
  <si>
    <t>81 - 6402</t>
  </si>
  <si>
    <t>81 - 6405</t>
  </si>
  <si>
    <t>81 - 6501</t>
  </si>
  <si>
    <t>81 - 6503</t>
  </si>
  <si>
    <t>81 - 6507</t>
  </si>
  <si>
    <t>80 - 1201</t>
  </si>
  <si>
    <t>80 - 1202</t>
  </si>
  <si>
    <t>80 - 1205</t>
  </si>
  <si>
    <t>80 - 1206</t>
  </si>
  <si>
    <t>80 - 1211</t>
  </si>
  <si>
    <t>80 - 1301</t>
  </si>
  <si>
    <t>80 - 1302</t>
  </si>
  <si>
    <t>80 - 1307</t>
  </si>
  <si>
    <t>80 - 1308</t>
  </si>
  <si>
    <t>80 - 1310</t>
  </si>
  <si>
    <t>80 - 1401</t>
  </si>
  <si>
    <t>80 - 1402</t>
  </si>
  <si>
    <t>80 - 1403</t>
  </si>
  <si>
    <t>80 - 12314</t>
  </si>
  <si>
    <t>80 - 21106</t>
  </si>
  <si>
    <t>80 - 22102</t>
  </si>
  <si>
    <t>80 - 24404</t>
  </si>
  <si>
    <t>80 - 31302</t>
  </si>
  <si>
    <t>80 - 31602</t>
  </si>
  <si>
    <t>80 - 32311</t>
  </si>
  <si>
    <t>80 - 4101</t>
  </si>
  <si>
    <t>80 - 4105</t>
  </si>
  <si>
    <t>80 - 4113</t>
  </si>
  <si>
    <t>80 - 4117</t>
  </si>
  <si>
    <t>80 - 4121</t>
  </si>
  <si>
    <t>80 - 4122</t>
  </si>
  <si>
    <t>80 - 4123</t>
  </si>
  <si>
    <t>80 - 4124</t>
  </si>
  <si>
    <t>80 - 4202</t>
  </si>
  <si>
    <t>80 - 4203</t>
  </si>
  <si>
    <t>80 - 4204</t>
  </si>
  <si>
    <t>80 - 4206</t>
  </si>
  <si>
    <t>80 - 6101</t>
  </si>
  <si>
    <t>80 - 6204</t>
  </si>
  <si>
    <t>80 - 6301</t>
  </si>
  <si>
    <t>80 - 6304</t>
  </si>
  <si>
    <t>80 - 6401</t>
  </si>
  <si>
    <t>80 - 6402</t>
  </si>
  <si>
    <t>80 - 6405</t>
  </si>
  <si>
    <t>80 - 6501</t>
  </si>
  <si>
    <t>80 - 6503</t>
  </si>
  <si>
    <t>80 - 6512</t>
  </si>
  <si>
    <t>80 - 6513</t>
  </si>
  <si>
    <t>486 - 1201</t>
  </si>
  <si>
    <t>486 - 1202</t>
  </si>
  <si>
    <t>486 - 1205</t>
  </si>
  <si>
    <t>486 - 1206</t>
  </si>
  <si>
    <t>486 - 1301</t>
  </si>
  <si>
    <t>486 - 1302</t>
  </si>
  <si>
    <t>486 - 1307</t>
  </si>
  <si>
    <t>486 - 1308</t>
  </si>
  <si>
    <t>486 - 1310</t>
  </si>
  <si>
    <t>486 - 1401</t>
  </si>
  <si>
    <t>486 - 1402</t>
  </si>
  <si>
    <t>486 - 1403</t>
  </si>
  <si>
    <t>486 - 12308</t>
  </si>
  <si>
    <t>486 - 12314</t>
  </si>
  <si>
    <t>486 - 12322</t>
  </si>
  <si>
    <t>486 - 12327</t>
  </si>
  <si>
    <t>486 - 12331</t>
  </si>
  <si>
    <t>486 - 21106</t>
  </si>
  <si>
    <t>486 - 22102</t>
  </si>
  <si>
    <t>486 - 24405</t>
  </si>
  <si>
    <t>486 - 31302</t>
  </si>
  <si>
    <t>486 - 31602</t>
  </si>
  <si>
    <t>486 - 32311</t>
  </si>
  <si>
    <t>486 - 4101</t>
  </si>
  <si>
    <t>486 - 4105</t>
  </si>
  <si>
    <t>486 - 4113</t>
  </si>
  <si>
    <t>486 - 4117</t>
  </si>
  <si>
    <t>486 - 4121</t>
  </si>
  <si>
    <t>486 - 4122</t>
  </si>
  <si>
    <t>486 - 4123</t>
  </si>
  <si>
    <t>486 - 4124</t>
  </si>
  <si>
    <t>486 - 4202</t>
  </si>
  <si>
    <t>486 - 4203</t>
  </si>
  <si>
    <t>486 - 4204</t>
  </si>
  <si>
    <t>486 - 4206</t>
  </si>
  <si>
    <t>486 - 4207</t>
  </si>
  <si>
    <t>486 - 6101</t>
  </si>
  <si>
    <t>486 - 6204</t>
  </si>
  <si>
    <t>486 - 6253</t>
  </si>
  <si>
    <t>486 - 6301</t>
  </si>
  <si>
    <t>486 - 6304</t>
  </si>
  <si>
    <t>486 - 6401</t>
  </si>
  <si>
    <t>486 - 6402</t>
  </si>
  <si>
    <t>486 - 6405</t>
  </si>
  <si>
    <t>117 - 1201</t>
  </si>
  <si>
    <t>117 - 1202</t>
  </si>
  <si>
    <t>117 - 1205</t>
  </si>
  <si>
    <t>117 - 1206</t>
  </si>
  <si>
    <t>117 - 1211</t>
  </si>
  <si>
    <t>117 - 1301</t>
  </si>
  <si>
    <t>117 - 1302</t>
  </si>
  <si>
    <t>117 - 1307</t>
  </si>
  <si>
    <t>117 - 1308</t>
  </si>
  <si>
    <t>117 - 1310</t>
  </si>
  <si>
    <t>117 - 1401</t>
  </si>
  <si>
    <t>117 - 1402</t>
  </si>
  <si>
    <t>117 - 1403</t>
  </si>
  <si>
    <t>117 - 12308</t>
  </si>
  <si>
    <t>117 - 12322</t>
  </si>
  <si>
    <t>117 - 12327</t>
  </si>
  <si>
    <t>117 - 21106</t>
  </si>
  <si>
    <t>117 - 22102</t>
  </si>
  <si>
    <t>117 - 24404</t>
  </si>
  <si>
    <t>117 - 31302</t>
  </si>
  <si>
    <t>117 - 31602</t>
  </si>
  <si>
    <t>117 - 32311</t>
  </si>
  <si>
    <t>117 - 35401</t>
  </si>
  <si>
    <t>117 - 3103</t>
  </si>
  <si>
    <t>117 - 3106</t>
  </si>
  <si>
    <t>117 - 3203</t>
  </si>
  <si>
    <t>117 - 3302</t>
  </si>
  <si>
    <t>117 - 4101</t>
  </si>
  <si>
    <t>117 - 4102</t>
  </si>
  <si>
    <t>117 - 4104</t>
  </si>
  <si>
    <t>117 - 4105</t>
  </si>
  <si>
    <t>117 - 4107</t>
  </si>
  <si>
    <t>117 - 4109</t>
  </si>
  <si>
    <t>117 - 4113</t>
  </si>
  <si>
    <t>117 - 4114</t>
  </si>
  <si>
    <t>117 - 4115</t>
  </si>
  <si>
    <t>117 - 4117</t>
  </si>
  <si>
    <t>117 - 4118</t>
  </si>
  <si>
    <t>117 - 4119</t>
  </si>
  <si>
    <t>117 - 4121</t>
  </si>
  <si>
    <t>117 - 4122</t>
  </si>
  <si>
    <t>117 - 4123</t>
  </si>
  <si>
    <t>117 - 4124</t>
  </si>
  <si>
    <t>117 - 4202</t>
  </si>
  <si>
    <t>117 - 4203</t>
  </si>
  <si>
    <t>117 - 4204</t>
  </si>
  <si>
    <t>117 - 4206</t>
  </si>
  <si>
    <t>117 - 6101</t>
  </si>
  <si>
    <t>117 - 6204</t>
  </si>
  <si>
    <t>117 - 6206</t>
  </si>
  <si>
    <t>117 - 6208</t>
  </si>
  <si>
    <t>117 - 6253</t>
  </si>
  <si>
    <t>117 - 6257</t>
  </si>
  <si>
    <t>117 - 6301</t>
  </si>
  <si>
    <t>117 - 6304</t>
  </si>
  <si>
    <t>117 - 6305</t>
  </si>
  <si>
    <t>117 - 6401</t>
  </si>
  <si>
    <t>117 - 6402</t>
  </si>
  <si>
    <t>117 - 6405</t>
  </si>
  <si>
    <t>117 - 6501</t>
  </si>
  <si>
    <t>117 - 6503</t>
  </si>
  <si>
    <t>117 - 6507</t>
  </si>
  <si>
    <t>117 - 6514</t>
  </si>
  <si>
    <t>478 - 1201</t>
  </si>
  <si>
    <t>478 - 1202</t>
  </si>
  <si>
    <t>478 - 1205</t>
  </si>
  <si>
    <t>478 - 1211</t>
  </si>
  <si>
    <t>478 - 1301</t>
  </si>
  <si>
    <t>478 - 1302</t>
  </si>
  <si>
    <t>478 - 1307</t>
  </si>
  <si>
    <t>478 - 1308</t>
  </si>
  <si>
    <t>478 - 1310</t>
  </si>
  <si>
    <t>478 - 1401</t>
  </si>
  <si>
    <t>478 - 1402</t>
  </si>
  <si>
    <t>478 - 1403</t>
  </si>
  <si>
    <t>478 - 12308</t>
  </si>
  <si>
    <t>478 - 12322</t>
  </si>
  <si>
    <t>478 - 12327</t>
  </si>
  <si>
    <t>478 - 21106</t>
  </si>
  <si>
    <t>478 - 22102</t>
  </si>
  <si>
    <t>478 - 24404</t>
  </si>
  <si>
    <t>478 - 31302</t>
  </si>
  <si>
    <t>478 - 31602</t>
  </si>
  <si>
    <t>478 - 32311</t>
  </si>
  <si>
    <t>478 - 3103</t>
  </si>
  <si>
    <t>478 - 3203</t>
  </si>
  <si>
    <t>478 - 3302</t>
  </si>
  <si>
    <t>478 - 4101</t>
  </si>
  <si>
    <t>478 - 4105</t>
  </si>
  <si>
    <t>478 - 4109</t>
  </si>
  <si>
    <t>478 - 4113</t>
  </si>
  <si>
    <t>478 - 4115</t>
  </si>
  <si>
    <t>478 - 4117</t>
  </si>
  <si>
    <t>478 - 4119</t>
  </si>
  <si>
    <t>478 - 4121</t>
  </si>
  <si>
    <t>478 - 4122</t>
  </si>
  <si>
    <t>478 - 4123</t>
  </si>
  <si>
    <t>478 - 4124</t>
  </si>
  <si>
    <t>478 - 4202</t>
  </si>
  <si>
    <t>478 - 4203</t>
  </si>
  <si>
    <t>478 - 4204</t>
  </si>
  <si>
    <t>478 - 4206</t>
  </si>
  <si>
    <t>478 - 6101</t>
  </si>
  <si>
    <t>478 - 6204</t>
  </si>
  <si>
    <t>478 - 6253</t>
  </si>
  <si>
    <t>478 - 6301</t>
  </si>
  <si>
    <t>478 - 6304</t>
  </si>
  <si>
    <t>478 - 6305</t>
  </si>
  <si>
    <t>478 - 6401</t>
  </si>
  <si>
    <t>478 - 6402</t>
  </si>
  <si>
    <t>478 - 6405</t>
  </si>
  <si>
    <t>478 - 6501</t>
  </si>
  <si>
    <t>478 - 6503</t>
  </si>
  <si>
    <t>478 - 6514</t>
  </si>
  <si>
    <t>5NA</t>
  </si>
  <si>
    <t>1101-5</t>
  </si>
  <si>
    <t>1102-5</t>
  </si>
  <si>
    <t>1103-5</t>
  </si>
  <si>
    <t>1104-5</t>
  </si>
  <si>
    <t>1105-5</t>
  </si>
  <si>
    <t>1106-5</t>
  </si>
  <si>
    <t>201-5</t>
  </si>
  <si>
    <t>505 - 1201</t>
  </si>
  <si>
    <t>505 - 1202</t>
  </si>
  <si>
    <t>505 - 1203</t>
  </si>
  <si>
    <t>505 - 1204</t>
  </si>
  <si>
    <t>505 - 1301</t>
  </si>
  <si>
    <t>505 - 1302</t>
  </si>
  <si>
    <t>505 - 1309</t>
  </si>
  <si>
    <t>505 - 1310</t>
  </si>
  <si>
    <t>505 - 1401</t>
  </si>
  <si>
    <t>505 - 1402</t>
  </si>
  <si>
    <t>505 - 1403</t>
  </si>
  <si>
    <t>505 - 12308</t>
  </si>
  <si>
    <t>505 - 12328</t>
  </si>
  <si>
    <t>505 - 24405</t>
  </si>
  <si>
    <t>505 - 24505</t>
  </si>
  <si>
    <t>505 - 31302</t>
  </si>
  <si>
    <t>505 - 31602</t>
  </si>
  <si>
    <t>505 - 32208</t>
  </si>
  <si>
    <t>505 - 2311</t>
  </si>
  <si>
    <t>505 - 4101</t>
  </si>
  <si>
    <t>505 - 4106</t>
  </si>
  <si>
    <t>505 - 4113</t>
  </si>
  <si>
    <t>505 - 4121</t>
  </si>
  <si>
    <t>505 - 4124</t>
  </si>
  <si>
    <t>505 - 4202</t>
  </si>
  <si>
    <t>505 - 4203</t>
  </si>
  <si>
    <t>505 - 4204</t>
  </si>
  <si>
    <t>505 - 4205</t>
  </si>
  <si>
    <t>505 - 4207</t>
  </si>
  <si>
    <t>505 - 5111</t>
  </si>
  <si>
    <t>505 - 5301</t>
  </si>
  <si>
    <t>505 - 5306</t>
  </si>
  <si>
    <t>505 - 6101</t>
  </si>
  <si>
    <t>505 - 6204</t>
  </si>
  <si>
    <t>505 - 6253</t>
  </si>
  <si>
    <t>505 - 6401</t>
  </si>
  <si>
    <t>505 - 6402</t>
  </si>
  <si>
    <t>505 - 6405</t>
  </si>
  <si>
    <t>505 - 6502</t>
  </si>
  <si>
    <t>505 - 6504</t>
  </si>
  <si>
    <t>509 - 1201</t>
  </si>
  <si>
    <t>509 - 1202</t>
  </si>
  <si>
    <t>509 - 1203</t>
  </si>
  <si>
    <t>509 - 1204</t>
  </si>
  <si>
    <t>509 - 1301</t>
  </si>
  <si>
    <t>509 - 1302</t>
  </si>
  <si>
    <t>509 - 1309</t>
  </si>
  <si>
    <t>509 - 1310</t>
  </si>
  <si>
    <t>509 - 1311</t>
  </si>
  <si>
    <t>509 - 1312</t>
  </si>
  <si>
    <t>509 - 1401</t>
  </si>
  <si>
    <t>509 - 1402</t>
  </si>
  <si>
    <t>509 - 1403</t>
  </si>
  <si>
    <t>509 - 12308</t>
  </si>
  <si>
    <t>509 - 12328</t>
  </si>
  <si>
    <t>509 - 12332</t>
  </si>
  <si>
    <t>509 - 24405</t>
  </si>
  <si>
    <t>509 - 24505</t>
  </si>
  <si>
    <t>509 - 31302</t>
  </si>
  <si>
    <t>509 - 31602</t>
  </si>
  <si>
    <t>509 - 32208</t>
  </si>
  <si>
    <t>509 - 32311</t>
  </si>
  <si>
    <t>509 - 34104</t>
  </si>
  <si>
    <t>509 - 4101</t>
  </si>
  <si>
    <t>509 - 4106</t>
  </si>
  <si>
    <t>509 - 4110</t>
  </si>
  <si>
    <t>509 - 4113</t>
  </si>
  <si>
    <t>509 - 4115</t>
  </si>
  <si>
    <t>509 - 4121</t>
  </si>
  <si>
    <t>509 - 4124</t>
  </si>
  <si>
    <t>509 - 4202</t>
  </si>
  <si>
    <t>509 - 4203</t>
  </si>
  <si>
    <t>509 - 4204</t>
  </si>
  <si>
    <t>509 - 4205</t>
  </si>
  <si>
    <t>509 - 4207</t>
  </si>
  <si>
    <t>509 - 5111</t>
  </si>
  <si>
    <t>509 - 5301</t>
  </si>
  <si>
    <t>509 - 5306</t>
  </si>
  <si>
    <t>509 - 6101</t>
  </si>
  <si>
    <t>509 - 6204</t>
  </si>
  <si>
    <t>509 - 6205</t>
  </si>
  <si>
    <t>509 - 6253</t>
  </si>
  <si>
    <t>509 - 6257</t>
  </si>
  <si>
    <t>509 - 6301</t>
  </si>
  <si>
    <t>509 - 6305</t>
  </si>
  <si>
    <t>509 - 6401</t>
  </si>
  <si>
    <t>509 - 6402</t>
  </si>
  <si>
    <t>509 - 6405</t>
  </si>
  <si>
    <t>509 - 6501</t>
  </si>
  <si>
    <t>509 - 6503</t>
  </si>
  <si>
    <t>509 - 6504</t>
  </si>
  <si>
    <t>509 - 6507</t>
  </si>
  <si>
    <t>508 - 1201</t>
  </si>
  <si>
    <t>508 - 1202</t>
  </si>
  <si>
    <t>508 - 1203</t>
  </si>
  <si>
    <t>508 - 1204</t>
  </si>
  <si>
    <t>508 - 1205</t>
  </si>
  <si>
    <t>508 - 1206</t>
  </si>
  <si>
    <t>508 - 1301</t>
  </si>
  <si>
    <t>508 - 1302</t>
  </si>
  <si>
    <t>508 - 1304</t>
  </si>
  <si>
    <t>508 - 1307</t>
  </si>
  <si>
    <t>508 - 1309</t>
  </si>
  <si>
    <t>508 - 1310</t>
  </si>
  <si>
    <t>508 - 1311</t>
  </si>
  <si>
    <t>508 - 1312</t>
  </si>
  <si>
    <t>508 - 1401</t>
  </si>
  <si>
    <t>508 - 1402</t>
  </si>
  <si>
    <t>508 - 1403</t>
  </si>
  <si>
    <t>508 - 12308</t>
  </si>
  <si>
    <t>508 - 12328</t>
  </si>
  <si>
    <t>508 - 24405</t>
  </si>
  <si>
    <t>508 - 24505</t>
  </si>
  <si>
    <t>508 - 31302</t>
  </si>
  <si>
    <t>508 - 31602</t>
  </si>
  <si>
    <t>508 - 32311</t>
  </si>
  <si>
    <t>508 - 4101</t>
  </si>
  <si>
    <t>508 - 4106</t>
  </si>
  <si>
    <t>508 - 4109</t>
  </si>
  <si>
    <t>508 - 4110</t>
  </si>
  <si>
    <t>508 - 4113</t>
  </si>
  <si>
    <t>508 - 4115</t>
  </si>
  <si>
    <t>508 - 4121</t>
  </si>
  <si>
    <t>508 - 4123</t>
  </si>
  <si>
    <t>508 - 4124</t>
  </si>
  <si>
    <t>508 - 4202</t>
  </si>
  <si>
    <t>508 - 4205</t>
  </si>
  <si>
    <t>508 - 4206</t>
  </si>
  <si>
    <t>508 - 4207</t>
  </si>
  <si>
    <t>508 - 5108</t>
  </si>
  <si>
    <t>508 - 5302</t>
  </si>
  <si>
    <t>508 - 5303</t>
  </si>
  <si>
    <t>508 - 5304</t>
  </si>
  <si>
    <t>508 - 5305</t>
  </si>
  <si>
    <t>508 - 6101</t>
  </si>
  <si>
    <t>508 - 6202</t>
  </si>
  <si>
    <t>508 - 6253</t>
  </si>
  <si>
    <t>508 - 6260</t>
  </si>
  <si>
    <t>508 - 6301</t>
  </si>
  <si>
    <t>508 - 6305</t>
  </si>
  <si>
    <t>508 - 6401</t>
  </si>
  <si>
    <t>508 - 6402</t>
  </si>
  <si>
    <t>508 - 6405</t>
  </si>
  <si>
    <t>508 - 6501</t>
  </si>
  <si>
    <t>508 - 6503</t>
  </si>
  <si>
    <t>508 - 6507</t>
  </si>
  <si>
    <t>508 - 6512</t>
  </si>
  <si>
    <t>508 - 6513</t>
  </si>
  <si>
    <t>507 - 1201</t>
  </si>
  <si>
    <t>507 - 1202</t>
  </si>
  <si>
    <t>507 - 1203</t>
  </si>
  <si>
    <t>507 - 1205</t>
  </si>
  <si>
    <t>507 - 1206</t>
  </si>
  <si>
    <t>507 - 1301</t>
  </si>
  <si>
    <t>507 - 1302</t>
  </si>
  <si>
    <t>507 - 1307</t>
  </si>
  <si>
    <t>507 - 1309</t>
  </si>
  <si>
    <t>507 - 1310</t>
  </si>
  <si>
    <t>507 - 1311</t>
  </si>
  <si>
    <t>507 - 1312</t>
  </si>
  <si>
    <t>507 - 1401</t>
  </si>
  <si>
    <t>507 - 1402</t>
  </si>
  <si>
    <t>507 - 1403</t>
  </si>
  <si>
    <t>507 - 12308</t>
  </si>
  <si>
    <t>507 - 12328</t>
  </si>
  <si>
    <t>507 - 24405</t>
  </si>
  <si>
    <t>507 - 24505</t>
  </si>
  <si>
    <t>507 - 31302</t>
  </si>
  <si>
    <t>507 - 31602</t>
  </si>
  <si>
    <t>507 - 32311</t>
  </si>
  <si>
    <t>507 - 3101</t>
  </si>
  <si>
    <t>507 - 3209</t>
  </si>
  <si>
    <t>507 - 3317</t>
  </si>
  <si>
    <t>507 - 4101</t>
  </si>
  <si>
    <t>507 - 4106</t>
  </si>
  <si>
    <t>507 - 4109</t>
  </si>
  <si>
    <t>507 - 4110</t>
  </si>
  <si>
    <t>507 - 4113</t>
  </si>
  <si>
    <t>507 - 4115</t>
  </si>
  <si>
    <t>507 - 4121</t>
  </si>
  <si>
    <t>507 - 4123</t>
  </si>
  <si>
    <t>507 - 4124</t>
  </si>
  <si>
    <t>507 - 4202</t>
  </si>
  <si>
    <t>507 - 4205</t>
  </si>
  <si>
    <t>507 - 4206</t>
  </si>
  <si>
    <t>507 - 4207</t>
  </si>
  <si>
    <t>507 - 5302</t>
  </si>
  <si>
    <t>507 - 5303</t>
  </si>
  <si>
    <t>507 - 5304</t>
  </si>
  <si>
    <t>507 - 5305</t>
  </si>
  <si>
    <t>507 - 6101</t>
  </si>
  <si>
    <t>507 - 6202</t>
  </si>
  <si>
    <t>507 - 6204</t>
  </si>
  <si>
    <t>507 - 6253</t>
  </si>
  <si>
    <t>507 - 6260</t>
  </si>
  <si>
    <t>507 - 6301</t>
  </si>
  <si>
    <t>507 - 6305</t>
  </si>
  <si>
    <t>507 - 6401</t>
  </si>
  <si>
    <t>507 - 6402</t>
  </si>
  <si>
    <t>507 - 6405</t>
  </si>
  <si>
    <t>507 - 6501</t>
  </si>
  <si>
    <t>507 - 6507</t>
  </si>
  <si>
    <t>507 - 6512</t>
  </si>
  <si>
    <t>507 - 6513</t>
  </si>
  <si>
    <t>506 - 1201</t>
  </si>
  <si>
    <t>506 - 1202</t>
  </si>
  <si>
    <t>506 - 1203</t>
  </si>
  <si>
    <t>506 - 1205</t>
  </si>
  <si>
    <t>506 - 1301</t>
  </si>
  <si>
    <t>506 - 1302</t>
  </si>
  <si>
    <t>506 - 1307</t>
  </si>
  <si>
    <t>506 - 1309</t>
  </si>
  <si>
    <t>506 - 1310</t>
  </si>
  <si>
    <t>506 - 1401</t>
  </si>
  <si>
    <t>506 - 1402</t>
  </si>
  <si>
    <t>506 - 1403</t>
  </si>
  <si>
    <t>506 - 12308</t>
  </si>
  <si>
    <t>506 - 12328</t>
  </si>
  <si>
    <t>506 - 12332</t>
  </si>
  <si>
    <t>506 - 12438</t>
  </si>
  <si>
    <t>506 - 2213</t>
  </si>
  <si>
    <t>506 - 24405</t>
  </si>
  <si>
    <t>506 - 24505</t>
  </si>
  <si>
    <t>506 - 31302</t>
  </si>
  <si>
    <t>506 - 31602</t>
  </si>
  <si>
    <t>506 - 32311</t>
  </si>
  <si>
    <t>506 - 4101</t>
  </si>
  <si>
    <t>506 - 4105</t>
  </si>
  <si>
    <t>506 - 4106</t>
  </si>
  <si>
    <t>506 - 4109</t>
  </si>
  <si>
    <t>506 - 4110</t>
  </si>
  <si>
    <t>506 - 4113</t>
  </si>
  <si>
    <t>506 - 4115</t>
  </si>
  <si>
    <t>506 - 4121</t>
  </si>
  <si>
    <t>506 - 4123</t>
  </si>
  <si>
    <t>506 - 4124</t>
  </si>
  <si>
    <t>506 - 4202</t>
  </si>
  <si>
    <t>506 - 4205</t>
  </si>
  <si>
    <t>506 - 4206</t>
  </si>
  <si>
    <t>506 - 4207</t>
  </si>
  <si>
    <t>506 - 5302</t>
  </si>
  <si>
    <t>506 - 5303</t>
  </si>
  <si>
    <t>506 - 5304</t>
  </si>
  <si>
    <t>506 - 5305</t>
  </si>
  <si>
    <t>506 - 6101</t>
  </si>
  <si>
    <t>506 - 6202</t>
  </si>
  <si>
    <t>506 - 6253</t>
  </si>
  <si>
    <t>506 - 6259</t>
  </si>
  <si>
    <t>506 - 6260</t>
  </si>
  <si>
    <t>506 - 6301</t>
  </si>
  <si>
    <t>506 - 6305</t>
  </si>
  <si>
    <t>506 - 6401</t>
  </si>
  <si>
    <t>506 - 6402</t>
  </si>
  <si>
    <t>506 - 6405</t>
  </si>
  <si>
    <t>506 - 6501</t>
  </si>
  <si>
    <t>506 - 6503</t>
  </si>
  <si>
    <t>506 - 6512</t>
  </si>
  <si>
    <t>510 - 1201</t>
  </si>
  <si>
    <t>510 - 1202</t>
  </si>
  <si>
    <t>510 - 1203</t>
  </si>
  <si>
    <t>510 - 1204</t>
  </si>
  <si>
    <t>510 - 1301</t>
  </si>
  <si>
    <t>510 - 1302</t>
  </si>
  <si>
    <t>510 - 1309</t>
  </si>
  <si>
    <t>510 - 1310</t>
  </si>
  <si>
    <t>510 - 1311</t>
  </si>
  <si>
    <t>510 - 1312</t>
  </si>
  <si>
    <t>510 - 1401</t>
  </si>
  <si>
    <t>510 - 1402</t>
  </si>
  <si>
    <t>510 - 1403</t>
  </si>
  <si>
    <t>510 - 12309</t>
  </si>
  <si>
    <t>510 - 12328</t>
  </si>
  <si>
    <t>510 - 24405</t>
  </si>
  <si>
    <t>510 - 24505</t>
  </si>
  <si>
    <t>510 - 31302</t>
  </si>
  <si>
    <t>510 - 31602</t>
  </si>
  <si>
    <t>510 - 32311</t>
  </si>
  <si>
    <t>510 - 4101</t>
  </si>
  <si>
    <t>510 - 4106</t>
  </si>
  <si>
    <t>510 - 4113</t>
  </si>
  <si>
    <t>510 - 4121</t>
  </si>
  <si>
    <t>510 - 4124</t>
  </si>
  <si>
    <t>510 - 4202</t>
  </si>
  <si>
    <t>510 - 4203</t>
  </si>
  <si>
    <t>510 - 4204</t>
  </si>
  <si>
    <t>510 - 4205</t>
  </si>
  <si>
    <t>510 - 4207</t>
  </si>
  <si>
    <t>510 - 5301</t>
  </si>
  <si>
    <t>510 - 5306</t>
  </si>
  <si>
    <t>510 - 6101</t>
  </si>
  <si>
    <t>510 - 6301</t>
  </si>
  <si>
    <t>510 - 6305</t>
  </si>
  <si>
    <t>510 - 6401</t>
  </si>
  <si>
    <t>510 - 6402</t>
  </si>
  <si>
    <t>510 - 6405</t>
  </si>
  <si>
    <t>510 - 6503</t>
  </si>
  <si>
    <t>510 - 6504</t>
  </si>
  <si>
    <t>510 - 6507</t>
  </si>
  <si>
    <t>504 - 1201</t>
  </si>
  <si>
    <t>504 - 1202</t>
  </si>
  <si>
    <t>504 - 1203</t>
  </si>
  <si>
    <t>504 - 1205</t>
  </si>
  <si>
    <t>504 - 1301</t>
  </si>
  <si>
    <t>504 - 1302</t>
  </si>
  <si>
    <t>504 - 1307</t>
  </si>
  <si>
    <t>504 - 1309</t>
  </si>
  <si>
    <t>504 - 1310</t>
  </si>
  <si>
    <t>504 - 1311</t>
  </si>
  <si>
    <t>504 - 1312</t>
  </si>
  <si>
    <t>504 - 1401</t>
  </si>
  <si>
    <t>504 - 1402</t>
  </si>
  <si>
    <t>504 - 1403</t>
  </si>
  <si>
    <t>504 - 12303</t>
  </si>
  <si>
    <t>504 - 12308</t>
  </si>
  <si>
    <t>504 - 22103</t>
  </si>
  <si>
    <t>504 - 24405</t>
  </si>
  <si>
    <t>504 - 31302</t>
  </si>
  <si>
    <t>504 - 31602</t>
  </si>
  <si>
    <t>504 - 32311</t>
  </si>
  <si>
    <t>504 - 3103</t>
  </si>
  <si>
    <t>504 - 3106</t>
  </si>
  <si>
    <t>504 - 3301</t>
  </si>
  <si>
    <t>504 - 4101</t>
  </si>
  <si>
    <t>504 - 4105</t>
  </si>
  <si>
    <t>504 - 4106</t>
  </si>
  <si>
    <t>504 - 4109</t>
  </si>
  <si>
    <t>504 - 4110</t>
  </si>
  <si>
    <t>504 - 4113</t>
  </si>
  <si>
    <t>504 - 4115</t>
  </si>
  <si>
    <t>504 - 4121</t>
  </si>
  <si>
    <t>504 - 4123</t>
  </si>
  <si>
    <t>504 - 4124</t>
  </si>
  <si>
    <t>504 - 4202</t>
  </si>
  <si>
    <t>504 - 4205</t>
  </si>
  <si>
    <t>504 - 4206</t>
  </si>
  <si>
    <t>504 - 4207</t>
  </si>
  <si>
    <t>504 - 5111</t>
  </si>
  <si>
    <t>504 - 5302</t>
  </si>
  <si>
    <t>504 - 5303</t>
  </si>
  <si>
    <t>504 - 5304</t>
  </si>
  <si>
    <t>504 - 5305</t>
  </si>
  <si>
    <t>504 - 6101</t>
  </si>
  <si>
    <t>504 - 6202</t>
  </si>
  <si>
    <t>504 - 6204</t>
  </si>
  <si>
    <t>504 - 6253</t>
  </si>
  <si>
    <t>504 - 6260</t>
  </si>
  <si>
    <t>504 - 6301</t>
  </si>
  <si>
    <t>504 - 6305</t>
  </si>
  <si>
    <t>504 - 6401</t>
  </si>
  <si>
    <t>504 - 6402</t>
  </si>
  <si>
    <t>504 - 6405</t>
  </si>
  <si>
    <t>504 - 6501</t>
  </si>
  <si>
    <t>504 - 6507</t>
  </si>
  <si>
    <t>504 - 6512</t>
  </si>
  <si>
    <t>503 - 1201</t>
  </si>
  <si>
    <t>503 - 1202</t>
  </si>
  <si>
    <t>503 - 1203</t>
  </si>
  <si>
    <t>503 - 1204</t>
  </si>
  <si>
    <t>503 - 1205</t>
  </si>
  <si>
    <t>503 - 1301</t>
  </si>
  <si>
    <t>503 - 1302</t>
  </si>
  <si>
    <t>503 - 1307</t>
  </si>
  <si>
    <t>503 - 1309</t>
  </si>
  <si>
    <t>503 - 1310</t>
  </si>
  <si>
    <t>503 - 1311</t>
  </si>
  <si>
    <t>503 - 1312</t>
  </si>
  <si>
    <t>503 - 1401</t>
  </si>
  <si>
    <t>503 - 1402</t>
  </si>
  <si>
    <t>503 - 1403</t>
  </si>
  <si>
    <t>503 - 12309</t>
  </si>
  <si>
    <t>503 - 12328</t>
  </si>
  <si>
    <t>503 - 2107</t>
  </si>
  <si>
    <t>503 - 24405</t>
  </si>
  <si>
    <t>503 - 24505</t>
  </si>
  <si>
    <t>503 - 31302</t>
  </si>
  <si>
    <t>503 - 31602</t>
  </si>
  <si>
    <t>503 - 32311</t>
  </si>
  <si>
    <t>503 - 3102</t>
  </si>
  <si>
    <t>503 - 3103</t>
  </si>
  <si>
    <t>503 - 3104</t>
  </si>
  <si>
    <t>503 - 3203</t>
  </si>
  <si>
    <t>503 - 3204</t>
  </si>
  <si>
    <t>503 - 3305</t>
  </si>
  <si>
    <t>503 - 4101</t>
  </si>
  <si>
    <t>503 - 4106</t>
  </si>
  <si>
    <t>503 - 4110</t>
  </si>
  <si>
    <t>503 - 4113</t>
  </si>
  <si>
    <t>503 - 4115</t>
  </si>
  <si>
    <t>503 - 4121</t>
  </si>
  <si>
    <t>503 - 4124</t>
  </si>
  <si>
    <t>503 - 4202</t>
  </si>
  <si>
    <t>503 - 4203</t>
  </si>
  <si>
    <t>503 - 4204</t>
  </si>
  <si>
    <t>503 - 4205</t>
  </si>
  <si>
    <t>503 - 4207</t>
  </si>
  <si>
    <t>503 - 5111</t>
  </si>
  <si>
    <t>503 - 5301</t>
  </si>
  <si>
    <t>503 - 5306</t>
  </si>
  <si>
    <t>503 - 6101</t>
  </si>
  <si>
    <t>503 - 6202</t>
  </si>
  <si>
    <t>503 - 6204</t>
  </si>
  <si>
    <t>503 - 6253</t>
  </si>
  <si>
    <t>503 - 6301</t>
  </si>
  <si>
    <t>503 - 6305</t>
  </si>
  <si>
    <t>503 - 6401</t>
  </si>
  <si>
    <t>503 - 6402</t>
  </si>
  <si>
    <t>503 - 6405</t>
  </si>
  <si>
    <t>503 - 6501</t>
  </si>
  <si>
    <t>503 - 6503</t>
  </si>
  <si>
    <t>503 - 6504</t>
  </si>
  <si>
    <t>503 - 6507</t>
  </si>
  <si>
    <t>503 - 6512</t>
  </si>
  <si>
    <t>502 - 1201</t>
  </si>
  <si>
    <t>502 - 1202</t>
  </si>
  <si>
    <t>502 - 1203</t>
  </si>
  <si>
    <t>502 - 1204</t>
  </si>
  <si>
    <t>502 - 1206</t>
  </si>
  <si>
    <t>502 - 1208</t>
  </si>
  <si>
    <t>502 - 1301</t>
  </si>
  <si>
    <t>502 - 1302</t>
  </si>
  <si>
    <t>502 - 1307</t>
  </si>
  <si>
    <t>502 - 1309</t>
  </si>
  <si>
    <t>502 - 1311</t>
  </si>
  <si>
    <t>502 - 1312</t>
  </si>
  <si>
    <t>502 - 1401</t>
  </si>
  <si>
    <t>502 - 1402</t>
  </si>
  <si>
    <t>502 - 1403</t>
  </si>
  <si>
    <t>502 - 12303</t>
  </si>
  <si>
    <t>502 - 12308</t>
  </si>
  <si>
    <t>502 - 12328</t>
  </si>
  <si>
    <t>502 - 12331</t>
  </si>
  <si>
    <t>502 - 24405</t>
  </si>
  <si>
    <t>502 - 24505</t>
  </si>
  <si>
    <t>502 - 31302</t>
  </si>
  <si>
    <t>502 - 31602</t>
  </si>
  <si>
    <t>502 - 32208</t>
  </si>
  <si>
    <t>502 - 34104</t>
  </si>
  <si>
    <t>502 - 4110</t>
  </si>
  <si>
    <t>502 - 4115</t>
  </si>
  <si>
    <t>502 - 4121</t>
  </si>
  <si>
    <t>502 - 4124</t>
  </si>
  <si>
    <t>502 - 4202</t>
  </si>
  <si>
    <t>502 - 4203</t>
  </si>
  <si>
    <t>502 - 4204</t>
  </si>
  <si>
    <t>502 - 4205</t>
  </si>
  <si>
    <t>502 - 4207</t>
  </si>
  <si>
    <t>502 - 5111</t>
  </si>
  <si>
    <t>502 - 5301</t>
  </si>
  <si>
    <t>502 - 5306</t>
  </si>
  <si>
    <t>502 - 6101</t>
  </si>
  <si>
    <t>502 - 6202</t>
  </si>
  <si>
    <t>502 - 6205</t>
  </si>
  <si>
    <t>502 - 6253</t>
  </si>
  <si>
    <t>502 - 6301</t>
  </si>
  <si>
    <t>502 - 6305</t>
  </si>
  <si>
    <t>502 - 6401</t>
  </si>
  <si>
    <t>502 - 6402</t>
  </si>
  <si>
    <t>502 - 6405</t>
  </si>
  <si>
    <t>502 - 6501</t>
  </si>
  <si>
    <t>502 - 6502</t>
  </si>
  <si>
    <t>502 - 6503</t>
  </si>
  <si>
    <t>502 - 6513</t>
  </si>
  <si>
    <t>6NA</t>
  </si>
  <si>
    <t>1101-6</t>
  </si>
  <si>
    <t>1102-6</t>
  </si>
  <si>
    <t>1103-6</t>
  </si>
  <si>
    <t>1104-6</t>
  </si>
  <si>
    <t>1105-6</t>
  </si>
  <si>
    <t>1106-6</t>
  </si>
  <si>
    <t>201-6</t>
  </si>
  <si>
    <t>518 - 1201</t>
  </si>
  <si>
    <t>518 - 1202</t>
  </si>
  <si>
    <t>518 - 1204</t>
  </si>
  <si>
    <t>518 - 1205</t>
  </si>
  <si>
    <t>518 - 1207</t>
  </si>
  <si>
    <t>518 - 1211</t>
  </si>
  <si>
    <t>518 - 1213</t>
  </si>
  <si>
    <t>518 - 1301</t>
  </si>
  <si>
    <t>518 - 1302</t>
  </si>
  <si>
    <t>518 - 1307</t>
  </si>
  <si>
    <t>518 - 1311</t>
  </si>
  <si>
    <t>518 - 1401</t>
  </si>
  <si>
    <t>518 - 1402</t>
  </si>
  <si>
    <t>518 - 1403</t>
  </si>
  <si>
    <t>518 - 12308</t>
  </si>
  <si>
    <t>518 - 12331</t>
  </si>
  <si>
    <t>518 - 21106</t>
  </si>
  <si>
    <t>518 - 22102</t>
  </si>
  <si>
    <t>518 - 2208</t>
  </si>
  <si>
    <t>518 - 22103</t>
  </si>
  <si>
    <t>518 - 2224</t>
  </si>
  <si>
    <t>518 - 2225</t>
  </si>
  <si>
    <t>518 - 24405</t>
  </si>
  <si>
    <t>518 - 31302</t>
  </si>
  <si>
    <t>518 - 31602</t>
  </si>
  <si>
    <t>518 - 32311</t>
  </si>
  <si>
    <t>518 - 34104</t>
  </si>
  <si>
    <t>518 - 34901</t>
  </si>
  <si>
    <t>518 - 2303</t>
  </si>
  <si>
    <t>518 - 3303</t>
  </si>
  <si>
    <t>518 - 3311</t>
  </si>
  <si>
    <t>518 - 4101</t>
  </si>
  <si>
    <t>518 - 4105</t>
  </si>
  <si>
    <t>518 - 4109</t>
  </si>
  <si>
    <t>518 - 4119</t>
  </si>
  <si>
    <t>518 - 4121</t>
  </si>
  <si>
    <t>518 - 4123</t>
  </si>
  <si>
    <t>518 - 4201</t>
  </si>
  <si>
    <t>518 - 4202</t>
  </si>
  <si>
    <t>518 - 4203</t>
  </si>
  <si>
    <t>518 - 4204</t>
  </si>
  <si>
    <t>518 - 4205</t>
  </si>
  <si>
    <t>518 - 4206</t>
  </si>
  <si>
    <t>518 - 4207</t>
  </si>
  <si>
    <t>518 - 5102</t>
  </si>
  <si>
    <t>518 - 6101</t>
  </si>
  <si>
    <t>518 - 6202</t>
  </si>
  <si>
    <t>518 - 6204</t>
  </si>
  <si>
    <t>518 - 6206</t>
  </si>
  <si>
    <t>518 - 6253</t>
  </si>
  <si>
    <t>518 - 6301</t>
  </si>
  <si>
    <t>518 - 6305</t>
  </si>
  <si>
    <t>518 - 6401</t>
  </si>
  <si>
    <t>518 - 6402</t>
  </si>
  <si>
    <t>518 - 6405</t>
  </si>
  <si>
    <t>518 - 6501</t>
  </si>
  <si>
    <t>518 - 6503</t>
  </si>
  <si>
    <t>518 - 6504</t>
  </si>
  <si>
    <t>518 - 6505</t>
  </si>
  <si>
    <t>518 - 6510</t>
  </si>
  <si>
    <t>517 - 1201</t>
  </si>
  <si>
    <t>517 - 1202</t>
  </si>
  <si>
    <t>517 - 1205</t>
  </si>
  <si>
    <t>517 - 1207</t>
  </si>
  <si>
    <t>517 - 1211</t>
  </si>
  <si>
    <t>517 - 1301</t>
  </si>
  <si>
    <t>517 - 1302</t>
  </si>
  <si>
    <t>517 - 1307</t>
  </si>
  <si>
    <t>517 - 1311</t>
  </si>
  <si>
    <t>517 - 1401</t>
  </si>
  <si>
    <t>517 - 1402</t>
  </si>
  <si>
    <t>517 - 1403</t>
  </si>
  <si>
    <t>517 - 12308</t>
  </si>
  <si>
    <t>517 - 12327</t>
  </si>
  <si>
    <t>517 - 12331</t>
  </si>
  <si>
    <t>517 - 21106</t>
  </si>
  <si>
    <t>517 - 22102</t>
  </si>
  <si>
    <t>517 - 2208</t>
  </si>
  <si>
    <t>517 - 22103</t>
  </si>
  <si>
    <t>517 - 2224</t>
  </si>
  <si>
    <t>517 - 2225</t>
  </si>
  <si>
    <t>517 - 24405</t>
  </si>
  <si>
    <t>517 - 31302</t>
  </si>
  <si>
    <t>517 - 31602</t>
  </si>
  <si>
    <t>517 - 32311</t>
  </si>
  <si>
    <t>517 - 34104</t>
  </si>
  <si>
    <t>517 - 34901</t>
  </si>
  <si>
    <t>517 - 4109</t>
  </si>
  <si>
    <t>517 - 4119</t>
  </si>
  <si>
    <t>517 - 4121</t>
  </si>
  <si>
    <t>517 - 4201</t>
  </si>
  <si>
    <t>517 - 4202</t>
  </si>
  <si>
    <t>517 - 4203</t>
  </si>
  <si>
    <t>517 - 4204</t>
  </si>
  <si>
    <t>517 - 4205</t>
  </si>
  <si>
    <t>517 - 4207</t>
  </si>
  <si>
    <t>517 - 6101</t>
  </si>
  <si>
    <t>517 - 6202</t>
  </si>
  <si>
    <t>517 - 6204</t>
  </si>
  <si>
    <t>517 - 6253</t>
  </si>
  <si>
    <t>517 - 6301</t>
  </si>
  <si>
    <t>517 - 6305</t>
  </si>
  <si>
    <t>517 - 6401</t>
  </si>
  <si>
    <t>517 - 6402</t>
  </si>
  <si>
    <t>517 - 6405</t>
  </si>
  <si>
    <t>517 - 6501</t>
  </si>
  <si>
    <t>517 - 6503</t>
  </si>
  <si>
    <t>517 - 6505</t>
  </si>
  <si>
    <t>525 - 1201</t>
  </si>
  <si>
    <t>525 - 1202</t>
  </si>
  <si>
    <t>525 - 1205</t>
  </si>
  <si>
    <t>525 - 1301</t>
  </si>
  <si>
    <t>525 - 1302</t>
  </si>
  <si>
    <t>525 - 1401</t>
  </si>
  <si>
    <t>525 - 1403</t>
  </si>
  <si>
    <t>525 - 12308</t>
  </si>
  <si>
    <t>525 - 12327</t>
  </si>
  <si>
    <t>525 - 21106</t>
  </si>
  <si>
    <t>525 - 22102</t>
  </si>
  <si>
    <t>525 - 2208</t>
  </si>
  <si>
    <t>525 - 22103</t>
  </si>
  <si>
    <t>525 - 24405</t>
  </si>
  <si>
    <t>525 - 31302</t>
  </si>
  <si>
    <t>525 - 31602</t>
  </si>
  <si>
    <t>525 - 32311</t>
  </si>
  <si>
    <t>525 - 34901</t>
  </si>
  <si>
    <t>525 - 4109</t>
  </si>
  <si>
    <t>525 - 4201</t>
  </si>
  <si>
    <t>525 - 4202</t>
  </si>
  <si>
    <t>525 - 4203</t>
  </si>
  <si>
    <t>525 - 4204</t>
  </si>
  <si>
    <t>525 - 4207</t>
  </si>
  <si>
    <t>525 - 6101</t>
  </si>
  <si>
    <t>525 - 6202</t>
  </si>
  <si>
    <t>525 - 6253</t>
  </si>
  <si>
    <t>525 - 6257</t>
  </si>
  <si>
    <t>525 - 6301</t>
  </si>
  <si>
    <t>525 - 6305</t>
  </si>
  <si>
    <t>525 - 6401</t>
  </si>
  <si>
    <t>525 - 6402</t>
  </si>
  <si>
    <t>525 - 6405</t>
  </si>
  <si>
    <t>526 - 1201</t>
  </si>
  <si>
    <t>526 - 1202</t>
  </si>
  <si>
    <t>526 - 1205</t>
  </si>
  <si>
    <t>526 - 1207</t>
  </si>
  <si>
    <t>526 - 1211</t>
  </si>
  <si>
    <t>526 - 1214</t>
  </si>
  <si>
    <t>526 - 1301</t>
  </si>
  <si>
    <t>526 - 1302</t>
  </si>
  <si>
    <t>526 - 1307</t>
  </si>
  <si>
    <t>526 - 1401</t>
  </si>
  <si>
    <t>526 - 1402</t>
  </si>
  <si>
    <t>526 - 1403</t>
  </si>
  <si>
    <t>526 - 21106</t>
  </si>
  <si>
    <t>526 - 22102</t>
  </si>
  <si>
    <t>526 - 22103</t>
  </si>
  <si>
    <t>526 - 24405</t>
  </si>
  <si>
    <t>526 - 31302</t>
  </si>
  <si>
    <t>526 - 4101</t>
  </si>
  <si>
    <t>526 - 4105</t>
  </si>
  <si>
    <t>526 - 4121</t>
  </si>
  <si>
    <t>526 - 4123</t>
  </si>
  <si>
    <t>526 - 4201</t>
  </si>
  <si>
    <t>526 - 4202</t>
  </si>
  <si>
    <t>526 - 4203</t>
  </si>
  <si>
    <t>526 - 4204</t>
  </si>
  <si>
    <t>526 - 4205</t>
  </si>
  <si>
    <t>526 - 4206</t>
  </si>
  <si>
    <t>526 - 4207</t>
  </si>
  <si>
    <t>526 - 6101</t>
  </si>
  <si>
    <t>526 - 6202</t>
  </si>
  <si>
    <t>526 - 6253</t>
  </si>
  <si>
    <t>526 - 6255</t>
  </si>
  <si>
    <t>526 - 6257</t>
  </si>
  <si>
    <t>526 - 6301</t>
  </si>
  <si>
    <t>526 - 6305</t>
  </si>
  <si>
    <t>526 - 6401</t>
  </si>
  <si>
    <t>526 - 6402</t>
  </si>
  <si>
    <t>526 - 6405</t>
  </si>
  <si>
    <t>526 - 6501</t>
  </si>
  <si>
    <t>526 - 6503</t>
  </si>
  <si>
    <t>526 - 6504</t>
  </si>
  <si>
    <t>530 - 1201</t>
  </si>
  <si>
    <t>530 - 1202</t>
  </si>
  <si>
    <t>530 - 1204</t>
  </si>
  <si>
    <t>530 - 1205</t>
  </si>
  <si>
    <t>530 - 1207</t>
  </si>
  <si>
    <t>530 - 1211</t>
  </si>
  <si>
    <t>530 - 1301</t>
  </si>
  <si>
    <t>530 - 1302</t>
  </si>
  <si>
    <t>530 - 1401</t>
  </si>
  <si>
    <t>530 - 1402</t>
  </si>
  <si>
    <t>530 - 1403</t>
  </si>
  <si>
    <t>530 - 12308</t>
  </si>
  <si>
    <t>530 - 12327</t>
  </si>
  <si>
    <t>530 - 21106</t>
  </si>
  <si>
    <t>530 - 22102</t>
  </si>
  <si>
    <t>530 - 22103</t>
  </si>
  <si>
    <t>530 - 24405</t>
  </si>
  <si>
    <t>530 - 31302</t>
  </si>
  <si>
    <t>530 - 4101</t>
  </si>
  <si>
    <t>530 - 4105</t>
  </si>
  <si>
    <t>530 - 4109</t>
  </si>
  <si>
    <t>530 - 4121</t>
  </si>
  <si>
    <t>530 - 4201</t>
  </si>
  <si>
    <t>530 - 4202</t>
  </si>
  <si>
    <t>530 - 4203</t>
  </si>
  <si>
    <t>530 - 4204</t>
  </si>
  <si>
    <t>530 - 4205</t>
  </si>
  <si>
    <t>530 - 4206</t>
  </si>
  <si>
    <t>530 - 4207</t>
  </si>
  <si>
    <t>530 - 5108</t>
  </si>
  <si>
    <t>530 - 6101</t>
  </si>
  <si>
    <t>530 - 6204</t>
  </si>
  <si>
    <t>530 - 6253</t>
  </si>
  <si>
    <t>530 - 6255</t>
  </si>
  <si>
    <t>530 - 6257</t>
  </si>
  <si>
    <t>530 - 6301</t>
  </si>
  <si>
    <t>530 - 6305</t>
  </si>
  <si>
    <t>530 - 6401</t>
  </si>
  <si>
    <t>530 - 6402</t>
  </si>
  <si>
    <t>530 - 6405</t>
  </si>
  <si>
    <t>530 - 6515</t>
  </si>
  <si>
    <t>515 - 1201</t>
  </si>
  <si>
    <t>515 - 1202</t>
  </si>
  <si>
    <t>515 - 1205</t>
  </si>
  <si>
    <t>515 - 1206</t>
  </si>
  <si>
    <t>515 - 1207</t>
  </si>
  <si>
    <t>515 - 1211</t>
  </si>
  <si>
    <t>515 - 1213</t>
  </si>
  <si>
    <t>515 - 1301</t>
  </si>
  <si>
    <t>515 - 1302</t>
  </si>
  <si>
    <t>515 - 1401</t>
  </si>
  <si>
    <t>515 - 1402</t>
  </si>
  <si>
    <t>515 - 1403</t>
  </si>
  <si>
    <t>515 - 12308</t>
  </si>
  <si>
    <t>515 - 12328</t>
  </si>
  <si>
    <t>515 - 12404</t>
  </si>
  <si>
    <t>515 - 21106</t>
  </si>
  <si>
    <t>515 - 22102</t>
  </si>
  <si>
    <t>515 - 2208</t>
  </si>
  <si>
    <t>515 - 22103</t>
  </si>
  <si>
    <t>515 - 2224</t>
  </si>
  <si>
    <t>515 - 31302</t>
  </si>
  <si>
    <t>515 - 32311</t>
  </si>
  <si>
    <t>515 - 34901</t>
  </si>
  <si>
    <t>515 - 4110</t>
  </si>
  <si>
    <t>515 - 4119</t>
  </si>
  <si>
    <t>515 - 4121</t>
  </si>
  <si>
    <t>515 - 4201</t>
  </si>
  <si>
    <t>515 - 4202</t>
  </si>
  <si>
    <t>515 - 4203</t>
  </si>
  <si>
    <t>515 - 4204</t>
  </si>
  <si>
    <t>515 - 4205</t>
  </si>
  <si>
    <t>515 - 4207</t>
  </si>
  <si>
    <t>515 - 6101</t>
  </si>
  <si>
    <t>515 - 6106</t>
  </si>
  <si>
    <t>515 - 6202</t>
  </si>
  <si>
    <t>515 - 6204</t>
  </si>
  <si>
    <t>515 - 6206</t>
  </si>
  <si>
    <t>515 - 6253</t>
  </si>
  <si>
    <t>515 - 6301</t>
  </si>
  <si>
    <t>515 - 6305</t>
  </si>
  <si>
    <t>515 - 6401</t>
  </si>
  <si>
    <t>515 - 6402</t>
  </si>
  <si>
    <t>515 - 6403</t>
  </si>
  <si>
    <t>515 - 6405</t>
  </si>
  <si>
    <t>515 - 6501</t>
  </si>
  <si>
    <t>515 - 6503</t>
  </si>
  <si>
    <t>515 - 6505</t>
  </si>
  <si>
    <t>515 - 6507</t>
  </si>
  <si>
    <t>515 - 6513</t>
  </si>
  <si>
    <t>519 - 1201</t>
  </si>
  <si>
    <t>519 - 1202</t>
  </si>
  <si>
    <t>519 - 1205</t>
  </si>
  <si>
    <t>519 - 1211</t>
  </si>
  <si>
    <t>519 - 1301</t>
  </si>
  <si>
    <t>519 - 1302</t>
  </si>
  <si>
    <t>519 - 1401</t>
  </si>
  <si>
    <t>519 - 1402</t>
  </si>
  <si>
    <t>519 - 1403</t>
  </si>
  <si>
    <t>519 - 12308</t>
  </si>
  <si>
    <t>519 - 12327</t>
  </si>
  <si>
    <t>519 - 21106</t>
  </si>
  <si>
    <t>519 - 22102</t>
  </si>
  <si>
    <t>519 - 2208</t>
  </si>
  <si>
    <t>519 - 22103</t>
  </si>
  <si>
    <t>519 - 31302</t>
  </si>
  <si>
    <t>519 - 32311</t>
  </si>
  <si>
    <t>519 - 34901</t>
  </si>
  <si>
    <t>519 - 2303</t>
  </si>
  <si>
    <t>519 - 4110</t>
  </si>
  <si>
    <t>519 - 4119</t>
  </si>
  <si>
    <t>519 - 4121</t>
  </si>
  <si>
    <t>519 - 4124</t>
  </si>
  <si>
    <t>519 - 4201</t>
  </si>
  <si>
    <t>519 - 4202</t>
  </si>
  <si>
    <t>519 - 4203</t>
  </si>
  <si>
    <t>519 - 4204</t>
  </si>
  <si>
    <t>519 - 4205</t>
  </si>
  <si>
    <t>519 - 4207</t>
  </si>
  <si>
    <t>519 - 5202</t>
  </si>
  <si>
    <t>519 - 6101</t>
  </si>
  <si>
    <t>519 - 6202</t>
  </si>
  <si>
    <t>519 - 6204</t>
  </si>
  <si>
    <t>519 - 6206</t>
  </si>
  <si>
    <t>519 - 6253</t>
  </si>
  <si>
    <t>519 - 6301</t>
  </si>
  <si>
    <t>519 - 6305</t>
  </si>
  <si>
    <t>519 - 6401</t>
  </si>
  <si>
    <t>519 - 6402</t>
  </si>
  <si>
    <t>519 - 6405</t>
  </si>
  <si>
    <t>519 - 6501</t>
  </si>
  <si>
    <t>519 - 6503</t>
  </si>
  <si>
    <t>524 - 1201</t>
  </si>
  <si>
    <t>524 - 1202</t>
  </si>
  <si>
    <t>524 - 1205</t>
  </si>
  <si>
    <t>524 - 1207</t>
  </si>
  <si>
    <t>524 - 1211</t>
  </si>
  <si>
    <t>524 - 1301</t>
  </si>
  <si>
    <t>524 - 1302</t>
  </si>
  <si>
    <t>524 - 1309</t>
  </si>
  <si>
    <t>524 - 1311</t>
  </si>
  <si>
    <t>524 - 1401</t>
  </si>
  <si>
    <t>524 - 1402</t>
  </si>
  <si>
    <t>524 - 1403</t>
  </si>
  <si>
    <t>524 - 12308</t>
  </si>
  <si>
    <t>524 - 12331</t>
  </si>
  <si>
    <t>524 - 21106</t>
  </si>
  <si>
    <t>524 - 22102</t>
  </si>
  <si>
    <t>524 - 2208</t>
  </si>
  <si>
    <t>524 - 22103</t>
  </si>
  <si>
    <t>524 - 2224</t>
  </si>
  <si>
    <t>524 - 24405</t>
  </si>
  <si>
    <t>524 - 31302</t>
  </si>
  <si>
    <t>524 - 31602</t>
  </si>
  <si>
    <t>524 - 32311</t>
  </si>
  <si>
    <t>524 - 34104</t>
  </si>
  <si>
    <t>524 - 34901</t>
  </si>
  <si>
    <t>524 - 4110</t>
  </si>
  <si>
    <t>524 - 4119</t>
  </si>
  <si>
    <t>524 - 4121</t>
  </si>
  <si>
    <t>524 - 4201</t>
  </si>
  <si>
    <t>524 - 4202</t>
  </si>
  <si>
    <t>524 - 4203</t>
  </si>
  <si>
    <t>524 - 4204</t>
  </si>
  <si>
    <t>524 - 4205</t>
  </si>
  <si>
    <t>524 - 4207</t>
  </si>
  <si>
    <t>524 - 6101</t>
  </si>
  <si>
    <t>524 - 6202</t>
  </si>
  <si>
    <t>524 - 6253</t>
  </si>
  <si>
    <t>524 - 6301</t>
  </si>
  <si>
    <t>524 - 6305</t>
  </si>
  <si>
    <t>524 - 6401</t>
  </si>
  <si>
    <t>524 - 6402</t>
  </si>
  <si>
    <t>524 - 6405</t>
  </si>
  <si>
    <t>524 - 6501</t>
  </si>
  <si>
    <t>524 - 6503</t>
  </si>
  <si>
    <t>524 - 6505</t>
  </si>
  <si>
    <t>529 - 1201</t>
  </si>
  <si>
    <t>529 - 1202</t>
  </si>
  <si>
    <t>529 - 1205</t>
  </si>
  <si>
    <t>529 - 1206</t>
  </si>
  <si>
    <t>529 - 1211</t>
  </si>
  <si>
    <t>529 - 1301</t>
  </si>
  <si>
    <t>529 - 1302</t>
  </si>
  <si>
    <t>529 - 1307</t>
  </si>
  <si>
    <t>529 - 1401</t>
  </si>
  <si>
    <t>529 - 1402</t>
  </si>
  <si>
    <t>529 - 1403</t>
  </si>
  <si>
    <t>529 - 12308</t>
  </si>
  <si>
    <t>529 - 21106</t>
  </si>
  <si>
    <t>529 - 22102</t>
  </si>
  <si>
    <t>529 - 2208</t>
  </si>
  <si>
    <t>529 - 22103</t>
  </si>
  <si>
    <t>529 - 2225</t>
  </si>
  <si>
    <t>529 - 24405</t>
  </si>
  <si>
    <t>529 - 31302</t>
  </si>
  <si>
    <t>529 - 31602</t>
  </si>
  <si>
    <t>529 - 32311</t>
  </si>
  <si>
    <t>529 - 34901</t>
  </si>
  <si>
    <t>529 - 4101</t>
  </si>
  <si>
    <t>529 - 4105</t>
  </si>
  <si>
    <t>529 - 4121</t>
  </si>
  <si>
    <t>529 - 4201</t>
  </si>
  <si>
    <t>529 - 4202</t>
  </si>
  <si>
    <t>529 - 4203</t>
  </si>
  <si>
    <t>529 - 4204</t>
  </si>
  <si>
    <t>529 - 4205</t>
  </si>
  <si>
    <t>529 - 4207</t>
  </si>
  <si>
    <t>529 - 5102</t>
  </si>
  <si>
    <t>529 - 6101</t>
  </si>
  <si>
    <t>529 - 6202</t>
  </si>
  <si>
    <t>529 - 6204</t>
  </si>
  <si>
    <t>529 - 6253</t>
  </si>
  <si>
    <t>529 - 6301</t>
  </si>
  <si>
    <t>529 - 6305</t>
  </si>
  <si>
    <t>529 - 6401</t>
  </si>
  <si>
    <t>529 - 6402</t>
  </si>
  <si>
    <t>529 - 6405</t>
  </si>
  <si>
    <t>529 - 6501</t>
  </si>
  <si>
    <t>529 - 6503</t>
  </si>
  <si>
    <t>529 - 6504</t>
  </si>
  <si>
    <t>529 - 6505</t>
  </si>
  <si>
    <t>529 - 6512</t>
  </si>
  <si>
    <t>528 - 1201</t>
  </si>
  <si>
    <t>528 - 1202</t>
  </si>
  <si>
    <t>528 - 1205</t>
  </si>
  <si>
    <t>528 - 1206</t>
  </si>
  <si>
    <t>528 - 1207</t>
  </si>
  <si>
    <t>528 - 1211</t>
  </si>
  <si>
    <t>528 - 1212</t>
  </si>
  <si>
    <t>528 - 1301</t>
  </si>
  <si>
    <t>528 - 1302</t>
  </si>
  <si>
    <t>528 - 1307</t>
  </si>
  <si>
    <t>528 - 1401</t>
  </si>
  <si>
    <t>528 - 1402</t>
  </si>
  <si>
    <t>528 - 1403</t>
  </si>
  <si>
    <t>528 - 12308</t>
  </si>
  <si>
    <t>528 - 12327</t>
  </si>
  <si>
    <t>528 - 21106</t>
  </si>
  <si>
    <t>528 - 22102</t>
  </si>
  <si>
    <t>528 - 2208</t>
  </si>
  <si>
    <t>528 - 22103</t>
  </si>
  <si>
    <t>528 - 2224</t>
  </si>
  <si>
    <t>528 - 2225</t>
  </si>
  <si>
    <t>528 - 24405</t>
  </si>
  <si>
    <t>528 - 31302</t>
  </si>
  <si>
    <t>528 - 31602</t>
  </si>
  <si>
    <t>528 - 32311</t>
  </si>
  <si>
    <t>528 - 34901</t>
  </si>
  <si>
    <t>528 - 4101</t>
  </si>
  <si>
    <t>528 - 4105</t>
  </si>
  <si>
    <t>528 - 4121</t>
  </si>
  <si>
    <t>528 - 4201</t>
  </si>
  <si>
    <t>528 - 4202</t>
  </si>
  <si>
    <t>528 - 4203</t>
  </si>
  <si>
    <t>528 - 4204</t>
  </si>
  <si>
    <t>528 - 4205</t>
  </si>
  <si>
    <t>528 - 4207</t>
  </si>
  <si>
    <t>528 - 5101</t>
  </si>
  <si>
    <t>528 - 5102</t>
  </si>
  <si>
    <t>528 - 5108</t>
  </si>
  <si>
    <t>528 - 6101</t>
  </si>
  <si>
    <t>528 - 6202</t>
  </si>
  <si>
    <t>528 - 6206</t>
  </si>
  <si>
    <t>528 - 6253</t>
  </si>
  <si>
    <t>528 - 6257</t>
  </si>
  <si>
    <t>528 - 6301</t>
  </si>
  <si>
    <t>528 - 6305</t>
  </si>
  <si>
    <t>528 - 6401</t>
  </si>
  <si>
    <t>528 - 6402</t>
  </si>
  <si>
    <t>528 - 6405</t>
  </si>
  <si>
    <t>528 - 6501</t>
  </si>
  <si>
    <t>528 - 6503</t>
  </si>
  <si>
    <t>527 - 1201</t>
  </si>
  <si>
    <t>527 - 1202</t>
  </si>
  <si>
    <t>527 - 1205</t>
  </si>
  <si>
    <t>527 - 1206</t>
  </si>
  <si>
    <t>527 - 1207</t>
  </si>
  <si>
    <t>527 - 1211</t>
  </si>
  <si>
    <t>527 - 1301</t>
  </si>
  <si>
    <t>527 - 1302</t>
  </si>
  <si>
    <t>527 - 1307</t>
  </si>
  <si>
    <t>527 - 1401</t>
  </si>
  <si>
    <t>527 - 1402</t>
  </si>
  <si>
    <t>527 - 1403</t>
  </si>
  <si>
    <t>527 - 12308</t>
  </si>
  <si>
    <t>527 - 21106</t>
  </si>
  <si>
    <t>527 - 22102</t>
  </si>
  <si>
    <t>527 - 2208</t>
  </si>
  <si>
    <t>527 - 22103</t>
  </si>
  <si>
    <t>527 - 2224</t>
  </si>
  <si>
    <t>527 - 2225</t>
  </si>
  <si>
    <t>527 - 24405</t>
  </si>
  <si>
    <t>527 - 31302</t>
  </si>
  <si>
    <t>527 - 31602</t>
  </si>
  <si>
    <t>527 - 32311</t>
  </si>
  <si>
    <t>527 - 34901</t>
  </si>
  <si>
    <t>527 - 4101</t>
  </si>
  <si>
    <t>527 - 4105</t>
  </si>
  <si>
    <t>527 - 4121</t>
  </si>
  <si>
    <t>527 - 4201</t>
  </si>
  <si>
    <t>527 - 4202</t>
  </si>
  <si>
    <t>527 - 4203</t>
  </si>
  <si>
    <t>527 - 4204</t>
  </si>
  <si>
    <t>527 - 4205</t>
  </si>
  <si>
    <t>527 - 4207</t>
  </si>
  <si>
    <t>527 - 5102</t>
  </si>
  <si>
    <t>527 - 5108</t>
  </si>
  <si>
    <t>527 - 6101</t>
  </si>
  <si>
    <t>527 - 6204</t>
  </si>
  <si>
    <t>527 - 6253</t>
  </si>
  <si>
    <t>527 - 6301</t>
  </si>
  <si>
    <t>527 - 6305</t>
  </si>
  <si>
    <t>527 - 6401</t>
  </si>
  <si>
    <t>527 - 6402</t>
  </si>
  <si>
    <t>527 - 6405</t>
  </si>
  <si>
    <t>527 - 6501</t>
  </si>
  <si>
    <t>527 - 6505</t>
  </si>
  <si>
    <t>522 - 1201</t>
  </si>
  <si>
    <t>522 - 1202</t>
  </si>
  <si>
    <t>522 - 1205</t>
  </si>
  <si>
    <t>522 - 1301</t>
  </si>
  <si>
    <t>522 - 1302</t>
  </si>
  <si>
    <t>522 - 1401</t>
  </si>
  <si>
    <t>522 - 1402</t>
  </si>
  <si>
    <t>522 - 12308</t>
  </si>
  <si>
    <t>522 - 12327</t>
  </si>
  <si>
    <t>522 - 21106</t>
  </si>
  <si>
    <t>522 - 22102</t>
  </si>
  <si>
    <t>522 - 2208</t>
  </si>
  <si>
    <t>522 - 22103</t>
  </si>
  <si>
    <t>522 - 2224</t>
  </si>
  <si>
    <t>522 - 2225</t>
  </si>
  <si>
    <t>522 - 24405</t>
  </si>
  <si>
    <t>522 - 31302</t>
  </si>
  <si>
    <t>522 - 31602</t>
  </si>
  <si>
    <t>522 - 32311</t>
  </si>
  <si>
    <t>522 - 34901</t>
  </si>
  <si>
    <t>522 - 4110</t>
  </si>
  <si>
    <t>522 - 4119</t>
  </si>
  <si>
    <t>522 - 4121</t>
  </si>
  <si>
    <t>522 - 4201</t>
  </si>
  <si>
    <t>522 - 4202</t>
  </si>
  <si>
    <t>522 - 4203</t>
  </si>
  <si>
    <t>522 - 4204</t>
  </si>
  <si>
    <t>522 - 4205</t>
  </si>
  <si>
    <t>522 - 4207</t>
  </si>
  <si>
    <t>522 - 6101</t>
  </si>
  <si>
    <t>522 - 6202</t>
  </si>
  <si>
    <t>522 - 6253</t>
  </si>
  <si>
    <t>522 - 6301</t>
  </si>
  <si>
    <t>522 - 6305</t>
  </si>
  <si>
    <t>522 - 6401</t>
  </si>
  <si>
    <t>522 - 6402</t>
  </si>
  <si>
    <t>522 - 6405</t>
  </si>
  <si>
    <t>514 - 1201</t>
  </si>
  <si>
    <t>514 - 1202</t>
  </si>
  <si>
    <t>514 - 1205</t>
  </si>
  <si>
    <t>514 - 1206</t>
  </si>
  <si>
    <t>514 - 1207</t>
  </si>
  <si>
    <t>514 - 1211</t>
  </si>
  <si>
    <t>514 - 1301</t>
  </si>
  <si>
    <t>514 - 1302</t>
  </si>
  <si>
    <t>514 - 1309</t>
  </si>
  <si>
    <t>514 - 1311</t>
  </si>
  <si>
    <t>514 - 1401</t>
  </si>
  <si>
    <t>514 - 1402</t>
  </si>
  <si>
    <t>514 - 1403</t>
  </si>
  <si>
    <t>514 - 12308</t>
  </si>
  <si>
    <t>514 - 12404</t>
  </si>
  <si>
    <t>514 - 21106</t>
  </si>
  <si>
    <t>514 - 22102</t>
  </si>
  <si>
    <t>514 - 2208</t>
  </si>
  <si>
    <t>514 - 22103</t>
  </si>
  <si>
    <t>514 - 2224</t>
  </si>
  <si>
    <t>514 - 2225</t>
  </si>
  <si>
    <t>514 - 24405</t>
  </si>
  <si>
    <t>514 - 31302</t>
  </si>
  <si>
    <t>514 - 31602</t>
  </si>
  <si>
    <t>514 - 32311</t>
  </si>
  <si>
    <t>514 - 34901</t>
  </si>
  <si>
    <t>514 - 2303</t>
  </si>
  <si>
    <t>514 - 4109</t>
  </si>
  <si>
    <t>514 - 4110</t>
  </si>
  <si>
    <t>514 - 4119</t>
  </si>
  <si>
    <t>514 - 4121</t>
  </si>
  <si>
    <t>514 - 4201</t>
  </si>
  <si>
    <t>514 - 4202</t>
  </si>
  <si>
    <t>514 - 4203</t>
  </si>
  <si>
    <t>514 - 4204</t>
  </si>
  <si>
    <t>514 - 4205</t>
  </si>
  <si>
    <t>514 - 4207</t>
  </si>
  <si>
    <t>514 - 6101</t>
  </si>
  <si>
    <t>514 - 6106</t>
  </si>
  <si>
    <t>514 - 6202</t>
  </si>
  <si>
    <t>514 - 6204</t>
  </si>
  <si>
    <t>514 - 6206</t>
  </si>
  <si>
    <t>514 - 6253</t>
  </si>
  <si>
    <t>514 - 6301</t>
  </si>
  <si>
    <t>514 - 6305</t>
  </si>
  <si>
    <t>514 - 6401</t>
  </si>
  <si>
    <t>514 - 6402</t>
  </si>
  <si>
    <t>514 - 6403</t>
  </si>
  <si>
    <t>514 - 6405</t>
  </si>
  <si>
    <t>514 - 6501</t>
  </si>
  <si>
    <t>514 - 6503</t>
  </si>
  <si>
    <t>514 - 6504</t>
  </si>
  <si>
    <t>523 - 1201</t>
  </si>
  <si>
    <t>523 - 1202</t>
  </si>
  <si>
    <t>523 - 1205</t>
  </si>
  <si>
    <t>523 - 1207</t>
  </si>
  <si>
    <t>523 - 1211</t>
  </si>
  <si>
    <t>523 - 1213</t>
  </si>
  <si>
    <t>523 - 1301</t>
  </si>
  <si>
    <t>523 - 1302</t>
  </si>
  <si>
    <t>523 - 1307</t>
  </si>
  <si>
    <t>523 - 1401</t>
  </si>
  <si>
    <t>523 - 1402</t>
  </si>
  <si>
    <t>523 - 1403</t>
  </si>
  <si>
    <t>523 - 12308</t>
  </si>
  <si>
    <t>523 - 21106</t>
  </si>
  <si>
    <t>523 - 22102</t>
  </si>
  <si>
    <t>523 - 2208</t>
  </si>
  <si>
    <t>523 - 22103</t>
  </si>
  <si>
    <t>523 - 2224</t>
  </si>
  <si>
    <t>523 - 2225</t>
  </si>
  <si>
    <t>523 - 24405</t>
  </si>
  <si>
    <t>523 - 31302</t>
  </si>
  <si>
    <t>523 - 31602</t>
  </si>
  <si>
    <t>523 - 32311</t>
  </si>
  <si>
    <t>523 - 34901</t>
  </si>
  <si>
    <t>523 - 4101</t>
  </si>
  <si>
    <t>523 - 4109</t>
  </si>
  <si>
    <t>523 - 4110</t>
  </si>
  <si>
    <t>523 - 4115</t>
  </si>
  <si>
    <t>523 - 4121</t>
  </si>
  <si>
    <t>523 - 4201</t>
  </si>
  <si>
    <t>523 - 4202</t>
  </si>
  <si>
    <t>523 - 4203</t>
  </si>
  <si>
    <t>523 - 4204</t>
  </si>
  <si>
    <t>523 - 4205</t>
  </si>
  <si>
    <t>523 - 4207</t>
  </si>
  <si>
    <t>523 - 6101</t>
  </si>
  <si>
    <t>523 - 6202</t>
  </si>
  <si>
    <t>523 - 6204</t>
  </si>
  <si>
    <t>523 - 6253</t>
  </si>
  <si>
    <t>523 - 6301</t>
  </si>
  <si>
    <t>523 - 6305</t>
  </si>
  <si>
    <t>523 - 6401</t>
  </si>
  <si>
    <t>523 - 6402</t>
  </si>
  <si>
    <t>523 - 6405</t>
  </si>
  <si>
    <t>523 - 6501</t>
  </si>
  <si>
    <t>523 - 6503</t>
  </si>
  <si>
    <t>516 - 1201</t>
  </si>
  <si>
    <t>516 - 1202</t>
  </si>
  <si>
    <t>516 - 1205</t>
  </si>
  <si>
    <t>516 - 1301</t>
  </si>
  <si>
    <t>516 - 1302</t>
  </si>
  <si>
    <t>516 - 1307</t>
  </si>
  <si>
    <t>516 - 1401</t>
  </si>
  <si>
    <t>516 - 1402</t>
  </si>
  <si>
    <t>516 - 1403</t>
  </si>
  <si>
    <t>516 - 12308</t>
  </si>
  <si>
    <t>516 - 12327</t>
  </si>
  <si>
    <t>516 - 21106</t>
  </si>
  <si>
    <t>516 - 22102</t>
  </si>
  <si>
    <t>516 - 2208</t>
  </si>
  <si>
    <t>516 - 22103</t>
  </si>
  <si>
    <t>516 - 2224</t>
  </si>
  <si>
    <t>516 - 2225</t>
  </si>
  <si>
    <t>516 - 24405</t>
  </si>
  <si>
    <t>516 - 31302</t>
  </si>
  <si>
    <t>516 - 31602</t>
  </si>
  <si>
    <t>516 - 32311</t>
  </si>
  <si>
    <t>516 - 34901</t>
  </si>
  <si>
    <t>516 - 4101</t>
  </si>
  <si>
    <t>516 - 4105</t>
  </si>
  <si>
    <t>516 - 4121</t>
  </si>
  <si>
    <t>516 - 4201</t>
  </si>
  <si>
    <t>516 - 4202</t>
  </si>
  <si>
    <t>516 - 4203</t>
  </si>
  <si>
    <t>516 - 4204</t>
  </si>
  <si>
    <t>516 - 4205</t>
  </si>
  <si>
    <t>516 - 4207</t>
  </si>
  <si>
    <t>516 - 6101</t>
  </si>
  <si>
    <t>516 - 6202</t>
  </si>
  <si>
    <t>516 - 6204</t>
  </si>
  <si>
    <t>516 - 6253</t>
  </si>
  <si>
    <t>516 - 6255</t>
  </si>
  <si>
    <t>516 - 6301</t>
  </si>
  <si>
    <t>516 - 6305</t>
  </si>
  <si>
    <t>516 - 6401</t>
  </si>
  <si>
    <t>516 - 6402</t>
  </si>
  <si>
    <t>516 - 6405</t>
  </si>
  <si>
    <t>516 - 6501</t>
  </si>
  <si>
    <t>516 - 6505</t>
  </si>
  <si>
    <t>520 - 1201</t>
  </si>
  <si>
    <t>520 - 1202</t>
  </si>
  <si>
    <t>520 - 1205</t>
  </si>
  <si>
    <t>520 - 1211</t>
  </si>
  <si>
    <t>520 - 1301</t>
  </si>
  <si>
    <t>520 - 1302</t>
  </si>
  <si>
    <t>520 - 1401</t>
  </si>
  <si>
    <t>520 - 1402</t>
  </si>
  <si>
    <t>520 - 12308</t>
  </si>
  <si>
    <t>520 - 12327</t>
  </si>
  <si>
    <t>520 - 21106</t>
  </si>
  <si>
    <t>520 - 22102</t>
  </si>
  <si>
    <t>520 - 2208</t>
  </si>
  <si>
    <t>520 - 22103</t>
  </si>
  <si>
    <t>520 - 2224</t>
  </si>
  <si>
    <t>520 - 24405</t>
  </si>
  <si>
    <t>520 - 31302</t>
  </si>
  <si>
    <t>520 - 31602</t>
  </si>
  <si>
    <t>520 - 32311</t>
  </si>
  <si>
    <t>520 - 34901</t>
  </si>
  <si>
    <t>520 - 4101</t>
  </si>
  <si>
    <t>520 - 4105</t>
  </si>
  <si>
    <t>520 - 4121</t>
  </si>
  <si>
    <t>520 - 4201</t>
  </si>
  <si>
    <t>520 - 4202</t>
  </si>
  <si>
    <t>520 - 4203</t>
  </si>
  <si>
    <t>520 - 4204</t>
  </si>
  <si>
    <t>520 - 4205</t>
  </si>
  <si>
    <t>520 - 4207</t>
  </si>
  <si>
    <t>520 - 6101</t>
  </si>
  <si>
    <t>520 - 6202</t>
  </si>
  <si>
    <t>520 - 6204</t>
  </si>
  <si>
    <t>520 - 6253</t>
  </si>
  <si>
    <t>520 - 6255</t>
  </si>
  <si>
    <t>520 - 6301</t>
  </si>
  <si>
    <t>520 - 6305</t>
  </si>
  <si>
    <t>520 - 6401</t>
  </si>
  <si>
    <t>520 - 6402</t>
  </si>
  <si>
    <t>520 - 6405</t>
  </si>
  <si>
    <t>520 - 6501</t>
  </si>
  <si>
    <t>521 - 1201</t>
  </si>
  <si>
    <t>521 - 1202</t>
  </si>
  <si>
    <t>521 - 1205</t>
  </si>
  <si>
    <t>521 - 1211</t>
  </si>
  <si>
    <t>521 - 1301</t>
  </si>
  <si>
    <t>521 - 1302</t>
  </si>
  <si>
    <t>521 - 1307</t>
  </si>
  <si>
    <t>521 - 1401</t>
  </si>
  <si>
    <t>521 - 1402</t>
  </si>
  <si>
    <t>521 - 12308</t>
  </si>
  <si>
    <t>521 - 21106</t>
  </si>
  <si>
    <t>521 - 22102</t>
  </si>
  <si>
    <t>521 - 2208</t>
  </si>
  <si>
    <t>521 - 22103</t>
  </si>
  <si>
    <t>521 - 2224</t>
  </si>
  <si>
    <t>521 - 24405</t>
  </si>
  <si>
    <t>521 - 31302</t>
  </si>
  <si>
    <t>521 - 31602</t>
  </si>
  <si>
    <t>521 - 32311</t>
  </si>
  <si>
    <t>521 - 34901</t>
  </si>
  <si>
    <t>521 - 4101</t>
  </si>
  <si>
    <t>521 - 4105</t>
  </si>
  <si>
    <t>521 - 4121</t>
  </si>
  <si>
    <t>521 - 4201</t>
  </si>
  <si>
    <t>521 - 4202</t>
  </si>
  <si>
    <t>521 - 4203</t>
  </si>
  <si>
    <t>521 - 4204</t>
  </si>
  <si>
    <t>521 - 4205</t>
  </si>
  <si>
    <t>521 - 4207</t>
  </si>
  <si>
    <t>521 - 6101</t>
  </si>
  <si>
    <t>521 - 6202</t>
  </si>
  <si>
    <t>521 - 6206</t>
  </si>
  <si>
    <t>521 - 6253</t>
  </si>
  <si>
    <t>521 - 6301</t>
  </si>
  <si>
    <t>521 - 6305</t>
  </si>
  <si>
    <t>521 - 6401</t>
  </si>
  <si>
    <t>521 - 6402</t>
  </si>
  <si>
    <t>521 - 6405</t>
  </si>
  <si>
    <t>521 - 6501</t>
  </si>
  <si>
    <t>521 - 6503</t>
  </si>
  <si>
    <t>7NA</t>
  </si>
  <si>
    <t>1101-7</t>
  </si>
  <si>
    <t>1102-7</t>
  </si>
  <si>
    <t>1103-7</t>
  </si>
  <si>
    <t>1104-7</t>
  </si>
  <si>
    <t>1105-7</t>
  </si>
  <si>
    <t>1106-7</t>
  </si>
  <si>
    <t>201-7</t>
  </si>
  <si>
    <t>67 - 1201</t>
  </si>
  <si>
    <t>67 - 1202</t>
  </si>
  <si>
    <t>67 - 1205</t>
  </si>
  <si>
    <t>67 - 1206</t>
  </si>
  <si>
    <t>67 - 1207</t>
  </si>
  <si>
    <t>67 - 1208</t>
  </si>
  <si>
    <t>67 - 1210</t>
  </si>
  <si>
    <t>67 - 1212</t>
  </si>
  <si>
    <t>67 - 1301</t>
  </si>
  <si>
    <t>67 - 1302</t>
  </si>
  <si>
    <t>67 - 1307</t>
  </si>
  <si>
    <t>67 - 1310</t>
  </si>
  <si>
    <t>67 - 1311</t>
  </si>
  <si>
    <t>67 - 1401</t>
  </si>
  <si>
    <t>67 - 1402</t>
  </si>
  <si>
    <t>67 - 1403</t>
  </si>
  <si>
    <t>67 - 12308</t>
  </si>
  <si>
    <t>67 - 12328</t>
  </si>
  <si>
    <t>67 - 12413</t>
  </si>
  <si>
    <t>67 - 21106</t>
  </si>
  <si>
    <t>67 - 22103</t>
  </si>
  <si>
    <t>67 - 24405</t>
  </si>
  <si>
    <t>67 - 31302</t>
  </si>
  <si>
    <t>67 - 31602</t>
  </si>
  <si>
    <t>67 - 32311</t>
  </si>
  <si>
    <t>67 - 3101</t>
  </si>
  <si>
    <t>67 - 4101</t>
  </si>
  <si>
    <t>67 - 4105</t>
  </si>
  <si>
    <t>67 - 4106</t>
  </si>
  <si>
    <t>67 - 4117</t>
  </si>
  <si>
    <t>67 - 4121</t>
  </si>
  <si>
    <t>67 - 4123</t>
  </si>
  <si>
    <t>67 - 4201</t>
  </si>
  <si>
    <t>67 - 4202</t>
  </si>
  <si>
    <t>67 - 4203</t>
  </si>
  <si>
    <t>67 - 4204</t>
  </si>
  <si>
    <t>67 - 4206</t>
  </si>
  <si>
    <t>67 - 6101</t>
  </si>
  <si>
    <t>67 - 6105</t>
  </si>
  <si>
    <t>67 - 6202</t>
  </si>
  <si>
    <t>67 - 6204</t>
  </si>
  <si>
    <t>67 - 6253</t>
  </si>
  <si>
    <t>67 - 6257</t>
  </si>
  <si>
    <t>67 - 6301</t>
  </si>
  <si>
    <t>67 - 6304</t>
  </si>
  <si>
    <t>67 - 6401</t>
  </si>
  <si>
    <t>67 - 6402</t>
  </si>
  <si>
    <t>67 - 6403</t>
  </si>
  <si>
    <t>67 - 6405</t>
  </si>
  <si>
    <t>67 - 6501</t>
  </si>
  <si>
    <t>67 - 6502</t>
  </si>
  <si>
    <t>67 - 6503</t>
  </si>
  <si>
    <t>67 - 6504</t>
  </si>
  <si>
    <t>172 - 1201</t>
  </si>
  <si>
    <t>172 - 1202</t>
  </si>
  <si>
    <t>172 - 1203</t>
  </si>
  <si>
    <t>172 - 1301</t>
  </si>
  <si>
    <t>172 - 1302</t>
  </si>
  <si>
    <t>172 - 1304</t>
  </si>
  <si>
    <t>172 - 1310</t>
  </si>
  <si>
    <t>172 - 1401</t>
  </si>
  <si>
    <t>172 - 1402</t>
  </si>
  <si>
    <t>172 - 1403</t>
  </si>
  <si>
    <t>172 - 12309</t>
  </si>
  <si>
    <t>172 - 12328</t>
  </si>
  <si>
    <t>172 - 21106</t>
  </si>
  <si>
    <t>172 - 22103</t>
  </si>
  <si>
    <t>172 - 24405</t>
  </si>
  <si>
    <t>172 - 31101</t>
  </si>
  <si>
    <t>172 - 31602</t>
  </si>
  <si>
    <t>172 - 32208</t>
  </si>
  <si>
    <t>172 - 3311</t>
  </si>
  <si>
    <t>172 - 4101</t>
  </si>
  <si>
    <t>172 - 4105</t>
  </si>
  <si>
    <t>172 - 4110</t>
  </si>
  <si>
    <t>172 - 4117</t>
  </si>
  <si>
    <t>172 - 4121</t>
  </si>
  <si>
    <t>172 - 4124</t>
  </si>
  <si>
    <t>172 - 4202</t>
  </si>
  <si>
    <t>172 - 4203</t>
  </si>
  <si>
    <t>172 - 4204</t>
  </si>
  <si>
    <t>172 - 4206</t>
  </si>
  <si>
    <t>172 - 4207</t>
  </si>
  <si>
    <t>172 - 5108</t>
  </si>
  <si>
    <t>172 - 6101</t>
  </si>
  <si>
    <t>172 - 6204</t>
  </si>
  <si>
    <t>172 - 6206</t>
  </si>
  <si>
    <t>172 - 6253</t>
  </si>
  <si>
    <t>172 - 6258</t>
  </si>
  <si>
    <t>172 - 6301</t>
  </si>
  <si>
    <t>172 - 6302</t>
  </si>
  <si>
    <t>172 - 6401</t>
  </si>
  <si>
    <t>172 - 6402</t>
  </si>
  <si>
    <t>172 - 6405</t>
  </si>
  <si>
    <t>172 - 6501</t>
  </si>
  <si>
    <t>172 - 6503</t>
  </si>
  <si>
    <t>172 - 6504</t>
  </si>
  <si>
    <t>172 - 6507</t>
  </si>
  <si>
    <t>167 - 1201</t>
  </si>
  <si>
    <t>167 - 1202</t>
  </si>
  <si>
    <t>167 - 1203</t>
  </si>
  <si>
    <t>167 - 1301</t>
  </si>
  <si>
    <t>167 - 1302</t>
  </si>
  <si>
    <t>167 - 1310</t>
  </si>
  <si>
    <t>167 - 1401</t>
  </si>
  <si>
    <t>167 - 1402</t>
  </si>
  <si>
    <t>167 - 1403</t>
  </si>
  <si>
    <t>167 - 12309</t>
  </si>
  <si>
    <t>167 - 12328</t>
  </si>
  <si>
    <t>167 - 21106</t>
  </si>
  <si>
    <t>167 - 22103</t>
  </si>
  <si>
    <t>167 - 24405</t>
  </si>
  <si>
    <t>167 - 31101</t>
  </si>
  <si>
    <t>167 - 31602</t>
  </si>
  <si>
    <t>167 - 32208</t>
  </si>
  <si>
    <t>167 - 4101</t>
  </si>
  <si>
    <t>167 - 4105</t>
  </si>
  <si>
    <t>167 - 4106</t>
  </si>
  <si>
    <t>167 - 4117</t>
  </si>
  <si>
    <t>167 - 4121</t>
  </si>
  <si>
    <t>167 - 4124</t>
  </si>
  <si>
    <t>167 - 4202</t>
  </si>
  <si>
    <t>167 - 4203</t>
  </si>
  <si>
    <t>167 - 4204</t>
  </si>
  <si>
    <t>167 - 4206</t>
  </si>
  <si>
    <t>167 - 4207</t>
  </si>
  <si>
    <t>167 - 6101</t>
  </si>
  <si>
    <t>167 - 6202</t>
  </si>
  <si>
    <t>167 - 6204</t>
  </si>
  <si>
    <t>167 - 6253</t>
  </si>
  <si>
    <t>167 - 6258</t>
  </si>
  <si>
    <t>167 - 6301</t>
  </si>
  <si>
    <t>167 - 6302</t>
  </si>
  <si>
    <t>167 - 6401</t>
  </si>
  <si>
    <t>167 - 6402</t>
  </si>
  <si>
    <t>167 - 6405</t>
  </si>
  <si>
    <t>167 - 6503</t>
  </si>
  <si>
    <t>174 - 1201</t>
  </si>
  <si>
    <t>174 - 1202</t>
  </si>
  <si>
    <t>174 - 1203</t>
  </si>
  <si>
    <t>174 - 1301</t>
  </si>
  <si>
    <t>174 - 1302</t>
  </si>
  <si>
    <t>174 - 1310</t>
  </si>
  <si>
    <t>174 - 1401</t>
  </si>
  <si>
    <t>174 - 1402</t>
  </si>
  <si>
    <t>174 - 1403</t>
  </si>
  <si>
    <t>174 - 12309</t>
  </si>
  <si>
    <t>174 - 12328</t>
  </si>
  <si>
    <t>174 - 21106</t>
  </si>
  <si>
    <t>174 - 22103</t>
  </si>
  <si>
    <t>174 - 24405</t>
  </si>
  <si>
    <t>174 - 31101</t>
  </si>
  <si>
    <t>174 - 31602</t>
  </si>
  <si>
    <t>174 - 32208</t>
  </si>
  <si>
    <t>174 - 4101</t>
  </si>
  <si>
    <t>174 - 4105</t>
  </si>
  <si>
    <t>174 - 4106</t>
  </si>
  <si>
    <t>174 - 4117</t>
  </si>
  <si>
    <t>174 - 4121</t>
  </si>
  <si>
    <t>174 - 4124</t>
  </si>
  <si>
    <t>174 - 4202</t>
  </si>
  <si>
    <t>174 - 4203</t>
  </si>
  <si>
    <t>174 - 4204</t>
  </si>
  <si>
    <t>174 - 4206</t>
  </si>
  <si>
    <t>174 - 4207</t>
  </si>
  <si>
    <t>174 - 5108</t>
  </si>
  <si>
    <t>174 - 6101</t>
  </si>
  <si>
    <t>174 - 6202</t>
  </si>
  <si>
    <t>174 - 6253</t>
  </si>
  <si>
    <t>174 - 6258</t>
  </si>
  <si>
    <t>174 - 6301</t>
  </si>
  <si>
    <t>174 - 6302</t>
  </si>
  <si>
    <t>174 - 6401</t>
  </si>
  <si>
    <t>174 - 6402</t>
  </si>
  <si>
    <t>174 - 6405</t>
  </si>
  <si>
    <t>174 - 6501</t>
  </si>
  <si>
    <t>501 - 1201</t>
  </si>
  <si>
    <t>501 - 1202</t>
  </si>
  <si>
    <t>501 - 1301</t>
  </si>
  <si>
    <t>501 - 1302</t>
  </si>
  <si>
    <t>501 - 1310</t>
  </si>
  <si>
    <t>501 - 1401</t>
  </si>
  <si>
    <t>501 - 1402</t>
  </si>
  <si>
    <t>501 - 1403</t>
  </si>
  <si>
    <t>501 - 12309</t>
  </si>
  <si>
    <t>501 - 12328</t>
  </si>
  <si>
    <t>501 - 2107</t>
  </si>
  <si>
    <t>501 - 22103</t>
  </si>
  <si>
    <t>501 - 24405</t>
  </si>
  <si>
    <t>501 - 31101</t>
  </si>
  <si>
    <t>501 - 31602</t>
  </si>
  <si>
    <t>501 - 32208</t>
  </si>
  <si>
    <t>501 - 4101</t>
  </si>
  <si>
    <t>501 - 4105</t>
  </si>
  <si>
    <t>501 - 4106</t>
  </si>
  <si>
    <t>501 - 4117</t>
  </si>
  <si>
    <t>501 - 4121</t>
  </si>
  <si>
    <t>501 - 4124</t>
  </si>
  <si>
    <t>501 - 4202</t>
  </si>
  <si>
    <t>501 - 4203</t>
  </si>
  <si>
    <t>501 - 4204</t>
  </si>
  <si>
    <t>501 - 4206</t>
  </si>
  <si>
    <t>501 - 4207</t>
  </si>
  <si>
    <t>501 - 6101</t>
  </si>
  <si>
    <t>501 - 6202</t>
  </si>
  <si>
    <t>501 - 6253</t>
  </si>
  <si>
    <t>501 - 6258</t>
  </si>
  <si>
    <t>501 - 6301</t>
  </si>
  <si>
    <t>501 - 6302</t>
  </si>
  <si>
    <t>501 - 6401</t>
  </si>
  <si>
    <t>501 - 6402</t>
  </si>
  <si>
    <t>501 - 6405</t>
  </si>
  <si>
    <t>177 - 1201</t>
  </si>
  <si>
    <t>177 - 1202</t>
  </si>
  <si>
    <t>177 - 1203</t>
  </si>
  <si>
    <t>177 - 1301</t>
  </si>
  <si>
    <t>177 - 1302</t>
  </si>
  <si>
    <t>177 - 1304</t>
  </si>
  <si>
    <t>177 - 1310</t>
  </si>
  <si>
    <t>177 - 1401</t>
  </si>
  <si>
    <t>177 - 1402</t>
  </si>
  <si>
    <t>177 - 1403</t>
  </si>
  <si>
    <t>177 - 12309</t>
  </si>
  <si>
    <t>177 - 12328</t>
  </si>
  <si>
    <t>177 - 2107</t>
  </si>
  <si>
    <t>177 - 22103</t>
  </si>
  <si>
    <t>177 - 24405</t>
  </si>
  <si>
    <t>177 - 31101</t>
  </si>
  <si>
    <t>177 - 31602</t>
  </si>
  <si>
    <t>177 - 32208</t>
  </si>
  <si>
    <t>177 - 3312</t>
  </si>
  <si>
    <t>177 - 4101</t>
  </si>
  <si>
    <t>177 - 4105</t>
  </si>
  <si>
    <t>177 - 4110</t>
  </si>
  <si>
    <t>177 - 4117</t>
  </si>
  <si>
    <t>177 - 4121</t>
  </si>
  <si>
    <t>177 - 4124</t>
  </si>
  <si>
    <t>177 - 4202</t>
  </si>
  <si>
    <t>177 - 4203</t>
  </si>
  <si>
    <t>177 - 4204</t>
  </si>
  <si>
    <t>177 - 4206</t>
  </si>
  <si>
    <t>177 - 4207</t>
  </si>
  <si>
    <t>177 - 6101</t>
  </si>
  <si>
    <t>177 - 6202</t>
  </si>
  <si>
    <t>177 - 6204</t>
  </si>
  <si>
    <t>177 - 6253</t>
  </si>
  <si>
    <t>177 - 6257</t>
  </si>
  <si>
    <t>177 - 6301</t>
  </si>
  <si>
    <t>177 - 6302</t>
  </si>
  <si>
    <t>177 - 6401</t>
  </si>
  <si>
    <t>177 - 6402</t>
  </si>
  <si>
    <t>177 - 6405</t>
  </si>
  <si>
    <t>177 - 6503</t>
  </si>
  <si>
    <t>177 - 6504</t>
  </si>
  <si>
    <t>500 - 1201</t>
  </si>
  <si>
    <t>500 - 1202</t>
  </si>
  <si>
    <t>500 - 1203</t>
  </si>
  <si>
    <t>500 - 1301</t>
  </si>
  <si>
    <t>500 - 1302</t>
  </si>
  <si>
    <t>500 - 1310</t>
  </si>
  <si>
    <t>500 - 1401</t>
  </si>
  <si>
    <t>500 - 1402</t>
  </si>
  <si>
    <t>500 - 1403</t>
  </si>
  <si>
    <t>500 - 12309</t>
  </si>
  <si>
    <t>500 - 12328</t>
  </si>
  <si>
    <t>500 - 2107</t>
  </si>
  <si>
    <t>500 - 22103</t>
  </si>
  <si>
    <t>500 - 24405</t>
  </si>
  <si>
    <t>500 - 31101</t>
  </si>
  <si>
    <t>500 - 31602</t>
  </si>
  <si>
    <t>500 - 32208</t>
  </si>
  <si>
    <t>500 - 3303</t>
  </si>
  <si>
    <t>500 - 4101</t>
  </si>
  <si>
    <t>500 - 4105</t>
  </si>
  <si>
    <t>500 - 4106</t>
  </si>
  <si>
    <t>500 - 4118</t>
  </si>
  <si>
    <t>500 - 4121</t>
  </si>
  <si>
    <t>500 - 4124</t>
  </si>
  <si>
    <t>500 - 4202</t>
  </si>
  <si>
    <t>500 - 4203</t>
  </si>
  <si>
    <t>500 - 4204</t>
  </si>
  <si>
    <t>500 - 4206</t>
  </si>
  <si>
    <t>500 - 4207</t>
  </si>
  <si>
    <t>500 - 6101</t>
  </si>
  <si>
    <t>500 - 6204</t>
  </si>
  <si>
    <t>500 - 6253</t>
  </si>
  <si>
    <t>500 - 6257</t>
  </si>
  <si>
    <t>500 - 6301</t>
  </si>
  <si>
    <t>500 - 6302</t>
  </si>
  <si>
    <t>500 - 6401</t>
  </si>
  <si>
    <t>500 - 6402</t>
  </si>
  <si>
    <t>500 - 6405</t>
  </si>
  <si>
    <t>500 - 6501</t>
  </si>
  <si>
    <t>10NA</t>
  </si>
  <si>
    <t>1101-10</t>
  </si>
  <si>
    <t>1102-10</t>
  </si>
  <si>
    <t>1103-10</t>
  </si>
  <si>
    <t>1104-10</t>
  </si>
  <si>
    <t>1105-10</t>
  </si>
  <si>
    <t>1106-10</t>
  </si>
  <si>
    <t>201-10</t>
  </si>
  <si>
    <t>11NA</t>
  </si>
  <si>
    <t>1101-11</t>
  </si>
  <si>
    <t>1102-11</t>
  </si>
  <si>
    <t>1103-11</t>
  </si>
  <si>
    <t>1104-11</t>
  </si>
  <si>
    <t>1105-11</t>
  </si>
  <si>
    <t>1106-11</t>
  </si>
  <si>
    <t>201-11</t>
  </si>
  <si>
    <t>60 - 1201</t>
  </si>
  <si>
    <t>60 - 1202</t>
  </si>
  <si>
    <t>60 - 1203</t>
  </si>
  <si>
    <t>60 - 1205</t>
  </si>
  <si>
    <t>60 - 1211</t>
  </si>
  <si>
    <t>60 - 1212</t>
  </si>
  <si>
    <t>60 - 1213</t>
  </si>
  <si>
    <t>60 - 1301</t>
  </si>
  <si>
    <t>60 - 1302</t>
  </si>
  <si>
    <t>60 - 1307</t>
  </si>
  <si>
    <t>60 - 1401</t>
  </si>
  <si>
    <t>60 - 1402</t>
  </si>
  <si>
    <t>60 - 1403</t>
  </si>
  <si>
    <t>60 - 12309</t>
  </si>
  <si>
    <t>60 - 12328</t>
  </si>
  <si>
    <t>60 - 21106</t>
  </si>
  <si>
    <t>60 - 22103</t>
  </si>
  <si>
    <t>60 - 24405</t>
  </si>
  <si>
    <t>60 - 31302</t>
  </si>
  <si>
    <t>60 - 31602</t>
  </si>
  <si>
    <t>60 - 32311</t>
  </si>
  <si>
    <t>60 - 4101</t>
  </si>
  <si>
    <t>60 - 4105</t>
  </si>
  <si>
    <t>60 - 4106</t>
  </si>
  <si>
    <t>60 - 4117</t>
  </si>
  <si>
    <t>60 - 4121</t>
  </si>
  <si>
    <t>60 - 4123</t>
  </si>
  <si>
    <t>60 - 4202</t>
  </si>
  <si>
    <t>60 - 4203</t>
  </si>
  <si>
    <t>60 - 4204</t>
  </si>
  <si>
    <t>60 - 4206</t>
  </si>
  <si>
    <t>60 - 4207</t>
  </si>
  <si>
    <t>60 - 5101</t>
  </si>
  <si>
    <t>60 - 5108</t>
  </si>
  <si>
    <t>60 - 6101</t>
  </si>
  <si>
    <t>60 - 6202</t>
  </si>
  <si>
    <t>60 - 6204</t>
  </si>
  <si>
    <t>60 - 6253</t>
  </si>
  <si>
    <t>60 - 6258</t>
  </si>
  <si>
    <t>60 - 6301</t>
  </si>
  <si>
    <t>60 - 6302</t>
  </si>
  <si>
    <t>60 - 6401</t>
  </si>
  <si>
    <t>60 - 6402</t>
  </si>
  <si>
    <t>60 - 6405</t>
  </si>
  <si>
    <t>60 - 6501</t>
  </si>
  <si>
    <t>60 - 6502</t>
  </si>
  <si>
    <t>60 - 6503</t>
  </si>
  <si>
    <t>60 - 6506</t>
  </si>
  <si>
    <t>162 - 1201</t>
  </si>
  <si>
    <t>162 - 1202</t>
  </si>
  <si>
    <t>162 - 1203</t>
  </si>
  <si>
    <t>162 - 1205</t>
  </si>
  <si>
    <t>162 - 1301</t>
  </si>
  <si>
    <t>162 - 1302</t>
  </si>
  <si>
    <t>162 - 1307</t>
  </si>
  <si>
    <t>162 - 1310</t>
  </si>
  <si>
    <t>162 - 1401</t>
  </si>
  <si>
    <t>162 - 1402</t>
  </si>
  <si>
    <t>162 - 1403</t>
  </si>
  <si>
    <t>162 - 21106</t>
  </si>
  <si>
    <t>162 - 22103</t>
  </si>
  <si>
    <t>162 - 24405</t>
  </si>
  <si>
    <t>162 - 4101</t>
  </si>
  <si>
    <t>162 - 4105</t>
  </si>
  <si>
    <t>162 - 4106</t>
  </si>
  <si>
    <t>162 - 4117</t>
  </si>
  <si>
    <t>162 - 4121</t>
  </si>
  <si>
    <t>162 - 4123</t>
  </si>
  <si>
    <t>162 - 4202</t>
  </si>
  <si>
    <t>162 - 4203</t>
  </si>
  <si>
    <t>162 - 4204</t>
  </si>
  <si>
    <t>162 - 4206</t>
  </si>
  <si>
    <t>162 - 4207</t>
  </si>
  <si>
    <t>162 - 5108</t>
  </si>
  <si>
    <t>162 - 6101</t>
  </si>
  <si>
    <t>162 - 6202</t>
  </si>
  <si>
    <t>162 - 6206</t>
  </si>
  <si>
    <t>162 - 6253</t>
  </si>
  <si>
    <t>162 - 6258</t>
  </si>
  <si>
    <t>162 - 6301</t>
  </si>
  <si>
    <t>162 - 6302</t>
  </si>
  <si>
    <t>162 - 6401</t>
  </si>
  <si>
    <t>162 - 6402</t>
  </si>
  <si>
    <t>162 - 6405</t>
  </si>
  <si>
    <t>162 - 6501</t>
  </si>
  <si>
    <t>68 - 1201</t>
  </si>
  <si>
    <t>68 - 1202</t>
  </si>
  <si>
    <t>68 - 1203</t>
  </si>
  <si>
    <t>68 - 1205</t>
  </si>
  <si>
    <t>68 - 1211</t>
  </si>
  <si>
    <t>68 - 1212</t>
  </si>
  <si>
    <t>68 - 1301</t>
  </si>
  <si>
    <t>68 - 1302</t>
  </si>
  <si>
    <t>68 - 1307</t>
  </si>
  <si>
    <t>68 - 1309</t>
  </si>
  <si>
    <t>68 - 1310</t>
  </si>
  <si>
    <t>68 - 1401</t>
  </si>
  <si>
    <t>68 - 1402</t>
  </si>
  <si>
    <t>68 - 12309</t>
  </si>
  <si>
    <t>68 - 12328</t>
  </si>
  <si>
    <t>68 - 21106</t>
  </si>
  <si>
    <t>68 - 22103</t>
  </si>
  <si>
    <t>68 - 24405</t>
  </si>
  <si>
    <t>68 - 31302</t>
  </si>
  <si>
    <t>68 - 31602</t>
  </si>
  <si>
    <t>68 - 32311</t>
  </si>
  <si>
    <t>68 - 3303</t>
  </si>
  <si>
    <t>68 - 3311</t>
  </si>
  <si>
    <t>68 - 4101</t>
  </si>
  <si>
    <t>68 - 4105</t>
  </si>
  <si>
    <t>68 - 4106</t>
  </si>
  <si>
    <t>68 - 4117</t>
  </si>
  <si>
    <t>68 - 4121</t>
  </si>
  <si>
    <t>68 - 4123</t>
  </si>
  <si>
    <t>68 - 4202</t>
  </si>
  <si>
    <t>68 - 4203</t>
  </si>
  <si>
    <t>68 - 4204</t>
  </si>
  <si>
    <t>68 - 4206</t>
  </si>
  <si>
    <t>68 - 4207</t>
  </si>
  <si>
    <t>68 - 5101</t>
  </si>
  <si>
    <t>68 - 5108</t>
  </si>
  <si>
    <t>68 - 6101</t>
  </si>
  <si>
    <t>68 - 6202</t>
  </si>
  <si>
    <t>68 - 6253</t>
  </si>
  <si>
    <t>68 - 6258</t>
  </si>
  <si>
    <t>68 - 6301</t>
  </si>
  <si>
    <t>68 - 6302</t>
  </si>
  <si>
    <t>68 - 6401</t>
  </si>
  <si>
    <t>68 - 6402</t>
  </si>
  <si>
    <t>68 - 6405</t>
  </si>
  <si>
    <t>68 - 6501</t>
  </si>
  <si>
    <t>68 - 6502</t>
  </si>
  <si>
    <t>68 - 6503</t>
  </si>
  <si>
    <t>68 - 1403</t>
  </si>
  <si>
    <t>68 - 31101</t>
  </si>
  <si>
    <t>68 - 6204</t>
  </si>
  <si>
    <t>68 - 6206</t>
  </si>
  <si>
    <t>237 - 1201</t>
  </si>
  <si>
    <t>237 - 1202</t>
  </si>
  <si>
    <t>237 - 1203</t>
  </si>
  <si>
    <t>237 - 1211</t>
  </si>
  <si>
    <t>237 - 1212</t>
  </si>
  <si>
    <t>237 - 1301</t>
  </si>
  <si>
    <t>237 - 1302</t>
  </si>
  <si>
    <t>237 - 1310</t>
  </si>
  <si>
    <t>237 - 1401</t>
  </si>
  <si>
    <t>237 - 1402</t>
  </si>
  <si>
    <t>237 - 1403</t>
  </si>
  <si>
    <t>237 - 12309</t>
  </si>
  <si>
    <t>237 - 12328</t>
  </si>
  <si>
    <t>237 - 21106</t>
  </si>
  <si>
    <t>237 - 22103</t>
  </si>
  <si>
    <t>237 - 24405</t>
  </si>
  <si>
    <t>237 - 4101</t>
  </si>
  <si>
    <t>237 - 4105</t>
  </si>
  <si>
    <t>237 - 4106</t>
  </si>
  <si>
    <t>237 - 4117</t>
  </si>
  <si>
    <t>237 - 4121</t>
  </si>
  <si>
    <t>237 - 4123</t>
  </si>
  <si>
    <t>237 - 4202</t>
  </si>
  <si>
    <t>237 - 4203</t>
  </si>
  <si>
    <t>237 - 4204</t>
  </si>
  <si>
    <t>237 - 4206</t>
  </si>
  <si>
    <t>237 - 4207</t>
  </si>
  <si>
    <t>237 - 6105</t>
  </si>
  <si>
    <t>237 - 6203</t>
  </si>
  <si>
    <t>237 - 6253</t>
  </si>
  <si>
    <t>237 - 6257</t>
  </si>
  <si>
    <t>237 - 6401</t>
  </si>
  <si>
    <t>237 - 6403</t>
  </si>
  <si>
    <t>237 - 6502</t>
  </si>
  <si>
    <t>237 - 6503</t>
  </si>
  <si>
    <t>161 - 1201</t>
  </si>
  <si>
    <t>161 - 1202</t>
  </si>
  <si>
    <t>161 - 1203</t>
  </si>
  <si>
    <t>161 - 1205</t>
  </si>
  <si>
    <t>161 - 1301</t>
  </si>
  <si>
    <t>161 - 1302</t>
  </si>
  <si>
    <t>161 - 1307</t>
  </si>
  <si>
    <t>161 - 1310</t>
  </si>
  <si>
    <t>161 - 1401</t>
  </si>
  <si>
    <t>161 - 1402</t>
  </si>
  <si>
    <t>161 - 1403</t>
  </si>
  <si>
    <t>161 - 21106</t>
  </si>
  <si>
    <t>161 - 22103</t>
  </si>
  <si>
    <t>161 - 24405</t>
  </si>
  <si>
    <t>161 - 3303</t>
  </si>
  <si>
    <t>161 - 4101</t>
  </si>
  <si>
    <t>161 - 4105</t>
  </si>
  <si>
    <t>161 - 4106</t>
  </si>
  <si>
    <t>161 - 4117</t>
  </si>
  <si>
    <t>161 - 4121</t>
  </si>
  <si>
    <t>161 - 4123</t>
  </si>
  <si>
    <t>161 - 4202</t>
  </si>
  <si>
    <t>161 - 4203</t>
  </si>
  <si>
    <t>161 - 4204</t>
  </si>
  <si>
    <t>161 - 4206</t>
  </si>
  <si>
    <t>161 - 4207</t>
  </si>
  <si>
    <t>161 - 5101</t>
  </si>
  <si>
    <t>161 - 6101</t>
  </si>
  <si>
    <t>161 - 6202</t>
  </si>
  <si>
    <t>161 - 6204</t>
  </si>
  <si>
    <t>161 - 6253</t>
  </si>
  <si>
    <t>161 - 6258</t>
  </si>
  <si>
    <t>161 - 6301</t>
  </si>
  <si>
    <t>161 - 6302</t>
  </si>
  <si>
    <t>161 - 6401</t>
  </si>
  <si>
    <t>161 - 6402</t>
  </si>
  <si>
    <t>161 - 6405</t>
  </si>
  <si>
    <t>48 - 1201</t>
  </si>
  <si>
    <t>48 - 1202</t>
  </si>
  <si>
    <t>48 - 1203</t>
  </si>
  <si>
    <t>48 - 1205</t>
  </si>
  <si>
    <t>48 - 1211</t>
  </si>
  <si>
    <t>48 - 1212</t>
  </si>
  <si>
    <t>48 - 1213</t>
  </si>
  <si>
    <t>48 - 1301</t>
  </si>
  <si>
    <t>48 - 1302</t>
  </si>
  <si>
    <t>48 - 1307</t>
  </si>
  <si>
    <t>48 - 1310</t>
  </si>
  <si>
    <t>48 - 1401</t>
  </si>
  <si>
    <t>48 - 1402</t>
  </si>
  <si>
    <t>48 - 1403</t>
  </si>
  <si>
    <t>48 - 12309</t>
  </si>
  <si>
    <t>48 - 12328</t>
  </si>
  <si>
    <t>48 - 21106</t>
  </si>
  <si>
    <t>48 - 22103</t>
  </si>
  <si>
    <t>48 - 24405</t>
  </si>
  <si>
    <t>48 - 31302</t>
  </si>
  <si>
    <t>48 - 31602</t>
  </si>
  <si>
    <t>48 - 32311</t>
  </si>
  <si>
    <t>48 - 4101</t>
  </si>
  <si>
    <t>48 - 4105</t>
  </si>
  <si>
    <t>48 - 4106</t>
  </si>
  <si>
    <t>48 - 4117</t>
  </si>
  <si>
    <t>48 - 4121</t>
  </si>
  <si>
    <t>48 - 4123</t>
  </si>
  <si>
    <t>48 - 4202</t>
  </si>
  <si>
    <t>48 - 4203</t>
  </si>
  <si>
    <t>48 - 4204</t>
  </si>
  <si>
    <t>48 - 4206</t>
  </si>
  <si>
    <t>48 - 5108</t>
  </si>
  <si>
    <t>48 - 6101</t>
  </si>
  <si>
    <t>48 - 6202</t>
  </si>
  <si>
    <t>48 - 6204</t>
  </si>
  <si>
    <t>48 - 6253</t>
  </si>
  <si>
    <t>48 - 6258</t>
  </si>
  <si>
    <t>48 - 6301</t>
  </si>
  <si>
    <t>48 - 6302</t>
  </si>
  <si>
    <t>48 - 6401</t>
  </si>
  <si>
    <t>48 - 6402</t>
  </si>
  <si>
    <t>48 - 6405</t>
  </si>
  <si>
    <t>48 - 6501</t>
  </si>
  <si>
    <t>48 - 6502</t>
  </si>
  <si>
    <t>48 - 6503</t>
  </si>
  <si>
    <t>48 - 6506</t>
  </si>
  <si>
    <t>47 - 1201</t>
  </si>
  <si>
    <t>47 - 1202</t>
  </si>
  <si>
    <t>47 - 1203</t>
  </si>
  <si>
    <t>47 - 1205</t>
  </si>
  <si>
    <t>47 - 1211</t>
  </si>
  <si>
    <t>47 - 1212</t>
  </si>
  <si>
    <t>47 - 1213</t>
  </si>
  <si>
    <t>47 - 1301</t>
  </si>
  <si>
    <t>47 - 1302</t>
  </si>
  <si>
    <t>47 - 1307</t>
  </si>
  <si>
    <t>47 - 1310</t>
  </si>
  <si>
    <t>47 - 1401</t>
  </si>
  <si>
    <t>47 - 1402</t>
  </si>
  <si>
    <t>47 - 1403</t>
  </si>
  <si>
    <t>47 - 12309</t>
  </si>
  <si>
    <t>47 - 12328</t>
  </si>
  <si>
    <t>47 - 21106</t>
  </si>
  <si>
    <t>47 - 22103</t>
  </si>
  <si>
    <t>47 - 24405</t>
  </si>
  <si>
    <t>47 - 31302</t>
  </si>
  <si>
    <t>47 - 31602</t>
  </si>
  <si>
    <t>47 - 32311</t>
  </si>
  <si>
    <t>47 - 3303</t>
  </si>
  <si>
    <t>47 - 4101</t>
  </si>
  <si>
    <t>47 - 4105</t>
  </si>
  <si>
    <t>47 - 4106</t>
  </si>
  <si>
    <t>47 - 4117</t>
  </si>
  <si>
    <t>47 - 4121</t>
  </si>
  <si>
    <t>47 - 4123</t>
  </si>
  <si>
    <t>47 - 4202</t>
  </si>
  <si>
    <t>47 - 4203</t>
  </si>
  <si>
    <t>47 - 4204</t>
  </si>
  <si>
    <t>47 - 4206</t>
  </si>
  <si>
    <t>47 - 4207</t>
  </si>
  <si>
    <t>47 - 5101</t>
  </si>
  <si>
    <t>47 - 5108</t>
  </si>
  <si>
    <t>47 - 6101</t>
  </si>
  <si>
    <t>47 - 6202</t>
  </si>
  <si>
    <t>47 - 6253</t>
  </si>
  <si>
    <t>47 - 6258</t>
  </si>
  <si>
    <t>47 - 6301</t>
  </si>
  <si>
    <t>47 - 6302</t>
  </si>
  <si>
    <t>47 - 6401</t>
  </si>
  <si>
    <t>47 - 6402</t>
  </si>
  <si>
    <t>47 - 6405</t>
  </si>
  <si>
    <t>47 - 6501</t>
  </si>
  <si>
    <t>47 - 6502</t>
  </si>
  <si>
    <t>47 - 6503</t>
  </si>
  <si>
    <t>47 - 6506</t>
  </si>
  <si>
    <t>47 - 6509</t>
  </si>
  <si>
    <t>169 - 1201</t>
  </si>
  <si>
    <t>169 - 1202</t>
  </si>
  <si>
    <t>169 - 1203</t>
  </si>
  <si>
    <t>169 - 1205</t>
  </si>
  <si>
    <t>169 - 1211</t>
  </si>
  <si>
    <t>169 - 1212</t>
  </si>
  <si>
    <t>169 - 1301</t>
  </si>
  <si>
    <t>169 - 1302</t>
  </si>
  <si>
    <t>169 - 1307</t>
  </si>
  <si>
    <t>169 - 1310</t>
  </si>
  <si>
    <t>169 - 1401</t>
  </si>
  <si>
    <t>169 - 1402</t>
  </si>
  <si>
    <t>169 - 1403</t>
  </si>
  <si>
    <t>169 - 12309</t>
  </si>
  <si>
    <t>169 - 12328</t>
  </si>
  <si>
    <t>169 - 21106</t>
  </si>
  <si>
    <t>169 - 22103</t>
  </si>
  <si>
    <t>169 - 24405</t>
  </si>
  <si>
    <t>169 - 31302</t>
  </si>
  <si>
    <t>169 - 31602</t>
  </si>
  <si>
    <t>169 - 32311</t>
  </si>
  <si>
    <t>169 - 3103</t>
  </si>
  <si>
    <t>169 - 3303</t>
  </si>
  <si>
    <t>169 - 3311</t>
  </si>
  <si>
    <t>169 - 4101</t>
  </si>
  <si>
    <t>169 - 4105</t>
  </si>
  <si>
    <t>169 - 4106</t>
  </si>
  <si>
    <t>169 - 4117</t>
  </si>
  <si>
    <t>169 - 4121</t>
  </si>
  <si>
    <t>169 - 4123</t>
  </si>
  <si>
    <t>169 - 4202</t>
  </si>
  <si>
    <t>169 - 4203</t>
  </si>
  <si>
    <t>169 - 4204</t>
  </si>
  <si>
    <t>169 - 4206</t>
  </si>
  <si>
    <t>169 - 4207</t>
  </si>
  <si>
    <t>169 - 5101</t>
  </si>
  <si>
    <t>169 - 5108</t>
  </si>
  <si>
    <t>169 - 6101</t>
  </si>
  <si>
    <t>169 - 6202</t>
  </si>
  <si>
    <t>169 - 6253</t>
  </si>
  <si>
    <t>169 - 6258</t>
  </si>
  <si>
    <t>169 - 6301</t>
  </si>
  <si>
    <t>169 - 6302</t>
  </si>
  <si>
    <t>169 - 6501</t>
  </si>
  <si>
    <t>169 - 6502</t>
  </si>
  <si>
    <t>169 - 6503</t>
  </si>
  <si>
    <t>169 - 6512</t>
  </si>
  <si>
    <t>165 - 1201</t>
  </si>
  <si>
    <t>165 - 1202</t>
  </si>
  <si>
    <t>165 - 1203</t>
  </si>
  <si>
    <t>165 - 1211</t>
  </si>
  <si>
    <t>165 - 1212</t>
  </si>
  <si>
    <t>165 - 1301</t>
  </si>
  <si>
    <t>165 - 1302</t>
  </si>
  <si>
    <t>165 - 1307</t>
  </si>
  <si>
    <t>165 - 1401</t>
  </si>
  <si>
    <t>165 - 1402</t>
  </si>
  <si>
    <t>165 - 1403</t>
  </si>
  <si>
    <t>165 - 12309</t>
  </si>
  <si>
    <t>165 - 12328</t>
  </si>
  <si>
    <t>165 - 21106</t>
  </si>
  <si>
    <t>165 - 22103</t>
  </si>
  <si>
    <t>165 - 24405</t>
  </si>
  <si>
    <t>165 - 31302</t>
  </si>
  <si>
    <t>165 - 31602</t>
  </si>
  <si>
    <t>165 - 32311</t>
  </si>
  <si>
    <t>165 - 4101</t>
  </si>
  <si>
    <t>165 - 4105</t>
  </si>
  <si>
    <t>165 - 4106</t>
  </si>
  <si>
    <t>165 - 4117</t>
  </si>
  <si>
    <t>165 - 4121</t>
  </si>
  <si>
    <t>165 - 4123</t>
  </si>
  <si>
    <t>165 - 4202</t>
  </si>
  <si>
    <t>165 - 4203</t>
  </si>
  <si>
    <t>165 - 4204</t>
  </si>
  <si>
    <t>165 - 4206</t>
  </si>
  <si>
    <t>165 - 4207</t>
  </si>
  <si>
    <t>165 - 5101</t>
  </si>
  <si>
    <t>165 - 6101</t>
  </si>
  <si>
    <t>165 - 6202</t>
  </si>
  <si>
    <t>165 - 6253</t>
  </si>
  <si>
    <t>165 - 6258</t>
  </si>
  <si>
    <t>165 - 6301</t>
  </si>
  <si>
    <t>165 - 6302</t>
  </si>
  <si>
    <t>165 - 6502</t>
  </si>
  <si>
    <t>165 - 6503</t>
  </si>
  <si>
    <t>166 - 1201</t>
  </si>
  <si>
    <t>166 - 1202</t>
  </si>
  <si>
    <t>166 - 1203</t>
  </si>
  <si>
    <t>166 - 1205</t>
  </si>
  <si>
    <t>166 - 1211</t>
  </si>
  <si>
    <t>166 - 1212</t>
  </si>
  <si>
    <t>166 - 1301</t>
  </si>
  <si>
    <t>166 - 1302</t>
  </si>
  <si>
    <t>166 - 1307</t>
  </si>
  <si>
    <t>166 - 1310</t>
  </si>
  <si>
    <t>166 - 1401</t>
  </si>
  <si>
    <t>166 - 1402</t>
  </si>
  <si>
    <t>166 - 1403</t>
  </si>
  <si>
    <t>166 - 12309</t>
  </si>
  <si>
    <t>166 - 12328</t>
  </si>
  <si>
    <t>166 - 21106</t>
  </si>
  <si>
    <t>166 - 22103</t>
  </si>
  <si>
    <t>166 - 24405</t>
  </si>
  <si>
    <t>166 - 31302</t>
  </si>
  <si>
    <t>166 - 31602</t>
  </si>
  <si>
    <t>166 - 32311</t>
  </si>
  <si>
    <t>166 - 3103</t>
  </si>
  <si>
    <t>166 - 3303</t>
  </si>
  <si>
    <t>166 - 3311</t>
  </si>
  <si>
    <t>166 - 4101</t>
  </si>
  <si>
    <t>166 - 4105</t>
  </si>
  <si>
    <t>166 - 4106</t>
  </si>
  <si>
    <t>166 - 4113</t>
  </si>
  <si>
    <t>166 - 4121</t>
  </si>
  <si>
    <t>166 - 4123</t>
  </si>
  <si>
    <t>166 - 4202</t>
  </si>
  <si>
    <t>166 - 4203</t>
  </si>
  <si>
    <t>166 - 4204</t>
  </si>
  <si>
    <t>166 - 4206</t>
  </si>
  <si>
    <t>166 - 4207</t>
  </si>
  <si>
    <t>166 - 5108</t>
  </si>
  <si>
    <t>166 - 6101</t>
  </si>
  <si>
    <t>166 - 6202</t>
  </si>
  <si>
    <t>166 - 6204</t>
  </si>
  <si>
    <t>166 - 6253</t>
  </si>
  <si>
    <t>166 - 6258</t>
  </si>
  <si>
    <t>166 - 6301</t>
  </si>
  <si>
    <t>166 - 6302</t>
  </si>
  <si>
    <t>166 - 6401</t>
  </si>
  <si>
    <t>166 - 6402</t>
  </si>
  <si>
    <t>166 - 6405</t>
  </si>
  <si>
    <t>166 - 6501</t>
  </si>
  <si>
    <t>166 - 6502</t>
  </si>
  <si>
    <t>166 - 6503</t>
  </si>
  <si>
    <t>173 - 1201</t>
  </si>
  <si>
    <t>173 - 1202</t>
  </si>
  <si>
    <t>173 - 1203</t>
  </si>
  <si>
    <t>173 - 1205</t>
  </si>
  <si>
    <t>173 - 1211</t>
  </si>
  <si>
    <t>173 - 1212</t>
  </si>
  <si>
    <t>173 - 1301</t>
  </si>
  <si>
    <t>173 - 1302</t>
  </si>
  <si>
    <t>173 - 1307</t>
  </si>
  <si>
    <t>173 - 1310</t>
  </si>
  <si>
    <t>173 - 1401</t>
  </si>
  <si>
    <t>173 - 1402</t>
  </si>
  <si>
    <t>173 - 1403</t>
  </si>
  <si>
    <t>173 - 12309</t>
  </si>
  <si>
    <t>173 - 12328</t>
  </si>
  <si>
    <t>173 - 21106</t>
  </si>
  <si>
    <t>173 - 22103</t>
  </si>
  <si>
    <t>173 - 24405</t>
  </si>
  <si>
    <t>173 - 31302</t>
  </si>
  <si>
    <t>173 - 31602</t>
  </si>
  <si>
    <t>173 - 32311</t>
  </si>
  <si>
    <t>173 - 4101</t>
  </si>
  <si>
    <t>173 - 4105</t>
  </si>
  <si>
    <t>173 - 4106</t>
  </si>
  <si>
    <t>173 - 4117</t>
  </si>
  <si>
    <t>173 - 4121</t>
  </si>
  <si>
    <t>173 - 4123</t>
  </si>
  <si>
    <t>173 - 4202</t>
  </si>
  <si>
    <t>173 - 4203</t>
  </si>
  <si>
    <t>173 - 4204</t>
  </si>
  <si>
    <t>173 - 4206</t>
  </si>
  <si>
    <t>173 - 4207</t>
  </si>
  <si>
    <t>173 - 5108</t>
  </si>
  <si>
    <t>173 - 6101</t>
  </si>
  <si>
    <t>173 - 6204</t>
  </si>
  <si>
    <t>173 - 6253</t>
  </si>
  <si>
    <t>173 - 6258</t>
  </si>
  <si>
    <t>173 - 6301</t>
  </si>
  <si>
    <t>173 - 6302</t>
  </si>
  <si>
    <t>173 - 6401</t>
  </si>
  <si>
    <t>173 - 6402</t>
  </si>
  <si>
    <t>173 - 6405</t>
  </si>
  <si>
    <t>173 - 6501</t>
  </si>
  <si>
    <t>173 - 6502</t>
  </si>
  <si>
    <t>173 - 6503</t>
  </si>
  <si>
    <t>160 - 1201</t>
  </si>
  <si>
    <t>160 - 1202</t>
  </si>
  <si>
    <t>160 - 1203</t>
  </si>
  <si>
    <t>160 - 1211</t>
  </si>
  <si>
    <t>160 - 1212</t>
  </si>
  <si>
    <t>160 - 1214</t>
  </si>
  <si>
    <t>160 - 1301</t>
  </si>
  <si>
    <t>160 - 1302</t>
  </si>
  <si>
    <t>160 - 1307</t>
  </si>
  <si>
    <t>160 - 1309</t>
  </si>
  <si>
    <t>160 - 1310</t>
  </si>
  <si>
    <t>160 - 1401</t>
  </si>
  <si>
    <t>160 - 1402</t>
  </si>
  <si>
    <t>160 - 1403</t>
  </si>
  <si>
    <t>160 - 21106</t>
  </si>
  <si>
    <t>160 - 22103</t>
  </si>
  <si>
    <t>160 - 24405</t>
  </si>
  <si>
    <t>160 - 4101</t>
  </si>
  <si>
    <t>160 - 4105</t>
  </si>
  <si>
    <t>160 - 4106</t>
  </si>
  <si>
    <t>160 - 4117</t>
  </si>
  <si>
    <t>160 - 4121</t>
  </si>
  <si>
    <t>160 - 4123</t>
  </si>
  <si>
    <t>160 - 4202</t>
  </si>
  <si>
    <t>160 - 4203</t>
  </si>
  <si>
    <t>160 - 4204</t>
  </si>
  <si>
    <t>160 - 4206</t>
  </si>
  <si>
    <t>160 - 4207</t>
  </si>
  <si>
    <t>160 - 5101</t>
  </si>
  <si>
    <t>160 - 6101</t>
  </si>
  <si>
    <t>160 - 6202</t>
  </si>
  <si>
    <t>160 - 6204</t>
  </si>
  <si>
    <t>160 - 6253</t>
  </si>
  <si>
    <t>160 - 6258</t>
  </si>
  <si>
    <t>160 - 6301</t>
  </si>
  <si>
    <t>160 - 6302</t>
  </si>
  <si>
    <t>160 - 6401</t>
  </si>
  <si>
    <t>160 - 6402</t>
  </si>
  <si>
    <t>160 - 6405</t>
  </si>
  <si>
    <t>160 - 6502</t>
  </si>
  <si>
    <t>160 - 6503</t>
  </si>
  <si>
    <t>164 - 1201</t>
  </si>
  <si>
    <t>164 - 1202</t>
  </si>
  <si>
    <t>164 - 1203</t>
  </si>
  <si>
    <t>164 - 1205</t>
  </si>
  <si>
    <t>164 - 1211</t>
  </si>
  <si>
    <t>164 - 1212</t>
  </si>
  <si>
    <t>164 - 1301</t>
  </si>
  <si>
    <t>164 - 1302</t>
  </si>
  <si>
    <t>164 - 1307</t>
  </si>
  <si>
    <t>164 - 1310</t>
  </si>
  <si>
    <t>164 - 1401</t>
  </si>
  <si>
    <t>164 - 1402</t>
  </si>
  <si>
    <t>164 - 1403</t>
  </si>
  <si>
    <t>164 - 12309</t>
  </si>
  <si>
    <t>164 - 12328</t>
  </si>
  <si>
    <t>164 - 21106</t>
  </si>
  <si>
    <t>164 - 22103</t>
  </si>
  <si>
    <t>164 - 24405</t>
  </si>
  <si>
    <t>164 - 31302</t>
  </si>
  <si>
    <t>164 - 31602</t>
  </si>
  <si>
    <t>164 - 32311</t>
  </si>
  <si>
    <t>164 - 4101</t>
  </si>
  <si>
    <t>164 - 4105</t>
  </si>
  <si>
    <t>164 - 4106</t>
  </si>
  <si>
    <t>164 - 4117</t>
  </si>
  <si>
    <t>164 - 4121</t>
  </si>
  <si>
    <t>164 - 4123</t>
  </si>
  <si>
    <t>164 - 4202</t>
  </si>
  <si>
    <t>164 - 4203</t>
  </si>
  <si>
    <t>164 - 4204</t>
  </si>
  <si>
    <t>164 - 4206</t>
  </si>
  <si>
    <t>164 - 4207</t>
  </si>
  <si>
    <t>164 - 5108</t>
  </si>
  <si>
    <t>164 - 6101</t>
  </si>
  <si>
    <t>164 - 6202</t>
  </si>
  <si>
    <t>164 - 6253</t>
  </si>
  <si>
    <t>164 - 6258</t>
  </si>
  <si>
    <t>164 - 6301</t>
  </si>
  <si>
    <t>164 - 6302</t>
  </si>
  <si>
    <t>164 - 6401</t>
  </si>
  <si>
    <t>164 - 6402</t>
  </si>
  <si>
    <t>164 - 6405</t>
  </si>
  <si>
    <t>164 - 6501</t>
  </si>
  <si>
    <t>164 - 6502</t>
  </si>
  <si>
    <t>164 - 6503</t>
  </si>
  <si>
    <t>170 - 1201</t>
  </si>
  <si>
    <t>170 - 1202</t>
  </si>
  <si>
    <t>170 - 1203</t>
  </si>
  <si>
    <t>170 - 1205</t>
  </si>
  <si>
    <t>170 - 1211</t>
  </si>
  <si>
    <t>170 - 1301</t>
  </si>
  <si>
    <t>170 - 1302</t>
  </si>
  <si>
    <t>170 - 1307</t>
  </si>
  <si>
    <t>170 - 1310</t>
  </si>
  <si>
    <t>170 - 1401</t>
  </si>
  <si>
    <t>170 - 1402</t>
  </si>
  <si>
    <t>170 - 1403</t>
  </si>
  <si>
    <t>170 - 12309</t>
  </si>
  <si>
    <t>170 - 12328</t>
  </si>
  <si>
    <t>170 - 21106</t>
  </si>
  <si>
    <t>170 - 22103</t>
  </si>
  <si>
    <t>170 - 24405</t>
  </si>
  <si>
    <t>170 - 31302</t>
  </si>
  <si>
    <t>170 - 31602</t>
  </si>
  <si>
    <t>170 - 32311</t>
  </si>
  <si>
    <t>170 - 3312</t>
  </si>
  <si>
    <t>170 - 4101</t>
  </si>
  <si>
    <t>170 - 4105</t>
  </si>
  <si>
    <t>170 - 4106</t>
  </si>
  <si>
    <t>170 - 4117</t>
  </si>
  <si>
    <t>170 - 4121</t>
  </si>
  <si>
    <t>170 - 4123</t>
  </si>
  <si>
    <t>170 - 4202</t>
  </si>
  <si>
    <t>170 - 4203</t>
  </si>
  <si>
    <t>170 - 4204</t>
  </si>
  <si>
    <t>170 - 4206</t>
  </si>
  <si>
    <t>170 - 4207</t>
  </si>
  <si>
    <t>170 - 5108</t>
  </si>
  <si>
    <t>170 - 6101</t>
  </si>
  <si>
    <t>170 - 6202</t>
  </si>
  <si>
    <t>170 - 6253</t>
  </si>
  <si>
    <t>170 - 6258</t>
  </si>
  <si>
    <t>170 - 6301</t>
  </si>
  <si>
    <t>170 - 6302</t>
  </si>
  <si>
    <t>170 - 6401</t>
  </si>
  <si>
    <t>170 - 6402</t>
  </si>
  <si>
    <t>170 - 6405</t>
  </si>
  <si>
    <t>170 - 6501</t>
  </si>
  <si>
    <t>170 - 6503</t>
  </si>
  <si>
    <t>168 - 1201</t>
  </si>
  <si>
    <t>168 - 1202</t>
  </si>
  <si>
    <t>168 - 1203</t>
  </si>
  <si>
    <t>168 - 1205</t>
  </si>
  <si>
    <t>168 - 1211</t>
  </si>
  <si>
    <t>168 - 1212</t>
  </si>
  <si>
    <t>168 - 1213</t>
  </si>
  <si>
    <t>168 - 1301</t>
  </si>
  <si>
    <t>168 - 1302</t>
  </si>
  <si>
    <t>168 - 1307</t>
  </si>
  <si>
    <t>168 - 1401</t>
  </si>
  <si>
    <t>168 - 1402</t>
  </si>
  <si>
    <t>168 - 1403</t>
  </si>
  <si>
    <t>168 - 12309</t>
  </si>
  <si>
    <t>168 - 12328</t>
  </si>
  <si>
    <t>168 - 21106</t>
  </si>
  <si>
    <t>168 - 22103</t>
  </si>
  <si>
    <t>168 - 24405</t>
  </si>
  <si>
    <t>168 - 31302</t>
  </si>
  <si>
    <t>168 - 32311</t>
  </si>
  <si>
    <t>168 - 4101</t>
  </si>
  <si>
    <t>168 - 4105</t>
  </si>
  <si>
    <t>168 - 4106</t>
  </si>
  <si>
    <t>168 - 4117</t>
  </si>
  <si>
    <t>168 - 4121</t>
  </si>
  <si>
    <t>168 - 4123</t>
  </si>
  <si>
    <t>168 - 4202</t>
  </si>
  <si>
    <t>168 - 4203</t>
  </si>
  <si>
    <t>168 - 4204</t>
  </si>
  <si>
    <t>168 - 4206</t>
  </si>
  <si>
    <t>168 - 5108</t>
  </si>
  <si>
    <t>168 - 6101</t>
  </si>
  <si>
    <t>168 - 6202</t>
  </si>
  <si>
    <t>168 - 6253</t>
  </si>
  <si>
    <t>168 - 6258</t>
  </si>
  <si>
    <t>168 - 6301</t>
  </si>
  <si>
    <t>168 - 6302</t>
  </si>
  <si>
    <t>168 - 6401</t>
  </si>
  <si>
    <t>168 - 6402</t>
  </si>
  <si>
    <t>168 - 6405</t>
  </si>
  <si>
    <t>168 - 6501</t>
  </si>
  <si>
    <t>168 - 6502</t>
  </si>
  <si>
    <t>168 - 6503</t>
  </si>
  <si>
    <t>168 - 6506</t>
  </si>
  <si>
    <t>19NA</t>
  </si>
  <si>
    <t>1101-19</t>
  </si>
  <si>
    <t>1102-19</t>
  </si>
  <si>
    <t>1103-19</t>
  </si>
  <si>
    <t>1104-19</t>
  </si>
  <si>
    <t>1105-19</t>
  </si>
  <si>
    <t>1106-19</t>
  </si>
  <si>
    <t>201-19</t>
  </si>
  <si>
    <t>253 - 1201</t>
  </si>
  <si>
    <t>253 - 1202</t>
  </si>
  <si>
    <t>253 - 1205</t>
  </si>
  <si>
    <t>253 - 1206</t>
  </si>
  <si>
    <t>253 - 1207</t>
  </si>
  <si>
    <t>253 - 1211</t>
  </si>
  <si>
    <t>253 - 1301</t>
  </si>
  <si>
    <t>253 - 1302</t>
  </si>
  <si>
    <t>253 - 1401</t>
  </si>
  <si>
    <t>253 - 1402</t>
  </si>
  <si>
    <t>253 - 1403</t>
  </si>
  <si>
    <t>253 - 12308</t>
  </si>
  <si>
    <t>253 - 12327</t>
  </si>
  <si>
    <t>253 - 12331</t>
  </si>
  <si>
    <t>253 - 21106</t>
  </si>
  <si>
    <t>253 - 22102</t>
  </si>
  <si>
    <t>253 - 2208</t>
  </si>
  <si>
    <t>253 - 22103</t>
  </si>
  <si>
    <t>253 - 24405</t>
  </si>
  <si>
    <t>253 - 31302</t>
  </si>
  <si>
    <t>253 - 31602</t>
  </si>
  <si>
    <t>253 - 32311</t>
  </si>
  <si>
    <t>253 - 34104</t>
  </si>
  <si>
    <t>253 - 34901</t>
  </si>
  <si>
    <t>253 - 3302</t>
  </si>
  <si>
    <t>253 - 3311</t>
  </si>
  <si>
    <t>253 - 4110</t>
  </si>
  <si>
    <t>253 - 4121</t>
  </si>
  <si>
    <t>253 - 4201</t>
  </si>
  <si>
    <t>253 - 4202</t>
  </si>
  <si>
    <t>253 - 4203</t>
  </si>
  <si>
    <t>253 - 4204</t>
  </si>
  <si>
    <t>253 - 4205</t>
  </si>
  <si>
    <t>253 - 4207</t>
  </si>
  <si>
    <t>253 - 6101</t>
  </si>
  <si>
    <t>253 - 6202</t>
  </si>
  <si>
    <t>253 - 6253</t>
  </si>
  <si>
    <t>253 - 6257</t>
  </si>
  <si>
    <t>253 - 6301</t>
  </si>
  <si>
    <t>253 - 6305</t>
  </si>
  <si>
    <t>253 - 6401</t>
  </si>
  <si>
    <t>253 - 6402</t>
  </si>
  <si>
    <t>253 - 6405</t>
  </si>
  <si>
    <t>253 - 6503</t>
  </si>
  <si>
    <t>253 - 6504</t>
  </si>
  <si>
    <t>253 - 6507</t>
  </si>
  <si>
    <t>429 - 1201</t>
  </si>
  <si>
    <t>429 - 1202</t>
  </si>
  <si>
    <t>429 - 1204</t>
  </si>
  <si>
    <t>429 - 1205</t>
  </si>
  <si>
    <t>429 - 1206</t>
  </si>
  <si>
    <t>429 - 1211</t>
  </si>
  <si>
    <t>429 - 1213</t>
  </si>
  <si>
    <t>429 - 1301</t>
  </si>
  <si>
    <t>429 - 1302</t>
  </si>
  <si>
    <t>429 - 1307</t>
  </si>
  <si>
    <t>429 - 1401</t>
  </si>
  <si>
    <t>429 - 1402</t>
  </si>
  <si>
    <t>429 - 1403</t>
  </si>
  <si>
    <t>429 - 12308</t>
  </si>
  <si>
    <t>429 - 12404</t>
  </si>
  <si>
    <t>429 - 21106</t>
  </si>
  <si>
    <t>429 - 22102</t>
  </si>
  <si>
    <t>429 - 2208</t>
  </si>
  <si>
    <t>429 - 22103</t>
  </si>
  <si>
    <t>429 - 2224</t>
  </si>
  <si>
    <t>429 - 2225</t>
  </si>
  <si>
    <t>429 - 24405</t>
  </si>
  <si>
    <t>429 - 31302</t>
  </si>
  <si>
    <t>429 - 31602</t>
  </si>
  <si>
    <t>429 - 32311</t>
  </si>
  <si>
    <t>429 - 34901</t>
  </si>
  <si>
    <t>429 - 4101</t>
  </si>
  <si>
    <t>429 - 4106</t>
  </si>
  <si>
    <t>429 - 4110</t>
  </si>
  <si>
    <t>429 - 4121</t>
  </si>
  <si>
    <t>429 - 4124</t>
  </si>
  <si>
    <t>429 - 4201</t>
  </si>
  <si>
    <t>429 - 4202</t>
  </si>
  <si>
    <t>429 - 4203</t>
  </si>
  <si>
    <t>429 - 4204</t>
  </si>
  <si>
    <t>429 - 4205</t>
  </si>
  <si>
    <t>429 - 4207</t>
  </si>
  <si>
    <t>429 - 6101</t>
  </si>
  <si>
    <t>429 - 6202</t>
  </si>
  <si>
    <t>429 - 6204</t>
  </si>
  <si>
    <t>429 - 6253</t>
  </si>
  <si>
    <t>429 - 6255</t>
  </si>
  <si>
    <t>429 - 6257</t>
  </si>
  <si>
    <t>429 - 6301</t>
  </si>
  <si>
    <t>429 - 6305</t>
  </si>
  <si>
    <t>429 - 6401</t>
  </si>
  <si>
    <t>429 - 6402</t>
  </si>
  <si>
    <t>429 - 6405</t>
  </si>
  <si>
    <t>429 - 6501</t>
  </si>
  <si>
    <t>429 - 6504</t>
  </si>
  <si>
    <t>429 - 6505</t>
  </si>
  <si>
    <t>429 - 6507</t>
  </si>
  <si>
    <t>431 - 1201</t>
  </si>
  <si>
    <t>431 - 1202</t>
  </si>
  <si>
    <t>431 - 1204</t>
  </si>
  <si>
    <t>431 - 1206</t>
  </si>
  <si>
    <t>431 - 1207</t>
  </si>
  <si>
    <t>431 - 1211</t>
  </si>
  <si>
    <t>431 - 1213</t>
  </si>
  <si>
    <t>431 - 1301</t>
  </si>
  <si>
    <t>431 - 1302</t>
  </si>
  <si>
    <t>431 - 1307</t>
  </si>
  <si>
    <t>431 - 1401</t>
  </si>
  <si>
    <t>431 - 1402</t>
  </si>
  <si>
    <t>431 - 12308</t>
  </si>
  <si>
    <t>431 - 21106</t>
  </si>
  <si>
    <t>431 - 22102</t>
  </si>
  <si>
    <t>431 - 2208</t>
  </si>
  <si>
    <t>431 - 22103</t>
  </si>
  <si>
    <t>431 - 2225</t>
  </si>
  <si>
    <t>431 - 24405</t>
  </si>
  <si>
    <t>431 - 31302</t>
  </si>
  <si>
    <t>431 - 31602</t>
  </si>
  <si>
    <t>431 - 32311</t>
  </si>
  <si>
    <t>431 - 34901</t>
  </si>
  <si>
    <t>431 - 2306</t>
  </si>
  <si>
    <t>431 - 4110</t>
  </si>
  <si>
    <t>431 - 4121</t>
  </si>
  <si>
    <t>431 - 4201</t>
  </si>
  <si>
    <t>431 - 4202</t>
  </si>
  <si>
    <t>431 - 4203</t>
  </si>
  <si>
    <t>431 - 4204</t>
  </si>
  <si>
    <t>431 - 4205</t>
  </si>
  <si>
    <t>431 - 4207</t>
  </si>
  <si>
    <t>431 - 6101</t>
  </si>
  <si>
    <t>431 - 6202</t>
  </si>
  <si>
    <t>431 - 6253</t>
  </si>
  <si>
    <t>431 - 6301</t>
  </si>
  <si>
    <t>431 - 6305</t>
  </si>
  <si>
    <t>431 - 6401</t>
  </si>
  <si>
    <t>431 - 6402</t>
  </si>
  <si>
    <t>431 - 6504</t>
  </si>
  <si>
    <t>431 - 6505</t>
  </si>
  <si>
    <t>431 - 6507</t>
  </si>
  <si>
    <t>430 - 1201</t>
  </si>
  <si>
    <t>430 - 1202</t>
  </si>
  <si>
    <t>430 - 1204</t>
  </si>
  <si>
    <t>430 - 1205</t>
  </si>
  <si>
    <t>430 - 1207</t>
  </si>
  <si>
    <t>430 - 1211</t>
  </si>
  <si>
    <t>430 - 1213</t>
  </si>
  <si>
    <t>430 - 1301</t>
  </si>
  <si>
    <t>430 - 1302</t>
  </si>
  <si>
    <t>430 - 1307</t>
  </si>
  <si>
    <t>430 - 1401</t>
  </si>
  <si>
    <t>430 - 1402</t>
  </si>
  <si>
    <t>430 - 1403</t>
  </si>
  <si>
    <t>430 - 12308</t>
  </si>
  <si>
    <t>430 - 21106</t>
  </si>
  <si>
    <t>430 - 22102</t>
  </si>
  <si>
    <t>430 - 2208</t>
  </si>
  <si>
    <t>430 - 22103</t>
  </si>
  <si>
    <t>430 - 2224</t>
  </si>
  <si>
    <t>430 - 2225</t>
  </si>
  <si>
    <t>430 - 24405</t>
  </si>
  <si>
    <t>430 - 31302</t>
  </si>
  <si>
    <t>430 - 32311</t>
  </si>
  <si>
    <t>430 - 34901</t>
  </si>
  <si>
    <t>430 - 52901</t>
  </si>
  <si>
    <t>430 - 2307</t>
  </si>
  <si>
    <t>430 - 3103</t>
  </si>
  <si>
    <t>430 - 4101</t>
  </si>
  <si>
    <t>430 - 4106</t>
  </si>
  <si>
    <t>430 - 4109</t>
  </si>
  <si>
    <t>430 - 4110</t>
  </si>
  <si>
    <t>430 - 4121</t>
  </si>
  <si>
    <t>430 - 4123</t>
  </si>
  <si>
    <t>430 - 4124</t>
  </si>
  <si>
    <t>430 - 4201</t>
  </si>
  <si>
    <t>430 - 4202</t>
  </si>
  <si>
    <t>430 - 4203</t>
  </si>
  <si>
    <t>430 - 4204</t>
  </si>
  <si>
    <t>430 - 4206</t>
  </si>
  <si>
    <t>430 - 4207</t>
  </si>
  <si>
    <t>430 - 6101</t>
  </si>
  <si>
    <t>430 - 6204</t>
  </si>
  <si>
    <t>430 - 6205</t>
  </si>
  <si>
    <t>430 - 6206</t>
  </si>
  <si>
    <t>430 - 6207</t>
  </si>
  <si>
    <t>430 - 6208</t>
  </si>
  <si>
    <t>430 - 6210</t>
  </si>
  <si>
    <t>430 - 6212</t>
  </si>
  <si>
    <t>430 - 6253</t>
  </si>
  <si>
    <t>430 - 6301</t>
  </si>
  <si>
    <t>430 - 6305</t>
  </si>
  <si>
    <t>430 - 6401</t>
  </si>
  <si>
    <t>430 - 6402</t>
  </si>
  <si>
    <t>430 - 6501</t>
  </si>
  <si>
    <t>430 - 6503</t>
  </si>
  <si>
    <t>430 - 6504</t>
  </si>
  <si>
    <t>430 - 6507</t>
  </si>
  <si>
    <t>427 - 1201</t>
  </si>
  <si>
    <t>427 - 1202</t>
  </si>
  <si>
    <t>427 - 1205</t>
  </si>
  <si>
    <t>427 - 1206</t>
  </si>
  <si>
    <t>427 - 1207</t>
  </si>
  <si>
    <t>427 - 1211</t>
  </si>
  <si>
    <t>427 - 1213</t>
  </si>
  <si>
    <t>427 - 1301</t>
  </si>
  <si>
    <t>427 - 1302</t>
  </si>
  <si>
    <t>427 - 1307</t>
  </si>
  <si>
    <t>427 - 1401</t>
  </si>
  <si>
    <t>427 - 1402</t>
  </si>
  <si>
    <t>427 - 12308</t>
  </si>
  <si>
    <t>427 - 12331</t>
  </si>
  <si>
    <t>427 - 21106</t>
  </si>
  <si>
    <t>427 - 22102</t>
  </si>
  <si>
    <t>427 - 2208</t>
  </si>
  <si>
    <t>427 - 22103</t>
  </si>
  <si>
    <t>427 - 24405</t>
  </si>
  <si>
    <t>427 - 31302</t>
  </si>
  <si>
    <t>427 - 32311</t>
  </si>
  <si>
    <t>427 - 34104</t>
  </si>
  <si>
    <t>427 - 34901</t>
  </si>
  <si>
    <t>427 - 4110</t>
  </si>
  <si>
    <t>427 - 4121</t>
  </si>
  <si>
    <t>427 - 4201</t>
  </si>
  <si>
    <t>427 - 4202</t>
  </si>
  <si>
    <t>427 - 4203</t>
  </si>
  <si>
    <t>427 - 4204</t>
  </si>
  <si>
    <t>427 - 4205</t>
  </si>
  <si>
    <t>427 - 4207</t>
  </si>
  <si>
    <t>427 - 5202</t>
  </si>
  <si>
    <t>427 - 6101</t>
  </si>
  <si>
    <t>427 - 6202</t>
  </si>
  <si>
    <t>427 - 6204</t>
  </si>
  <si>
    <t>427 - 6253</t>
  </si>
  <si>
    <t>427 - 6255</t>
  </si>
  <si>
    <t>427 - 6257</t>
  </si>
  <si>
    <t>427 - 6301</t>
  </si>
  <si>
    <t>427 - 6305</t>
  </si>
  <si>
    <t>427 - 6401</t>
  </si>
  <si>
    <t>427 - 6402</t>
  </si>
  <si>
    <t>427 - 6405</t>
  </si>
  <si>
    <t>427 - 6504</t>
  </si>
  <si>
    <t>427 - 6505</t>
  </si>
  <si>
    <t>430 - 1206</t>
  </si>
  <si>
    <t>430 - 1212</t>
  </si>
  <si>
    <t>430 - 12327</t>
  </si>
  <si>
    <t>430 - 12331</t>
  </si>
  <si>
    <t>430 - 34104</t>
  </si>
  <si>
    <t>430 - 6202</t>
  </si>
  <si>
    <t>430 - 6257</t>
  </si>
  <si>
    <t>430 - 6405</t>
  </si>
  <si>
    <t>430 - 6505</t>
  </si>
  <si>
    <t>254 - 1201</t>
  </si>
  <si>
    <t>254 - 1202</t>
  </si>
  <si>
    <t>254 - 1204</t>
  </si>
  <si>
    <t>254 - 1205</t>
  </si>
  <si>
    <t>254 - 1206</t>
  </si>
  <si>
    <t>254 - 1207</t>
  </si>
  <si>
    <t>254 - 1211</t>
  </si>
  <si>
    <t>254 - 1213</t>
  </si>
  <si>
    <t>254 - 1301</t>
  </si>
  <si>
    <t>254 - 1302</t>
  </si>
  <si>
    <t>254 - 1307</t>
  </si>
  <si>
    <t>254 - 1401</t>
  </si>
  <si>
    <t>254 - 1402</t>
  </si>
  <si>
    <t>254 - 12308</t>
  </si>
  <si>
    <t>254 - 12327</t>
  </si>
  <si>
    <t>254 - 12331</t>
  </si>
  <si>
    <t>254 - 12404</t>
  </si>
  <si>
    <t>254 - 21106</t>
  </si>
  <si>
    <t>254 - 22102</t>
  </si>
  <si>
    <t>254 - 2208</t>
  </si>
  <si>
    <t>254 - 22103</t>
  </si>
  <si>
    <t>254 - 2224</t>
  </si>
  <si>
    <t>254 - 2225</t>
  </si>
  <si>
    <t>254 - 24405</t>
  </si>
  <si>
    <t>254 - 31302</t>
  </si>
  <si>
    <t>254 - 32311</t>
  </si>
  <si>
    <t>254 - 34104</t>
  </si>
  <si>
    <t>254 - 34901</t>
  </si>
  <si>
    <t>254 - 2307</t>
  </si>
  <si>
    <t>254 - 2303</t>
  </si>
  <si>
    <t>254 - 3103</t>
  </si>
  <si>
    <t>254 - 3302</t>
  </si>
  <si>
    <t>254 - 3311</t>
  </si>
  <si>
    <t>254 - 4101</t>
  </si>
  <si>
    <t>254 - 4105</t>
  </si>
  <si>
    <t>254 - 4106</t>
  </si>
  <si>
    <t>254 - 4109</t>
  </si>
  <si>
    <t>254 - 4113</t>
  </si>
  <si>
    <t>254 - 4121</t>
  </si>
  <si>
    <t>254 - 4123</t>
  </si>
  <si>
    <t>254 - 4201</t>
  </si>
  <si>
    <t>254 - 4202</t>
  </si>
  <si>
    <t>254 - 4203</t>
  </si>
  <si>
    <t>254 - 4204</t>
  </si>
  <si>
    <t>254 - 4206</t>
  </si>
  <si>
    <t>254 - 4207</t>
  </si>
  <si>
    <t>254 - 6101</t>
  </si>
  <si>
    <t>254 - 6206</t>
  </si>
  <si>
    <t>254 - 6257</t>
  </si>
  <si>
    <t>254 - 6301</t>
  </si>
  <si>
    <t>254 - 6305</t>
  </si>
  <si>
    <t>254 - 6401</t>
  </si>
  <si>
    <t>254 - 6402</t>
  </si>
  <si>
    <t>254 - 6405</t>
  </si>
  <si>
    <t>254 - 6501</t>
  </si>
  <si>
    <t>254 - 6503</t>
  </si>
  <si>
    <t>254 - 6504</t>
  </si>
  <si>
    <t>254 - 6505</t>
  </si>
  <si>
    <t>254 - 6507</t>
  </si>
  <si>
    <t>254 - 6514</t>
  </si>
  <si>
    <t>428 - 1201</t>
  </si>
  <si>
    <t>428 - 1202</t>
  </si>
  <si>
    <t>428 - 1205</t>
  </si>
  <si>
    <t>428 - 1206</t>
  </si>
  <si>
    <t>428 - 1207</t>
  </si>
  <si>
    <t>428 - 1211</t>
  </si>
  <si>
    <t>428 - 1301</t>
  </si>
  <si>
    <t>428 - 1302</t>
  </si>
  <si>
    <t>428 - 1401</t>
  </si>
  <si>
    <t>428 - 1402</t>
  </si>
  <si>
    <t>428 - 12308</t>
  </si>
  <si>
    <t>428 - 21106</t>
  </si>
  <si>
    <t>428 - 22102</t>
  </si>
  <si>
    <t>428 - 2208</t>
  </si>
  <si>
    <t>428 - 22103</t>
  </si>
  <si>
    <t>428 - 2225</t>
  </si>
  <si>
    <t>428 - 24405</t>
  </si>
  <si>
    <t>428 - 31302</t>
  </si>
  <si>
    <t>428 - 31602</t>
  </si>
  <si>
    <t>428 - 32311</t>
  </si>
  <si>
    <t>428 - 34901</t>
  </si>
  <si>
    <t>428 - 2303</t>
  </si>
  <si>
    <t>428 - 4110</t>
  </si>
  <si>
    <t>428 - 4121</t>
  </si>
  <si>
    <t>428 - 4201</t>
  </si>
  <si>
    <t>428 - 4202</t>
  </si>
  <si>
    <t>428 - 4203</t>
  </si>
  <si>
    <t>428 - 4204</t>
  </si>
  <si>
    <t>428 - 4207</t>
  </si>
  <si>
    <t>428 - 6101</t>
  </si>
  <si>
    <t>428 - 6202</t>
  </si>
  <si>
    <t>428 - 6204</t>
  </si>
  <si>
    <t>428 - 6206</t>
  </si>
  <si>
    <t>428 - 6253</t>
  </si>
  <si>
    <t>428 - 6301</t>
  </si>
  <si>
    <t>428 - 6305</t>
  </si>
  <si>
    <t>428 - 6401</t>
  </si>
  <si>
    <t>428 - 6402</t>
  </si>
  <si>
    <t>428 - 6405</t>
  </si>
  <si>
    <t>428 - 6503</t>
  </si>
  <si>
    <t>428 - 6504</t>
  </si>
  <si>
    <t>428 - 6507</t>
  </si>
  <si>
    <t>428 - 6510</t>
  </si>
  <si>
    <t>27NA</t>
  </si>
  <si>
    <t>1101-27</t>
  </si>
  <si>
    <t>1102-27</t>
  </si>
  <si>
    <t>1103-27</t>
  </si>
  <si>
    <t>1104-27</t>
  </si>
  <si>
    <t>1105-27</t>
  </si>
  <si>
    <t>1106-27</t>
  </si>
  <si>
    <t>201-27</t>
  </si>
  <si>
    <t>45 - 1201</t>
  </si>
  <si>
    <t>45 - 1202</t>
  </si>
  <si>
    <t>45 - 1203</t>
  </si>
  <si>
    <t>45 - 1301</t>
  </si>
  <si>
    <t>45 - 1302</t>
  </si>
  <si>
    <t>45 - 1307</t>
  </si>
  <si>
    <t>45 - 1308</t>
  </si>
  <si>
    <t>45 - 1310</t>
  </si>
  <si>
    <t>45 - 1311</t>
  </si>
  <si>
    <t>45 - 1401</t>
  </si>
  <si>
    <t>45 - 1402</t>
  </si>
  <si>
    <t>45 - 1403</t>
  </si>
  <si>
    <t>45 - 12308</t>
  </si>
  <si>
    <t>45 - 12322</t>
  </si>
  <si>
    <t>45 - 12327</t>
  </si>
  <si>
    <t>45 - 21106</t>
  </si>
  <si>
    <t>45 - 22103</t>
  </si>
  <si>
    <t>45 - 31302</t>
  </si>
  <si>
    <t>45 - 31602</t>
  </si>
  <si>
    <t>45 - 32311</t>
  </si>
  <si>
    <t>45 - 4101</t>
  </si>
  <si>
    <t>45 - 4109</t>
  </si>
  <si>
    <t>45 - 4110</t>
  </si>
  <si>
    <t>45 - 4121</t>
  </si>
  <si>
    <t>45 - 4122</t>
  </si>
  <si>
    <t>45 - 4123</t>
  </si>
  <si>
    <t>45 - 4124</t>
  </si>
  <si>
    <t>45 - 4201</t>
  </si>
  <si>
    <t>45 - 4202</t>
  </si>
  <si>
    <t>45 - 4203</t>
  </si>
  <si>
    <t>45 - 4204</t>
  </si>
  <si>
    <t>45 - 4205</t>
  </si>
  <si>
    <t>45 - 4206</t>
  </si>
  <si>
    <t>45 - 4207</t>
  </si>
  <si>
    <t>45 - 4208</t>
  </si>
  <si>
    <t>45 - 6101</t>
  </si>
  <si>
    <t>45 - 6204</t>
  </si>
  <si>
    <t>45 - 6206</t>
  </si>
  <si>
    <t>45 - 6253</t>
  </si>
  <si>
    <t>45 - 6257</t>
  </si>
  <si>
    <t>45 - 6301</t>
  </si>
  <si>
    <t>45 - 6304</t>
  </si>
  <si>
    <t>45 - 6401</t>
  </si>
  <si>
    <t>45 - 6402</t>
  </si>
  <si>
    <t>45 - 6405</t>
  </si>
  <si>
    <t>45 - 6501</t>
  </si>
  <si>
    <t>45 - 6502</t>
  </si>
  <si>
    <t>45 - 6503</t>
  </si>
  <si>
    <t>45 - 6504</t>
  </si>
  <si>
    <t>45 - 6505</t>
  </si>
  <si>
    <t>45 - 6507</t>
  </si>
  <si>
    <t>46 - 1201</t>
  </si>
  <si>
    <t>46 - 1202</t>
  </si>
  <si>
    <t>46 - 1203</t>
  </si>
  <si>
    <t>46 - 1301</t>
  </si>
  <si>
    <t>46 - 1302</t>
  </si>
  <si>
    <t>46 - 1307</t>
  </si>
  <si>
    <t>46 - 1309</t>
  </si>
  <si>
    <t>46 - 1310</t>
  </si>
  <si>
    <t>46 - 1401</t>
  </si>
  <si>
    <t>46 - 1402</t>
  </si>
  <si>
    <t>46 - 1403</t>
  </si>
  <si>
    <t>46 - 12308</t>
  </si>
  <si>
    <t>46 - 12322</t>
  </si>
  <si>
    <t>46 - 12327</t>
  </si>
  <si>
    <t>46 - 21106</t>
  </si>
  <si>
    <t>46 - 22103</t>
  </si>
  <si>
    <t>46 - 31302</t>
  </si>
  <si>
    <t>46 - 31503</t>
  </si>
  <si>
    <t>46 - 32311</t>
  </si>
  <si>
    <t>46 - 4101</t>
  </si>
  <si>
    <t>46 - 4109</t>
  </si>
  <si>
    <t>46 - 4110</t>
  </si>
  <si>
    <t>46 - 4121</t>
  </si>
  <si>
    <t>46 - 4122</t>
  </si>
  <si>
    <t>46 - 4123</t>
  </si>
  <si>
    <t>46 - 4124</t>
  </si>
  <si>
    <t>46 - 4201</t>
  </si>
  <si>
    <t>46 - 4202</t>
  </si>
  <si>
    <t>46 - 4203</t>
  </si>
  <si>
    <t>46 - 4204</t>
  </si>
  <si>
    <t>46 - 4205</t>
  </si>
  <si>
    <t>46 - 4206</t>
  </si>
  <si>
    <t>46 - 4207</t>
  </si>
  <si>
    <t>46 - 4208</t>
  </si>
  <si>
    <t>46 - 6101</t>
  </si>
  <si>
    <t>46 - 6204</t>
  </si>
  <si>
    <t>46 - 6205</t>
  </si>
  <si>
    <t>46 - 6253</t>
  </si>
  <si>
    <t>46 - 6257</t>
  </si>
  <si>
    <t>46 - 6258</t>
  </si>
  <si>
    <t>46 - 6301</t>
  </si>
  <si>
    <t>46 - 6304</t>
  </si>
  <si>
    <t>46 - 6401</t>
  </si>
  <si>
    <t>46 - 6402</t>
  </si>
  <si>
    <t>46 - 6404</t>
  </si>
  <si>
    <t>46 - 6501</t>
  </si>
  <si>
    <t>46 - 6503</t>
  </si>
  <si>
    <t>255 - 1201</t>
  </si>
  <si>
    <t>255 - 1202</t>
  </si>
  <si>
    <t>255 - 1301</t>
  </si>
  <si>
    <t>255 - 1302</t>
  </si>
  <si>
    <t>255 - 1307</t>
  </si>
  <si>
    <t>255 - 1401</t>
  </si>
  <si>
    <t>255 - 1402</t>
  </si>
  <si>
    <t>255 - 1403</t>
  </si>
  <si>
    <t>255 - 12309</t>
  </si>
  <si>
    <t>255 - 2208</t>
  </si>
  <si>
    <t>255 - 22103</t>
  </si>
  <si>
    <t>255 - 31602</t>
  </si>
  <si>
    <t>255 - 32208</t>
  </si>
  <si>
    <t>255 - 34901</t>
  </si>
  <si>
    <t>255 - 4107</t>
  </si>
  <si>
    <t>255 - 4119</t>
  </si>
  <si>
    <t>255 - 4201</t>
  </si>
  <si>
    <t>255 - 4202</t>
  </si>
  <si>
    <t>255 - 4203</t>
  </si>
  <si>
    <t>255 - 4204</t>
  </si>
  <si>
    <t>255 - 4207</t>
  </si>
  <si>
    <t>255 - 6101</t>
  </si>
  <si>
    <t>255 - 6202</t>
  </si>
  <si>
    <t>255 - 6204</t>
  </si>
  <si>
    <t>255 - 6253</t>
  </si>
  <si>
    <t>255 - 6301</t>
  </si>
  <si>
    <t>255 - 6401</t>
  </si>
  <si>
    <t>255 - 6402</t>
  </si>
  <si>
    <t>255 - 6405</t>
  </si>
  <si>
    <t>255 - 6510</t>
  </si>
  <si>
    <t>256 - 1201</t>
  </si>
  <si>
    <t>256 - 1202</t>
  </si>
  <si>
    <t>256 - 1207</t>
  </si>
  <si>
    <t>256 - 1211</t>
  </si>
  <si>
    <t>256 - 1213</t>
  </si>
  <si>
    <t>256 - 1301</t>
  </si>
  <si>
    <t>256 - 1302</t>
  </si>
  <si>
    <t>256 - 1307</t>
  </si>
  <si>
    <t>256 - 1401</t>
  </si>
  <si>
    <t>256 - 1402</t>
  </si>
  <si>
    <t>256 - 1403</t>
  </si>
  <si>
    <t>256 - 12328</t>
  </si>
  <si>
    <t>256 - 22103</t>
  </si>
  <si>
    <t>256 - 31302</t>
  </si>
  <si>
    <t>256 - 3101</t>
  </si>
  <si>
    <t>256 - 3104</t>
  </si>
  <si>
    <t>256 - 3105</t>
  </si>
  <si>
    <t>256 - 3302</t>
  </si>
  <si>
    <t>256 - 4103</t>
  </si>
  <si>
    <t>256 - 4107</t>
  </si>
  <si>
    <t>256 - 4119</t>
  </si>
  <si>
    <t>256 - 4201</t>
  </si>
  <si>
    <t>256 - 4202</t>
  </si>
  <si>
    <t>256 - 4203</t>
  </si>
  <si>
    <t>256 - 4204</t>
  </si>
  <si>
    <t>256 - 4207</t>
  </si>
  <si>
    <t>256 - 6101</t>
  </si>
  <si>
    <t>256 - 6202</t>
  </si>
  <si>
    <t>256 - 6204</t>
  </si>
  <si>
    <t>256 - 6253</t>
  </si>
  <si>
    <t>256 - 6301</t>
  </si>
  <si>
    <t>256 - 6401</t>
  </si>
  <si>
    <t>256 - 6402</t>
  </si>
  <si>
    <t>256 - 6405</t>
  </si>
  <si>
    <t>256 - 6501</t>
  </si>
  <si>
    <t>256 - 6504</t>
  </si>
  <si>
    <t>256 - 6505</t>
  </si>
  <si>
    <t>256 - 6507</t>
  </si>
  <si>
    <t>256 - 6510</t>
  </si>
  <si>
    <t>28NA</t>
  </si>
  <si>
    <t>1101-28</t>
  </si>
  <si>
    <t>1102-28</t>
  </si>
  <si>
    <t>1103-28</t>
  </si>
  <si>
    <t>1104-28</t>
  </si>
  <si>
    <t>1105-28</t>
  </si>
  <si>
    <t>1106-28</t>
  </si>
  <si>
    <t>201-28</t>
  </si>
  <si>
    <t>ZNESEK</t>
  </si>
  <si>
    <t>254 - 31604</t>
  </si>
  <si>
    <t>430 - 31604</t>
  </si>
  <si>
    <t>427 - 31604</t>
  </si>
  <si>
    <t>50 - 1201</t>
  </si>
  <si>
    <t>50 - 1202</t>
  </si>
  <si>
    <t>50 - 1205</t>
  </si>
  <si>
    <t>50 - 1206</t>
  </si>
  <si>
    <t>50 - 1207</t>
  </si>
  <si>
    <t>50 - 1208</t>
  </si>
  <si>
    <t>50 - 1209</t>
  </si>
  <si>
    <t>50 - 1210</t>
  </si>
  <si>
    <t>50 - 1212</t>
  </si>
  <si>
    <t>50 - 1213</t>
  </si>
  <si>
    <t>50 - 1301</t>
  </si>
  <si>
    <t>50 - 1302</t>
  </si>
  <si>
    <t>50 - 1307</t>
  </si>
  <si>
    <t>50 - 1310</t>
  </si>
  <si>
    <t>50 - 1401</t>
  </si>
  <si>
    <t>50 - 1402</t>
  </si>
  <si>
    <t>50 - 12308</t>
  </si>
  <si>
    <t>50 - 12327</t>
  </si>
  <si>
    <t>50 - 12331</t>
  </si>
  <si>
    <t>50 - 21106</t>
  </si>
  <si>
    <t>50 - 22102</t>
  </si>
  <si>
    <t>50 - 2208</t>
  </si>
  <si>
    <t>50 - 22103</t>
  </si>
  <si>
    <t>50 - 2224</t>
  </si>
  <si>
    <t>50 - 2225</t>
  </si>
  <si>
    <t>50 - 24405</t>
  </si>
  <si>
    <t>50 - 31302</t>
  </si>
  <si>
    <t>50 - 32311</t>
  </si>
  <si>
    <t>50 - 34104</t>
  </si>
  <si>
    <t>50 - 34901</t>
  </si>
  <si>
    <t>50 - 2307</t>
  </si>
  <si>
    <t>50 - 2303</t>
  </si>
  <si>
    <t>50 - 4101</t>
  </si>
  <si>
    <t>50 - 4106</t>
  </si>
  <si>
    <t>50 - 4110</t>
  </si>
  <si>
    <t>50 - 4121</t>
  </si>
  <si>
    <t>50 - 4201</t>
  </si>
  <si>
    <t>50 - 4202</t>
  </si>
  <si>
    <t>50 - 4203</t>
  </si>
  <si>
    <t>50 - 4204</t>
  </si>
  <si>
    <t>50 - 4205</t>
  </si>
  <si>
    <t>50 - 4207</t>
  </si>
  <si>
    <t>50 - 6101</t>
  </si>
  <si>
    <t>50 - 6202</t>
  </si>
  <si>
    <t>50 - 6204</t>
  </si>
  <si>
    <t>50 - 6207</t>
  </si>
  <si>
    <t>50 - 6253</t>
  </si>
  <si>
    <t>50 - 6257</t>
  </si>
  <si>
    <t>50 - 6301</t>
  </si>
  <si>
    <t>50 - 6302</t>
  </si>
  <si>
    <t>50 - 6401</t>
  </si>
  <si>
    <t>50 - 6402</t>
  </si>
  <si>
    <t>50 - 6405</t>
  </si>
  <si>
    <t>50 - 6501</t>
  </si>
  <si>
    <t>50 - 6502</t>
  </si>
  <si>
    <t>50 - 6503</t>
  </si>
  <si>
    <t>50 - 6504</t>
  </si>
  <si>
    <t>50 - 6505</t>
  </si>
  <si>
    <t>50 - 6507</t>
  </si>
  <si>
    <t>29NA</t>
  </si>
  <si>
    <t>1101-29</t>
  </si>
  <si>
    <t>1102-29</t>
  </si>
  <si>
    <t>1103-29</t>
  </si>
  <si>
    <t>1104-29</t>
  </si>
  <si>
    <t>1105-29</t>
  </si>
  <si>
    <t>1106-29</t>
  </si>
  <si>
    <t>201-29</t>
  </si>
  <si>
    <t>50 - 31604</t>
  </si>
  <si>
    <t>519 - 31604</t>
  </si>
  <si>
    <t>519 - 24414</t>
  </si>
  <si>
    <t>8NA</t>
  </si>
  <si>
    <t>1101-8</t>
  </si>
  <si>
    <t>1102-8</t>
  </si>
  <si>
    <t>1103-8</t>
  </si>
  <si>
    <t>1104-8</t>
  </si>
  <si>
    <t>1105-8</t>
  </si>
  <si>
    <t>1106-8</t>
  </si>
  <si>
    <t>201-8</t>
  </si>
  <si>
    <t>25 - 1201</t>
  </si>
  <si>
    <t>25 - 1202</t>
  </si>
  <si>
    <t>25 - 1205</t>
  </si>
  <si>
    <t>25 - 1206</t>
  </si>
  <si>
    <t>25 - 1207</t>
  </si>
  <si>
    <t>25 - 1211</t>
  </si>
  <si>
    <t>25 - 1213</t>
  </si>
  <si>
    <t>25 - 1301</t>
  </si>
  <si>
    <t>25 - 1302</t>
  </si>
  <si>
    <t>25 - 1307</t>
  </si>
  <si>
    <t>25 - 1401</t>
  </si>
  <si>
    <t>25 - 1402</t>
  </si>
  <si>
    <t>25 - 1403</t>
  </si>
  <si>
    <t>25 - 12308</t>
  </si>
  <si>
    <t>25 - 21108</t>
  </si>
  <si>
    <t>25 - 22102</t>
  </si>
  <si>
    <t>25 - 2208</t>
  </si>
  <si>
    <t>25 - 22103</t>
  </si>
  <si>
    <t>25 - 2224</t>
  </si>
  <si>
    <t>25 - 2225</t>
  </si>
  <si>
    <t>25 - 24404</t>
  </si>
  <si>
    <t>25 - 31302</t>
  </si>
  <si>
    <t>25 - 31602</t>
  </si>
  <si>
    <t>25 - 32311</t>
  </si>
  <si>
    <t>25 - 34901</t>
  </si>
  <si>
    <t>25 - 4110</t>
  </si>
  <si>
    <t>25 - 4122</t>
  </si>
  <si>
    <t>25 - 4123</t>
  </si>
  <si>
    <t>25 - 4201</t>
  </si>
  <si>
    <t>25 - 4202</t>
  </si>
  <si>
    <t>25 - 4203</t>
  </si>
  <si>
    <t>25 - 4204</t>
  </si>
  <si>
    <t>25 - 4207</t>
  </si>
  <si>
    <t>25 - 6101</t>
  </si>
  <si>
    <t>25 - 6202</t>
  </si>
  <si>
    <t>25 - 6253</t>
  </si>
  <si>
    <t>25 - 6301</t>
  </si>
  <si>
    <t>25 - 6305</t>
  </si>
  <si>
    <t>25 - 6401</t>
  </si>
  <si>
    <t>25 - 6402</t>
  </si>
  <si>
    <t>25 - 6405</t>
  </si>
  <si>
    <t>25 - 6501</t>
  </si>
  <si>
    <t>25 - 6503</t>
  </si>
  <si>
    <t>25 - 6507</t>
  </si>
  <si>
    <t>24 - 1201</t>
  </si>
  <si>
    <t>24 - 1202</t>
  </si>
  <si>
    <t>24 - 1204</t>
  </si>
  <si>
    <t>24 - 1205</t>
  </si>
  <si>
    <t>24 - 1206</t>
  </si>
  <si>
    <t>24 - 1207</t>
  </si>
  <si>
    <t>24 - 1211</t>
  </si>
  <si>
    <t>24 - 1213</t>
  </si>
  <si>
    <t>24 - 1301</t>
  </si>
  <si>
    <t>24 - 1302</t>
  </si>
  <si>
    <t>24 - 1307</t>
  </si>
  <si>
    <t>24 - 1401</t>
  </si>
  <si>
    <t>24 - 1402</t>
  </si>
  <si>
    <t>24 - 1403</t>
  </si>
  <si>
    <t>24 - 12308</t>
  </si>
  <si>
    <t>24 - 21108</t>
  </si>
  <si>
    <t>24 - 22102</t>
  </si>
  <si>
    <t>24 - 2208</t>
  </si>
  <si>
    <t>24 - 22103</t>
  </si>
  <si>
    <t>24 - 2224</t>
  </si>
  <si>
    <t>24 - 2225</t>
  </si>
  <si>
    <t>24 - 24404</t>
  </si>
  <si>
    <t>24 - 31302</t>
  </si>
  <si>
    <t>24 - 31602</t>
  </si>
  <si>
    <t>24 - 32311</t>
  </si>
  <si>
    <t>24 - 34901</t>
  </si>
  <si>
    <t>24 - 4101</t>
  </si>
  <si>
    <t>24 - 4105</t>
  </si>
  <si>
    <t>24 - 4110</t>
  </si>
  <si>
    <t>24 - 4121</t>
  </si>
  <si>
    <t>24 - 4201</t>
  </si>
  <si>
    <t>24 - 4202</t>
  </si>
  <si>
    <t>24 - 4203</t>
  </si>
  <si>
    <t>24 - 4204</t>
  </si>
  <si>
    <t>24 - 4207</t>
  </si>
  <si>
    <t>24 - 6101</t>
  </si>
  <si>
    <t>24 - 6202</t>
  </si>
  <si>
    <t>24 - 6204</t>
  </si>
  <si>
    <t>24 - 6208</t>
  </si>
  <si>
    <t>24 - 6253</t>
  </si>
  <si>
    <t>24 - 6257</t>
  </si>
  <si>
    <t>24 - 6301</t>
  </si>
  <si>
    <t>24 - 6305</t>
  </si>
  <si>
    <t>24 - 6401</t>
  </si>
  <si>
    <t>24 - 6402</t>
  </si>
  <si>
    <t>24 - 6405</t>
  </si>
  <si>
    <t>24 - 6501</t>
  </si>
  <si>
    <t>24 - 6503</t>
  </si>
  <si>
    <t>24 - 6504</t>
  </si>
  <si>
    <t>24 - 6505</t>
  </si>
  <si>
    <t>24 - 6507</t>
  </si>
  <si>
    <t>24 - 6510</t>
  </si>
  <si>
    <t>21 - 1201</t>
  </si>
  <si>
    <t>21 - 1202</t>
  </si>
  <si>
    <t>21 - 1203</t>
  </si>
  <si>
    <t>21 - 1301</t>
  </si>
  <si>
    <t>21 - 1302</t>
  </si>
  <si>
    <t>21 - 1307</t>
  </si>
  <si>
    <t>21 - 1308</t>
  </si>
  <si>
    <t>21 - 1310</t>
  </si>
  <si>
    <t>21 - 1401</t>
  </si>
  <si>
    <t>21 - 1402</t>
  </si>
  <si>
    <t>21 - 1403</t>
  </si>
  <si>
    <t>21 - 12308</t>
  </si>
  <si>
    <t>21 - 12322</t>
  </si>
  <si>
    <t>21 - 12327</t>
  </si>
  <si>
    <t>21 - 12438</t>
  </si>
  <si>
    <t>21 - 21106</t>
  </si>
  <si>
    <t>21 - 22103</t>
  </si>
  <si>
    <t>21 - 31302</t>
  </si>
  <si>
    <t>21 - 31503</t>
  </si>
  <si>
    <t>21 - 32208</t>
  </si>
  <si>
    <t>21 - 4109</t>
  </si>
  <si>
    <t>21 - 4110</t>
  </si>
  <si>
    <t>21 - 4121</t>
  </si>
  <si>
    <t>21 - 4122</t>
  </si>
  <si>
    <t>21 - 4123</t>
  </si>
  <si>
    <t>21 - 4201</t>
  </si>
  <si>
    <t>21 - 4202</t>
  </si>
  <si>
    <t>21 - 4203</t>
  </si>
  <si>
    <t>21 - 4204</t>
  </si>
  <si>
    <t>21 - 4205</t>
  </si>
  <si>
    <t>21 - 4206</t>
  </si>
  <si>
    <t>21 - 4207</t>
  </si>
  <si>
    <t>21 - 6101</t>
  </si>
  <si>
    <t>21 - 6202</t>
  </si>
  <si>
    <t>21 - 6253</t>
  </si>
  <si>
    <t>21 - 6255</t>
  </si>
  <si>
    <t>21 - 6257</t>
  </si>
  <si>
    <t>21 - 6258</t>
  </si>
  <si>
    <t>21 - 6301</t>
  </si>
  <si>
    <t>21 - 6304</t>
  </si>
  <si>
    <t>21 - 6401</t>
  </si>
  <si>
    <t>21 - 6402</t>
  </si>
  <si>
    <t>21 - 6405</t>
  </si>
  <si>
    <t>21 - 6501</t>
  </si>
  <si>
    <t>21 - 6503</t>
  </si>
  <si>
    <t>21 - 6504</t>
  </si>
  <si>
    <t>21 - 6505</t>
  </si>
  <si>
    <t>21 - 6507</t>
  </si>
  <si>
    <t>22 - 1201</t>
  </si>
  <si>
    <t>22 - 1202</t>
  </si>
  <si>
    <t>22 - 1203</t>
  </si>
  <si>
    <t>22 - 1301</t>
  </si>
  <si>
    <t>22 - 1302</t>
  </si>
  <si>
    <t>22 - 1307</t>
  </si>
  <si>
    <t>22 - 1308</t>
  </si>
  <si>
    <t>22 - 1310</t>
  </si>
  <si>
    <t>22 - 1401</t>
  </si>
  <si>
    <t>22 - 1402</t>
  </si>
  <si>
    <t>22 - 1403</t>
  </si>
  <si>
    <t>22 - 12308</t>
  </si>
  <si>
    <t>22 - 12322</t>
  </si>
  <si>
    <t>22 - 12327</t>
  </si>
  <si>
    <t>22 - 12438</t>
  </si>
  <si>
    <t>22 - 21106</t>
  </si>
  <si>
    <t>22 - 22103</t>
  </si>
  <si>
    <t>22 - 31302</t>
  </si>
  <si>
    <t>22 - 31602</t>
  </si>
  <si>
    <t>22 - 32208</t>
  </si>
  <si>
    <t>22 - 4101</t>
  </si>
  <si>
    <t>22 - 4109</t>
  </si>
  <si>
    <t>22 - 4110</t>
  </si>
  <si>
    <t>22 - 4121</t>
  </si>
  <si>
    <t>22 - 4122</t>
  </si>
  <si>
    <t>22 - 4123</t>
  </si>
  <si>
    <t>22 - 4201</t>
  </si>
  <si>
    <t>22 - 4202</t>
  </si>
  <si>
    <t>22 - 4203</t>
  </si>
  <si>
    <t>22 - 4204</t>
  </si>
  <si>
    <t>22 - 4205</t>
  </si>
  <si>
    <t>22 - 4206</t>
  </si>
  <si>
    <t>22 - 4207</t>
  </si>
  <si>
    <t>22 - 6101</t>
  </si>
  <si>
    <t>22 - 6202</t>
  </si>
  <si>
    <t>22 - 6204</t>
  </si>
  <si>
    <t>22 - 6253</t>
  </si>
  <si>
    <t>22 - 6255</t>
  </si>
  <si>
    <t>22 - 6257</t>
  </si>
  <si>
    <t>22 - 6258</t>
  </si>
  <si>
    <t>22 - 6301</t>
  </si>
  <si>
    <t>22 - 6304</t>
  </si>
  <si>
    <t>22 - 6401</t>
  </si>
  <si>
    <t>22 - 6402</t>
  </si>
  <si>
    <t>22 - 6405</t>
  </si>
  <si>
    <t>22 - 6502</t>
  </si>
  <si>
    <t>22 - 6503</t>
  </si>
  <si>
    <t>22 - 6504</t>
  </si>
  <si>
    <t>22 - 6507</t>
  </si>
  <si>
    <t>17 - 1201</t>
  </si>
  <si>
    <t>17 - 1202</t>
  </si>
  <si>
    <t>17 - 1203</t>
  </si>
  <si>
    <t>17 - 1301</t>
  </si>
  <si>
    <t>17 - 1303</t>
  </si>
  <si>
    <t>17 - 1307</t>
  </si>
  <si>
    <t>17 - 1308</t>
  </si>
  <si>
    <t>17 - 1310</t>
  </si>
  <si>
    <t>17 - 1311</t>
  </si>
  <si>
    <t>17 - 1401</t>
  </si>
  <si>
    <t>17 - 1402</t>
  </si>
  <si>
    <t>17 - 1403</t>
  </si>
  <si>
    <t>17 - 12309</t>
  </si>
  <si>
    <t>17 - 12324</t>
  </si>
  <si>
    <t>17 - 12328</t>
  </si>
  <si>
    <t>17 - 12438</t>
  </si>
  <si>
    <t>17 - 21106</t>
  </si>
  <si>
    <t>17 - 31302</t>
  </si>
  <si>
    <t>17 - 31602</t>
  </si>
  <si>
    <t>17 - 32311</t>
  </si>
  <si>
    <t>17 - 4102</t>
  </si>
  <si>
    <t>17 - 4109</t>
  </si>
  <si>
    <t>17 - 4110</t>
  </si>
  <si>
    <t>17 - 4111</t>
  </si>
  <si>
    <t>17 - 4121</t>
  </si>
  <si>
    <t>17 - 4122</t>
  </si>
  <si>
    <t>17 - 4123</t>
  </si>
  <si>
    <t>17 - 4201</t>
  </si>
  <si>
    <t>17 - 4202</t>
  </si>
  <si>
    <t>17 - 4203</t>
  </si>
  <si>
    <t>17 - 4204</t>
  </si>
  <si>
    <t>17 - 4205</t>
  </si>
  <si>
    <t>17 - 4206</t>
  </si>
  <si>
    <t>17 - 4207</t>
  </si>
  <si>
    <t>17 - 6101</t>
  </si>
  <si>
    <t>17 - 6206</t>
  </si>
  <si>
    <t>17 - 6208</t>
  </si>
  <si>
    <t>17 - 6253</t>
  </si>
  <si>
    <t>17 - 6255</t>
  </si>
  <si>
    <t>17 - 6257</t>
  </si>
  <si>
    <t>17 - 6258</t>
  </si>
  <si>
    <t>17 - 6301</t>
  </si>
  <si>
    <t>17 - 6304</t>
  </si>
  <si>
    <t>17 - 6401</t>
  </si>
  <si>
    <t>17 - 6402</t>
  </si>
  <si>
    <t>17 - 6405</t>
  </si>
  <si>
    <t>17 - 6501</t>
  </si>
  <si>
    <t>17 - 6503</t>
  </si>
  <si>
    <t>17 - 6504</t>
  </si>
  <si>
    <t>17 - 6505</t>
  </si>
  <si>
    <t>17 - 6507</t>
  </si>
  <si>
    <t>316 - 1201</t>
  </si>
  <si>
    <t>316 - 1202</t>
  </si>
  <si>
    <t>316 - 1203</t>
  </si>
  <si>
    <t>316 - 1301</t>
  </si>
  <si>
    <t>316 - 1303</t>
  </si>
  <si>
    <t>316 - 1307</t>
  </si>
  <si>
    <t>316 - 1308</t>
  </si>
  <si>
    <t>316 - 1310</t>
  </si>
  <si>
    <t>316 - 1401</t>
  </si>
  <si>
    <t>316 - 1402</t>
  </si>
  <si>
    <t>316 - 1403</t>
  </si>
  <si>
    <t>316 - 12309</t>
  </si>
  <si>
    <t>316 - 12324</t>
  </si>
  <si>
    <t>316 - 12328</t>
  </si>
  <si>
    <t>316 - 12438</t>
  </si>
  <si>
    <t>316 - 21106</t>
  </si>
  <si>
    <t>316 - 22103</t>
  </si>
  <si>
    <t>316 - 31302</t>
  </si>
  <si>
    <t>316 - 31602</t>
  </si>
  <si>
    <t>316 - 32311</t>
  </si>
  <si>
    <t>316 - 4101</t>
  </si>
  <si>
    <t>316 - 4109</t>
  </si>
  <si>
    <t>316 - 4110</t>
  </si>
  <si>
    <t>316 - 4111</t>
  </si>
  <si>
    <t>316 - 4121</t>
  </si>
  <si>
    <t>316 - 4122</t>
  </si>
  <si>
    <t>316 - 4123</t>
  </si>
  <si>
    <t>316 - 4201</t>
  </si>
  <si>
    <t>316 - 4202</t>
  </si>
  <si>
    <t>316 - 4203</t>
  </si>
  <si>
    <t>316 - 4204</t>
  </si>
  <si>
    <t>316 - 4205</t>
  </si>
  <si>
    <t>316 - 4206</t>
  </si>
  <si>
    <t>316 - 4207</t>
  </si>
  <si>
    <t>316 - 6101</t>
  </si>
  <si>
    <t>316 - 6202</t>
  </si>
  <si>
    <t>316 - 6204</t>
  </si>
  <si>
    <t>316 - 6253</t>
  </si>
  <si>
    <t>316 - 6255</t>
  </si>
  <si>
    <t>316 - 6257</t>
  </si>
  <si>
    <t>316 - 6258</t>
  </si>
  <si>
    <t>316 - 6301</t>
  </si>
  <si>
    <t>316 - 6304</t>
  </si>
  <si>
    <t>316 - 6401</t>
  </si>
  <si>
    <t>316 - 6402</t>
  </si>
  <si>
    <t>316 - 6405</t>
  </si>
  <si>
    <t>316 - 6501</t>
  </si>
  <si>
    <t>316 - 6503</t>
  </si>
  <si>
    <t>316 - 6504</t>
  </si>
  <si>
    <t>316 - 6505</t>
  </si>
  <si>
    <t>316 - 6507</t>
  </si>
  <si>
    <t>23 - 1201</t>
  </si>
  <si>
    <t>23 - 1202</t>
  </si>
  <si>
    <t>23 - 1203</t>
  </si>
  <si>
    <t>23 - 1301</t>
  </si>
  <si>
    <t>23 - 1303</t>
  </si>
  <si>
    <t>23 - 1307</t>
  </si>
  <si>
    <t>23 - 1310</t>
  </si>
  <si>
    <t>23 - 1311</t>
  </si>
  <si>
    <t>23 - 1401</t>
  </si>
  <si>
    <t>23 - 1402</t>
  </si>
  <si>
    <t>23 - 1403</t>
  </si>
  <si>
    <t>23 - 12309</t>
  </si>
  <si>
    <t>23 - 12324</t>
  </si>
  <si>
    <t>23 - 12328</t>
  </si>
  <si>
    <t>23 - 12438</t>
  </si>
  <si>
    <t>23 - 21106</t>
  </si>
  <si>
    <t>23 - 22103</t>
  </si>
  <si>
    <t>23 - 31302</t>
  </si>
  <si>
    <t>23 - 31602</t>
  </si>
  <si>
    <t>23 - 32311</t>
  </si>
  <si>
    <t>23 - 4105</t>
  </si>
  <si>
    <t>23 - 4106</t>
  </si>
  <si>
    <t>23 - 4121</t>
  </si>
  <si>
    <t>23 - 4123</t>
  </si>
  <si>
    <t>23 - 4201</t>
  </si>
  <si>
    <t>23 - 4202</t>
  </si>
  <si>
    <t>23 - 4203</t>
  </si>
  <si>
    <t>23 - 4204</t>
  </si>
  <si>
    <t>23 - 4205</t>
  </si>
  <si>
    <t>23 - 4206</t>
  </si>
  <si>
    <t>23 - 6101</t>
  </si>
  <si>
    <t>23 - 6202</t>
  </si>
  <si>
    <t>23 - 6204</t>
  </si>
  <si>
    <t>23 - 6253</t>
  </si>
  <si>
    <t>23 - 6255</t>
  </si>
  <si>
    <t>23 - 6257</t>
  </si>
  <si>
    <t>23 - 6258</t>
  </si>
  <si>
    <t>23 - 6301</t>
  </si>
  <si>
    <t>23 - 6304</t>
  </si>
  <si>
    <t>23 - 6401</t>
  </si>
  <si>
    <t>23 - 6402</t>
  </si>
  <si>
    <t>23 - 6405</t>
  </si>
  <si>
    <t>23 - 6501</t>
  </si>
  <si>
    <t>23 - 6502</t>
  </si>
  <si>
    <t>23 - 6503</t>
  </si>
  <si>
    <t>23 - 6504</t>
  </si>
  <si>
    <t>23 - 6505</t>
  </si>
  <si>
    <t>23 - 6507</t>
  </si>
  <si>
    <t>19 - 1201</t>
  </si>
  <si>
    <t>19 - 1202</t>
  </si>
  <si>
    <t>19 - 1203</t>
  </si>
  <si>
    <t>19 - 1301</t>
  </si>
  <si>
    <t>19 - 1302</t>
  </si>
  <si>
    <t>19 - 1307</t>
  </si>
  <si>
    <t>19 - 1308</t>
  </si>
  <si>
    <t>19 - 1310</t>
  </si>
  <si>
    <t>19 - 1311</t>
  </si>
  <si>
    <t>19 - 1401</t>
  </si>
  <si>
    <t>19 - 1402</t>
  </si>
  <si>
    <t>19 - 1403</t>
  </si>
  <si>
    <t>19 - 12303</t>
  </si>
  <si>
    <t>19 - 12438</t>
  </si>
  <si>
    <t>19 - 21106</t>
  </si>
  <si>
    <t>19 - 22103</t>
  </si>
  <si>
    <t>19 - 31302</t>
  </si>
  <si>
    <t>19 - 31602</t>
  </si>
  <si>
    <t>19 - 32208</t>
  </si>
  <si>
    <t>19 - 4101</t>
  </si>
  <si>
    <t>19 - 4109</t>
  </si>
  <si>
    <t>19 - 4110</t>
  </si>
  <si>
    <t>19 - 4121</t>
  </si>
  <si>
    <t>19 - 4122</t>
  </si>
  <si>
    <t>19 - 4123</t>
  </si>
  <si>
    <t>19 - 4201</t>
  </si>
  <si>
    <t>19 - 4202</t>
  </si>
  <si>
    <t>19 - 4203</t>
  </si>
  <si>
    <t>19 - 4204</t>
  </si>
  <si>
    <t>19 - 4205</t>
  </si>
  <si>
    <t>19 - 4206</t>
  </si>
  <si>
    <t>19 - 4207</t>
  </si>
  <si>
    <t>19 - 6101</t>
  </si>
  <si>
    <t>19 - 6202</t>
  </si>
  <si>
    <t>19 - 6204</t>
  </si>
  <si>
    <t>19 - 6253</t>
  </si>
  <si>
    <t>19 - 6255</t>
  </si>
  <si>
    <t>19 - 6257</t>
  </si>
  <si>
    <t>19 - 6258</t>
  </si>
  <si>
    <t>19 - 6301</t>
  </si>
  <si>
    <t>19 - 6304</t>
  </si>
  <si>
    <t>19 - 6401</t>
  </si>
  <si>
    <t>19 - 6402</t>
  </si>
  <si>
    <t>19 - 6405</t>
  </si>
  <si>
    <t>19 - 6501</t>
  </si>
  <si>
    <t>19 - 6503</t>
  </si>
  <si>
    <t>19 - 6507</t>
  </si>
  <si>
    <t>19 - 6512</t>
  </si>
  <si>
    <t>18 - 1201</t>
  </si>
  <si>
    <t>18 - 1202</t>
  </si>
  <si>
    <t>18 - 1203</t>
  </si>
  <si>
    <t>18 - 1301</t>
  </si>
  <si>
    <t>18 - 1302</t>
  </si>
  <si>
    <t>18 - 1307</t>
  </si>
  <si>
    <t>18 - 1309</t>
  </si>
  <si>
    <t>18 - 1310</t>
  </si>
  <si>
    <t>18 - 1311</t>
  </si>
  <si>
    <t>18 - 1401</t>
  </si>
  <si>
    <t>18 - 1402</t>
  </si>
  <si>
    <t>18 - 1403</t>
  </si>
  <si>
    <t>18 - 12309</t>
  </si>
  <si>
    <t>18 - 12324</t>
  </si>
  <si>
    <t>18 - 12328</t>
  </si>
  <si>
    <t>18 - 21106</t>
  </si>
  <si>
    <t>18 - 22103</t>
  </si>
  <si>
    <t>18 - 31302</t>
  </si>
  <si>
    <t>18 - 31602</t>
  </si>
  <si>
    <t>18 - 32208</t>
  </si>
  <si>
    <t>18 - 4102</t>
  </si>
  <si>
    <t>18 - 4109</t>
  </si>
  <si>
    <t>18 - 4110</t>
  </si>
  <si>
    <t>18 - 4111</t>
  </si>
  <si>
    <t>18 - 4121</t>
  </si>
  <si>
    <t>18 - 4122</t>
  </si>
  <si>
    <t>18 - 4123</t>
  </si>
  <si>
    <t>18 - 4201</t>
  </si>
  <si>
    <t>18 - 4202</t>
  </si>
  <si>
    <t>18 - 4203</t>
  </si>
  <si>
    <t>18 - 4204</t>
  </si>
  <si>
    <t>18 - 4205</t>
  </si>
  <si>
    <t>18 - 4206</t>
  </si>
  <si>
    <t>18 - 4207</t>
  </si>
  <si>
    <t>18 - 6101</t>
  </si>
  <si>
    <t>18 - 6202</t>
  </si>
  <si>
    <t>18 - 6204</t>
  </si>
  <si>
    <t>18 - 6253</t>
  </si>
  <si>
    <t>18 - 6255</t>
  </si>
  <si>
    <t>18 - 6257</t>
  </si>
  <si>
    <t>18 - 6258</t>
  </si>
  <si>
    <t>18 - 6301</t>
  </si>
  <si>
    <t>18 - 6304</t>
  </si>
  <si>
    <t>18 - 6401</t>
  </si>
  <si>
    <t>18 - 6402</t>
  </si>
  <si>
    <t>18 - 6405</t>
  </si>
  <si>
    <t>18 - 6501</t>
  </si>
  <si>
    <t>18 - 6503</t>
  </si>
  <si>
    <t>18 - 6504</t>
  </si>
  <si>
    <t>18 - 6507</t>
  </si>
  <si>
    <t>20 - 1201</t>
  </si>
  <si>
    <t>20 - 1202</t>
  </si>
  <si>
    <t>20 - 1203</t>
  </si>
  <si>
    <t>20 - 1301</t>
  </si>
  <si>
    <t>20 - 1302</t>
  </si>
  <si>
    <t>20 - 1307</t>
  </si>
  <si>
    <t>20 - 1309</t>
  </si>
  <si>
    <t>20 - 1310</t>
  </si>
  <si>
    <t>20 - 1311</t>
  </si>
  <si>
    <t>20 - 1401</t>
  </si>
  <si>
    <t>20 - 1402</t>
  </si>
  <si>
    <t>20 - 1403</t>
  </si>
  <si>
    <t>20 - 12309</t>
  </si>
  <si>
    <t>20 - 12324</t>
  </si>
  <si>
    <t>20 - 12328</t>
  </si>
  <si>
    <t>20 - 12438</t>
  </si>
  <si>
    <t>20 - 21106</t>
  </si>
  <si>
    <t>20 - 22103</t>
  </si>
  <si>
    <t>20 - 31302</t>
  </si>
  <si>
    <t>20 - 31602</t>
  </si>
  <si>
    <t>20 - 32208</t>
  </si>
  <si>
    <t>20 - 4102</t>
  </si>
  <si>
    <t>20 - 4109</t>
  </si>
  <si>
    <t>20 - 4110</t>
  </si>
  <si>
    <t>20 - 4111</t>
  </si>
  <si>
    <t>20 - 4121</t>
  </si>
  <si>
    <t>20 - 4122</t>
  </si>
  <si>
    <t>20 - 4123</t>
  </si>
  <si>
    <t>20 - 4201</t>
  </si>
  <si>
    <t>20 - 4202</t>
  </si>
  <si>
    <t>20 - 4203</t>
  </si>
  <si>
    <t>20 - 4204</t>
  </si>
  <si>
    <t>20 - 4205</t>
  </si>
  <si>
    <t>20 - 4206</t>
  </si>
  <si>
    <t>20 - 4207</t>
  </si>
  <si>
    <t>20 - 6101</t>
  </si>
  <si>
    <t>20 - 6202</t>
  </si>
  <si>
    <t>20 - 6204</t>
  </si>
  <si>
    <t>20 - 6253</t>
  </si>
  <si>
    <t>20 - 6255</t>
  </si>
  <si>
    <t>20 - 6257</t>
  </si>
  <si>
    <t>20 - 6258</t>
  </si>
  <si>
    <t>20 - 6301</t>
  </si>
  <si>
    <t>20 - 6304</t>
  </si>
  <si>
    <t>20 - 6401</t>
  </si>
  <si>
    <t>20 - 6402</t>
  </si>
  <si>
    <t>20 - 6405</t>
  </si>
  <si>
    <t>20 - 6501</t>
  </si>
  <si>
    <t>20 - 6503</t>
  </si>
  <si>
    <t>29 - 1201</t>
  </si>
  <si>
    <t>29 - 1202</t>
  </si>
  <si>
    <t>29 - 1203</t>
  </si>
  <si>
    <t>29 - 1205</t>
  </si>
  <si>
    <t>29 - 1206</t>
  </si>
  <si>
    <t>29 - 1207</t>
  </si>
  <si>
    <t>29 - 1301</t>
  </si>
  <si>
    <t>29 - 1302</t>
  </si>
  <si>
    <t>29 - 1401</t>
  </si>
  <si>
    <t>29 - 1402</t>
  </si>
  <si>
    <t>29 - 1403</t>
  </si>
  <si>
    <t>29 - 12309</t>
  </si>
  <si>
    <t>29 - 12328</t>
  </si>
  <si>
    <t>29 - 2208</t>
  </si>
  <si>
    <t>29 - 22103</t>
  </si>
  <si>
    <t>29 - 24405</t>
  </si>
  <si>
    <t>29 - 31602</t>
  </si>
  <si>
    <t>29 - 32208</t>
  </si>
  <si>
    <t>29 - 34901</t>
  </si>
  <si>
    <t>29 - 4107</t>
  </si>
  <si>
    <t>29 - 4110</t>
  </si>
  <si>
    <t>29 - 4201</t>
  </si>
  <si>
    <t>29 - 4202</t>
  </si>
  <si>
    <t>29 - 4203</t>
  </si>
  <si>
    <t>29 - 4204</t>
  </si>
  <si>
    <t>29 - 4207</t>
  </si>
  <si>
    <t>29 - 6101</t>
  </si>
  <si>
    <t>29 - 6202</t>
  </si>
  <si>
    <t>29 - 6204</t>
  </si>
  <si>
    <t>29 - 6206</t>
  </si>
  <si>
    <t>29 - 6253</t>
  </si>
  <si>
    <t>29 - 6301</t>
  </si>
  <si>
    <t>29 - 6401</t>
  </si>
  <si>
    <t>29 - 6402</t>
  </si>
  <si>
    <t>29 - 6405</t>
  </si>
  <si>
    <t>29 - 6501</t>
  </si>
  <si>
    <t>29 - 6503</t>
  </si>
  <si>
    <t>29 - 6504</t>
  </si>
  <si>
    <t>29 - 6507</t>
  </si>
  <si>
    <t>29 - 6510</t>
  </si>
  <si>
    <t>52 - 1201</t>
  </si>
  <si>
    <t>52 - 1202</t>
  </si>
  <si>
    <t>52 - 1203</t>
  </si>
  <si>
    <t>52 - 1205</t>
  </si>
  <si>
    <t>52 - 1206</t>
  </si>
  <si>
    <t>52 - 1301</t>
  </si>
  <si>
    <t>52 - 1302</t>
  </si>
  <si>
    <t>52 - 1401</t>
  </si>
  <si>
    <t>52 - 1402</t>
  </si>
  <si>
    <t>52 - 1403</t>
  </si>
  <si>
    <t>52 - 12309</t>
  </si>
  <si>
    <t>52 - 12328</t>
  </si>
  <si>
    <t>52 - 22103</t>
  </si>
  <si>
    <t>52 - 24405</t>
  </si>
  <si>
    <t>52 - 31302</t>
  </si>
  <si>
    <t>52 - 4107</t>
  </si>
  <si>
    <t>52 - 4110</t>
  </si>
  <si>
    <t>52 - 4201</t>
  </si>
  <si>
    <t>52 - 4202</t>
  </si>
  <si>
    <t>52 - 4203</t>
  </si>
  <si>
    <t>52 - 4204</t>
  </si>
  <si>
    <t>52 - 4207</t>
  </si>
  <si>
    <t>52 - 6101</t>
  </si>
  <si>
    <t>52 - 6202</t>
  </si>
  <si>
    <t>52 - 6204</t>
  </si>
  <si>
    <t>52 - 6253</t>
  </si>
  <si>
    <t>52 - 6301</t>
  </si>
  <si>
    <t>52 - 6401</t>
  </si>
  <si>
    <t>52 - 6402</t>
  </si>
  <si>
    <t>52 - 6405</t>
  </si>
  <si>
    <t>52 - 6501</t>
  </si>
  <si>
    <t>52 - 6502</t>
  </si>
  <si>
    <t>52 - 6503</t>
  </si>
  <si>
    <t>52 - 6507</t>
  </si>
  <si>
    <t>51 - 1201</t>
  </si>
  <si>
    <t>51 - 1202</t>
  </si>
  <si>
    <t>51 - 1203</t>
  </si>
  <si>
    <t>51 - 1205</t>
  </si>
  <si>
    <t>51 - 1206</t>
  </si>
  <si>
    <t>51 - 1301</t>
  </si>
  <si>
    <t>51 - 1302</t>
  </si>
  <si>
    <t>51 - 1401</t>
  </si>
  <si>
    <t>51 - 1402</t>
  </si>
  <si>
    <t>51 - 1403</t>
  </si>
  <si>
    <t>51 - 12309</t>
  </si>
  <si>
    <t>51 - 12328</t>
  </si>
  <si>
    <t>51 - 2208</t>
  </si>
  <si>
    <t>51 - 22103</t>
  </si>
  <si>
    <t>51 - 24405</t>
  </si>
  <si>
    <t>51 - 31602</t>
  </si>
  <si>
    <t>51 - 32208</t>
  </si>
  <si>
    <t>51 - 34901</t>
  </si>
  <si>
    <t>51 - 4107</t>
  </si>
  <si>
    <t>51 - 4110</t>
  </si>
  <si>
    <t>51 - 4201</t>
  </si>
  <si>
    <t>51 - 4202</t>
  </si>
  <si>
    <t>51 - 4203</t>
  </si>
  <si>
    <t>51 - 4204</t>
  </si>
  <si>
    <t>51 - 4207</t>
  </si>
  <si>
    <t>51 - 6101</t>
  </si>
  <si>
    <t>51 - 6204</t>
  </si>
  <si>
    <t>51 - 6253</t>
  </si>
  <si>
    <t>51 - 6301</t>
  </si>
  <si>
    <t>51 - 6401</t>
  </si>
  <si>
    <t>51 - 6402</t>
  </si>
  <si>
    <t>51 - 6405</t>
  </si>
  <si>
    <t>51 - 6501</t>
  </si>
  <si>
    <t>51 - 6503</t>
  </si>
  <si>
    <t>51 - 6510</t>
  </si>
  <si>
    <t>62 - 1201</t>
  </si>
  <si>
    <t>62 - 1202</t>
  </si>
  <si>
    <t>62 - 1205</t>
  </si>
  <si>
    <t>62 - 1207</t>
  </si>
  <si>
    <t>62 - 1211</t>
  </si>
  <si>
    <t>62 - 1301</t>
  </si>
  <si>
    <t>62 - 1302</t>
  </si>
  <si>
    <t>62 - 1307</t>
  </si>
  <si>
    <t>62 - 1310</t>
  </si>
  <si>
    <t>62 - 1401</t>
  </si>
  <si>
    <t>62 - 1402</t>
  </si>
  <si>
    <t>62 - 1403</t>
  </si>
  <si>
    <t>62 - 12308</t>
  </si>
  <si>
    <t>62 - 12322</t>
  </si>
  <si>
    <t>62 - 12327</t>
  </si>
  <si>
    <t>62 - 21108</t>
  </si>
  <si>
    <t>62 - 22102</t>
  </si>
  <si>
    <t>62 - 24404</t>
  </si>
  <si>
    <t>62 - 31302</t>
  </si>
  <si>
    <t>62 - 31602</t>
  </si>
  <si>
    <t>62 - 32311</t>
  </si>
  <si>
    <t>62 - 4101</t>
  </si>
  <si>
    <t>62 - 4105</t>
  </si>
  <si>
    <t>62 - 4122</t>
  </si>
  <si>
    <t>62 - 4123</t>
  </si>
  <si>
    <t>62 - 4124</t>
  </si>
  <si>
    <t>62 - 4202</t>
  </si>
  <si>
    <t>62 - 4203</t>
  </si>
  <si>
    <t>62 - 4204</t>
  </si>
  <si>
    <t>62 - 4206</t>
  </si>
  <si>
    <t>62 - 6101</t>
  </si>
  <si>
    <t>62 - 6204</t>
  </si>
  <si>
    <t>62 - 6253</t>
  </si>
  <si>
    <t>62 - 6301</t>
  </si>
  <si>
    <t>62 - 6304</t>
  </si>
  <si>
    <t>62 - 6401</t>
  </si>
  <si>
    <t>62 - 6402</t>
  </si>
  <si>
    <t>62 - 6405</t>
  </si>
  <si>
    <t>62 - 6501</t>
  </si>
  <si>
    <t>62 - 6503</t>
  </si>
  <si>
    <t>62 - 6504</t>
  </si>
  <si>
    <t>63 - 1201</t>
  </si>
  <si>
    <t>63 - 1202</t>
  </si>
  <si>
    <t>63 - 1205</t>
  </si>
  <si>
    <t>63 - 1206</t>
  </si>
  <si>
    <t>63 - 1207</t>
  </si>
  <si>
    <t>63 - 1211</t>
  </si>
  <si>
    <t>63 - 1212</t>
  </si>
  <si>
    <t>63 - 1301</t>
  </si>
  <si>
    <t>63 - 1302</t>
  </si>
  <si>
    <t>63 - 1307</t>
  </si>
  <si>
    <t>63 - 1308</t>
  </si>
  <si>
    <t>63 - 1310</t>
  </si>
  <si>
    <t>63 - 1401</t>
  </si>
  <si>
    <t>63 - 1402</t>
  </si>
  <si>
    <t>63 - 1403</t>
  </si>
  <si>
    <t>63 - 12308</t>
  </si>
  <si>
    <t>63 - 12322</t>
  </si>
  <si>
    <t>63 - 12327</t>
  </si>
  <si>
    <t>63 - 21108</t>
  </si>
  <si>
    <t>63 - 22102</t>
  </si>
  <si>
    <t>63 - 24404</t>
  </si>
  <si>
    <t>63 - 31302</t>
  </si>
  <si>
    <t>63 - 31602</t>
  </si>
  <si>
    <t>63 - 32311</t>
  </si>
  <si>
    <t>63 - 4101</t>
  </si>
  <si>
    <t>63 - 4105</t>
  </si>
  <si>
    <t>63 - 4107</t>
  </si>
  <si>
    <t>63 - 4122</t>
  </si>
  <si>
    <t>63 - 4123</t>
  </si>
  <si>
    <t>63 - 4202</t>
  </si>
  <si>
    <t>63 - 4203</t>
  </si>
  <si>
    <t>63 - 4204</t>
  </si>
  <si>
    <t>63 - 4206</t>
  </si>
  <si>
    <t>63 - 5106</t>
  </si>
  <si>
    <t>63 - 6101</t>
  </si>
  <si>
    <t>63 - 6204</t>
  </si>
  <si>
    <t>63 - 6206</t>
  </si>
  <si>
    <t>63 - 6253</t>
  </si>
  <si>
    <t>63 - 6257</t>
  </si>
  <si>
    <t>63 - 6301</t>
  </si>
  <si>
    <t>63 - 6304</t>
  </si>
  <si>
    <t>63 - 6401</t>
  </si>
  <si>
    <t>63 - 6402</t>
  </si>
  <si>
    <t>63 - 6405</t>
  </si>
  <si>
    <t>63 - 6501</t>
  </si>
  <si>
    <t>63 - 6503</t>
  </si>
  <si>
    <t>63 - 6504</t>
  </si>
  <si>
    <t>63 - 6507</t>
  </si>
  <si>
    <t>63 - 6513</t>
  </si>
  <si>
    <t>53 - 1201</t>
  </si>
  <si>
    <t>53 - 1202</t>
  </si>
  <si>
    <t>53 - 1203</t>
  </si>
  <si>
    <t>53 - 1301</t>
  </si>
  <si>
    <t>53 - 1302</t>
  </si>
  <si>
    <t>53 - 1310</t>
  </si>
  <si>
    <t>53 - 1401</t>
  </si>
  <si>
    <t>53 - 1402</t>
  </si>
  <si>
    <t>53 - 1403</t>
  </si>
  <si>
    <t>53 - 12308</t>
  </si>
  <si>
    <t>53 - 2107</t>
  </si>
  <si>
    <t>53 - 22103</t>
  </si>
  <si>
    <t>53 - 24405</t>
  </si>
  <si>
    <t>53 - 31302</t>
  </si>
  <si>
    <t>53 - 31602</t>
  </si>
  <si>
    <t>53 - 32208</t>
  </si>
  <si>
    <t>53 - 3105</t>
  </si>
  <si>
    <t>53 - 3203</t>
  </si>
  <si>
    <t>53 - 3303</t>
  </si>
  <si>
    <t>53 - 4101</t>
  </si>
  <si>
    <t>53 - 4110</t>
  </si>
  <si>
    <t>53 - 4117</t>
  </si>
  <si>
    <t>53 - 4121</t>
  </si>
  <si>
    <t>53 - 4124</t>
  </si>
  <si>
    <t>53 - 4202</t>
  </si>
  <si>
    <t>53 - 4203</t>
  </si>
  <si>
    <t>53 - 4204</t>
  </si>
  <si>
    <t>53 - 4205</t>
  </si>
  <si>
    <t>53 - 4207</t>
  </si>
  <si>
    <t>53 - 6101</t>
  </si>
  <si>
    <t>53 - 6202</t>
  </si>
  <si>
    <t>53 - 6204</t>
  </si>
  <si>
    <t>53 - 6253</t>
  </si>
  <si>
    <t>53 - 6258</t>
  </si>
  <si>
    <t>53 - 6301</t>
  </si>
  <si>
    <t>53 - 6302</t>
  </si>
  <si>
    <t>53 - 6401</t>
  </si>
  <si>
    <t>53 - 6402</t>
  </si>
  <si>
    <t>53 - 6405</t>
  </si>
  <si>
    <t>53 - 6501</t>
  </si>
  <si>
    <t>53 - 6503</t>
  </si>
  <si>
    <t>53 - 6504</t>
  </si>
  <si>
    <t>53 - 6506</t>
  </si>
  <si>
    <t>54 - 1201</t>
  </si>
  <si>
    <t>54 - 1202</t>
  </si>
  <si>
    <t>54 - 1203</t>
  </si>
  <si>
    <t>54 - 1301</t>
  </si>
  <si>
    <t>54 - 1302</t>
  </si>
  <si>
    <t>54 - 1310</t>
  </si>
  <si>
    <t>54 - 1401</t>
  </si>
  <si>
    <t>54 - 1402</t>
  </si>
  <si>
    <t>54 - 1403</t>
  </si>
  <si>
    <t>54 - 12309</t>
  </si>
  <si>
    <t>54 - 12332</t>
  </si>
  <si>
    <t>54 - 12333</t>
  </si>
  <si>
    <t>54 - 12413</t>
  </si>
  <si>
    <t>54 - 2107</t>
  </si>
  <si>
    <t>54 - 22103</t>
  </si>
  <si>
    <t>54 - 24405</t>
  </si>
  <si>
    <t>54 - 31302</t>
  </si>
  <si>
    <t>54 - 31602</t>
  </si>
  <si>
    <t>54 - 32208</t>
  </si>
  <si>
    <t>54 - 32311</t>
  </si>
  <si>
    <t>54 - 34104</t>
  </si>
  <si>
    <t>54 - 2306</t>
  </si>
  <si>
    <t>54 - 3103</t>
  </si>
  <si>
    <t>54 - 3203</t>
  </si>
  <si>
    <t>54 - 3311</t>
  </si>
  <si>
    <t>54 - 4101</t>
  </si>
  <si>
    <t>54 - 4110</t>
  </si>
  <si>
    <t>54 - 4117</t>
  </si>
  <si>
    <t>54 - 4121</t>
  </si>
  <si>
    <t>54 - 4124</t>
  </si>
  <si>
    <t>54 - 4202</t>
  </si>
  <si>
    <t>54 - 4203</t>
  </si>
  <si>
    <t>54 - 4204</t>
  </si>
  <si>
    <t>54 - 4205</t>
  </si>
  <si>
    <t>54 - 4207</t>
  </si>
  <si>
    <t>54 - 6101</t>
  </si>
  <si>
    <t>54 - 6202</t>
  </si>
  <si>
    <t>54 - 6204</t>
  </si>
  <si>
    <t>54 - 6205</t>
  </si>
  <si>
    <t>54 - 6253</t>
  </si>
  <si>
    <t>54 - 6257</t>
  </si>
  <si>
    <t>54 - 6301</t>
  </si>
  <si>
    <t>54 - 6302</t>
  </si>
  <si>
    <t>54 - 6401</t>
  </si>
  <si>
    <t>54 - 6402</t>
  </si>
  <si>
    <t>54 - 6405</t>
  </si>
  <si>
    <t>54 - 6501</t>
  </si>
  <si>
    <t>54 - 6503</t>
  </si>
  <si>
    <t>54 - 6504</t>
  </si>
  <si>
    <t>54 - 6506</t>
  </si>
  <si>
    <t>35 - 1201</t>
  </si>
  <si>
    <t>35 - 1202</t>
  </si>
  <si>
    <t>35 - 1203</t>
  </si>
  <si>
    <t>35 - 1204</t>
  </si>
  <si>
    <t>35 - 1206</t>
  </si>
  <si>
    <t>35 - 1301</t>
  </si>
  <si>
    <t>35 - 1302</t>
  </si>
  <si>
    <t>35 - 1308</t>
  </si>
  <si>
    <t>35 - 1310</t>
  </si>
  <si>
    <t>35 - 1311</t>
  </si>
  <si>
    <t>35 - 1401</t>
  </si>
  <si>
    <t>35 - 1402</t>
  </si>
  <si>
    <t>35 - 1403</t>
  </si>
  <si>
    <t>35 - 12308</t>
  </si>
  <si>
    <t>35 - 12328</t>
  </si>
  <si>
    <t>35 - 24405</t>
  </si>
  <si>
    <t>35 - 24505</t>
  </si>
  <si>
    <t>35 - 31302</t>
  </si>
  <si>
    <t>35 - 31602</t>
  </si>
  <si>
    <t>35 - 32311</t>
  </si>
  <si>
    <t>35 - 4101</t>
  </si>
  <si>
    <t>35 - 4105</t>
  </si>
  <si>
    <t>35 - 4106</t>
  </si>
  <si>
    <t>35 - 4109</t>
  </si>
  <si>
    <t>35 - 4110</t>
  </si>
  <si>
    <t>35 - 4121</t>
  </si>
  <si>
    <t>35 - 4123</t>
  </si>
  <si>
    <t>35 - 4124</t>
  </si>
  <si>
    <t>35 - 4202</t>
  </si>
  <si>
    <t>35 - 4203</t>
  </si>
  <si>
    <t>35 - 4204</t>
  </si>
  <si>
    <t>35 - 4205</t>
  </si>
  <si>
    <t>35 - 4207</t>
  </si>
  <si>
    <t>35 - 5108</t>
  </si>
  <si>
    <t>35 - 6101</t>
  </si>
  <si>
    <t>35 - 6202</t>
  </si>
  <si>
    <t>35 - 6204</t>
  </si>
  <si>
    <t>35 - 6253</t>
  </si>
  <si>
    <t>35 - 6301</t>
  </si>
  <si>
    <t>35 - 6305</t>
  </si>
  <si>
    <t>35 - 6401</t>
  </si>
  <si>
    <t>35 - 6402</t>
  </si>
  <si>
    <t>35 - 6405</t>
  </si>
  <si>
    <t>35 - 6501</t>
  </si>
  <si>
    <t>35 - 6507</t>
  </si>
  <si>
    <t>36 - 1201</t>
  </si>
  <si>
    <t>36 - 1202</t>
  </si>
  <si>
    <t>36 - 1203</t>
  </si>
  <si>
    <t>36 - 1204</t>
  </si>
  <si>
    <t>36 - 1206</t>
  </si>
  <si>
    <t>36 - 1207</t>
  </si>
  <si>
    <t>36 - 1208</t>
  </si>
  <si>
    <t>36 - 1210</t>
  </si>
  <si>
    <t>36 - 1301</t>
  </si>
  <si>
    <t>36 - 1302</t>
  </si>
  <si>
    <t>36 - 1309</t>
  </si>
  <si>
    <t>36 - 1310</t>
  </si>
  <si>
    <t>36 - 1311</t>
  </si>
  <si>
    <t>36 - 1401</t>
  </si>
  <si>
    <t>36 - 1402</t>
  </si>
  <si>
    <t>36 - 1403</t>
  </si>
  <si>
    <t>36 - 12308</t>
  </si>
  <si>
    <t>36 - 12328</t>
  </si>
  <si>
    <t>36 - 12333</t>
  </si>
  <si>
    <t>36 - 12404</t>
  </si>
  <si>
    <t>36 - 24405</t>
  </si>
  <si>
    <t>36 - 24505</t>
  </si>
  <si>
    <t>36 - 31302</t>
  </si>
  <si>
    <t>36 - 31602</t>
  </si>
  <si>
    <t>36 - 32311</t>
  </si>
  <si>
    <t>36 - 44301</t>
  </si>
  <si>
    <t>36 - 4109</t>
  </si>
  <si>
    <t>36 - 4110</t>
  </si>
  <si>
    <t>36 - 4121</t>
  </si>
  <si>
    <t>36 - 4123</t>
  </si>
  <si>
    <t>36 - 4124</t>
  </si>
  <si>
    <t>36 - 4202</t>
  </si>
  <si>
    <t>36 - 4203</t>
  </si>
  <si>
    <t>36 - 4204</t>
  </si>
  <si>
    <t>36 - 4205</t>
  </si>
  <si>
    <t>36 - 4207</t>
  </si>
  <si>
    <t>36 - 5103</t>
  </si>
  <si>
    <t>36 - 5108</t>
  </si>
  <si>
    <t>36 - 6101</t>
  </si>
  <si>
    <t>36 - 6202</t>
  </si>
  <si>
    <t>36 - 6253</t>
  </si>
  <si>
    <t>36 - 6301</t>
  </si>
  <si>
    <t>36 - 6305</t>
  </si>
  <si>
    <t>36 - 6401</t>
  </si>
  <si>
    <t>36 - 6402</t>
  </si>
  <si>
    <t>36 - 6405</t>
  </si>
  <si>
    <t>36 - 6503</t>
  </si>
  <si>
    <t>36 - 6505</t>
  </si>
  <si>
    <t>36 - 6507</t>
  </si>
  <si>
    <t>36 - 6513</t>
  </si>
  <si>
    <t>36 - 6515</t>
  </si>
  <si>
    <t>40 - 1201</t>
  </si>
  <si>
    <t>40 - 1202</t>
  </si>
  <si>
    <t>40 - 1203</t>
  </si>
  <si>
    <t>40 - 1204</t>
  </si>
  <si>
    <t>40 - 1301</t>
  </si>
  <si>
    <t>40 - 1309</t>
  </si>
  <si>
    <t>40 - 1401</t>
  </si>
  <si>
    <t>40 - 1402</t>
  </si>
  <si>
    <t>40 - 1403</t>
  </si>
  <si>
    <t>40 - 3101</t>
  </si>
  <si>
    <t>40 - 3106</t>
  </si>
  <si>
    <t>40 - 4109</t>
  </si>
  <si>
    <t>40 - 4110</t>
  </si>
  <si>
    <t>40 - 4121</t>
  </si>
  <si>
    <t>40 - 4123</t>
  </si>
  <si>
    <t>40 - 4124</t>
  </si>
  <si>
    <t>40 - 4202</t>
  </si>
  <si>
    <t>40 - 4203</t>
  </si>
  <si>
    <t>40 - 4204</t>
  </si>
  <si>
    <t>40 - 4205</t>
  </si>
  <si>
    <t>40 - 4207</t>
  </si>
  <si>
    <t>40 - 6101</t>
  </si>
  <si>
    <t>40 - 6202</t>
  </si>
  <si>
    <t>40 - 6204</t>
  </si>
  <si>
    <t>40 - 6253</t>
  </si>
  <si>
    <t>40 - 6257</t>
  </si>
  <si>
    <t>40 - 6301</t>
  </si>
  <si>
    <t>40 - 6305</t>
  </si>
  <si>
    <t>40 - 6401</t>
  </si>
  <si>
    <t>40 - 6402</t>
  </si>
  <si>
    <t>40 - 6405</t>
  </si>
  <si>
    <t>37 - 1201</t>
  </si>
  <si>
    <t>37 - 1202</t>
  </si>
  <si>
    <t>37 - 1203</t>
  </si>
  <si>
    <t>37 - 1204</t>
  </si>
  <si>
    <t>37 - 1205</t>
  </si>
  <si>
    <t>37 - 1208</t>
  </si>
  <si>
    <t>37 - 1301</t>
  </si>
  <si>
    <t>37 - 1302</t>
  </si>
  <si>
    <t>37 - 1307</t>
  </si>
  <si>
    <t>37 - 1309</t>
  </si>
  <si>
    <t>37 - 1310</t>
  </si>
  <si>
    <t>37 - 1311</t>
  </si>
  <si>
    <t>37 - 1401</t>
  </si>
  <si>
    <t>37 - 1402</t>
  </si>
  <si>
    <t>37 - 1403</t>
  </si>
  <si>
    <t>37 - 12308</t>
  </si>
  <si>
    <t>37 - 12328</t>
  </si>
  <si>
    <t>37 - 12331</t>
  </si>
  <si>
    <t>37 - 24405</t>
  </si>
  <si>
    <t>37 - 24505</t>
  </si>
  <si>
    <t>37 - 31302</t>
  </si>
  <si>
    <t>37 - 31602</t>
  </si>
  <si>
    <t>37 - 32311</t>
  </si>
  <si>
    <t>37 - 34104</t>
  </si>
  <si>
    <t>37 - 3305</t>
  </si>
  <si>
    <t>37 - 4101</t>
  </si>
  <si>
    <t>37 - 4105</t>
  </si>
  <si>
    <t>37 - 4106</t>
  </si>
  <si>
    <t>37 - 4109</t>
  </si>
  <si>
    <t>37 - 4110</t>
  </si>
  <si>
    <t>37 - 4121</t>
  </si>
  <si>
    <t>37 - 4123</t>
  </si>
  <si>
    <t>37 - 4124</t>
  </si>
  <si>
    <t>37 - 4202</t>
  </si>
  <si>
    <t>37 - 4203</t>
  </si>
  <si>
    <t>37 - 4204</t>
  </si>
  <si>
    <t>37 - 4205</t>
  </si>
  <si>
    <t>37 - 4207</t>
  </si>
  <si>
    <t>37 - 5108</t>
  </si>
  <si>
    <t>37 - 6101</t>
  </si>
  <si>
    <t>37 - 6204</t>
  </si>
  <si>
    <t>37 - 6207</t>
  </si>
  <si>
    <t>37 - 6253</t>
  </si>
  <si>
    <t>37 - 6257</t>
  </si>
  <si>
    <t>37 - 6301</t>
  </si>
  <si>
    <t>37 - 6305</t>
  </si>
  <si>
    <t>37 - 6401</t>
  </si>
  <si>
    <t>37 - 6402</t>
  </si>
  <si>
    <t>37 - 6405</t>
  </si>
  <si>
    <t>37 - 6501</t>
  </si>
  <si>
    <t>37 - 6507</t>
  </si>
  <si>
    <t>37 - 6514</t>
  </si>
  <si>
    <t>30NA</t>
  </si>
  <si>
    <t>1101-30</t>
  </si>
  <si>
    <t>1102-30</t>
  </si>
  <si>
    <t>1103-30</t>
  </si>
  <si>
    <t>1104-30</t>
  </si>
  <si>
    <t>1105-30</t>
  </si>
  <si>
    <t>1106-30</t>
  </si>
  <si>
    <t>201-30</t>
  </si>
  <si>
    <t>32NA</t>
  </si>
  <si>
    <t>1101-32</t>
  </si>
  <si>
    <t>1102-32</t>
  </si>
  <si>
    <t>1103-32</t>
  </si>
  <si>
    <t>1104-32</t>
  </si>
  <si>
    <t>1105-32</t>
  </si>
  <si>
    <t>1106-32</t>
  </si>
  <si>
    <t>201-32</t>
  </si>
  <si>
    <t>1101-33</t>
  </si>
  <si>
    <t>1102-33</t>
  </si>
  <si>
    <t>1103-33</t>
  </si>
  <si>
    <t>1104-33</t>
  </si>
  <si>
    <t>1105-33</t>
  </si>
  <si>
    <t>1106-33</t>
  </si>
  <si>
    <t>201-33</t>
  </si>
  <si>
    <t>33NA</t>
  </si>
  <si>
    <t>1101-36</t>
  </si>
  <si>
    <t>1102-36</t>
  </si>
  <si>
    <t>1103-36</t>
  </si>
  <si>
    <t>1104-36</t>
  </si>
  <si>
    <t>1105-36</t>
  </si>
  <si>
    <t>1106-36</t>
  </si>
  <si>
    <t>201-36</t>
  </si>
  <si>
    <t>36NA</t>
  </si>
  <si>
    <t>1101-35</t>
  </si>
  <si>
    <t>1102-35</t>
  </si>
  <si>
    <t>1103-35</t>
  </si>
  <si>
    <t>1104-35</t>
  </si>
  <si>
    <t>1105-35</t>
  </si>
  <si>
    <t>1106-35</t>
  </si>
  <si>
    <t>201-35</t>
  </si>
  <si>
    <t>35NA</t>
  </si>
  <si>
    <t>39NA</t>
  </si>
  <si>
    <t>1101-39</t>
  </si>
  <si>
    <t>1102-39</t>
  </si>
  <si>
    <t>1103-39</t>
  </si>
  <si>
    <t>1104-39</t>
  </si>
  <si>
    <t>1105-39</t>
  </si>
  <si>
    <t>1106-39</t>
  </si>
  <si>
    <t>201-39</t>
  </si>
  <si>
    <t>Črpališče Studenec (ČP Studenec)</t>
  </si>
  <si>
    <t xml:space="preserve">  </t>
  </si>
  <si>
    <t xml:space="preserve">REKAPITULACIJA </t>
  </si>
  <si>
    <t>01.      PRIPRAVLJALNA DELA</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</si>
  <si>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</si>
  <si>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</si>
  <si>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</si>
  <si>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</si>
  <si>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</si>
  <si>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</si>
  <si>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</si>
  <si>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</si>
  <si>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</si>
  <si>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 xml:space="preserve"> Skupaj črpališče Studenec:</t>
  </si>
  <si>
    <t>01.1</t>
  </si>
  <si>
    <t xml:space="preserve">Priprava gradbišča, odstranitev eventuelnih ovir, prometnih znakov in utrditev delovnega platoja. Po končanih delih gradbišče pospraviti in vzpostaviti v prvotno stanje.                         </t>
  </si>
  <si>
    <t>01.2</t>
  </si>
  <si>
    <t xml:space="preserve">Zakoličenje objekta črpališča, postavitev gradbenih profilov na vzpostavljeno os trase cevovoda, ter določitev nivoja za merjenje globine izkopa in polaganje cevovoda. </t>
  </si>
  <si>
    <t>01.3</t>
  </si>
  <si>
    <t>Zakoličba obstoječih komunalnih vodov in oznaka križanj. 
Obračun po dejanskih stroških.</t>
  </si>
  <si>
    <t xml:space="preserve"> kos</t>
  </si>
  <si>
    <t xml:space="preserve"> Skupaj PRIPRAVLJALNA DELA:</t>
  </si>
  <si>
    <t xml:space="preserve"> 02.</t>
  </si>
  <si>
    <t xml:space="preserve">ZEMELJSKA DELA </t>
  </si>
  <si>
    <t>02.1</t>
  </si>
  <si>
    <t xml:space="preserve">Površinski odkop humusa v povprečni debelini 20 cm, z odvozom na začasno gradbeno deponijo, ter ureditev le te v prvotno stanje. </t>
  </si>
  <si>
    <t>02.2</t>
  </si>
  <si>
    <t>Strojni izkop gradbene jame, skladno z določili geomehanskega poročila, globine 0-4,5m, v terenu III. kat. z nakladanjem na kamion in odvozom na začasno gradbeno deponijo do 2 km, vključno s stroški začasne deponije. </t>
  </si>
  <si>
    <t>02.3</t>
  </si>
  <si>
    <t>Strojni izkop gradbene jame, skladno z določili geomehanskega poročila, globine 0-4,5m, v terenu III. kat. z nakladanjem na kamion in odvozom na trajno gradbeno deponijo, vključno s stroški deponije. </t>
  </si>
  <si>
    <t>02.4</t>
  </si>
  <si>
    <t>Strojni izkop gradbene jame, skladno z določili geomehanskega poročila, globine 0-4,5m, v terenu V. kat. z nakladanjem na kamion in odvozom na trajno gradbeno deponijo, vključno s stroški deponije. </t>
  </si>
  <si>
    <t>02.5</t>
  </si>
  <si>
    <t>Zavarovanje gradbene jame z razpiranjem z jeklenimi opaži -sistem z vodili (SBH, KRINGS ali podobno) . Globina izkopa do 4,5m. Vključno z vsemi pomožnimi materiali, deli in transporti.</t>
  </si>
  <si>
    <t xml:space="preserve"> </t>
  </si>
  <si>
    <t>02.6</t>
  </si>
  <si>
    <t>Ročno planiranje dna gradbene jame s točnostjo +/- 3 cm. Obračun za 1 m2.</t>
  </si>
  <si>
    <t>02.7</t>
  </si>
  <si>
    <t xml:space="preserve">Dobava in vgraditev geotekstila za ločilno plast v primeru temeljenja v zaglinjenih tleh, natezna trdnost 14 do 16 kN/m2. </t>
  </si>
  <si>
    <t>02.8</t>
  </si>
  <si>
    <t>Zasip gradbene jame z materialom iz začasne gradbene deponije, z utrjevanjem v slojih po 25 cm, do 95% trdnosti po standardnem Proktorjevem postopku.</t>
  </si>
  <si>
    <t>02.9</t>
  </si>
  <si>
    <t>Odvoz odvečnega materiala iz začasne na stalno deponijo, vključno s stroški stalne deponije.</t>
  </si>
  <si>
    <t>02.10</t>
  </si>
  <si>
    <t>Črpanje vode iz gradbene jame v času gradnje.</t>
  </si>
  <si>
    <t xml:space="preserve"> Skupaj ZEMELJSKA DELA - KANALIZACIJA:</t>
  </si>
  <si>
    <t xml:space="preserve"> 03.</t>
  </si>
  <si>
    <t>GRADBENA DELA</t>
  </si>
  <si>
    <t>03.1</t>
  </si>
  <si>
    <t>Dobava in vgradnja betona C 12/15 (podložni beton-črpališče).</t>
  </si>
  <si>
    <t>03.2</t>
  </si>
  <si>
    <t>Dobava in vgradnja betona C 25/30 z vgradnjo armaturne mreže in vsemi opažnimi deli (AB temeljna plošča-črpališče).</t>
  </si>
  <si>
    <t>03.3</t>
  </si>
  <si>
    <t>Dobava in vgradnja betona C 25/30 z vgradnjo armaturne mreže in vsemi opažnimi deli (AB venec).</t>
  </si>
  <si>
    <t>03.4</t>
  </si>
  <si>
    <t>Izdelava AB montaže plošče C25/30, fi 310cm, d= 25,0cm z vgradnjo pokrova LTŽ 700/1400mm D 400. OP.: plošča se postavi na AB venec po montaži opreme</t>
  </si>
  <si>
    <t>03.5</t>
  </si>
  <si>
    <t>Dobava in vgradnja betona C 12/15 (podložni beton-bivalni kontejner).</t>
  </si>
  <si>
    <t>03.6</t>
  </si>
  <si>
    <t>Dobava in vgradnja betona C 25/30 z vgradnjo armaturne mreže in vsemi opažnimi deli (AB temeljna plošča-bivalni kontejner).</t>
  </si>
  <si>
    <t>03.7</t>
  </si>
  <si>
    <t>Izdelava AB temelja in podstavka C25/30 za namestitev elektro krmilne omarice z vsemi opažnimi deli (dimenzije po dobavljeni opremi). Ocena</t>
  </si>
  <si>
    <t>03.8</t>
  </si>
  <si>
    <t>Dobava in vgradnja posode  fi 240cm iz armiranega poliestra z vsemi montažnimi deli. (h =4,6m)</t>
  </si>
  <si>
    <t>03.9</t>
  </si>
  <si>
    <t>Dobava in montaža PVC zaščitne cevi za vgradnjo energetsko signalnega kabla od črpališča do krmilne omarice PVC DN110, skupaj z izkopom, vgradnjo in zasipom  elektro kablov. OP: Električna oprema in dovod energije je del elektro načrta.</t>
  </si>
  <si>
    <t xml:space="preserve"> Skupaj GRADBENA DELA:</t>
  </si>
  <si>
    <t xml:space="preserve"> 04.</t>
  </si>
  <si>
    <t>ZIDARSKA DELA</t>
  </si>
  <si>
    <t>04.1</t>
  </si>
  <si>
    <t>Izdelava horizintalne hidroizolacije: 2x hladni bitumenski premaz, 2x varilni trakovi. OP.: med betonskim temeljem in in kovinsko konstrukcijo objekta mora biti izvedena izolacijska prekinitev</t>
  </si>
  <si>
    <t>04.2</t>
  </si>
  <si>
    <t>Vgradnja kovinskih okvirjev vstopnih odprtin.</t>
  </si>
  <si>
    <t>04.3</t>
  </si>
  <si>
    <t>Vgradnja ležišč za črpalke v beton</t>
  </si>
  <si>
    <t>04.4</t>
  </si>
  <si>
    <t>Vgradnja kovinskih kljuk fi16 (držalo prenosne lestve) v opaž</t>
  </si>
  <si>
    <t xml:space="preserve"> Skupaj ZIDARSKA DELA:</t>
  </si>
  <si>
    <t xml:space="preserve"> 05.</t>
  </si>
  <si>
    <t>STROJNE INŠTALACIJE IN STROJNA OPREMA</t>
  </si>
  <si>
    <t>Količina</t>
  </si>
  <si>
    <t>Cena/enoto</t>
  </si>
  <si>
    <t>Cena</t>
  </si>
  <si>
    <t>05</t>
  </si>
  <si>
    <t>05.1</t>
  </si>
  <si>
    <t>PANELNA OGRAJA</t>
  </si>
  <si>
    <t>05.1.1</t>
  </si>
  <si>
    <t>Ograjni elementi so jekleni, vroče cinkani in prašno lakirani. Premer žice je min. fi 5mm, velikost okenc je 50x200mm, višina panela 2,0m. Ograjni žični paneli so s pritrdilnimi elementi pritrjeni na nosilne stebre ograje Barva panelne ograje po navodilih upravljalca oz. barvni lestvici RAL 7016</t>
  </si>
  <si>
    <t>ograjni panel, višina 2 m</t>
  </si>
  <si>
    <t>nosilni steber, višina 2 m</t>
  </si>
  <si>
    <t>05.2</t>
  </si>
  <si>
    <t>OGRAJNA VRATA</t>
  </si>
  <si>
    <t>05.2.1</t>
  </si>
  <si>
    <t xml:space="preserve">Drsna talno vodena vrata na ročni pogon širine 3 m, z vodilnim profilom in valji, nosilnimi stebri ter ključavnico in kljukami. Nosilna konstrukcija in mreža so jekleni, vroče cinkani in prašno lakirani z barvo po navodilih upravljalca oz. barvni lestvici RAL 7016. </t>
  </si>
  <si>
    <t>količina</t>
  </si>
  <si>
    <t>05.3</t>
  </si>
  <si>
    <t>PISARNIŠKI KONTEJNER</t>
  </si>
  <si>
    <t>05.3.1</t>
  </si>
  <si>
    <t>Bivalni kontejner minimalnih notranjih mer 1,8m x 2,4m in višine 2,5m, z interno vodovodno inštalacijo, umivalnikom, radiatorjem in vodovodno pipo z navojem 3/4" za priključitev cevi za pranje. Vsi zunanji profili vroče cinkani in prašno lakirani. Stene objekta izdelane iz jeklenih vroče cinkanih, prašno lakiranih, pločevinastih izolacijskhi panelov z izolacijo iz mineralne volne.  Faktor toplotne prevodnosti vsaj 0,4 W/(mK). Enokrilna izolirana vhodna vrata š=0,8m, h=2,0m s prezračevalno režo na spodnjem delu vrat, okna z zaščitno mrežo, električni ventilator za prezračevanje elektro prostora in električnim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gasilnik S6).</t>
  </si>
  <si>
    <t>05.4</t>
  </si>
  <si>
    <t>VGRADNI MODUL ČRPALIŠČA</t>
  </si>
  <si>
    <t>2.4.1</t>
  </si>
  <si>
    <t>maks. dotočna količina</t>
  </si>
  <si>
    <t>m3/h</t>
  </si>
  <si>
    <t xml:space="preserve">prostornina rezervoarja: </t>
  </si>
  <si>
    <t>l</t>
  </si>
  <si>
    <t>priključek na dotoku v modul: prirobnica DN</t>
  </si>
  <si>
    <t>mm</t>
  </si>
  <si>
    <t>priključek tlačnega cevovoda iz modula: DN</t>
  </si>
  <si>
    <t>višina dotoka (dno cevi)</t>
  </si>
  <si>
    <t>2.5</t>
  </si>
  <si>
    <t>ČRPALKE</t>
  </si>
  <si>
    <t>05.5.1</t>
  </si>
  <si>
    <t xml:space="preserve">Črpalka modula, suhe, navpične izvedbe z energetsko učinkovitim elektromotorjem (IE4 ali IE3 v skladu s standardom), opremljena z zaščito in signalizacijo pregrevanja navitja elektromotorja in preboja vode v motorski del in zaščito proti vdoru mehanskih delcev in vdoru vode.  Tekalno kolo z veliko prehodnostjo.
Ves vijačni, konzolni in tesnilni material. Izvedba konzolnega in vijačnega materiala iz nerjavnega jekla v kvaliteti vsaj AISI 304  oz. z EU standardom primerljivi kvaliteti.
Drenažna potopna črpalka  za praznjenje tal črpališča s trifaznim elektromotorjem, avtomatskim vklopom in izklopom in varovanjem proti suhemu teku        </t>
  </si>
  <si>
    <t xml:space="preserve">pretok </t>
  </si>
  <si>
    <t>l/s</t>
  </si>
  <si>
    <t xml:space="preserve">geodetska višina črpanja </t>
  </si>
  <si>
    <t>višina črpanja skupaj s tlačnimi izgubami</t>
  </si>
  <si>
    <t xml:space="preserve">priključna moč </t>
  </si>
  <si>
    <t>kW</t>
  </si>
  <si>
    <t xml:space="preserve">efektivna moč </t>
  </si>
  <si>
    <t xml:space="preserve">tok </t>
  </si>
  <si>
    <t>A</t>
  </si>
  <si>
    <t>vrtljaji</t>
  </si>
  <si>
    <t>min-1</t>
  </si>
  <si>
    <t xml:space="preserve">napetost </t>
  </si>
  <si>
    <t>V</t>
  </si>
  <si>
    <t xml:space="preserve">frekvenca </t>
  </si>
  <si>
    <t>Hz</t>
  </si>
  <si>
    <t>stopnja zaščite proti vdoru mehanskih delcev in vdoru vode</t>
  </si>
  <si>
    <t>IP</t>
  </si>
  <si>
    <t>dolžina priključnega el. vodnika</t>
  </si>
  <si>
    <t>dotočna prirobnica DN1</t>
  </si>
  <si>
    <t>odtočna prirobnica DN2</t>
  </si>
  <si>
    <t>prosti prehod</t>
  </si>
  <si>
    <t>05.5.2</t>
  </si>
  <si>
    <t xml:space="preserve">Drenažna potopna črpalka  za praznjenje tal črpališča s trifaznim elektromotorjem, avtomatskim vklopom in izklopom in varovanjem proti suhemu teku. 
Ves vijačni, konzolni in tesnilni material. Izvedba konzolnega in vijačnega materiala iz nerjavnega jekla v kvaliteti vsaj AISI 304  oz. z EU standardom primerljivi kvaliteti.
Izvajalec mora pred naročilom in vgradnjo črpalk preveriti dejanske višine črpanja in preveriti tlačne izgube v cevovodu.  </t>
  </si>
  <si>
    <t>zaščita IP</t>
  </si>
  <si>
    <t>05.6</t>
  </si>
  <si>
    <t>TLAČNI CEVOVOD</t>
  </si>
  <si>
    <t>05.6.1</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</si>
  <si>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304  oz. z EU standardom primerljivi kvaliteti.</t>
  </si>
  <si>
    <t>dimenzija cevovoda DN</t>
  </si>
  <si>
    <t>dolžina tlačnega voda</t>
  </si>
  <si>
    <t>medprirobnični čistilni kos z demontažnim pokrovom in pritrdili</t>
  </si>
  <si>
    <t>cev AISI 304  oz. z EU standardom primerljivi kvaliteti</t>
  </si>
  <si>
    <t>koleno</t>
  </si>
  <si>
    <t>prirobnica  v skladu s standardom DIN 2642/EN 1092-2.</t>
  </si>
  <si>
    <t>tesnilni obroč</t>
  </si>
  <si>
    <t>Tlačni vod s cevjo in protipovratnim ventilom. 
Ves vijačni, konzolni in tesnilni material. Izvedba konzolnega in vijačnega materiala iz nerjavnega jekla v kvaliteti vsaj AISI 304  oz. z EU standardom primerljivi kvaliteti.</t>
  </si>
  <si>
    <t>cev PE-HD (zajeto v popisu kanalizacije)</t>
  </si>
  <si>
    <t>protipovratna loputa</t>
  </si>
  <si>
    <t>05.7</t>
  </si>
  <si>
    <t xml:space="preserve">VSTOPNA LESTEV HUBER ali podobna. </t>
  </si>
  <si>
    <t>05.7.1</t>
  </si>
  <si>
    <t>Lestev z varnostno opremo s fiksnim vodilom (C tirnica) TIP SIS (HUBER), 
Lestev se dobavi s pomožnim vstopnim vodilom (na vrhu) dolžine 1000mm, konzole za pritrditev na steno, drsno prestrezno napravo in pasovnim elementom s karabinom, ter kompletnim vijačnim in pritrdilnim materialom. Lestev, vsi elementi lestve in pritrdilni material morajo biti izdelani iz nerjavnega jekla v kvaliteti vsaj AISI 304  oz. z EU standardom primerljivi kvaliteti.
Lestev izdelana skladno s standardom SIST EN 14396:2004</t>
  </si>
  <si>
    <t>fiksno varnostno zaščitno vodilo  dolžina</t>
  </si>
  <si>
    <t>širina prečk</t>
  </si>
  <si>
    <t>delitev prečk</t>
  </si>
  <si>
    <t>pomožno vstopno vodilo</t>
  </si>
  <si>
    <t>drsna prestrezna naprava-varnostni drsnik S5a</t>
  </si>
  <si>
    <t>pasovni element-H-BFD s karabinom</t>
  </si>
  <si>
    <t>05.8</t>
  </si>
  <si>
    <t>VSTOPNI POKROVI POLIECO (KIO) ali podobni</t>
  </si>
  <si>
    <t>05.8.1</t>
  </si>
  <si>
    <t>Servisni modularni pokrovi iz kompozita (toplotno aktivirana smola ojačana s steklenimi vlakni) razred D (400 kN) ali ustrezne manjše nosilnosti glede na lokacijo črpalnega jaška</t>
  </si>
  <si>
    <t>število pokrovov 600/600</t>
  </si>
  <si>
    <t>število pokrovov 700/700</t>
  </si>
  <si>
    <t>05.9</t>
  </si>
  <si>
    <t>SISTEM PREZRAČEVANJA</t>
  </si>
  <si>
    <t>05.9.1</t>
  </si>
  <si>
    <t>Prezračevanje črpalnega jaška izvedeno iz cevi DN100 , z vgrajenim cevnim ventilatorjem in zaščitno kapo na zunanjem delu zračnika in pritrdilnim materialom iz nerjavnega jekla v kvaliteti vsaj AISI 304  oz. z EU standardom primerljivi kvaliteti. Za material cevnega razvoda v črpalnem jašku se lahko uporabi tudi PP-PVC, material zunanjega dela zračnika s kapo mora biti iz nerjavnega jekla ustrezne kvalitete.</t>
  </si>
  <si>
    <t>Cev DN 100-dolžina</t>
  </si>
  <si>
    <t>Koleno DN 100</t>
  </si>
  <si>
    <t>05.9.2</t>
  </si>
  <si>
    <t>Prezračevanja črpalnega modula črpališča izvedeno iz cevi DN100 , z vgrajenim paketnim kemičnim filtrnim vložkom in zaščitno kapo na zunanjem delu zračnika in pritrditvenim materialom iz nerjavnega jekla v kvaliteti vsaj AISI 304  oz. z EU standardom primerljivi kvaliteti. Za material cevnega razvoda v črpalnem jašku se lahko uporabi tudi PP-PVC, material zunanjega dela zračnika s kapo mora biti iz nerjavnega jekla ustrezne kvalitete.</t>
  </si>
  <si>
    <t>05.10</t>
  </si>
  <si>
    <t>VODOVODNI PRIKLJUČEK</t>
  </si>
  <si>
    <t>05.10.1</t>
  </si>
  <si>
    <t>Nabava, dobava in montaža vodovodnih jaškov iz armiranega poliestra  po SIST EN 14 364: 2013: 2013. Premer jaška 1000mm, globina 1.5m, za priključno cev d32mm v zaščitni cevi d63mm. Minimalna debelina sten revizijskega jaška je 8mm. V ceni je vključena tudi izdelava AB temeljne plošče jaška debeline 20cm, iz betona C25/30. Jašek se vgradi v tipski pisarniški konteijner, vključno z nabavo, dobavo in vgradnjo pohodnega pokrova 600/600mm in vodotesno zatesnitvijo stika med vodomernim jaškom in temeljno ploščo kontejnerja s tesnilnim trakom (npr.: Swellstop expanding waterstop. Vključena tudi nabava, dobava in montaža tipskega vodomera DN20 z vsemi potrebnimi fitingi in ventili, vse v skladu z zahtevami upravljavca vodovodnega omrežja.</t>
  </si>
  <si>
    <t>Izdelava cevovoda za vodovodni priključek za potrebe vzdrževanja črpališča za odpadne komunalne vode . Vključno z z izkopom in varovanjem gradbene jame, nakladanjem in odvozom na stalno deponijo, skupaj s stroški deponije. Vključno s planiranjem in utrjevanjem dna jarka,nabavo, dobavo in vgradnjo peščene posteljice in obsipom cevi ter zasipom do kote terena (po detajlu).  Nabava, dobava in vgradnja novega zasipnega materiala. Vključno s črpanjem vode iz gradbene jame. Vključno z nabavo in položitvijo PEHD d32 cevi vključno z  zaščitno cevjo PE d63 (z navrtnim zasunom, vgradnjo garnituro, cestno kapo s podbetoniranjem) od javnega vodovoda do vodomernega jaška. Vključno z vzpostavitvijo prvotnega stanja. Pri izdelavi vodovodnega priključka so vključena vsa režijska dela, zakoličba, postavitev profilov, rezanje asfalta, rušenje asfalta, odstranjevanje tlakovcev, robnikov, izkop, križanje z obstoječimi komunalnimi vodi in ostala dela v povezavi z vodovodnimi priključki. Izvede se ureditev in vsi potrebni ukrepi pri križanju s komunalno infrastrukturo skladno z navodili upravljavcev. Vključno z izdelavo geodetskega posnetka v skladu z zahtevami upravljavca kanalizacijskega omrežja. Upoštevati načrt hišnega vodovodnega priključka.</t>
  </si>
  <si>
    <t xml:space="preserve"> Skupaj STROJNE INŠTALACIJE IN STROJNA OPREMA:</t>
  </si>
  <si>
    <t xml:space="preserve"> 06.</t>
  </si>
  <si>
    <t>ZUNANJA UREDITEV</t>
  </si>
  <si>
    <t>06.1</t>
  </si>
  <si>
    <t>Nabava in dobava gramoza ter izvedba spodnjega ustroja asfaltnega cestišča v deb 55 cm.</t>
  </si>
  <si>
    <t>06.2</t>
  </si>
  <si>
    <t>Asfaltiranje cestišča z dvoslojnim asfaltom predvidoma nosilni sloj (AC 16 base B50/70, A4) v debelini 6 cm,  in obrabni sloj (AC 8 surf B70/100, A4) v debelini 4 cm.</t>
  </si>
  <si>
    <t>06.3</t>
  </si>
  <si>
    <t>Fino ročno planiranje humaniziranih površin in ponovna zatravitev.</t>
  </si>
  <si>
    <t>06.4</t>
  </si>
  <si>
    <t>Dobava in postavitev peskolova DN300 mm, globine 1m s priključkom na meteorno kanalizacijo s PVC cevjo dolžine 5m.</t>
  </si>
  <si>
    <t>06.5</t>
  </si>
  <si>
    <t>Dobava in postavitev tipske strehe za bivalni kontejner, kovinsko konstrukcijo in urejenim odvodom meteornih.</t>
  </si>
  <si>
    <t xml:space="preserve"> Skupaj ZUNANJA UREDITEV:</t>
  </si>
  <si>
    <t xml:space="preserve"> 07.</t>
  </si>
  <si>
    <t>ZAKLJUČNA DELA</t>
  </si>
  <si>
    <t>07.1</t>
  </si>
  <si>
    <t>Čiščenje terena po končani gradnji</t>
  </si>
  <si>
    <t>07.2</t>
  </si>
  <si>
    <t xml:space="preserve">Stroški izvedbe projektantskega nadzora. Ocena stroškov 1%.
</t>
  </si>
  <si>
    <t>07.3</t>
  </si>
  <si>
    <t>Izdelava PID projektne dokumentacije, geodetska izmera, vris v kataster. Ocena stroškov 1%.</t>
  </si>
  <si>
    <t>07.4</t>
  </si>
  <si>
    <t>Nadzor pri gradnji kanala pristojnih služb ostalih komunalnih vodov na območju: elektro, PTT, plinovod, vodovod, javna razsvetljava.                                                              Obračun po dejanskih stroških.</t>
  </si>
  <si>
    <t>07.5</t>
  </si>
  <si>
    <t>Opravljanje nadzora geomehanika, ki preveri ustreznost projektiranih rešitev zemeljskih del. Obračun po dejanskih stroških. Ocena stroškov 0,5%.</t>
  </si>
  <si>
    <t>07.6</t>
  </si>
  <si>
    <t>Ostala dodatna in nepredvidena dela. Obračun stroškov po dejanskih stroških porabe časa in materiala po vpisu v gradbeni dnevnik. Ocena stroškov 5% vrednosti gradbenih del.</t>
  </si>
  <si>
    <t>07.7</t>
  </si>
  <si>
    <t>Ostala dodatna in nepredvidena dela. Obračun po dejanskih stroških porabe časa in materiala po vpisu v gradbeni dnevnik.
Ocena stroškov 10% od vrednosti del.</t>
  </si>
  <si>
    <t xml:space="preserve"> Skupaj ZAKLJUČNA DELA:</t>
  </si>
  <si>
    <t>08.</t>
  </si>
  <si>
    <t>Električne inštalacije in električna oprema</t>
  </si>
  <si>
    <t>Opis postavke</t>
  </si>
  <si>
    <t>enota</t>
  </si>
  <si>
    <t>cena/enoto</t>
  </si>
  <si>
    <t>cena</t>
  </si>
  <si>
    <t>V sklopu posamezne postavke mora biti zajet ves material, delo, drobni in pritrdilni materal za potrebno vgradnjo, vključno z usklajevanji na objektu (operativni sestanki), vsemi preboji do fi 50mm ter prevozom materiala na gradbišče.</t>
  </si>
  <si>
    <t>08.1</t>
  </si>
  <si>
    <t>INŠTALACIJSKI MATERIAL</t>
  </si>
  <si>
    <t>1.</t>
  </si>
  <si>
    <t>Kabel položen nad ometom na kabelski polici, inštalacijskem kanalu ter delno v zaščitni cevi:</t>
  </si>
  <si>
    <t>V sklopu kabla mora biti upoštevan strošek in drobni material za priklop kabla na obeh straneh (razdelilnik, porabnik)</t>
  </si>
  <si>
    <t xml:space="preserve">NYY-J 3 x 1,5 mm2 </t>
  </si>
  <si>
    <t xml:space="preserve">NYY-J 4 x 1,5 mm2 </t>
  </si>
  <si>
    <t xml:space="preserve">NYY-J 12 x 1,5 mm2 </t>
  </si>
  <si>
    <t>NYY-J 3 x 2,5 mm2</t>
  </si>
  <si>
    <t>NYY-J 5 x 2,5 mm2</t>
  </si>
  <si>
    <t xml:space="preserve">NYY-J 5 x 10 mm2 </t>
  </si>
  <si>
    <t>LIYCY 2 x 0,75 mm2</t>
  </si>
  <si>
    <t>LIYCY 3 x 0,75 mm2</t>
  </si>
  <si>
    <t>LIYCY 7 x 0,75 mm2</t>
  </si>
  <si>
    <t>LIYCY 2 x 2 x 0,75 mm2</t>
  </si>
  <si>
    <t>2.</t>
  </si>
  <si>
    <t>Samo polaganje, montaža in priklop kablov v razdelilniku, kabli dobavljeni skupaj z opremo (črpalke, nivojska stikala,…), do skupne dolžine 10m</t>
  </si>
  <si>
    <t>3.</t>
  </si>
  <si>
    <t>Zaščitne cevi, kot DWP, fi 80, komplet</t>
  </si>
  <si>
    <t>4.</t>
  </si>
  <si>
    <t>Zaščitne cevi, komplet s pritrdilnim oziroma obešalnim priborom za inštalacije v jašku</t>
  </si>
  <si>
    <t>5.</t>
  </si>
  <si>
    <t>Končno stikalo na vratih za kontrolo vstopa</t>
  </si>
  <si>
    <t>6.</t>
  </si>
  <si>
    <t>Priklop:</t>
  </si>
  <si>
    <t>črpalke za meteorno vodo</t>
  </si>
  <si>
    <t>črpalk</t>
  </si>
  <si>
    <t>nivojskih stikal, komplet s testiranjem</t>
  </si>
  <si>
    <t>7.</t>
  </si>
  <si>
    <t>Sodelovanje pri preizkusu naprav strojnih inštalacij in tehnološke opreme</t>
  </si>
  <si>
    <t>8.</t>
  </si>
  <si>
    <t>Nadgradna fluorescenčna svetilka, z elektronsko predstikalno napravo, fluo cevmi, komplet s pritrdilnim priborom, kot:</t>
  </si>
  <si>
    <t>Intra, 5700, 2x54W, EB, IP65</t>
  </si>
  <si>
    <t>9.</t>
  </si>
  <si>
    <t>Stikalo, 10A, nadometne izvedbe, IP44, kot Gewiss:</t>
  </si>
  <si>
    <t>navadno</t>
  </si>
  <si>
    <t>10.</t>
  </si>
  <si>
    <t>Vtičnica z zaščitnim kontaktom, nadometne izvedbe, IP44, kot Gewiss:</t>
  </si>
  <si>
    <t>16A, 250V</t>
  </si>
  <si>
    <t>16A, 400V</t>
  </si>
  <si>
    <t>24V, komplet s transformatorjem</t>
  </si>
  <si>
    <t>11.</t>
  </si>
  <si>
    <t>Tesnenje prehodov, kabelske inštalacije na prehodu v jašek, 3x cev fi 50</t>
  </si>
  <si>
    <t>kompl.</t>
  </si>
  <si>
    <t>12.</t>
  </si>
  <si>
    <t>Meritve električnih inštalacij</t>
  </si>
  <si>
    <t>Inštalacijski material SKUPAJ:</t>
  </si>
  <si>
    <t>08.2.</t>
  </si>
  <si>
    <t xml:space="preserve">RAZDELILNIK </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</si>
  <si>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</si>
  <si>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</si>
  <si>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</si>
  <si>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</si>
  <si>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</si>
  <si>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</si>
  <si>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</si>
  <si>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</si>
  <si>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</si>
  <si>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</si>
  <si>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Inox omarica sestavljena iz dveh polj in sicer polje 1 dim. 600x2000x350mm in polje 2 dim. 1000x2000x350mm v zaščiti IP 44 z vgrajeno opremo (tip uskladiti z distribucijsko omaro zaradi enotnosti izgleda):</t>
  </si>
  <si>
    <t>Polje 1</t>
  </si>
  <si>
    <t>Vtikač (3P+N+PE)- vgradni, 63A, 400V/50Hz, IP 67, tip GW 61453, proizvajalec GEWIS ali podobno</t>
  </si>
  <si>
    <t>Odmično stikalo 63A, tripolno, 1,0,2, montaža v razdelilcu,proizvajalec MOELLER ali podobno</t>
  </si>
  <si>
    <t>Bremenski ločilnlk 63A, NZM7- 63+DA0V-NZN7+A400-NZ.M7+H-NZM7, prdzvajalec MOELLER ali podobno</t>
  </si>
  <si>
    <t>Diferenčno zaščitno stikalo 4p, 63A, 0,3A F7-25/4/0,5 proizvajalec MOELLER, F+G ali podobno</t>
  </si>
  <si>
    <t>Prenapetostni odvodnik (3p) s pomožnim stikalom ISG=100kA, Umax=275V/50Hz, dimenzje 71,2x95x62 mm, tip V20-C/3-FSSU, proizvajalec 0130 ali podobno</t>
  </si>
  <si>
    <t>Motosko zaščitno stikalo PKZMO-1, proizvajalec MOELLER ali podobno</t>
  </si>
  <si>
    <t>Voltmeterska priklopka TO-3-8007/E proizvajalec MOELLER ali podobno</t>
  </si>
  <si>
    <t>V-meter vgradni 0-500V, vrtijivo železo R=1,5, 96x96 mm, tip FQ0207, proizvajalec ISKRA ali podobno</t>
  </si>
  <si>
    <t>Kontrolnik fazne asimetrije Un=3x400V, 50/60 Hz, območje 0,8-1,1xUn z detekcijo zaporedja faz in BA 9040.12/011 3AC400V 50/60 Hz, proizvajalec DOLD ali podobno</t>
  </si>
  <si>
    <t>lnstalacijski odklopnik lp, 6-10-16A, "B",15kA, L7-6-10-16/1/B, proizvajalec F+G aii podobno</t>
  </si>
  <si>
    <t>Instalacijski odklopnik 3p, 50A, "C", 15kA, L7-1/3/C, proizvajalec F+G ali podobno</t>
  </si>
  <si>
    <t>Instalacijski odklopnik 3p, 25A, "C", 15kA, L7-1/3/C, proizvajalec F+G ali podobno</t>
  </si>
  <si>
    <t>ventilator z zaščitno rešetko montaža na steno razdelilca</t>
  </si>
  <si>
    <t>termostat za ventilator</t>
  </si>
  <si>
    <t>grelec v razdelilcu 100W 230V</t>
  </si>
  <si>
    <t xml:space="preserve">termostat v razdelilcu za grelec </t>
  </si>
  <si>
    <t>končno stikalo na vratih stikalnega bloka dvopolno</t>
  </si>
  <si>
    <t>svetilka z vtičnico nameščena v razdelilcu</t>
  </si>
  <si>
    <t>Naprava za neprekinjeno napajanje 1000VA, 2250VV, dimenzije: 216x170x439 mm (vxšxg), APC Smart UPS 1000, z relejskim modulom (Smart Slot Relay I/O Module+konektor), proizvajalec APC ali podobno</t>
  </si>
  <si>
    <t>Transformator 230/24V; 0,1kVA</t>
  </si>
  <si>
    <t>vtičnica 230V vgrajena v razdelilec</t>
  </si>
  <si>
    <t>vtičnica 24V vgrajena v razdelilec</t>
  </si>
  <si>
    <t>Krmilnik OMRON, proizvajalec</t>
  </si>
  <si>
    <t>OMRON ali podobno, v sestavi:</t>
  </si>
  <si>
    <t>industrijski napajalnik CJ1W-PA202</t>
  </si>
  <si>
    <t>PLC CJ2M-CPU33</t>
  </si>
  <si>
    <t xml:space="preserve">Terminal NS5-SQ11-V12 </t>
  </si>
  <si>
    <t>Komunikacijski vmesnik CP1W-CIF01</t>
  </si>
  <si>
    <t>kabel RS232C 5m XW2Z-500T</t>
  </si>
  <si>
    <t>Industrijski switch</t>
  </si>
  <si>
    <t>DI kartica CJ1W-ID211</t>
  </si>
  <si>
    <t>DO kartica CJ1W-OC211</t>
  </si>
  <si>
    <t>AI kartica CJ1W-AD041-V1</t>
  </si>
  <si>
    <t>GSM/GPRS modem Cinterion EHS6T-LAN</t>
  </si>
  <si>
    <t>Patch kabel 2m</t>
  </si>
  <si>
    <t>Polje 2</t>
  </si>
  <si>
    <t xml:space="preserve">samo montaža omarice tipske avtomatike, ki jo dobavlja dobavitelj suhega črpališča </t>
  </si>
  <si>
    <t>vrstne sponke, napisne ploščice,oznake, Cu zbiralke ter drobni in vezni instalacijski material</t>
  </si>
  <si>
    <t>SKUPAJ</t>
  </si>
  <si>
    <t>Razdelilnik in elementi SKUPAJ:</t>
  </si>
  <si>
    <t>08.3.</t>
  </si>
  <si>
    <t>PROGRAMSKA OPREMA</t>
  </si>
  <si>
    <t>Programiranje na lokaciji:</t>
  </si>
  <si>
    <t>Predvidi se vgradnja z obstoječo opremo bodočega upravljavca kompatibilne krmilne opreme in programiranje na lokalnem nivoju.</t>
  </si>
  <si>
    <t>Izvajalec elektro opreme in inštalacij mora na lokalnem nivoju dobaviti oz. izvesti:</t>
  </si>
  <si>
    <t>-lokalni krmilnik in pripadajoči modem za prenos podatkov (standardiziran tip krmilnika in modema bodočega upravljavca ter SMS sporočil,</t>
  </si>
  <si>
    <t>-programiranje krmilnika na lokalnem nivoju, v skladu s tehnološkimi zahtevami projektanta, po predstavitvi naročniku, bodočemu upravljavcu in administratorju nadzornega sistema,</t>
  </si>
  <si>
    <t>-lokalni LCD displej, (standardiziran tip displeja bodočega upravljavca),</t>
  </si>
  <si>
    <t>-programiranje lokalnega LCD displeja, v skladu s tehnološkimi zahtevami projektanta, po predstavitvi in potrditvi naročnika in bodočega upravljavca,</t>
  </si>
  <si>
    <t>-bodočemu upravljavcu predati končno verzijo izvorne kode  lokalnega krmilnika in displeja vključno z vsemi programskimi komentarji, z vsemi gesli in licencami na CD-ju in s  tem se na bodočega upravljavca prenesejo tudi vse avtorske pravice,</t>
  </si>
  <si>
    <t>-šolanje osebja in predati navodila za obratovanje v pisni obliki in v pdf datoteki na CD-ju.</t>
  </si>
  <si>
    <t>Prenos podatkov v SCADA nadzorni sistem bodočega upravljavca:</t>
  </si>
  <si>
    <t>Programsko opremo, ki se tiče prenosa podatkov in programsko opremo v nadzornem centru lahko izvaja samo pogodbeni izvajalec bodočega upravljavca – administrator. Izvajalec je dolžan administratorju upravljavca dostaviti tabelo v projektu predvidenih signalov v xls formatu, vključno z vsemi tehnološko potrebnimi predvidenimi parametri. Administrator nato določi lokacije in obliko signalov, katere mora izvajalec v bazi krmilnika na lokalnem nivoju zagotoviti za potrebe telemetrije. V imenu upravljavca administrator prevzame tako pripravljene signale s prevzemnim IQ testiranjem, ter doda del telemetrijskega programskega paketa.</t>
  </si>
  <si>
    <t>Licenčna programska oprema SCADA z izdelavo grafičnih vmesnikov, kinfiguriranje baz podatkov, kreiranje alarmnih sporočil, zgodovine poročil, dostopov, izdelava merlnih tabel na nivoju krmilnika</t>
  </si>
  <si>
    <t>Izdelava aplikativne programske opreme na nadzornem centru</t>
  </si>
  <si>
    <t>Testiranje in spuščanje v pogon</t>
  </si>
  <si>
    <t>Šolanje in predaja upravljalcu sistema</t>
  </si>
  <si>
    <t>Programska oprema SKUPAJ:</t>
  </si>
  <si>
    <t>08.4.</t>
  </si>
  <si>
    <t>OZEMLJITVE in IZENAČEVANJE POTENCIALOV</t>
  </si>
  <si>
    <t>Nerjeveči trak, Rf 30x3,5mm, položen v zemlji, delno v temelju</t>
  </si>
  <si>
    <t>Vodnik za izenačevanje potencialov, delno v cevi:</t>
  </si>
  <si>
    <t>H07V-K 6 mm2</t>
  </si>
  <si>
    <t>H07V-K 16 mm2</t>
  </si>
  <si>
    <t>Razvodna doza, nadometne izvedbe, v zaščiti IP56, komplet z ustreznimi uvodnicami</t>
  </si>
  <si>
    <t>Izdelava spojev izenačevanja potencialov oziroma oemljitev, komplet z objemkami oz. drobnim materialom vse iz Rf</t>
  </si>
  <si>
    <t>Križni spoj Rf, kot Hermi</t>
  </si>
  <si>
    <t>Vijačen oziroma varjen spoj s kovinskimi masami</t>
  </si>
  <si>
    <t>Žica H07V-K 6 mm2, dolžine 20cm, komplet s kabelskimi čevlji in vijaki (Rf)</t>
  </si>
  <si>
    <t>Žica H07V-K 16 mm2, dolžine 20cm, komplet s kabelskimi čevlji in vijaki (Rf)</t>
  </si>
  <si>
    <t>Meritve ozemljitev</t>
  </si>
  <si>
    <t>Ozemljitve in izenačevanje potencialov SKUPAJ:</t>
  </si>
  <si>
    <t>Elektro inštalacije in elektro oprema skupaj brez ddv:</t>
  </si>
  <si>
    <t>09.</t>
  </si>
  <si>
    <t>NN priključek</t>
  </si>
  <si>
    <t>GRADBENA DELA:</t>
  </si>
  <si>
    <t>z.št.</t>
  </si>
  <si>
    <t>opis postavke / dela</t>
  </si>
  <si>
    <t>skupaj €</t>
  </si>
  <si>
    <t>Gradbena dela</t>
  </si>
  <si>
    <r>
      <t xml:space="preserve">Izkop jame za postavitev betonskega droga dim. 1,2×1,2×2,2m z izdelavo podložnega betona C25/30 debeline 20cm, dobavo in vgradnjo dveh BC </t>
    </r>
    <r>
      <rPr>
        <sz val="9"/>
        <rFont val="Century"/>
        <family val="1"/>
        <charset val="238"/>
      </rPr>
      <t>Ø50</t>
    </r>
    <r>
      <rPr>
        <sz val="9"/>
        <rFont val="Arial"/>
        <family val="2"/>
        <charset val="238"/>
      </rPr>
      <t>cm, zasip in utrditev temelja, obbetoniranje cevi ter ureditev terena</t>
    </r>
  </si>
  <si>
    <t>Strojni in ročni izkop v terenu III.ktg, izdelava betonskega temelja za prostostoječo omarico dimenzije 0,7×0,5m v globini 0,6m, dobava in izdelava podložnega betona debeline 20cm (glej prilogo), zasip kabelske omarice z komprimiranjem</t>
  </si>
  <si>
    <r>
      <t>Strojni in ročni izkop kabelskega jarka v zemljišču IV. kategorije, širine 0,35 m in globine 0,9 m, dobava in vgradnja peščene posteljice, dobava in položitev zaščitne cevi PVC 1x</t>
    </r>
    <r>
      <rPr>
        <sz val="9"/>
        <rFont val="Symbol"/>
        <family val="1"/>
        <charset val="2"/>
      </rPr>
      <t xml:space="preserve">Æ1 125 </t>
    </r>
    <r>
      <rPr>
        <sz val="9"/>
        <rFont val="Arial"/>
        <family val="2"/>
        <charset val="238"/>
      </rPr>
      <t xml:space="preserve">mm, obbetoniranje cevi z rahlim betonom, položitev ozemljitvenega valjanca, dobava in polaganje opozorilnega traku, zasip rova s komprimiranjem v plasteh po 20cmm </t>
    </r>
  </si>
  <si>
    <t>Prevozi in transporti odvečnega materiala na stalno deponijo, plačilo takse na deponiji</t>
  </si>
  <si>
    <t>Čiščenje gradbišča</t>
  </si>
  <si>
    <t>Izdelava geodetskega posnetka za komunalni kataster in izvršilno dokumentacijo, dolžina do 1000m</t>
  </si>
  <si>
    <t>ELEKTROMONTAŽNA DELA:</t>
  </si>
  <si>
    <t xml:space="preserve">Dobava in napenjanje nadzemnega voda tipa: N1XD9-AR 3×70+70mm2. </t>
  </si>
  <si>
    <r>
      <t>Dobava in uvlačenje kabla NA2XY-J 4×70+1,5mm</t>
    </r>
    <r>
      <rPr>
        <vertAlign val="superscript"/>
        <sz val="9"/>
        <rFont val="Arial"/>
        <family val="2"/>
        <charset val="238"/>
      </rPr>
      <t>2</t>
    </r>
    <r>
      <rPr>
        <sz val="9"/>
        <rFont val="Arial"/>
        <family val="2"/>
        <charset val="238"/>
      </rPr>
      <t xml:space="preserve"> </t>
    </r>
  </si>
  <si>
    <r>
      <t xml:space="preserve">Dobava in montaža samokrčne kabelske glave - končnika 1kV  za kabel </t>
    </r>
    <r>
      <rPr>
        <sz val="9"/>
        <rFont val="Arial"/>
        <family val="2"/>
        <charset val="238"/>
      </rPr>
      <t>4×70mm</t>
    </r>
    <r>
      <rPr>
        <vertAlign val="superscript"/>
        <sz val="9"/>
        <rFont val="Arial"/>
        <family val="2"/>
        <charset val="238"/>
      </rPr>
      <t>2</t>
    </r>
  </si>
  <si>
    <r>
      <t>Dobava in montaža kabelskih čevljev AlCu 70mm</t>
    </r>
    <r>
      <rPr>
        <vertAlign val="superscript"/>
        <sz val="9"/>
        <rFont val="Arial"/>
        <family val="2"/>
        <charset val="238"/>
      </rPr>
      <t>2</t>
    </r>
  </si>
  <si>
    <r>
      <t>Dobava vodnika H07V-K 1×35mm2, dolžine 2m, 2 kos kabelski čevelj Cu 70mm</t>
    </r>
    <r>
      <rPr>
        <vertAlign val="superscript"/>
        <sz val="9"/>
        <rFont val="Arial"/>
        <family val="2"/>
        <charset val="238"/>
      </rPr>
      <t>2</t>
    </r>
    <r>
      <rPr>
        <sz val="9"/>
        <rFont val="Arial"/>
        <family val="2"/>
        <charset val="238"/>
      </rPr>
      <t>, izvedba povezave FeZn in PEN zbiralnice v PS KRO</t>
    </r>
  </si>
  <si>
    <r>
      <t xml:space="preserve">Dobava in montaža samokrčne kabelske glave 1kV - za kabel 4×70mm2 (kot EPKT 0047 ali enakovredno) v kompletu z izolacijsko cevjo </t>
    </r>
    <r>
      <rPr>
        <sz val="8.5"/>
        <color theme="1"/>
        <rFont val="Arial"/>
        <family val="2"/>
        <charset val="238"/>
      </rPr>
      <t xml:space="preserve">EN-CGPT 18/ 6-0  </t>
    </r>
    <r>
      <rPr>
        <sz val="9"/>
        <color rgb="FF000000"/>
        <rFont val="Arial"/>
        <family val="2"/>
        <charset val="238"/>
      </rPr>
      <t>in tesnilno cevjo MWTM -25/8-100/S ter priključitev na SKS s kompresijskimi sponkami (na drogu)</t>
    </r>
  </si>
  <si>
    <t>Dobava in postavitev betonskega droga K9 (Stopar Lokavec) v pripravljen betonski temelj</t>
  </si>
  <si>
    <t>Dobava in izdelava zateznega obešanja SKS-a na AB drogu, komplet z dobavo : 
 - 1 kos natezni vijak M16,
 - 1 kos zatezna sponka - velika,
 - 1 kos plastificiran jermen</t>
  </si>
  <si>
    <t>Dobava in izdelava  obešanja SKS-a na obstoječi konzoli in strešnemu stojalu na mestu priključitve, komplet z dobavo : 
 - 1 kos natezni vijak M16,
 - 1 kos zatezna sponka - velika,
 - 1 kos plastificiran jermen</t>
  </si>
  <si>
    <t>Uporaba avtomobilske dvižne ploščadi - ocenjeno</t>
  </si>
  <si>
    <t>Dobava in postavitev PS-KPMO tipa  Prebil Plast tip. OMARICA PS 3 NT - 2 OKNA, dim 1050x550x320mm s podstavkom  z opremo in ožičenjem:</t>
  </si>
  <si>
    <t>~ 2 kos univerzalna števčna plošča,</t>
  </si>
  <si>
    <t>- 1 kos trifazni števec ZMXI320CPU1L1D3 Landis Gyr</t>
  </si>
  <si>
    <t>- 2 kos nosilec zbiralnic 60mm</t>
  </si>
  <si>
    <t>- 1,5m Cu zbiralnice 20×5mm</t>
  </si>
  <si>
    <t>- 3 kos varovalčni ločilnik VL00 (160A;3p)</t>
  </si>
  <si>
    <t>- 1 kos PEN zbiralnica Cu 30x5x300mm z izolatorjema</t>
  </si>
  <si>
    <t>- 3 kos NV00 talilni vložki 20A,</t>
  </si>
  <si>
    <t xml:space="preserve">~ 3 kos NV00 talilni vložki 100A </t>
  </si>
  <si>
    <t>- 2 m vodnk H07V-K 35mm²,</t>
  </si>
  <si>
    <t xml:space="preserve">~ 3 kos prenapetostni odvodniki PROTEC B2S(R) 320, 12,5 kA, 10/350 </t>
  </si>
  <si>
    <t>~ 1 kos tritočkovni zapah za na vrata omarice</t>
  </si>
  <si>
    <t xml:space="preserve">- 2 kos okno (makrolon) </t>
  </si>
  <si>
    <t>- 1 kos lahko snemljiva zaščita delov pod napetostjo</t>
  </si>
  <si>
    <t>- 1 kos polcilindrična ključavnica – Elektro Lj.</t>
  </si>
  <si>
    <t>- žep za dokumentacijo,</t>
  </si>
  <si>
    <t>- dokumentacija, napisi, drobni vezni material</t>
  </si>
  <si>
    <t>13.</t>
  </si>
  <si>
    <t>Dobava in montaža zaščitnega korita Inox ali Al za na drog, dim 50×50×2500mm</t>
  </si>
  <si>
    <t>14.</t>
  </si>
  <si>
    <r>
      <t>Dobava in montaža Al objemk za pritrditev kabla NA2XY-J 4×70+1,5mm</t>
    </r>
    <r>
      <rPr>
        <vertAlign val="superscript"/>
        <sz val="9"/>
        <rFont val="Arial"/>
        <family val="2"/>
        <charset val="238"/>
      </rPr>
      <t>2</t>
    </r>
    <r>
      <rPr>
        <sz val="9"/>
        <rFont val="Arial"/>
        <family val="2"/>
        <charset val="238"/>
      </rPr>
      <t xml:space="preserve"> in vodnika H07V-K 1×25mm</t>
    </r>
    <r>
      <rPr>
        <vertAlign val="superscript"/>
        <sz val="9"/>
        <rFont val="Arial"/>
        <family val="2"/>
        <charset val="238"/>
      </rPr>
      <t>2</t>
    </r>
    <r>
      <rPr>
        <sz val="9"/>
        <rFont val="Arial"/>
        <family val="2"/>
        <charset val="238"/>
      </rPr>
      <t xml:space="preserve"> za betonskem drogu</t>
    </r>
  </si>
  <si>
    <t>15.</t>
  </si>
  <si>
    <t>Dobava in montaža prenapetostnih odvodnikov MOSIPO P4 15/275/P4</t>
  </si>
  <si>
    <t>16.</t>
  </si>
  <si>
    <t>Dobava ozemljitvenega valjanca FeZn 25×4mm</t>
  </si>
  <si>
    <t>17.</t>
  </si>
  <si>
    <t>Dobava križnih sponk za ozemljitveni valjanec, montaža sponk in zaščita z bitumnom</t>
  </si>
  <si>
    <t>OSTALI STROŠKI</t>
  </si>
  <si>
    <t>Nadzor pri gradnji priključka s strani Elektro Ljubljana</t>
  </si>
  <si>
    <t>Preklopi v elektro omrežju, sodelovanje s predstavnikom distributerja</t>
  </si>
  <si>
    <t>Obveščanje o izklopu in delih na elektro omrežju</t>
  </si>
  <si>
    <t xml:space="preserve">Nepredvidena dela po vpisu v G.D.s strani nadzornega organa se obračunajo po dejanskih stroških </t>
  </si>
  <si>
    <t>Drobni nespecificirani material, nepredvidena dodatna dela, transportni in manipulativni stroški, meritve, funkcionalni preizkus vseh tokokrogov in delovanja zaščitnih sistemov</t>
  </si>
  <si>
    <t>Skupaj NN priključni vod</t>
  </si>
  <si>
    <t>EUR</t>
  </si>
  <si>
    <t>NN dovod do črpališča</t>
  </si>
  <si>
    <r>
      <t>Strojni in ročni izkop kabelskega jarka v zemljišču IV. kategorije, širine 0,20 m in globine 0,9 m, dobava in vgradnja peščene posteljice, dobava in položitev zaščitne cevi PVC 1x</t>
    </r>
    <r>
      <rPr>
        <sz val="9"/>
        <rFont val="Symbol"/>
        <family val="1"/>
        <charset val="2"/>
      </rPr>
      <t xml:space="preserve">Æ1 50 </t>
    </r>
    <r>
      <rPr>
        <sz val="9"/>
        <rFont val="Arial"/>
        <family val="2"/>
        <charset val="238"/>
      </rPr>
      <t xml:space="preserve">mm, obbetoniranje cevi z rahlim betonom, položitev ozemljitvenega valjanca, dobava in polaganje opozorilnega traku, zasip rova s komprimiranjem v plasteh po 20cmm </t>
    </r>
  </si>
  <si>
    <r>
      <t>Dobava in uvlačenje kabla FG160R16 5x10 mm</t>
    </r>
    <r>
      <rPr>
        <vertAlign val="superscript"/>
        <sz val="9"/>
        <rFont val="Arial"/>
        <family val="2"/>
        <charset val="238"/>
      </rPr>
      <t>2</t>
    </r>
    <r>
      <rPr>
        <sz val="9"/>
        <rFont val="Arial"/>
        <family val="2"/>
        <charset val="238"/>
      </rPr>
      <t xml:space="preserve"> , komplet z zaključki kabla na obeh koncih (v omaricah)</t>
    </r>
  </si>
  <si>
    <t>Črpališče Cimermanova (ČP Polje 2)</t>
  </si>
  <si>
    <t>ČP Cimermanova (ČP Polje 2)</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</si>
  <si>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</si>
  <si>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</si>
  <si>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</si>
  <si>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</si>
  <si>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</si>
  <si>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</si>
  <si>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</si>
  <si>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</si>
  <si>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</si>
  <si>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 xml:space="preserve"> Skupaj črpališče Cimermanova:</t>
  </si>
  <si>
    <t>Dobava in vgradnja posode  fi 240cm iz armiranega poliestra z vsemi montažnimi deli. (h =4,0m)</t>
  </si>
  <si>
    <t xml:space="preserve">VGRADNI MODUL ČRPALIŠČA </t>
  </si>
  <si>
    <t>Dobava in postavitev tipske strehe za bivalni kontejner, kovinsko konstrukcijo in urejenim odvodom meteornih vod.</t>
  </si>
  <si>
    <t>08.1.</t>
  </si>
  <si>
    <t>A.1.</t>
  </si>
  <si>
    <t>A.2.</t>
  </si>
  <si>
    <r>
      <t>Dobava vodnika H07V-K 1×35mm2, dolžine 2m, 2 kos kabelski čevelj Cu 70mm</t>
    </r>
    <r>
      <rPr>
        <vertAlign val="superscript"/>
        <sz val="9"/>
        <rFont val="Arial"/>
        <family val="2"/>
        <charset val="238"/>
      </rPr>
      <t>2</t>
    </r>
    <r>
      <rPr>
        <sz val="9"/>
        <rFont val="Arial"/>
        <family val="2"/>
        <charset val="238"/>
      </rPr>
      <t>, izvedba povezave FeZn in PEN zbiralnice v PS KPMO</t>
    </r>
  </si>
  <si>
    <t>A.3.</t>
  </si>
  <si>
    <t>A.1./</t>
  </si>
  <si>
    <t>Črpališče Glince (ČP Glince 1) in Črpališče Zalaznikova (ČP Glince 2)</t>
  </si>
  <si>
    <t xml:space="preserve">7ČP-G1  </t>
  </si>
  <si>
    <t xml:space="preserve">7ČP-G2  </t>
  </si>
  <si>
    <t>Črpališče Glince (ČP Glince 1)</t>
  </si>
  <si>
    <t>0.</t>
  </si>
  <si>
    <t>REKAPITULACIJA - Črpališče Glince (ČP Glince 1)</t>
  </si>
  <si>
    <t>Gradbeno obrtniška dela</t>
  </si>
  <si>
    <t>Strojne inštalacije in strojna oprema</t>
  </si>
  <si>
    <t>Elektro NN dovod</t>
  </si>
  <si>
    <t>Skupaj brez DDV:</t>
  </si>
  <si>
    <t>1.1.</t>
  </si>
  <si>
    <t>Pripravljalna dela</t>
  </si>
  <si>
    <t>1.1.1</t>
  </si>
  <si>
    <t>*1201 - Zakoličenje osi kanalizacije, z zavarovanjem osi in oznako revizijskih jaškov in vsa druga geodetska dela v času gradnje, ki so potrebna za nemoteno izvajanje del (smeri, višine, vmesne, začasne in končne zakoličbe…)</t>
  </si>
  <si>
    <t>1.1.2</t>
  </si>
  <si>
    <t>1.1.3</t>
  </si>
  <si>
    <t>1.1.4</t>
  </si>
  <si>
    <t xml:space="preserve">*1301 - Priprava gradbišča, odstranitev eventuelnih ovir in utrditev delovnega platoja. Po končanih delih se gradbišče pospravi in vzpostavi v prvotno stanje.                                       </t>
  </si>
  <si>
    <t>1.1.5</t>
  </si>
  <si>
    <t>1.1.6</t>
  </si>
  <si>
    <t xml:space="preserve">1402 - Nadzor pristojnih služb ostalih komunalnih vodov na območju.                                                          </t>
  </si>
  <si>
    <t>1.1.7</t>
  </si>
  <si>
    <t>Pripravljalna dela skupaj:</t>
  </si>
  <si>
    <t>1.2.</t>
  </si>
  <si>
    <t>Zunanja ureditev platoja črpališča</t>
  </si>
  <si>
    <t>1.2.1</t>
  </si>
  <si>
    <t>1.2.2</t>
  </si>
  <si>
    <t>1.2.3</t>
  </si>
  <si>
    <t>1.2.4</t>
  </si>
  <si>
    <t>1.2.5</t>
  </si>
  <si>
    <t>1.2.6</t>
  </si>
  <si>
    <t>1.2.7</t>
  </si>
  <si>
    <t>1.2.8</t>
  </si>
  <si>
    <t>1.2.9</t>
  </si>
  <si>
    <t>2211 - Odvzem vzorcev in izvedba meritev ustreznosti vgradnje in vgrajenih materialov  ter izdelava končnega poročila s strani akreditirane organizacije.</t>
  </si>
  <si>
    <t>1.2.10</t>
  </si>
  <si>
    <t>1.2.11</t>
  </si>
  <si>
    <t>54102 - Izdelava jaška iz cementnega betona, krožnega prereza s premerom 50 cm, globokega 1,0 do 1,5 m</t>
  </si>
  <si>
    <t>1.2.12</t>
  </si>
  <si>
    <t>58101 - Dobava in vgraditev rešetke iz duktilne litine z nosilnostjo 125 kN, s prerezom               400/400 mm</t>
  </si>
  <si>
    <t>1.2.13</t>
  </si>
  <si>
    <t>52701 - Izdelava kanalizacije iz cevi iz polivinilklorida, vključno s podložno plastjo iz zmesi kamnitih zrn, premera 15 cm, v globini do 1,0 m</t>
  </si>
  <si>
    <t>1.2.14</t>
  </si>
  <si>
    <t>2228 - Nabava, dobava materiala in obbetoniranje cevi za kanalizacijo s cementnim betonom C 8/10, po detajlu iz načrta (odvodnjavanje).</t>
  </si>
  <si>
    <t>1.2.15</t>
  </si>
  <si>
    <t>Nabava, dobava in vgradnja betonskega temelja za stebre panelne ograje h=2,0m</t>
  </si>
  <si>
    <t>1.2.16</t>
  </si>
  <si>
    <t>Nabava, dobava in vgradnja betonskega temelja za drsna vrata š=3.0m</t>
  </si>
  <si>
    <t>1.2.17</t>
  </si>
  <si>
    <t>Izdelava, dobava in montaža Al obvestilne table "JP Vodovod-kanalizacija d.o.o., Črpališče Glince, Vstop nepooblaščenim osebam prepovedan"</t>
  </si>
  <si>
    <t>Zunanja ureditev skupaj:</t>
  </si>
  <si>
    <t>1.3.</t>
  </si>
  <si>
    <t>Drugi posegi na terenu</t>
  </si>
  <si>
    <t>1.3.1</t>
  </si>
  <si>
    <t xml:space="preserve">3101 - Odriv humusa debeline 20cm minimalno 5m od roba gradbene jame. </t>
  </si>
  <si>
    <t>1.3.2</t>
  </si>
  <si>
    <t>1.3.3</t>
  </si>
  <si>
    <t>Drugi posegi na terenu skupaj:</t>
  </si>
  <si>
    <t>1.4.</t>
  </si>
  <si>
    <t>Kanalizacija - zemeljska dela</t>
  </si>
  <si>
    <t>1.4.1</t>
  </si>
  <si>
    <t>1.4.2</t>
  </si>
  <si>
    <t xml:space="preserve">4107 - Vertikalni strojni izkop gradbene jame globine 4-6m, v terenu III. kat. z nakladanjem na kamion in odvozom na začasno gradbeno deponijo do 2km, s stroškom začasne deponije. </t>
  </si>
  <si>
    <t>1.4.3</t>
  </si>
  <si>
    <t xml:space="preserve">4110 - Strojni izkop jarka, skladno z določili geomehanskega poročila, globine 0-4m, v terenu III. kat. z nakladanjem na kamion in odvozom na trajno gradbeno deponijo, vključno s stroški deponije. </t>
  </si>
  <si>
    <t>1.4.4</t>
  </si>
  <si>
    <t xml:space="preserve">*4121 - Ročni izkop jarka globine 0 - 2 m, z nakladanjem na kamion in odvozom na stalno gradbeno deponijo do 2 km, s stroškom deponije  </t>
  </si>
  <si>
    <t>1.4.5</t>
  </si>
  <si>
    <t>1.4.6</t>
  </si>
  <si>
    <t>1.4.7</t>
  </si>
  <si>
    <t>1.4.8</t>
  </si>
  <si>
    <t>1.4.9</t>
  </si>
  <si>
    <t>Kanalizacija - zemeljska dela skupaj:</t>
  </si>
  <si>
    <t>1.6.</t>
  </si>
  <si>
    <t>Kanalizacijska dela</t>
  </si>
  <si>
    <t>1.6.1</t>
  </si>
  <si>
    <t>1.6.2</t>
  </si>
  <si>
    <t>Nabava dobava in montaža čistilnega kosa v jašek na tlačnem cevovodu PE-HD d110 z vsem potrebnim materialom</t>
  </si>
  <si>
    <t>1.6.3</t>
  </si>
  <si>
    <t xml:space="preserve">*6249 - Nabava, dobava in montaža revizijskih jaškov iz armiranega poliestra  po SIST EN 14 364: 2013, komplet s sidrno ploščo in 3x sidrnimi obroči v območju betonskega venca. Premer jaška 2500mm, globina 5 - 6m, za priključno cev DN200mm. Minimalna debelina sten revizijskega jaška je 47mm. </t>
  </si>
  <si>
    <t>1.6.4</t>
  </si>
  <si>
    <t>1.6.5</t>
  </si>
  <si>
    <t>6511 - Zaščita obstoječih komunalnih vodov z obešanjem ali podpiranjem z vsemi deli in materiali. Vse v  skladu z navodili upravljavcev komunalnih vodov.</t>
  </si>
  <si>
    <t>Kanalizacijska dela skupaj:</t>
  </si>
  <si>
    <t>Betonska dela</t>
  </si>
  <si>
    <t>Nabava, dobava in strojno vgrajevanje betona C25/30,  z vsemi horizontalnimi in vertikalnimi transporti in s čiščenjem betonskih površin.</t>
  </si>
  <si>
    <t>1.6.6</t>
  </si>
  <si>
    <t>Nabava, dobava in strojno vgrajevanje betona C12/15,  z vsemi horizontalnimi in vertikalnimi transporti in s čiščenjem betonskih površin.</t>
  </si>
  <si>
    <t>1.6.7</t>
  </si>
  <si>
    <t>Nabava, dobava, razrez, krivljenje, vezanje in polaganje rebraste RA armature, kar vključuje vse dimenzije do 12 mm in nad 12 mm, kot tudi vse vrste mrežastih armatur</t>
  </si>
  <si>
    <t>Betonska dela skupaj:</t>
  </si>
  <si>
    <t>Tesarska dela</t>
  </si>
  <si>
    <t>Dobava in vgradnja enostranskega opaža za temeljno ploščo, protivzgonski  venec, krovno ploščo s temeljem za črpališče in temelje tipske pisarniške enote skupaj z razopaženjem in vsemi potrebnimi deli</t>
  </si>
  <si>
    <t>Tesarska dela skupaj:</t>
  </si>
  <si>
    <t>Gradbeni del skupaj brez ddv:</t>
  </si>
  <si>
    <t>Skupina del</t>
  </si>
  <si>
    <t>Podskupina del</t>
  </si>
  <si>
    <t>2.1</t>
  </si>
  <si>
    <t>Postavka</t>
  </si>
  <si>
    <t>2.1.1</t>
  </si>
  <si>
    <t>Postavka opis</t>
  </si>
  <si>
    <t>Postavka količina</t>
  </si>
  <si>
    <t>2.2</t>
  </si>
  <si>
    <t>2.2.1</t>
  </si>
  <si>
    <t>2.3</t>
  </si>
  <si>
    <t>2.3.1</t>
  </si>
  <si>
    <t>2.4</t>
  </si>
  <si>
    <t>VGRADNI MODUL ČRPALIŠČA KSB ali podoben</t>
  </si>
  <si>
    <r>
      <rPr>
        <i/>
        <sz val="11"/>
        <rFont val="Arial"/>
        <family val="2"/>
        <charset val="238"/>
      </rPr>
      <t xml:space="preserve">Tip modula: AmaDS 02.10/2/01.11 ali podoben glede na dotočne parametre. </t>
    </r>
    <r>
      <rPr>
        <i/>
        <sz val="11"/>
        <color theme="1"/>
        <rFont val="Arial"/>
        <family val="2"/>
        <charset val="238"/>
      </rPr>
      <t xml:space="preserv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Drsni nožasti zasun za zaporo dotoka z zaporno ploščo iz  nerjavnega jekla v kvaliteti vsaj  AISI 316 oz. z EU standardom primerljivi kvaliteti in ustreznim tesnjenjem, ki je odporno na vplive odpadnih vod. Protipovratne lopute morajo biti tip s gumirano kuglo.</t>
    </r>
  </si>
  <si>
    <t>2.5.1</t>
  </si>
  <si>
    <t>2.5.2</t>
  </si>
  <si>
    <t>2.6</t>
  </si>
  <si>
    <t>2.6.1</t>
  </si>
  <si>
    <t xml:space="preserve">dimenzija cevovoda DN </t>
  </si>
  <si>
    <t>2.6.2</t>
  </si>
  <si>
    <t>dimenzija cevovoda DN (zajeto v popisu kanalizacije)</t>
  </si>
  <si>
    <t>2.7</t>
  </si>
  <si>
    <t>2.7.1</t>
  </si>
  <si>
    <t>2.8</t>
  </si>
  <si>
    <t>2.8.1</t>
  </si>
  <si>
    <t>2.9</t>
  </si>
  <si>
    <t>2.9.1</t>
  </si>
  <si>
    <t>2.9.2</t>
  </si>
  <si>
    <t>2.10</t>
  </si>
  <si>
    <t>2.10.1</t>
  </si>
  <si>
    <t>2.10.2</t>
  </si>
  <si>
    <t>SKUPAJ strojne inštalacije in strojna oprema</t>
  </si>
  <si>
    <t>3.1.</t>
  </si>
  <si>
    <t>3.2.</t>
  </si>
  <si>
    <t>3.3.</t>
  </si>
  <si>
    <t>(VKLJUČITI V CENO PROGRAMSKE OPREME)</t>
  </si>
  <si>
    <t>3.4.</t>
  </si>
  <si>
    <t>4.1.</t>
  </si>
  <si>
    <r>
      <t xml:space="preserve">Izkop kabelskega jarka </t>
    </r>
    <r>
      <rPr>
        <sz val="9"/>
        <color indexed="8"/>
        <rFont val="Arial"/>
        <family val="2"/>
        <charset val="238"/>
      </rPr>
      <t>(po detajlu):
V delu kjer se cev usmeri proti črpališču</t>
    </r>
  </si>
  <si>
    <t>ročni oziroma strojni izkop okvirne širine 50cm, globine 1,0m</t>
  </si>
  <si>
    <t>planiranje dna jarka</t>
  </si>
  <si>
    <t>zasipanje s peskom gran. 4-8mm, v višini 40 cm</t>
  </si>
  <si>
    <t>zasipanje ostalega jarka z izkopanim materialom</t>
  </si>
  <si>
    <t>planiranje terena</t>
  </si>
  <si>
    <t>opozorilni trak</t>
  </si>
  <si>
    <r>
      <t>2 x PVC cev, STIGMAFLEXfi 125, rdeča,
obbetonirana, MB10</t>
    </r>
    <r>
      <rPr>
        <sz val="9"/>
        <color indexed="8"/>
        <rFont val="Arial"/>
        <family val="2"/>
        <charset val="238"/>
      </rPr>
      <t xml:space="preserve"> </t>
    </r>
  </si>
  <si>
    <t>drobni material</t>
  </si>
  <si>
    <t>SKUPAJ:</t>
  </si>
  <si>
    <t>Brez končnega sloja - zajeto v sklopu gradbenega dela načrta</t>
  </si>
  <si>
    <r>
      <t>Cev, 1x STIGMAFLEXfi 125, rdeča, položena skupaj z ostalo elektro kabelsko kanalizacijo
obbetonirana, MB10</t>
    </r>
    <r>
      <rPr>
        <sz val="9"/>
        <color indexed="8"/>
        <rFont val="Arial"/>
        <family val="2"/>
        <charset val="238"/>
      </rPr>
      <t xml:space="preserve"> </t>
    </r>
  </si>
  <si>
    <t>Izkop zajet s sklopu načrta Elea IC, št. 331140157</t>
  </si>
  <si>
    <t>Izdelava temelja za postavitev prostostoječe priključno merilne omarice, dim. 600x350x150mm, komplet z izkopom in materialom</t>
  </si>
  <si>
    <t>Posnetek kabelske trase in izdelava načrta PID</t>
  </si>
  <si>
    <t>Drobna gradbena dela</t>
  </si>
  <si>
    <t>%</t>
  </si>
  <si>
    <t>Transportni stroški</t>
  </si>
  <si>
    <t>Gradbena dela SKUPAJ:</t>
  </si>
  <si>
    <t>4.2.</t>
  </si>
  <si>
    <t>ELEKTROINŠTALACIJSKA DELA</t>
  </si>
  <si>
    <t>Kabel položen v cevi v zemlji:</t>
  </si>
  <si>
    <t>NA2XY-J 4x70 + 1,5mm2</t>
  </si>
  <si>
    <t>Kabelski zaključek, za kabel pod pozicijo 1, kot Tyco Electronics, tip EPKT-0031, komplet s kabeljskimi čevlji Al/Cu</t>
  </si>
  <si>
    <t>Pocinkani jekleni trak, FeZn 25x4mm, položen v zemljo</t>
  </si>
  <si>
    <t>Križna sponka, Zn/Cu, za spoj pocinkanih jeklenih trakov, komplet</t>
  </si>
  <si>
    <t>Vodnik, H07V-K 35mm2, komplet s pritrdilnim materialom</t>
  </si>
  <si>
    <t>Priključitev kabla na obstoječem varovalnem podnožju, kabelske priključne omarice PSKO, komplet z elementi, kot:</t>
  </si>
  <si>
    <t>Omarica zajeta s sklopu načrta Elea IC, št. 331140157</t>
  </si>
  <si>
    <t>varovalni vložek, 160/80A</t>
  </si>
  <si>
    <t>Prosto stoječa kabelska priključno merilna omarica, PSKPMO, predvidena kot tipska prostostoječa omarica s podstavkom, s pregrado med števčnim in varovalčnim delom, kot Prebil, 04-018, dim. omarice 1050x550x320mm, dim. podstavka 1000x550x320mm, omarica v zaščiti IP54, komplet z vgrajenimi elementi, kot:</t>
  </si>
  <si>
    <t>zbiralnični sistem, 3x Cu30x5mm, BUS 60, komplet z nosilci</t>
  </si>
  <si>
    <t>direktni trifazni dvosmerni števec delovne energije z notranjo uro, 5-85A, PLC, kot Landis Gyr ZMX1320CPU1L1D3</t>
  </si>
  <si>
    <t>krmilna naprava</t>
  </si>
  <si>
    <t>varovalčni ločilnik, VL00, komplet z  varovalkami</t>
  </si>
  <si>
    <t>števčna plošča</t>
  </si>
  <si>
    <t>prenapetostni odvodnik, Iimp min. 12,5kA, kot Protec B2SR</t>
  </si>
  <si>
    <t>PEN zbiralka, Cu, 30x5</t>
  </si>
  <si>
    <t>Drobni material</t>
  </si>
  <si>
    <t>Preizkus el. kabla</t>
  </si>
  <si>
    <t>Nadzor el. distribucije in priklop na omrežje</t>
  </si>
  <si>
    <t>Elektroinštalacijska dela SKUPAJ:</t>
  </si>
  <si>
    <t>Elektro NN dovod skupaj brez ddv:</t>
  </si>
  <si>
    <t>Črpališče Zalaznikova (ČP Glince 2)</t>
  </si>
  <si>
    <t>REKAPITULACIJA - Črpališče Zalaznikova</t>
  </si>
  <si>
    <t>1.5.</t>
  </si>
  <si>
    <t>1.5.1</t>
  </si>
  <si>
    <t>1.5.2</t>
  </si>
  <si>
    <t>1.5.3</t>
  </si>
  <si>
    <t>1.5.4</t>
  </si>
  <si>
    <t>1.5.5</t>
  </si>
  <si>
    <t>1.7.</t>
  </si>
  <si>
    <t>1.7.1</t>
  </si>
  <si>
    <t>Tip modula: AmaDS 02.10/2/01.11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Drsni nožasti zasun za zaporo dotoka z zaporno ploščo iz  nerjavnega jekla v kvaliteti vsaj  AISI 316 oz. z EU standardom primerljivi kvaliteti in ustreznim tesnjenjem, ki je odporno na vplive odpadnih vod. Protipovratne lopute morajo biti tip s gumirano kuglo.</t>
  </si>
  <si>
    <t>2.9.4</t>
  </si>
  <si>
    <t>Izdelava in vgradnja betonskega kabelskega jaška, EKJ1 in EKJ2, dim. 1,2 x 1,2 x 1,2 m (notranje mere), po detajlu, komplet:</t>
  </si>
  <si>
    <t>ročni oziroma strojni izkop terena</t>
  </si>
  <si>
    <t>betoniranje podložnega betona, MB-10</t>
  </si>
  <si>
    <t>betoniranje AB konstrukcije MB 25-30</t>
  </si>
  <si>
    <t>izdelava dvostranskega opaža iz gladkih opažnih elementov, rezanje, krivljenje in polaganje armature, betoniranje AB konstrukcije MB 25-30</t>
  </si>
  <si>
    <t>izdelava betonske plošče jaška, opaža iz gladkih opažnih elementov, rezanje, krivljenje in polaganje armature, vgradnja zanke za dvig plošče, betoniranje AB konstrukcije MB 30 z litoželeznim pokrovom, 60x60cm, 400kN</t>
  </si>
  <si>
    <t>zasip jaška iz zunanje strani</t>
  </si>
  <si>
    <t>drobni gradbeni material</t>
  </si>
  <si>
    <t>4515 - 31602</t>
  </si>
  <si>
    <t>515 - 24414</t>
  </si>
  <si>
    <t>5202 -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do 5m.</t>
  </si>
  <si>
    <t>5203 -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5 do 10m.</t>
  </si>
  <si>
    <t>5204 -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10 do 15m.</t>
  </si>
  <si>
    <t>5205 - Izvedba preboja/podboja vključno z montažo in dobavo kovinske zaščitve cevi DN 500, prevozom in premikom garniture z vsemi potrebni deli. Vstavljanje kanalizacijske cevi DN 300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10 do 15m.</t>
  </si>
  <si>
    <t>445 - 5204</t>
  </si>
  <si>
    <t>445 - 5205</t>
  </si>
  <si>
    <t>37 - 5203</t>
  </si>
  <si>
    <t>519 - 5204</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</si>
  <si>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</si>
  <si>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6102 - Nabava, dobava in vgradnja kanalizacijskih cevi DN 300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</si>
  <si>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</si>
  <si>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</si>
  <si>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 xml:space="preserve">1202 - Postavitev gradbenih profilov na vzpostavljeno os trase cevovoda, ter določitev nivoja za merjenje globine izkopa in polaganje cevovoda. </t>
  </si>
  <si>
    <t xml:space="preserve">Tip modula: AmaDS 01/2/01, emuport Core 20.2-10B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t>
  </si>
  <si>
    <t>Drsni nožasti zasun za zaporo dotoka z zaporno ploščo iz  nerjavnega jekla v kvaliteti vsaj  AISI 316 oz. z EU standardom primerljivi kvaliteti in ustreznim tesnjenjem, ki je odporno na vplive odpadnih vod. Protipovratne lopute morajo biti tip s gumirano kuglo.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</si>
</sst>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EUR]"/>
    <numFmt numFmtId="165" formatCode="#,##0.00_ ;\-#,##0.00\ "/>
    <numFmt numFmtId="166" formatCode="0.0"/>
  </numFmts>
  <fonts count="8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b/>
      <sz val="20"/>
      <color theme="1"/>
      <name val="Calibri"/>
      <family val="2"/>
      <charset val="238"/>
      <scheme val="minor"/>
    </font>
    <font>
      <sz val="11"/>
      <color rgb="FFFF0000"/>
      <name val="Calibri"/>
      <family val="2"/>
      <scheme val="minor"/>
    </font>
    <font>
      <sz val="10"/>
      <color indexed="8"/>
      <name val="Arial"/>
      <family val="2"/>
      <charset val="238"/>
    </font>
    <font>
      <sz val="11"/>
      <color indexed="8"/>
      <name val="Calibri"/>
      <family val="2"/>
      <charset val="238"/>
    </font>
    <font>
      <b/>
      <sz val="14"/>
      <color indexed="8"/>
      <name val="Calibri"/>
      <family val="2"/>
      <charset val="238"/>
    </font>
    <font>
      <sz val="14"/>
      <color theme="1"/>
      <name val="Calibri"/>
      <family val="2"/>
      <charset val="238"/>
      <scheme val="minor"/>
    </font>
    <font>
      <b/>
      <sz val="20"/>
      <color indexed="8"/>
      <name val="Calibri"/>
      <family val="2"/>
      <charset val="238"/>
    </font>
    <font>
      <sz val="11"/>
      <color theme="1"/>
      <name val="Calibri"/>
      <family val="2"/>
      <scheme val="minor"/>
    </font>
    <font>
      <sz val="11"/>
      <name val="Calibri"/>
      <family val="2"/>
      <scheme val="minor"/>
    </font>
    <font>
      <sz val="10"/>
      <name val="Arial CE"/>
      <charset val="238"/>
    </font>
    <font>
      <sz val="10"/>
      <name val="Arial"/>
      <family val="2"/>
    </font>
    <font>
      <sz val="10"/>
      <name val="Arial"/>
      <family val="2"/>
      <charset val="238"/>
    </font>
    <font>
      <sz val="10"/>
      <name val="Arial CE"/>
      <family val="2"/>
      <charset val="238"/>
    </font>
    <font>
      <sz val="11"/>
      <name val="Garamond"/>
      <family val="1"/>
      <charset val="238"/>
    </font>
    <font>
      <b/>
      <sz val="14"/>
      <color indexed="10"/>
      <name val="Calibri"/>
      <family val="2"/>
      <charset val="238"/>
      <scheme val="minor"/>
    </font>
    <font>
      <b/>
      <sz val="10"/>
      <color indexed="9"/>
      <name val="Calibri"/>
      <family val="2"/>
      <charset val="238"/>
      <scheme val="minor"/>
    </font>
    <font>
      <b/>
      <sz val="11"/>
      <name val="Arial CE"/>
      <family val="2"/>
      <charset val="238"/>
    </font>
    <font>
      <sz val="10"/>
      <name val="Calibri"/>
      <family val="2"/>
      <charset val="238"/>
      <scheme val="minor"/>
    </font>
    <font>
      <sz val="10"/>
      <name val="Times New Roman CE"/>
      <charset val="238"/>
    </font>
    <font>
      <b/>
      <sz val="10"/>
      <name val="Calibri"/>
      <family val="2"/>
      <charset val="238"/>
      <scheme val="minor"/>
    </font>
    <font>
      <sz val="10"/>
      <color indexed="8"/>
      <name val="Calibri"/>
      <family val="2"/>
      <charset val="238"/>
      <scheme val="minor"/>
    </font>
    <font>
      <b/>
      <sz val="10"/>
      <color theme="4"/>
      <name val="Calibri"/>
      <family val="2"/>
      <charset val="238"/>
      <scheme val="minor"/>
    </font>
    <font>
      <sz val="10"/>
      <color theme="1"/>
      <name val="Calibri"/>
      <family val="2"/>
      <charset val="238"/>
      <scheme val="minor"/>
    </font>
    <font>
      <b/>
      <sz val="10"/>
      <color theme="1"/>
      <name val="Calibri"/>
      <family val="2"/>
      <charset val="238"/>
      <scheme val="minor"/>
    </font>
    <font>
      <b/>
      <sz val="20"/>
      <name val="Calibri"/>
      <family val="2"/>
      <scheme val="minor"/>
    </font>
    <font>
      <sz val="11"/>
      <name val="Calibri"/>
      <family val="2"/>
    </font>
    <font>
      <b/>
      <sz val="14"/>
      <name val="Calibri"/>
      <family val="2"/>
    </font>
    <font>
      <sz val="14"/>
      <name val="Calibri"/>
      <family val="2"/>
      <scheme val="minor"/>
    </font>
    <font>
      <b/>
      <sz val="14"/>
      <name val="Calibri"/>
      <family val="2"/>
      <scheme val="minor"/>
    </font>
    <font>
      <b/>
      <sz val="14"/>
      <name val="Calibri"/>
      <family val="2"/>
      <charset val="238"/>
    </font>
    <font>
      <sz val="11"/>
      <color rgb="FF006100"/>
      <name val="Calibri"/>
      <family val="2"/>
      <charset val="238"/>
      <scheme val="minor"/>
    </font>
    <font>
      <b/>
      <sz val="10"/>
      <color theme="1"/>
      <name val="Calibri"/>
      <family val="2"/>
      <scheme val="minor"/>
    </font>
    <font>
      <b/>
      <sz val="10"/>
      <color indexed="8"/>
      <name val="Calibri"/>
      <family val="2"/>
      <charset val="238"/>
    </font>
    <font>
      <b/>
      <sz val="10"/>
      <name val="Garamond"/>
      <family val="1"/>
      <charset val="238"/>
    </font>
    <font>
      <b/>
      <sz val="10"/>
      <name val="Arial CE"/>
      <family val="2"/>
      <charset val="238"/>
    </font>
    <font>
      <b/>
      <sz val="12"/>
      <name val="Arial CE"/>
      <family val="2"/>
      <charset val="238"/>
    </font>
    <font>
      <b/>
      <sz val="10"/>
      <color rgb="FFFF0000"/>
      <name val="Arial CE"/>
      <family val="2"/>
      <charset val="238"/>
    </font>
    <font>
      <sz val="10"/>
      <color rgb="FFFF0000"/>
      <name val="Arial CE"/>
      <family val="2"/>
      <charset val="238"/>
    </font>
    <font>
      <sz val="10"/>
      <color rgb="FFFF0000"/>
      <name val="Arial"/>
      <family val="2"/>
      <charset val="238"/>
    </font>
    <font>
      <b/>
      <sz val="10"/>
      <name val="Arial"/>
      <family val="2"/>
      <charset val="238"/>
    </font>
    <font>
      <b/>
      <sz val="12"/>
      <color rgb="FFFF0000"/>
      <name val="Arial CE"/>
      <family val="2"/>
      <charset val="238"/>
    </font>
    <font>
      <b/>
      <sz val="10"/>
      <color theme="1"/>
      <name val="Arial"/>
      <family val="2"/>
      <charset val="238"/>
    </font>
    <font>
      <b/>
      <sz val="14"/>
      <color theme="1"/>
      <name val="Arial"/>
      <family val="2"/>
      <charset val="238"/>
    </font>
    <font>
      <sz val="11"/>
      <name val="Calibri"/>
      <family val="2"/>
      <charset val="238"/>
      <scheme val="minor"/>
    </font>
    <font>
      <b/>
      <sz val="12"/>
      <color theme="1"/>
      <name val="Arial"/>
      <family val="2"/>
      <charset val="238"/>
    </font>
    <font>
      <i/>
      <sz val="11"/>
      <color theme="1"/>
      <name val="Arial"/>
      <family val="2"/>
      <charset val="238"/>
    </font>
    <font>
      <i/>
      <sz val="11"/>
      <name val="Arial"/>
      <family val="2"/>
      <charset val="238"/>
    </font>
    <font>
      <sz val="10"/>
      <name val="Calibri"/>
      <family val="2"/>
      <charset val="238"/>
    </font>
    <font>
      <sz val="11"/>
      <color theme="1"/>
      <name val="Arial"/>
      <family val="2"/>
      <charset val="238"/>
    </font>
    <font>
      <sz val="9"/>
      <name val="Arial"/>
      <family val="2"/>
      <charset val="238"/>
    </font>
    <font>
      <sz val="11"/>
      <color indexed="8"/>
      <name val="Arial"/>
      <family val="2"/>
      <charset val="238"/>
    </font>
    <font>
      <sz val="9"/>
      <color indexed="8"/>
      <name val="Arial"/>
      <family val="2"/>
      <charset val="238"/>
    </font>
    <font>
      <b/>
      <sz val="10"/>
      <color indexed="8"/>
      <name val="Arial"/>
      <family val="2"/>
      <charset val="238"/>
    </font>
    <font>
      <sz val="11"/>
      <name val="Arial"/>
      <family val="2"/>
      <charset val="238"/>
    </font>
    <font>
      <b/>
      <sz val="9"/>
      <name val="Arial"/>
      <family val="2"/>
      <charset val="238"/>
    </font>
    <font>
      <b/>
      <i/>
      <sz val="14"/>
      <name val="Calibri"/>
      <family val="2"/>
      <charset val="238"/>
      <scheme val="minor"/>
    </font>
    <font>
      <sz val="9"/>
      <name val="Century"/>
      <family val="1"/>
      <charset val="238"/>
    </font>
    <font>
      <sz val="9"/>
      <name val="Symbol"/>
      <family val="1"/>
      <charset val="2"/>
    </font>
    <font>
      <vertAlign val="superscript"/>
      <sz val="9"/>
      <name val="Arial"/>
      <family val="2"/>
      <charset val="238"/>
    </font>
    <font>
      <sz val="8.5"/>
      <color theme="1"/>
      <name val="Arial"/>
      <family val="2"/>
      <charset val="238"/>
    </font>
    <font>
      <sz val="9"/>
      <color rgb="FF000000"/>
      <name val="Arial"/>
      <family val="2"/>
      <charset val="238"/>
    </font>
    <font>
      <b/>
      <sz val="11"/>
      <color theme="1"/>
      <name val="Calibri"/>
      <family val="2"/>
      <scheme val="minor"/>
    </font>
    <font>
      <b/>
      <sz val="10"/>
      <color rgb="FFFF0000"/>
      <name val="Arial"/>
      <family val="2"/>
      <charset val="238"/>
    </font>
    <font>
      <sz val="10"/>
      <color theme="1"/>
      <name val="Calibri"/>
      <family val="2"/>
      <charset val="238"/>
    </font>
    <font>
      <sz val="14"/>
      <color theme="1"/>
      <name val="Arial"/>
      <family val="2"/>
      <charset val="238"/>
    </font>
    <font>
      <b/>
      <sz val="11"/>
      <color theme="1"/>
      <name val="Arial"/>
      <family val="2"/>
      <charset val="238"/>
    </font>
    <font>
      <b/>
      <sz val="10"/>
      <name val="Arial CE"/>
      <charset val="238"/>
    </font>
    <font>
      <b/>
      <sz val="11"/>
      <name val="Calibri"/>
      <family val="2"/>
      <charset val="238"/>
      <scheme val="minor"/>
    </font>
    <font>
      <b/>
      <sz val="9"/>
      <color theme="1"/>
      <name val="Arial"/>
      <family val="2"/>
      <charset val="238"/>
    </font>
    <font>
      <sz val="14"/>
      <name val="Arial"/>
      <family val="2"/>
      <charset val="238"/>
    </font>
    <font>
      <b/>
      <sz val="20"/>
      <name val="Calibri"/>
      <family val="2"/>
      <charset val="238"/>
      <scheme val="minor"/>
    </font>
    <font>
      <sz val="14"/>
      <name val="Calibri"/>
      <family val="2"/>
      <charset val="238"/>
      <scheme val="minor"/>
    </font>
    <font>
      <b/>
      <sz val="20"/>
      <color theme="1"/>
      <name val="Arial"/>
      <family val="2"/>
      <charset val="238"/>
    </font>
    <font>
      <b/>
      <sz val="20"/>
      <name val="Arial"/>
      <family val="2"/>
      <charset val="238"/>
    </font>
    <font>
      <sz val="10"/>
      <color indexed="8"/>
      <name val="Arial CE"/>
      <charset val="238"/>
    </font>
    <font>
      <sz val="10"/>
      <color indexed="8"/>
      <name val="Arial CE"/>
      <family val="2"/>
      <charset val="238"/>
    </font>
    <font>
      <sz val="10"/>
      <color theme="1"/>
      <name val="Arial"/>
      <family val="2"/>
      <charset val="238"/>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0"/>
      </patternFill>
    </fill>
    <fill>
      <patternFill patternType="solid">
        <fgColor theme="1" tint="0.499984740745262"/>
        <bgColor indexed="64"/>
      </patternFill>
    </fill>
    <fill>
      <patternFill patternType="solid">
        <fgColor indexed="8"/>
        <bgColor indexed="64"/>
      </patternFill>
    </fill>
    <fill>
      <patternFill patternType="solid">
        <fgColor theme="0" tint="-0.249977111117893"/>
        <bgColor indexed="0"/>
      </patternFill>
    </fill>
    <fill>
      <patternFill patternType="solid">
        <fgColor rgb="FFC6EFCE"/>
      </patternFill>
    </fill>
    <fill>
      <patternFill patternType="solid">
        <fgColor theme="4" tint="0.59999389629810485"/>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64"/>
      </bottom>
      <diagonal/>
    </border>
    <border>
      <left/>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22"/>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medium">
        <color indexed="64"/>
      </top>
      <bottom style="thin">
        <color indexed="64"/>
      </bottom>
      <diagonal/>
    </border>
  </borders>
  <cellStyleXfs count="22">
    <xf numFmtId="0" fontId="0" fillId="0" borderId="0"/>
    <xf numFmtId="0" fontId="10" fillId="0" borderId="0"/>
    <xf numFmtId="0" fontId="10" fillId="0" borderId="0"/>
    <xf numFmtId="0" fontId="10" fillId="0" borderId="0"/>
    <xf numFmtId="0" fontId="17" fillId="0" borderId="0"/>
    <xf numFmtId="0" fontId="21" fillId="0" borderId="0"/>
    <xf numFmtId="0" fontId="19" fillId="0" borderId="0"/>
    <xf numFmtId="0" fontId="20" fillId="0" borderId="0"/>
    <xf numFmtId="0" fontId="18" fillId="0" borderId="0"/>
    <xf numFmtId="0" fontId="18" fillId="0" borderId="10">
      <alignment horizontal="left" vertical="top" wrapText="1"/>
    </xf>
    <xf numFmtId="0" fontId="2" fillId="0" borderId="0"/>
    <xf numFmtId="0" fontId="24" fillId="0" borderId="0">
      <alignment horizontal="left" vertical="top" wrapText="1" readingOrder="1"/>
    </xf>
    <xf numFmtId="0" fontId="19" fillId="0" borderId="0"/>
    <xf numFmtId="0" fontId="20" fillId="0" borderId="0"/>
    <xf numFmtId="0" fontId="26" fillId="0" borderId="0"/>
    <xf numFmtId="0" fontId="20" fillId="0" borderId="0"/>
    <xf numFmtId="0" fontId="20" fillId="0" borderId="0">
      <alignment vertical="top" wrapText="1"/>
    </xf>
    <xf numFmtId="0" fontId="19" fillId="0" borderId="0"/>
    <xf numFmtId="0" fontId="20" fillId="0" borderId="0"/>
    <xf numFmtId="44" fontId="15" fillId="0" borderId="0" applyFont="0" applyFill="0" applyBorder="0" applyAlignment="0" applyProtection="0"/>
    <xf numFmtId="0" fontId="21" fillId="0" borderId="0"/>
    <xf numFmtId="0" fontId="38" fillId="9" borderId="0" applyNumberFormat="0" applyBorder="0" applyAlignment="0" applyProtection="0"/>
  </cellStyleXfs>
  <cellXfs count="1172">
    <xf numFmtId="0" fontId="0" fillId="0" borderId="0" xfId="0"/>
    <xf numFmtId="0" fontId="3" fillId="2" borderId="1" xfId="0" applyFont="1" applyFill="1" applyBorder="1" applyAlignment="1">
      <alignment wrapText="1"/>
    </xf>
    <xf numFmtId="0" fontId="3" fillId="2" borderId="1" xfId="0" applyFont="1" applyFill="1" applyBorder="1"/>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4" fillId="4" borderId="1" xfId="0" applyFont="1" applyFill="1" applyBorder="1"/>
    <xf numFmtId="0" fontId="4" fillId="2" borderId="1" xfId="0" applyFont="1" applyFill="1" applyBorder="1"/>
    <xf numFmtId="4" fontId="6" fillId="2" borderId="1" xfId="0" applyNumberFormat="1" applyFont="1" applyFill="1" applyBorder="1"/>
    <xf numFmtId="0" fontId="4" fillId="4" borderId="1" xfId="0" applyFont="1" applyFill="1" applyBorder="1" applyAlignment="1">
      <alignment horizontal="right"/>
    </xf>
    <xf numFmtId="4" fontId="7" fillId="4" borderId="1" xfId="0" applyNumberFormat="1" applyFont="1" applyFill="1" applyBorder="1"/>
    <xf numFmtId="0" fontId="0" fillId="0" borderId="0" xfId="0" applyFill="1" applyAlignment="1">
      <alignment horizontal="right" vertical="top"/>
    </xf>
    <xf numFmtId="0" fontId="8" fillId="0" borderId="0" xfId="0" applyFont="1" applyAlignment="1">
      <alignment horizontal="center" vertical="center" textRotation="90"/>
    </xf>
    <xf numFmtId="0" fontId="8" fillId="4" borderId="2" xfId="0" applyFont="1" applyFill="1" applyBorder="1" applyAlignment="1">
      <alignment horizontal="left" vertical="center"/>
    </xf>
    <xf numFmtId="0" fontId="0" fillId="4" borderId="3" xfId="0" applyFill="1" applyBorder="1"/>
    <xf numFmtId="0" fontId="0" fillId="0" borderId="0" xfId="0" applyFill="1"/>
    <xf numFmtId="0" fontId="8" fillId="0" borderId="0" xfId="0" applyFont="1" applyFill="1" applyBorder="1" applyAlignment="1">
      <alignment horizontal="left" vertical="center"/>
    </xf>
    <xf numFmtId="0" fontId="11" fillId="0" borderId="0" xfId="1" applyFont="1" applyFill="1" applyBorder="1" applyAlignment="1">
      <alignment horizontal="center" wrapText="1"/>
    </xf>
    <xf numFmtId="0" fontId="11" fillId="0" borderId="0" xfId="1" applyFont="1" applyFill="1" applyBorder="1" applyAlignment="1">
      <alignment horizontal="right" wrapText="1"/>
    </xf>
    <xf numFmtId="0" fontId="12" fillId="5" borderId="3" xfId="1" applyFont="1" applyFill="1" applyBorder="1" applyAlignment="1">
      <alignment horizontal="left" wrapText="1"/>
    </xf>
    <xf numFmtId="0" fontId="13" fillId="6" borderId="3" xfId="0" applyFont="1" applyFill="1" applyBorder="1"/>
    <xf numFmtId="0" fontId="12" fillId="2" borderId="5" xfId="1" applyFont="1" applyFill="1" applyBorder="1" applyAlignment="1">
      <alignment wrapText="1"/>
    </xf>
    <xf numFmtId="0" fontId="13" fillId="2" borderId="0" xfId="0" applyFont="1" applyFill="1" applyBorder="1"/>
    <xf numFmtId="4" fontId="4" fillId="2" borderId="6" xfId="0" applyNumberFormat="1" applyFont="1" applyFill="1" applyBorder="1"/>
    <xf numFmtId="0" fontId="12" fillId="2" borderId="7" xfId="1" applyFont="1" applyFill="1" applyBorder="1" applyAlignment="1">
      <alignment wrapText="1"/>
    </xf>
    <xf numFmtId="0" fontId="13" fillId="2" borderId="3" xfId="0" applyFont="1" applyFill="1" applyBorder="1"/>
    <xf numFmtId="4" fontId="4" fillId="2" borderId="3" xfId="0" applyNumberFormat="1" applyFont="1" applyFill="1" applyBorder="1"/>
    <xf numFmtId="0" fontId="14" fillId="0" borderId="0" xfId="1" applyFont="1" applyFill="1" applyBorder="1" applyAlignment="1">
      <alignment horizontal="center" vertical="center" textRotation="90" wrapText="1"/>
    </xf>
    <xf numFmtId="4" fontId="0" fillId="0" borderId="0" xfId="0" applyNumberFormat="1" applyFill="1"/>
    <xf numFmtId="0" fontId="11" fillId="0" borderId="0" xfId="1" applyFont="1" applyFill="1" applyBorder="1" applyAlignment="1">
      <alignment horizontal="right" vertical="top" wrapText="1"/>
    </xf>
    <xf numFmtId="0" fontId="12" fillId="2" borderId="2" xfId="1" applyFont="1" applyFill="1" applyBorder="1" applyAlignment="1">
      <alignment wrapText="1"/>
    </xf>
    <xf numFmtId="0" fontId="13" fillId="6" borderId="2" xfId="0" applyFont="1" applyFill="1" applyBorder="1" applyAlignment="1">
      <alignment wrapText="1"/>
    </xf>
    <xf numFmtId="4" fontId="4" fillId="6" borderId="3" xfId="0" applyNumberFormat="1" applyFont="1" applyFill="1" applyBorder="1"/>
    <xf numFmtId="0" fontId="8" fillId="0" borderId="6" xfId="0" applyFont="1" applyFill="1" applyBorder="1" applyAlignment="1">
      <alignment horizontal="left" vertical="center"/>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Fill="1" applyBorder="1"/>
    <xf numFmtId="0" fontId="3" fillId="0" borderId="0" xfId="0" applyFont="1" applyFill="1" applyBorder="1" applyAlignment="1">
      <alignment horizontal="right" vertical="top"/>
    </xf>
    <xf numFmtId="0" fontId="0" fillId="0" borderId="0" xfId="0" applyFill="1" applyBorder="1" applyAlignment="1">
      <alignment horizontal="left" vertical="top" wrapText="1"/>
    </xf>
    <xf numFmtId="0" fontId="11" fillId="0" borderId="14" xfId="3" applyFont="1" applyFill="1" applyBorder="1" applyAlignment="1">
      <alignment horizontal="right" wrapText="1"/>
    </xf>
    <xf numFmtId="0" fontId="11" fillId="0" borderId="14" xfId="3" applyFont="1" applyFill="1" applyBorder="1" applyAlignment="1">
      <alignment wrapText="1"/>
    </xf>
    <xf numFmtId="4" fontId="0" fillId="4" borderId="3" xfId="0" applyNumberFormat="1" applyFill="1" applyBorder="1"/>
    <xf numFmtId="4" fontId="9" fillId="0" borderId="0" xfId="0" applyNumberFormat="1" applyFont="1"/>
    <xf numFmtId="4" fontId="0" fillId="0" borderId="0" xfId="0" applyNumberFormat="1"/>
    <xf numFmtId="4" fontId="4" fillId="6" borderId="3" xfId="0" applyNumberFormat="1" applyFont="1" applyFill="1" applyBorder="1" applyAlignment="1">
      <alignment horizontal="right"/>
    </xf>
    <xf numFmtId="4" fontId="13" fillId="6" borderId="3" xfId="0" applyNumberFormat="1" applyFont="1" applyFill="1" applyBorder="1"/>
    <xf numFmtId="4" fontId="13" fillId="2" borderId="0" xfId="0" applyNumberFormat="1" applyFont="1" applyFill="1" applyBorder="1"/>
    <xf numFmtId="4" fontId="13" fillId="2" borderId="3" xfId="0" applyNumberFormat="1" applyFont="1" applyFill="1" applyBorder="1"/>
    <xf numFmtId="4" fontId="3" fillId="2" borderId="1" xfId="0" applyNumberFormat="1" applyFont="1" applyFill="1" applyBorder="1"/>
    <xf numFmtId="4" fontId="3" fillId="2" borderId="1" xfId="0" applyNumberFormat="1" applyFont="1" applyFill="1" applyBorder="1" applyAlignment="1">
      <alignment horizontal="center" wrapText="1"/>
    </xf>
    <xf numFmtId="4" fontId="0" fillId="2" borderId="1" xfId="0" applyNumberFormat="1" applyFill="1" applyBorder="1"/>
    <xf numFmtId="4" fontId="0" fillId="0" borderId="0" xfId="0" applyNumberFormat="1" applyFill="1" applyBorder="1"/>
    <xf numFmtId="4" fontId="0" fillId="4" borderId="4" xfId="0" applyNumberFormat="1" applyFill="1" applyBorder="1"/>
    <xf numFmtId="4" fontId="3" fillId="2" borderId="1" xfId="0" applyNumberFormat="1" applyFont="1" applyFill="1" applyBorder="1" applyAlignment="1">
      <alignment horizontal="center"/>
    </xf>
    <xf numFmtId="4" fontId="0" fillId="2" borderId="1" xfId="0" applyNumberFormat="1" applyFont="1" applyFill="1" applyBorder="1"/>
    <xf numFmtId="0" fontId="0" fillId="2" borderId="1" xfId="0" applyFont="1" applyFill="1" applyBorder="1"/>
    <xf numFmtId="0" fontId="11" fillId="0" borderId="0" xfId="3" applyFont="1" applyFill="1" applyBorder="1" applyAlignment="1">
      <alignment horizontal="right" wrapText="1"/>
    </xf>
    <xf numFmtId="0" fontId="11" fillId="0" borderId="0" xfId="3" applyFont="1" applyFill="1" applyBorder="1" applyAlignment="1">
      <alignment wrapText="1"/>
    </xf>
    <xf numFmtId="0" fontId="0" fillId="2" borderId="1" xfId="0" applyFont="1" applyFill="1" applyBorder="1" applyAlignment="1">
      <alignment wrapText="1"/>
    </xf>
    <xf numFmtId="0" fontId="16" fillId="2" borderId="1" xfId="0" applyFont="1" applyFill="1" applyBorder="1"/>
    <xf numFmtId="4" fontId="16" fillId="2" borderId="1" xfId="0" applyNumberFormat="1" applyFont="1" applyFill="1" applyBorder="1"/>
    <xf numFmtId="0" fontId="0" fillId="2" borderId="0" xfId="0" applyFill="1" applyAlignment="1">
      <alignment wrapText="1"/>
    </xf>
    <xf numFmtId="0" fontId="0" fillId="2" borderId="0" xfId="0" applyFill="1"/>
    <xf numFmtId="0" fontId="12" fillId="2" borderId="21" xfId="1" applyFont="1" applyFill="1" applyBorder="1" applyAlignment="1">
      <alignment wrapText="1"/>
    </xf>
    <xf numFmtId="0" fontId="11" fillId="0" borderId="0" xfId="1" applyFont="1" applyFill="1" applyBorder="1" applyAlignment="1">
      <alignment horizontal="right" vertical="top"/>
    </xf>
    <xf numFmtId="0" fontId="0" fillId="0" borderId="0" xfId="0" applyFill="1" applyAlignment="1">
      <alignment horizontal="lef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2" borderId="1" xfId="0" applyFont="1" applyFill="1" applyBorder="1" applyAlignment="1">
      <alignment horizontal="left" wrapText="1"/>
    </xf>
    <xf numFmtId="0" fontId="12" fillId="5" borderId="18" xfId="1" applyFont="1" applyFill="1" applyBorder="1" applyAlignment="1">
      <alignment horizontal="center" vertical="center" wrapText="1"/>
    </xf>
    <xf numFmtId="0" fontId="0" fillId="0" borderId="19" xfId="0" applyFill="1" applyBorder="1" applyAlignment="1">
      <alignment wrapText="1"/>
    </xf>
    <xf numFmtId="0" fontId="11" fillId="0" borderId="0" xfId="2" applyFont="1" applyFill="1" applyBorder="1" applyAlignment="1">
      <alignment horizontal="right" wrapText="1"/>
    </xf>
    <xf numFmtId="4" fontId="7" fillId="0" borderId="0" xfId="0" applyNumberFormat="1" applyFont="1" applyFill="1" applyBorder="1"/>
    <xf numFmtId="0" fontId="4" fillId="4" borderId="1" xfId="0" applyFont="1" applyFill="1" applyBorder="1" applyAlignment="1">
      <alignment horizontal="center" wrapText="1"/>
    </xf>
    <xf numFmtId="4" fontId="25" fillId="0" borderId="18" xfId="14" applyNumberFormat="1" applyFont="1" applyFill="1" applyBorder="1" applyAlignment="1" applyProtection="1">
      <alignment horizontal="right"/>
      <protection locked="0"/>
    </xf>
    <xf numFmtId="4" fontId="25" fillId="0" borderId="22" xfId="14" applyNumberFormat="1" applyFont="1" applyFill="1" applyBorder="1" applyAlignment="1" applyProtection="1">
      <alignment horizontal="right"/>
      <protection locked="0"/>
    </xf>
    <xf numFmtId="0" fontId="30" fillId="0" borderId="28" xfId="10" applyFont="1" applyBorder="1" applyAlignment="1" applyProtection="1">
      <alignment horizontal="right"/>
      <protection locked="0"/>
    </xf>
    <xf numFmtId="0" fontId="30" fillId="0" borderId="30" xfId="10" applyFont="1" applyBorder="1" applyAlignment="1" applyProtection="1">
      <alignment horizontal="right"/>
      <protection locked="0"/>
    </xf>
    <xf numFmtId="4" fontId="25" fillId="0" borderId="28" xfId="14" applyNumberFormat="1" applyFont="1" applyFill="1" applyBorder="1" applyAlignment="1" applyProtection="1">
      <alignment horizontal="right"/>
      <protection locked="0"/>
    </xf>
    <xf numFmtId="4" fontId="25" fillId="0" borderId="39" xfId="14" applyNumberFormat="1" applyFont="1" applyFill="1" applyBorder="1" applyAlignment="1" applyProtection="1">
      <alignment horizontal="right"/>
      <protection locked="0"/>
    </xf>
    <xf numFmtId="4" fontId="25" fillId="0" borderId="30" xfId="14" applyNumberFormat="1" applyFont="1" applyFill="1" applyBorder="1" applyAlignment="1" applyProtection="1">
      <alignment horizontal="right"/>
      <protection locked="0"/>
    </xf>
    <xf numFmtId="0" fontId="30" fillId="0" borderId="27" xfId="10" applyFont="1" applyBorder="1" applyAlignment="1" applyProtection="1">
      <alignment wrapText="1"/>
      <protection locked="0"/>
    </xf>
    <xf numFmtId="0" fontId="21" fillId="0" borderId="0" xfId="5"/>
    <xf numFmtId="0" fontId="0" fillId="2" borderId="1" xfId="0" applyFill="1" applyBorder="1" applyAlignment="1">
      <alignment vertical="top"/>
    </xf>
    <xf numFmtId="0" fontId="33" fillId="0" borderId="0" xfId="3" applyFont="1" applyFill="1" applyBorder="1" applyAlignment="1">
      <alignment horizontal="right" wrapText="1"/>
    </xf>
    <xf numFmtId="0" fontId="32" fillId="0" borderId="0" xfId="0" applyFont="1" applyFill="1" applyAlignment="1">
      <alignment horizontal="center" vertical="center" textRotation="90"/>
    </xf>
    <xf numFmtId="0" fontId="33" fillId="0" borderId="0" xfId="1" applyFont="1" applyFill="1" applyBorder="1" applyAlignment="1">
      <alignment horizontal="right" wrapText="1"/>
    </xf>
    <xf numFmtId="0" fontId="16" fillId="0" borderId="0" xfId="0" applyFont="1" applyFill="1"/>
    <xf numFmtId="0" fontId="34" fillId="2" borderId="5" xfId="1" applyFont="1" applyFill="1" applyBorder="1" applyAlignment="1">
      <alignment wrapText="1"/>
    </xf>
    <xf numFmtId="0" fontId="35" fillId="2" borderId="3" xfId="0" applyFont="1" applyFill="1" applyBorder="1"/>
    <xf numFmtId="4" fontId="35" fillId="2" borderId="3" xfId="0" applyNumberFormat="1" applyFont="1" applyFill="1" applyBorder="1"/>
    <xf numFmtId="4" fontId="36" fillId="2" borderId="3" xfId="0" applyNumberFormat="1" applyFont="1" applyFill="1" applyBorder="1"/>
    <xf numFmtId="0" fontId="0" fillId="2" borderId="0" xfId="0" applyFill="1" applyAlignment="1">
      <alignment horizontal="center"/>
    </xf>
    <xf numFmtId="0" fontId="0" fillId="2" borderId="19" xfId="0" applyFill="1" applyBorder="1" applyAlignment="1">
      <alignment wrapText="1"/>
    </xf>
    <xf numFmtId="0" fontId="3" fillId="2" borderId="50" xfId="0" applyFont="1" applyFill="1" applyBorder="1" applyAlignment="1">
      <alignment horizontal="center" wrapText="1"/>
    </xf>
    <xf numFmtId="0" fontId="3" fillId="2" borderId="50" xfId="0" applyFont="1" applyFill="1" applyBorder="1" applyAlignment="1">
      <alignment horizontal="right"/>
    </xf>
    <xf numFmtId="0" fontId="0" fillId="2" borderId="19" xfId="0" applyFill="1" applyBorder="1" applyAlignment="1">
      <alignment horizontal="right"/>
    </xf>
    <xf numFmtId="0" fontId="0" fillId="2" borderId="1" xfId="0" applyFill="1" applyBorder="1" applyAlignment="1">
      <alignment horizontal="right"/>
    </xf>
    <xf numFmtId="0" fontId="0" fillId="2" borderId="0" xfId="0" applyFill="1" applyAlignment="1">
      <alignment horizontal="right"/>
    </xf>
    <xf numFmtId="0" fontId="12" fillId="2" borderId="7" xfId="1" applyFont="1" applyFill="1" applyBorder="1" applyAlignment="1">
      <alignment horizontal="center" wrapText="1"/>
    </xf>
    <xf numFmtId="0" fontId="3" fillId="2" borderId="1" xfId="0" applyFont="1" applyFill="1" applyBorder="1" applyAlignment="1">
      <alignment horizontal="left" vertical="top"/>
    </xf>
    <xf numFmtId="4" fontId="5" fillId="2" borderId="1" xfId="0" applyNumberFormat="1" applyFont="1" applyFill="1" applyBorder="1"/>
    <xf numFmtId="0" fontId="12" fillId="8" borderId="1" xfId="1" applyFont="1" applyFill="1" applyBorder="1" applyAlignment="1">
      <alignment horizontal="center" vertical="center" wrapText="1"/>
    </xf>
    <xf numFmtId="0" fontId="0" fillId="2" borderId="1" xfId="0" applyFill="1" applyBorder="1" applyAlignment="1">
      <alignment horizontal="left" vertical="top"/>
    </xf>
    <xf numFmtId="4" fontId="0" fillId="2" borderId="1" xfId="0" applyNumberFormat="1" applyFill="1" applyBorder="1" applyAlignment="1">
      <alignment horizontal="right" vertical="top"/>
    </xf>
    <xf numFmtId="0" fontId="12" fillId="2" borderId="7" xfId="1" quotePrefix="1" applyFont="1" applyFill="1" applyBorder="1" applyAlignment="1">
      <alignment horizontal="center" wrapText="1"/>
    </xf>
    <xf numFmtId="0" fontId="37" fillId="8" borderId="1" xfId="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vertical="top"/>
    </xf>
    <xf numFmtId="0" fontId="8" fillId="0" borderId="6"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vertical="top"/>
    </xf>
    <xf numFmtId="4" fontId="16" fillId="2" borderId="1" xfId="0" applyNumberFormat="1" applyFont="1" applyFill="1" applyBorder="1" applyAlignment="1">
      <alignment horizontal="right" vertical="top"/>
    </xf>
    <xf numFmtId="4" fontId="0" fillId="0" borderId="0" xfId="0" applyNumberFormat="1" applyFill="1" applyBorder="1" applyAlignment="1">
      <alignment horizontal="right" vertical="top"/>
    </xf>
    <xf numFmtId="4" fontId="3" fillId="2" borderId="1" xfId="0" applyNumberFormat="1" applyFont="1" applyFill="1" applyBorder="1" applyAlignment="1">
      <alignment horizontal="right" vertical="top"/>
    </xf>
    <xf numFmtId="4" fontId="3" fillId="2" borderId="1" xfId="0" applyNumberFormat="1" applyFont="1" applyFill="1" applyBorder="1" applyAlignment="1">
      <alignment horizontal="right" vertical="top" wrapText="1"/>
    </xf>
    <xf numFmtId="0" fontId="8" fillId="0" borderId="6" xfId="0" applyFont="1" applyFill="1" applyBorder="1" applyAlignment="1">
      <alignment horizontal="left" vertical="top"/>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xf>
    <xf numFmtId="4" fontId="0" fillId="2" borderId="1" xfId="0" applyNumberFormat="1" applyFill="1" applyBorder="1" applyAlignment="1">
      <alignment vertical="top"/>
    </xf>
    <xf numFmtId="0" fontId="34" fillId="2" borderId="7" xfId="1" applyFont="1" applyFill="1" applyBorder="1" applyAlignment="1">
      <alignment horizontal="center" wrapText="1"/>
    </xf>
    <xf numFmtId="0" fontId="0" fillId="2" borderId="1" xfId="0" applyFont="1" applyFill="1" applyBorder="1" applyAlignment="1">
      <alignment vertical="top"/>
    </xf>
    <xf numFmtId="4" fontId="0" fillId="2" borderId="1" xfId="0" applyNumberFormat="1" applyFont="1" applyFill="1" applyBorder="1" applyAlignment="1">
      <alignment vertical="top"/>
    </xf>
    <xf numFmtId="4" fontId="16" fillId="2" borderId="1" xfId="0" applyNumberFormat="1" applyFont="1" applyFill="1" applyBorder="1" applyAlignment="1">
      <alignment vertical="top"/>
    </xf>
    <xf numFmtId="0" fontId="0" fillId="2" borderId="1" xfId="0" applyFont="1" applyFill="1" applyBorder="1" applyAlignment="1">
      <alignment vertical="top" wrapText="1"/>
    </xf>
    <xf numFmtId="0" fontId="16" fillId="2" borderId="1" xfId="0" applyFont="1" applyFill="1" applyBorder="1" applyAlignment="1">
      <alignment vertical="top"/>
    </xf>
    <xf numFmtId="0" fontId="0" fillId="2" borderId="0" xfId="0" applyFill="1" applyAlignment="1">
      <alignment horizontal="right" vertical="top"/>
    </xf>
    <xf numFmtId="0" fontId="11" fillId="2" borderId="1" xfId="1" applyFont="1" applyFill="1" applyBorder="1" applyAlignment="1">
      <alignment horizontal="right" vertical="top"/>
    </xf>
    <xf numFmtId="0" fontId="11" fillId="2" borderId="14" xfId="3" applyFont="1" applyFill="1" applyBorder="1" applyAlignment="1">
      <alignment horizontal="right" wrapText="1"/>
    </xf>
    <xf numFmtId="0" fontId="11" fillId="2" borderId="0" xfId="1" applyFont="1" applyFill="1" applyBorder="1" applyAlignment="1">
      <alignment horizontal="right" vertical="top" wrapText="1"/>
    </xf>
    <xf numFmtId="0" fontId="0" fillId="2" borderId="0" xfId="0"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right" vertical="top"/>
    </xf>
    <xf numFmtId="3" fontId="0" fillId="2" borderId="0" xfId="0" applyNumberFormat="1" applyFill="1" applyAlignment="1">
      <alignment horizontal="right" vertical="top"/>
    </xf>
    <xf numFmtId="49" fontId="0" fillId="2" borderId="0" xfId="0" applyNumberFormat="1" applyFill="1" applyAlignment="1">
      <alignment horizontal="right" vertical="top"/>
    </xf>
    <xf numFmtId="0" fontId="0" fillId="2" borderId="0" xfId="0" applyFill="1" applyBorder="1" applyAlignment="1">
      <alignment horizontal="right" vertical="top"/>
    </xf>
    <xf numFmtId="0" fontId="3" fillId="2" borderId="0" xfId="0" applyFont="1" applyFill="1" applyBorder="1" applyAlignment="1">
      <alignment horizontal="right" vertical="top"/>
    </xf>
    <xf numFmtId="0" fontId="0" fillId="2" borderId="1" xfId="0" applyFill="1" applyBorder="1" applyAlignment="1">
      <alignment horizontal="right" vertical="top"/>
    </xf>
    <xf numFmtId="0" fontId="16" fillId="2" borderId="0" xfId="0" applyFont="1" applyFill="1" applyAlignment="1">
      <alignment horizontal="right" vertical="top"/>
    </xf>
    <xf numFmtId="0" fontId="33" fillId="2" borderId="14" xfId="3" applyFont="1" applyFill="1" applyBorder="1" applyAlignment="1">
      <alignment horizontal="right" wrapText="1"/>
    </xf>
    <xf numFmtId="0" fontId="11" fillId="2" borderId="0" xfId="3" applyFont="1" applyFill="1" applyBorder="1" applyAlignment="1">
      <alignment horizontal="right" wrapText="1"/>
    </xf>
    <xf numFmtId="0" fontId="11" fillId="2" borderId="14" xfId="2" applyFont="1" applyFill="1" applyBorder="1" applyAlignment="1">
      <alignment horizontal="right" wrapText="1"/>
    </xf>
    <xf numFmtId="0" fontId="11" fillId="2" borderId="1" xfId="1" applyFont="1" applyFill="1" applyBorder="1" applyAlignment="1">
      <alignment horizontal="right" vertical="top" wrapText="1"/>
    </xf>
    <xf numFmtId="0" fontId="8" fillId="0" borderId="0" xfId="5" applyFont="1" applyFill="1" applyBorder="1" applyAlignment="1">
      <alignment horizontal="left" vertical="center"/>
    </xf>
    <xf numFmtId="0" fontId="21" fillId="0" borderId="0" xfId="5" applyAlignment="1">
      <alignment wrapText="1"/>
    </xf>
    <xf numFmtId="4" fontId="21" fillId="0" borderId="0" xfId="5" applyNumberFormat="1"/>
    <xf numFmtId="0" fontId="8" fillId="0" borderId="0" xfId="5" applyFont="1" applyFill="1" applyAlignment="1">
      <alignment horizontal="center" vertical="center" textRotation="90"/>
    </xf>
    <xf numFmtId="49" fontId="20" fillId="2" borderId="0" xfId="5" applyNumberFormat="1" applyFont="1" applyFill="1" applyAlignment="1" applyProtection="1">
      <alignment vertical="top"/>
    </xf>
    <xf numFmtId="49" fontId="20" fillId="2" borderId="0" xfId="5" applyNumberFormat="1" applyFont="1" applyFill="1" applyProtection="1"/>
    <xf numFmtId="0" fontId="20" fillId="2" borderId="0" xfId="5" applyFont="1" applyFill="1" applyAlignment="1" applyProtection="1">
      <alignment horizontal="center"/>
    </xf>
    <xf numFmtId="0" fontId="20" fillId="2" borderId="0" xfId="5" applyFont="1" applyFill="1" applyAlignment="1" applyProtection="1">
      <alignment horizontal="right"/>
    </xf>
    <xf numFmtId="164" fontId="20" fillId="2" borderId="0" xfId="5" applyNumberFormat="1" applyFont="1" applyFill="1" applyAlignment="1" applyProtection="1">
      <alignment horizontal="right"/>
      <protection locked="0"/>
    </xf>
    <xf numFmtId="49" fontId="42" fillId="2" borderId="0" xfId="5" applyNumberFormat="1" applyFont="1" applyFill="1" applyAlignment="1" applyProtection="1">
      <alignment vertical="top"/>
    </xf>
    <xf numFmtId="49" fontId="42" fillId="2" borderId="0" xfId="5" applyNumberFormat="1" applyFont="1" applyFill="1" applyProtection="1"/>
    <xf numFmtId="0" fontId="42" fillId="2" borderId="0" xfId="5" applyFont="1" applyFill="1" applyAlignment="1" applyProtection="1">
      <alignment horizontal="center"/>
    </xf>
    <xf numFmtId="0" fontId="42" fillId="2" borderId="0" xfId="5" applyFont="1" applyFill="1" applyAlignment="1" applyProtection="1">
      <alignment horizontal="right"/>
    </xf>
    <xf numFmtId="164" fontId="42" fillId="2" borderId="0" xfId="5" applyNumberFormat="1" applyFont="1" applyFill="1" applyAlignment="1" applyProtection="1">
      <alignment horizontal="right"/>
      <protection locked="0"/>
    </xf>
    <xf numFmtId="49" fontId="42" fillId="2" borderId="0" xfId="5" applyNumberFormat="1" applyFont="1" applyFill="1" applyAlignment="1" applyProtection="1">
      <alignment horizontal="left" vertical="top"/>
    </xf>
    <xf numFmtId="49" fontId="43" fillId="2" borderId="0" xfId="5" applyNumberFormat="1" applyFont="1" applyFill="1" applyAlignment="1" applyProtection="1">
      <alignment horizontal="left" vertical="top"/>
    </xf>
    <xf numFmtId="49" fontId="20" fillId="2" borderId="0" xfId="5" applyNumberFormat="1" applyFont="1" applyFill="1" applyAlignment="1" applyProtection="1">
      <alignment horizontal="left"/>
    </xf>
    <xf numFmtId="0" fontId="20" fillId="2" borderId="0" xfId="5" applyNumberFormat="1" applyFont="1" applyFill="1" applyAlignment="1" applyProtection="1">
      <alignment wrapText="1"/>
    </xf>
    <xf numFmtId="2" fontId="20" fillId="2" borderId="0" xfId="5" applyNumberFormat="1" applyFont="1" applyFill="1" applyAlignment="1" applyProtection="1">
      <alignment horizontal="right"/>
    </xf>
    <xf numFmtId="164" fontId="20" fillId="3" borderId="0" xfId="5" applyNumberFormat="1" applyFont="1" applyFill="1" applyAlignment="1" applyProtection="1">
      <alignment horizontal="right"/>
      <protection locked="0"/>
    </xf>
    <xf numFmtId="164" fontId="20" fillId="2" borderId="0" xfId="20" applyNumberFormat="1" applyFont="1" applyFill="1" applyAlignment="1"/>
    <xf numFmtId="49" fontId="20" fillId="2" borderId="0" xfId="5" applyNumberFormat="1" applyFont="1" applyFill="1" applyAlignment="1" applyProtection="1">
      <alignment wrapText="1"/>
    </xf>
    <xf numFmtId="164" fontId="20" fillId="3" borderId="0" xfId="5" applyNumberFormat="1" applyFont="1" applyFill="1" applyProtection="1">
      <protection locked="0"/>
    </xf>
    <xf numFmtId="164" fontId="20" fillId="2" borderId="0" xfId="5" applyNumberFormat="1" applyFont="1" applyFill="1" applyProtection="1">
      <protection locked="0"/>
    </xf>
    <xf numFmtId="0" fontId="20" fillId="2" borderId="0" xfId="5" applyFont="1" applyFill="1" applyAlignment="1">
      <alignment horizontal="center"/>
    </xf>
    <xf numFmtId="164" fontId="20" fillId="2" borderId="0" xfId="5" applyNumberFormat="1" applyFont="1" applyFill="1" applyAlignment="1">
      <alignment horizontal="right"/>
    </xf>
    <xf numFmtId="0" fontId="20" fillId="2" borderId="0" xfId="5" applyFont="1" applyFill="1" applyAlignment="1" applyProtection="1">
      <alignment horizontal="left" wrapText="1"/>
    </xf>
    <xf numFmtId="164" fontId="20" fillId="2" borderId="0" xfId="5" applyNumberFormat="1" applyFont="1" applyFill="1" applyAlignment="1" applyProtection="1">
      <alignment horizontal="right"/>
    </xf>
    <xf numFmtId="49" fontId="42" fillId="2" borderId="51" xfId="5" applyNumberFormat="1" applyFont="1" applyFill="1" applyBorder="1" applyAlignment="1" applyProtection="1">
      <alignment vertical="top"/>
    </xf>
    <xf numFmtId="49" fontId="20" fillId="2" borderId="51" xfId="5" applyNumberFormat="1" applyFont="1" applyFill="1" applyBorder="1" applyAlignment="1" applyProtection="1">
      <alignment vertical="top"/>
    </xf>
    <xf numFmtId="0" fontId="42" fillId="2" borderId="51" xfId="5" applyFont="1" applyFill="1" applyBorder="1" applyAlignment="1" applyProtection="1">
      <alignment horizontal="left"/>
    </xf>
    <xf numFmtId="0" fontId="20" fillId="2" borderId="51" xfId="5" applyFont="1" applyFill="1" applyBorder="1" applyAlignment="1" applyProtection="1">
      <alignment horizontal="center"/>
    </xf>
    <xf numFmtId="164" fontId="42" fillId="2" borderId="51" xfId="5" applyNumberFormat="1" applyFont="1" applyFill="1" applyBorder="1" applyAlignment="1" applyProtection="1">
      <alignment horizontal="right"/>
      <protection locked="0"/>
    </xf>
    <xf numFmtId="49" fontId="42" fillId="2" borderId="0" xfId="5" applyNumberFormat="1" applyFont="1" applyFill="1" applyBorder="1" applyAlignment="1" applyProtection="1">
      <alignment vertical="top"/>
    </xf>
    <xf numFmtId="49" fontId="20" fillId="2" borderId="0" xfId="5" applyNumberFormat="1" applyFont="1" applyFill="1" applyBorder="1" applyAlignment="1" applyProtection="1">
      <alignment vertical="top"/>
    </xf>
    <xf numFmtId="0" fontId="42" fillId="2" borderId="0" xfId="5" applyFont="1" applyFill="1" applyBorder="1" applyAlignment="1" applyProtection="1">
      <alignment horizontal="left"/>
    </xf>
    <xf numFmtId="0" fontId="20" fillId="2" borderId="0" xfId="5" applyFont="1" applyFill="1" applyBorder="1" applyAlignment="1" applyProtection="1">
      <alignment horizontal="center"/>
    </xf>
    <xf numFmtId="164" fontId="20" fillId="2" borderId="0" xfId="5" applyNumberFormat="1" applyFont="1" applyFill="1" applyBorder="1" applyAlignment="1" applyProtection="1">
      <alignment horizontal="right"/>
    </xf>
    <xf numFmtId="164" fontId="42" fillId="2" borderId="0" xfId="5" applyNumberFormat="1" applyFont="1" applyFill="1" applyBorder="1" applyAlignment="1" applyProtection="1">
      <alignment horizontal="right"/>
      <protection locked="0"/>
    </xf>
    <xf numFmtId="164" fontId="42" fillId="2" borderId="0" xfId="5" applyNumberFormat="1" applyFont="1" applyFill="1" applyBorder="1" applyAlignment="1" applyProtection="1">
      <alignment horizontal="right"/>
    </xf>
    <xf numFmtId="49" fontId="43" fillId="2" borderId="0" xfId="5" applyNumberFormat="1" applyFont="1" applyFill="1" applyAlignment="1" applyProtection="1">
      <alignment vertical="top"/>
    </xf>
    <xf numFmtId="49" fontId="20" fillId="2" borderId="0" xfId="5" applyNumberFormat="1" applyFont="1" applyFill="1" applyAlignment="1">
      <alignment wrapText="1"/>
    </xf>
    <xf numFmtId="49" fontId="19" fillId="2" borderId="0" xfId="5" applyNumberFormat="1" applyFont="1" applyFill="1" applyAlignment="1">
      <alignment horizontal="left" wrapText="1"/>
    </xf>
    <xf numFmtId="164" fontId="20" fillId="3" borderId="0" xfId="5" applyNumberFormat="1" applyFont="1" applyFill="1" applyBorder="1" applyProtection="1">
      <protection locked="0"/>
    </xf>
    <xf numFmtId="0" fontId="20" fillId="2" borderId="0" xfId="5" applyNumberFormat="1" applyFont="1" applyFill="1" applyBorder="1" applyAlignment="1">
      <alignment wrapText="1"/>
    </xf>
    <xf numFmtId="0" fontId="20" fillId="2" borderId="0" xfId="5" applyFont="1" applyFill="1" applyProtection="1"/>
    <xf numFmtId="0" fontId="42" fillId="2" borderId="0" xfId="5" applyFont="1" applyFill="1" applyAlignment="1" applyProtection="1">
      <alignment vertical="top"/>
    </xf>
    <xf numFmtId="0" fontId="20" fillId="2" borderId="0" xfId="5" applyFont="1" applyFill="1" applyAlignment="1" applyProtection="1">
      <alignment vertical="top"/>
    </xf>
    <xf numFmtId="2" fontId="20" fillId="2" borderId="0" xfId="5" applyNumberFormat="1" applyFont="1" applyFill="1" applyBorder="1" applyAlignment="1" applyProtection="1">
      <alignment horizontal="right"/>
    </xf>
    <xf numFmtId="49" fontId="44" fillId="2" borderId="0" xfId="5" applyNumberFormat="1" applyFont="1" applyFill="1" applyAlignment="1" applyProtection="1">
      <alignment vertical="top"/>
    </xf>
    <xf numFmtId="49" fontId="45" fillId="2" borderId="0" xfId="5" applyNumberFormat="1" applyFont="1" applyFill="1" applyAlignment="1" applyProtection="1">
      <alignment vertical="top"/>
    </xf>
    <xf numFmtId="0" fontId="45" fillId="2" borderId="0" xfId="5" applyFont="1" applyFill="1" applyAlignment="1" applyProtection="1">
      <alignment horizontal="center"/>
    </xf>
    <xf numFmtId="2" fontId="45" fillId="2" borderId="0" xfId="5" applyNumberFormat="1" applyFont="1" applyFill="1" applyBorder="1" applyAlignment="1" applyProtection="1">
      <alignment horizontal="right"/>
    </xf>
    <xf numFmtId="164" fontId="45" fillId="2" borderId="0" xfId="5" applyNumberFormat="1" applyFont="1" applyFill="1" applyProtection="1">
      <protection locked="0"/>
    </xf>
    <xf numFmtId="164" fontId="45" fillId="2" borderId="0" xfId="5" applyNumberFormat="1" applyFont="1" applyFill="1" applyAlignment="1" applyProtection="1">
      <alignment horizontal="right"/>
      <protection locked="0"/>
    </xf>
    <xf numFmtId="49" fontId="20" fillId="2" borderId="0" xfId="5" applyNumberFormat="1" applyFont="1" applyFill="1" applyAlignment="1">
      <alignment vertical="top"/>
    </xf>
    <xf numFmtId="49" fontId="20" fillId="2" borderId="0" xfId="5" applyNumberFormat="1" applyFont="1" applyFill="1" applyAlignment="1">
      <alignment horizontal="left" wrapText="1"/>
    </xf>
    <xf numFmtId="49" fontId="45" fillId="2" borderId="0" xfId="5" applyNumberFormat="1" applyFont="1" applyFill="1" applyAlignment="1">
      <alignment vertical="top"/>
    </xf>
    <xf numFmtId="0" fontId="45" fillId="2" borderId="0" xfId="5" applyNumberFormat="1" applyFont="1" applyFill="1" applyAlignment="1">
      <alignment wrapText="1"/>
    </xf>
    <xf numFmtId="0" fontId="45" fillId="2" borderId="0" xfId="5" applyFont="1" applyFill="1" applyAlignment="1">
      <alignment horizontal="center"/>
    </xf>
    <xf numFmtId="164" fontId="45" fillId="2" borderId="0" xfId="5" applyNumberFormat="1" applyFont="1" applyFill="1" applyAlignment="1">
      <alignment horizontal="right"/>
    </xf>
    <xf numFmtId="49" fontId="47" fillId="2" borderId="0" xfId="5" applyNumberFormat="1" applyFont="1" applyFill="1" applyAlignment="1">
      <alignment vertical="top"/>
    </xf>
    <xf numFmtId="49" fontId="19" fillId="2" borderId="0" xfId="5" applyNumberFormat="1" applyFont="1" applyFill="1" applyAlignment="1">
      <alignment vertical="top"/>
    </xf>
    <xf numFmtId="0" fontId="20" fillId="2" borderId="0" xfId="20" applyFont="1" applyFill="1" applyAlignment="1">
      <alignment horizontal="center"/>
    </xf>
    <xf numFmtId="4" fontId="19" fillId="2" borderId="0" xfId="5" applyNumberFormat="1" applyFont="1" applyFill="1" applyAlignment="1" applyProtection="1">
      <alignment horizontal="right"/>
    </xf>
    <xf numFmtId="49" fontId="20" fillId="2" borderId="0" xfId="5" applyNumberFormat="1" applyFont="1" applyFill="1" applyAlignment="1" applyProtection="1">
      <alignment horizontal="left" wrapText="1"/>
    </xf>
    <xf numFmtId="0" fontId="45" fillId="2" borderId="0" xfId="5" applyFont="1" applyFill="1" applyProtection="1"/>
    <xf numFmtId="2" fontId="45" fillId="2" borderId="0" xfId="5" applyNumberFormat="1" applyFont="1" applyFill="1" applyAlignment="1" applyProtection="1">
      <alignment horizontal="right"/>
    </xf>
    <xf numFmtId="0" fontId="19" fillId="2" borderId="0" xfId="5" applyNumberFormat="1" applyFont="1" applyFill="1" applyAlignment="1" applyProtection="1">
      <alignment horizontal="left" wrapText="1"/>
    </xf>
    <xf numFmtId="0" fontId="19" fillId="2" borderId="0" xfId="5" applyFont="1" applyFill="1"/>
    <xf numFmtId="4" fontId="19" fillId="2" borderId="0" xfId="5" applyNumberFormat="1" applyFont="1" applyFill="1" applyProtection="1"/>
    <xf numFmtId="49" fontId="48" fillId="2" borderId="0" xfId="5" applyNumberFormat="1" applyFont="1" applyFill="1" applyAlignment="1" applyProtection="1">
      <alignment vertical="top"/>
    </xf>
    <xf numFmtId="164" fontId="45" fillId="2" borderId="0" xfId="5" applyNumberFormat="1" applyFont="1" applyFill="1" applyAlignment="1" applyProtection="1">
      <alignment horizontal="right"/>
    </xf>
    <xf numFmtId="49" fontId="0" fillId="2" borderId="1" xfId="0" applyNumberFormat="1" applyFill="1" applyBorder="1" applyAlignment="1">
      <alignment vertical="top"/>
    </xf>
    <xf numFmtId="0" fontId="0" fillId="2" borderId="1" xfId="0" applyFill="1" applyBorder="1" applyAlignment="1">
      <alignment horizontal="center"/>
    </xf>
    <xf numFmtId="49" fontId="49" fillId="2" borderId="1" xfId="0" applyNumberFormat="1" applyFont="1" applyFill="1" applyBorder="1" applyAlignment="1">
      <alignment horizontal="left" vertical="top"/>
    </xf>
    <xf numFmtId="49" fontId="50" fillId="2" borderId="1" xfId="0" applyNumberFormat="1" applyFont="1" applyFill="1" applyBorder="1" applyAlignment="1">
      <alignment horizontal="left" vertical="top"/>
    </xf>
    <xf numFmtId="0" fontId="50" fillId="2" borderId="1" xfId="0" applyFont="1" applyFill="1" applyBorder="1"/>
    <xf numFmtId="0" fontId="51" fillId="2" borderId="1" xfId="0" applyFont="1" applyFill="1" applyBorder="1"/>
    <xf numFmtId="49" fontId="49" fillId="2" borderId="1" xfId="0" applyNumberFormat="1" applyFont="1" applyFill="1" applyBorder="1" applyAlignment="1">
      <alignment vertical="top"/>
    </xf>
    <xf numFmtId="49" fontId="52" fillId="2" borderId="1" xfId="0" applyNumberFormat="1" applyFont="1" applyFill="1" applyBorder="1" applyAlignment="1">
      <alignment vertical="top"/>
    </xf>
    <xf numFmtId="0" fontId="52" fillId="2" borderId="1" xfId="0" applyFont="1" applyFill="1" applyBorder="1"/>
    <xf numFmtId="49" fontId="0" fillId="2" borderId="1" xfId="0" applyNumberFormat="1" applyFill="1" applyBorder="1" applyAlignment="1">
      <alignment vertical="top" wrapText="1"/>
    </xf>
    <xf numFmtId="0" fontId="53" fillId="2" borderId="1" xfId="0" applyFont="1" applyFill="1" applyBorder="1" applyAlignment="1">
      <alignment vertical="top" wrapText="1"/>
    </xf>
    <xf numFmtId="0" fontId="18" fillId="2" borderId="1" xfId="4" applyNumberFormat="1" applyFont="1" applyFill="1" applyBorder="1" applyAlignment="1" applyProtection="1">
      <alignment horizontal="left" vertical="top" wrapText="1"/>
      <protection locked="0"/>
    </xf>
    <xf numFmtId="0" fontId="51" fillId="2" borderId="0" xfId="0" applyFont="1" applyFill="1"/>
    <xf numFmtId="0" fontId="54" fillId="2" borderId="1" xfId="0" applyFont="1" applyFill="1" applyBorder="1" applyAlignment="1">
      <alignment vertical="top" wrapText="1"/>
    </xf>
    <xf numFmtId="0" fontId="19" fillId="2" borderId="1" xfId="4" applyNumberFormat="1" applyFont="1" applyFill="1" applyBorder="1" applyAlignment="1" applyProtection="1">
      <alignment horizontal="left" vertical="top" wrapText="1"/>
      <protection locked="0"/>
    </xf>
    <xf numFmtId="0" fontId="55" fillId="2" borderId="1" xfId="0" applyFont="1" applyFill="1" applyBorder="1" applyAlignment="1">
      <alignment vertical="center"/>
    </xf>
    <xf numFmtId="49" fontId="49" fillId="2" borderId="1" xfId="0" applyNumberFormat="1" applyFont="1" applyFill="1" applyBorder="1" applyAlignment="1">
      <alignment vertical="top" wrapText="1"/>
    </xf>
    <xf numFmtId="49" fontId="52" fillId="2" borderId="1" xfId="0" applyNumberFormat="1" applyFont="1" applyFill="1" applyBorder="1" applyAlignment="1">
      <alignment vertical="top" wrapText="1"/>
    </xf>
    <xf numFmtId="0" fontId="52" fillId="2" borderId="1" xfId="0" applyFont="1" applyFill="1" applyBorder="1" applyAlignment="1">
      <alignment vertical="top" wrapText="1"/>
    </xf>
    <xf numFmtId="0" fontId="52" fillId="2" borderId="18" xfId="0" applyFont="1" applyFill="1" applyBorder="1"/>
    <xf numFmtId="0" fontId="0" fillId="2" borderId="0" xfId="0" applyFill="1" applyBorder="1"/>
    <xf numFmtId="0" fontId="20" fillId="2" borderId="0" xfId="5" applyNumberFormat="1" applyFont="1" applyFill="1" applyAlignment="1" applyProtection="1">
      <alignment horizontal="left" wrapText="1"/>
    </xf>
    <xf numFmtId="164" fontId="20" fillId="2" borderId="0" xfId="5" applyNumberFormat="1" applyFont="1" applyFill="1"/>
    <xf numFmtId="0" fontId="20" fillId="2" borderId="0" xfId="5" applyFont="1" applyFill="1" applyAlignment="1">
      <alignment wrapText="1"/>
    </xf>
    <xf numFmtId="0" fontId="20" fillId="2" borderId="0" xfId="5" applyFont="1" applyFill="1"/>
    <xf numFmtId="0" fontId="42" fillId="2" borderId="51" xfId="5" applyFont="1" applyFill="1" applyBorder="1" applyAlignment="1" applyProtection="1">
      <alignment horizontal="center"/>
    </xf>
    <xf numFmtId="164" fontId="42" fillId="2" borderId="51" xfId="5" applyNumberFormat="1" applyFont="1" applyFill="1" applyBorder="1" applyAlignment="1" applyProtection="1">
      <alignment horizontal="right"/>
    </xf>
    <xf numFmtId="0" fontId="21" fillId="2" borderId="0" xfId="5" applyFill="1" applyAlignment="1">
      <alignment vertical="top" wrapText="1"/>
    </xf>
    <xf numFmtId="0" fontId="21" fillId="2" borderId="0" xfId="5" applyFill="1" applyAlignment="1">
      <alignment wrapText="1"/>
    </xf>
    <xf numFmtId="0" fontId="21" fillId="2" borderId="0" xfId="5" applyFill="1"/>
    <xf numFmtId="4" fontId="21" fillId="2" borderId="0" xfId="5" applyNumberFormat="1" applyFill="1"/>
    <xf numFmtId="0" fontId="50" fillId="2" borderId="0" xfId="5" applyFont="1" applyFill="1"/>
    <xf numFmtId="0" fontId="56" fillId="2" borderId="0" xfId="5" applyFont="1" applyFill="1"/>
    <xf numFmtId="44" fontId="56" fillId="2" borderId="0" xfId="19" applyFont="1" applyFill="1"/>
    <xf numFmtId="0" fontId="49" fillId="2" borderId="0" xfId="5" applyFont="1" applyFill="1" applyAlignment="1">
      <alignment vertical="top"/>
    </xf>
    <xf numFmtId="0" fontId="56" fillId="2" borderId="0" xfId="5" applyFont="1" applyFill="1" applyAlignment="1">
      <alignment vertical="top"/>
    </xf>
    <xf numFmtId="0" fontId="47" fillId="2" borderId="1" xfId="5" applyFont="1" applyFill="1" applyBorder="1"/>
    <xf numFmtId="0" fontId="47" fillId="2" borderId="1" xfId="5" applyFont="1" applyFill="1" applyBorder="1" applyAlignment="1">
      <alignment horizontal="right"/>
    </xf>
    <xf numFmtId="2" fontId="47" fillId="2" borderId="1" xfId="5" applyNumberFormat="1" applyFont="1" applyFill="1" applyBorder="1" applyAlignment="1">
      <alignment horizontal="right"/>
    </xf>
    <xf numFmtId="44" fontId="47" fillId="2" borderId="1" xfId="19" applyFont="1" applyFill="1" applyBorder="1" applyAlignment="1">
      <alignment horizontal="right"/>
    </xf>
    <xf numFmtId="0" fontId="57" fillId="2" borderId="0" xfId="5" applyFont="1" applyFill="1" applyBorder="1" applyAlignment="1" applyProtection="1">
      <alignment horizontal="justify" wrapText="1"/>
    </xf>
    <xf numFmtId="0" fontId="19" fillId="2" borderId="0" xfId="5" applyFont="1" applyFill="1" applyAlignment="1" applyProtection="1">
      <alignment horizontal="justify" wrapText="1"/>
    </xf>
    <xf numFmtId="0" fontId="57" fillId="2" borderId="0" xfId="5" applyFont="1" applyFill="1" applyAlignment="1" applyProtection="1">
      <alignment horizontal="justify" wrapText="1"/>
    </xf>
    <xf numFmtId="0" fontId="58" fillId="2" borderId="0" xfId="5" applyFont="1" applyFill="1" applyBorder="1" applyAlignment="1" applyProtection="1"/>
    <xf numFmtId="0" fontId="10" fillId="2" borderId="0" xfId="5" applyFont="1" applyFill="1" applyBorder="1" applyAlignment="1">
      <alignment horizontal="right"/>
    </xf>
    <xf numFmtId="44" fontId="10" fillId="2" borderId="0" xfId="19" applyFont="1" applyFill="1" applyBorder="1"/>
    <xf numFmtId="44" fontId="10" fillId="2" borderId="0" xfId="19" applyFont="1" applyFill="1"/>
    <xf numFmtId="0" fontId="10" fillId="2" borderId="0" xfId="5" applyFont="1" applyFill="1" applyAlignment="1" applyProtection="1">
      <alignment horizontal="justify" wrapText="1"/>
    </xf>
    <xf numFmtId="0" fontId="10" fillId="2" borderId="0" xfId="5" applyFont="1" applyFill="1" applyAlignment="1">
      <alignment horizontal="right"/>
    </xf>
    <xf numFmtId="44" fontId="10" fillId="2" borderId="0" xfId="19" applyFont="1" applyFill="1" applyProtection="1"/>
    <xf numFmtId="0" fontId="59" fillId="2" borderId="0" xfId="5" applyFont="1" applyFill="1" applyAlignment="1" applyProtection="1">
      <alignment horizontal="justify" wrapText="1"/>
    </xf>
    <xf numFmtId="0" fontId="10" fillId="2" borderId="0" xfId="5" applyFont="1" applyFill="1" applyAlignment="1" applyProtection="1">
      <alignment horizontal="right"/>
    </xf>
    <xf numFmtId="0" fontId="59" fillId="2" borderId="0" xfId="5" applyFont="1" applyFill="1" applyAlignment="1" applyProtection="1">
      <alignment horizontal="left"/>
    </xf>
    <xf numFmtId="0" fontId="59" fillId="2" borderId="0" xfId="5" applyFont="1" applyFill="1" applyAlignment="1" applyProtection="1">
      <alignment horizontal="center"/>
    </xf>
    <xf numFmtId="44" fontId="10" fillId="2" borderId="0" xfId="19" applyFont="1" applyFill="1" applyBorder="1" applyProtection="1"/>
    <xf numFmtId="0" fontId="10" fillId="2" borderId="0" xfId="5" quotePrefix="1" applyFont="1" applyFill="1" applyAlignment="1" applyProtection="1">
      <alignment horizontal="justify" wrapText="1"/>
    </xf>
    <xf numFmtId="0" fontId="10" fillId="2" borderId="0" xfId="5" applyFont="1" applyFill="1"/>
    <xf numFmtId="0" fontId="60" fillId="2" borderId="6" xfId="5" applyFont="1" applyFill="1" applyBorder="1" applyAlignment="1" applyProtection="1"/>
    <xf numFmtId="0" fontId="10" fillId="2" borderId="6" xfId="5" applyFont="1" applyFill="1" applyBorder="1" applyAlignment="1">
      <alignment horizontal="right"/>
    </xf>
    <xf numFmtId="0" fontId="19" fillId="2" borderId="0" xfId="5" quotePrefix="1" applyFont="1" applyFill="1" applyAlignment="1" applyProtection="1">
      <alignment horizontal="justify" wrapText="1"/>
    </xf>
    <xf numFmtId="0" fontId="19" fillId="2" borderId="0" xfId="5" applyFont="1" applyFill="1" applyAlignment="1" applyProtection="1">
      <alignment horizontal="right"/>
    </xf>
    <xf numFmtId="0" fontId="10" fillId="2" borderId="0" xfId="5" applyFont="1" applyFill="1" applyAlignment="1" applyProtection="1"/>
    <xf numFmtId="0" fontId="19" fillId="2" borderId="6" xfId="5" applyFont="1" applyFill="1" applyBorder="1" applyAlignment="1" applyProtection="1">
      <alignment horizontal="justify" vertical="top" wrapText="1"/>
    </xf>
    <xf numFmtId="0" fontId="19" fillId="2" borderId="0" xfId="5" applyFont="1" applyFill="1" applyAlignment="1" applyProtection="1">
      <alignment horizontal="justify" vertical="top" wrapText="1"/>
    </xf>
    <xf numFmtId="0" fontId="10" fillId="2" borderId="6" xfId="5" applyFont="1" applyFill="1" applyBorder="1" applyAlignment="1" applyProtection="1">
      <alignment horizontal="right"/>
    </xf>
    <xf numFmtId="0" fontId="19" fillId="2" borderId="0" xfId="5" quotePrefix="1" applyFont="1" applyFill="1" applyAlignment="1" applyProtection="1">
      <alignment horizontal="justify" vertical="top" wrapText="1"/>
    </xf>
    <xf numFmtId="0" fontId="47" fillId="2" borderId="0" xfId="5" applyFont="1" applyFill="1" applyAlignment="1">
      <alignment vertical="top"/>
    </xf>
    <xf numFmtId="0" fontId="61" fillId="2" borderId="0" xfId="5" applyFont="1" applyFill="1" applyAlignment="1">
      <alignment vertical="top"/>
    </xf>
    <xf numFmtId="0" fontId="61" fillId="2" borderId="0" xfId="5" applyFont="1" applyFill="1" applyBorder="1" applyAlignment="1" applyProtection="1"/>
    <xf numFmtId="0" fontId="19" fillId="2" borderId="0" xfId="5" applyFont="1" applyFill="1" applyBorder="1" applyAlignment="1">
      <alignment horizontal="right"/>
    </xf>
    <xf numFmtId="0" fontId="19" fillId="2" borderId="0" xfId="5" applyFont="1" applyFill="1" applyAlignment="1">
      <alignment vertical="top"/>
    </xf>
    <xf numFmtId="49" fontId="19" fillId="2" borderId="0" xfId="5" applyNumberFormat="1" applyFont="1" applyFill="1" applyBorder="1" applyAlignment="1" applyProtection="1"/>
    <xf numFmtId="49" fontId="19" fillId="2" borderId="0" xfId="5" applyNumberFormat="1" applyFont="1" applyFill="1" applyBorder="1" applyAlignment="1" applyProtection="1">
      <alignment wrapText="1"/>
    </xf>
    <xf numFmtId="49" fontId="19" fillId="2" borderId="0" xfId="0" applyNumberFormat="1" applyFont="1" applyFill="1"/>
    <xf numFmtId="49" fontId="19" fillId="2" borderId="0" xfId="0" applyNumberFormat="1" applyFont="1" applyFill="1" applyAlignment="1">
      <alignment wrapText="1"/>
    </xf>
    <xf numFmtId="0" fontId="19" fillId="2" borderId="0" xfId="0" applyFont="1" applyFill="1" applyAlignment="1">
      <alignment wrapText="1"/>
    </xf>
    <xf numFmtId="0" fontId="19" fillId="2" borderId="0" xfId="0" applyFont="1" applyFill="1"/>
    <xf numFmtId="0" fontId="19" fillId="2" borderId="0" xfId="5" applyFont="1" applyFill="1" applyBorder="1" applyAlignment="1" applyProtection="1">
      <alignment horizontal="right"/>
    </xf>
    <xf numFmtId="0" fontId="19" fillId="2" borderId="0" xfId="5" applyFont="1" applyFill="1" applyBorder="1" applyAlignment="1" applyProtection="1">
      <alignment horizontal="justify" vertical="top" wrapText="1"/>
    </xf>
    <xf numFmtId="0" fontId="47" fillId="2" borderId="6" xfId="5" applyFont="1" applyFill="1" applyBorder="1" applyAlignment="1" applyProtection="1"/>
    <xf numFmtId="0" fontId="19" fillId="2" borderId="6" xfId="5" applyFont="1" applyFill="1" applyBorder="1" applyAlignment="1">
      <alignment horizontal="right"/>
    </xf>
    <xf numFmtId="0" fontId="10" fillId="2" borderId="0" xfId="5" applyFont="1" applyFill="1" applyAlignment="1">
      <alignment horizontal="justify" wrapText="1"/>
    </xf>
    <xf numFmtId="0" fontId="49" fillId="2" borderId="0" xfId="5" applyFont="1" applyFill="1" applyBorder="1" applyAlignment="1">
      <alignment vertical="top"/>
    </xf>
    <xf numFmtId="0" fontId="56" fillId="2" borderId="0" xfId="5" applyFont="1" applyFill="1" applyBorder="1" applyAlignment="1">
      <alignment vertical="top"/>
    </xf>
    <xf numFmtId="0" fontId="56" fillId="2" borderId="52" xfId="5" applyFont="1" applyFill="1" applyBorder="1"/>
    <xf numFmtId="0" fontId="10" fillId="2" borderId="52" xfId="5" applyFont="1" applyFill="1" applyBorder="1"/>
    <xf numFmtId="4" fontId="47" fillId="2" borderId="0" xfId="5" applyNumberFormat="1" applyFont="1" applyFill="1" applyAlignment="1">
      <alignment horizontal="right" vertical="top" wrapText="1"/>
    </xf>
    <xf numFmtId="4" fontId="62" fillId="2" borderId="0" xfId="5" applyNumberFormat="1" applyFont="1" applyFill="1" applyAlignment="1">
      <alignment horizontal="right" vertical="top" wrapText="1"/>
    </xf>
    <xf numFmtId="0" fontId="63" fillId="2" borderId="0" xfId="5" applyFont="1" applyFill="1" applyAlignment="1">
      <alignment vertical="top" wrapText="1"/>
    </xf>
    <xf numFmtId="4" fontId="62" fillId="2" borderId="0" xfId="5" applyNumberFormat="1" applyFont="1" applyFill="1" applyAlignment="1">
      <alignment horizontal="center"/>
    </xf>
    <xf numFmtId="4" fontId="57" fillId="2" borderId="53" xfId="6" applyNumberFormat="1" applyFont="1" applyFill="1" applyBorder="1" applyAlignment="1">
      <alignment horizontal="left" vertical="top" wrapText="1"/>
    </xf>
    <xf numFmtId="4" fontId="57" fillId="2" borderId="53" xfId="6" applyNumberFormat="1" applyFont="1" applyFill="1" applyBorder="1" applyAlignment="1">
      <alignment horizontal="justify" vertical="top" wrapText="1"/>
    </xf>
    <xf numFmtId="0" fontId="21" fillId="0" borderId="0" xfId="5" applyFill="1" applyAlignment="1">
      <alignment horizontal="right" vertical="top"/>
    </xf>
    <xf numFmtId="0" fontId="21" fillId="0" borderId="0" xfId="5" applyFill="1" applyAlignment="1">
      <alignment wrapText="1"/>
    </xf>
    <xf numFmtId="0" fontId="20" fillId="2" borderId="0" xfId="5" applyNumberFormat="1" applyFont="1" applyFill="1" applyBorder="1" applyAlignment="1" applyProtection="1">
      <alignment vertical="top"/>
    </xf>
    <xf numFmtId="0" fontId="15" fillId="2" borderId="0" xfId="5" applyNumberFormat="1" applyFont="1" applyFill="1" applyAlignment="1">
      <alignment vertical="top" wrapText="1"/>
    </xf>
    <xf numFmtId="0" fontId="21" fillId="2" borderId="0" xfId="5" applyNumberFormat="1" applyFill="1" applyAlignment="1">
      <alignment vertical="top" wrapText="1"/>
    </xf>
    <xf numFmtId="0" fontId="69" fillId="2" borderId="0" xfId="5" applyNumberFormat="1" applyFont="1" applyFill="1" applyAlignment="1">
      <alignment vertical="top" wrapText="1"/>
    </xf>
    <xf numFmtId="0" fontId="42" fillId="2" borderId="0" xfId="5" applyNumberFormat="1" applyFont="1" applyFill="1" applyBorder="1" applyAlignment="1" applyProtection="1">
      <alignment vertical="top"/>
    </xf>
    <xf numFmtId="49" fontId="47" fillId="2" borderId="0" xfId="5" applyNumberFormat="1" applyFont="1" applyFill="1" applyAlignment="1" applyProtection="1">
      <alignment vertical="top"/>
    </xf>
    <xf numFmtId="49" fontId="47" fillId="2" borderId="51" xfId="5" applyNumberFormat="1" applyFont="1" applyFill="1" applyBorder="1" applyAlignment="1" applyProtection="1">
      <alignment vertical="top"/>
    </xf>
    <xf numFmtId="49" fontId="47" fillId="2" borderId="0" xfId="5" applyNumberFormat="1" applyFont="1" applyFill="1" applyBorder="1" applyAlignment="1" applyProtection="1">
      <alignment vertical="top"/>
    </xf>
    <xf numFmtId="0" fontId="47" fillId="2" borderId="0" xfId="5" applyFont="1" applyFill="1" applyProtection="1"/>
    <xf numFmtId="49" fontId="70" fillId="2" borderId="0" xfId="5" applyNumberFormat="1" applyFont="1" applyFill="1" applyAlignment="1" applyProtection="1">
      <alignment vertical="top"/>
    </xf>
    <xf numFmtId="49" fontId="70" fillId="2" borderId="0" xfId="5" applyNumberFormat="1" applyFont="1" applyFill="1" applyAlignment="1">
      <alignment vertical="top"/>
    </xf>
    <xf numFmtId="1" fontId="47" fillId="2" borderId="0" xfId="5" applyNumberFormat="1" applyFont="1" applyFill="1" applyAlignment="1">
      <alignment horizontal="center"/>
    </xf>
    <xf numFmtId="1" fontId="19" fillId="2" borderId="0" xfId="5" applyNumberFormat="1" applyFont="1" applyFill="1" applyAlignment="1">
      <alignment horizontal="center"/>
    </xf>
    <xf numFmtId="0" fontId="21" fillId="0" borderId="0" xfId="5" applyFill="1"/>
    <xf numFmtId="49" fontId="49" fillId="2" borderId="1" xfId="0" applyNumberFormat="1" applyFont="1" applyFill="1" applyBorder="1"/>
    <xf numFmtId="49" fontId="0" fillId="2" borderId="1" xfId="0" applyNumberFormat="1" applyFill="1" applyBorder="1"/>
    <xf numFmtId="49" fontId="49" fillId="2" borderId="1" xfId="0" applyNumberFormat="1" applyFont="1" applyFill="1" applyBorder="1" applyAlignment="1">
      <alignment horizontal="left"/>
    </xf>
    <xf numFmtId="49" fontId="50" fillId="2" borderId="1" xfId="0" applyNumberFormat="1" applyFont="1" applyFill="1" applyBorder="1" applyAlignment="1">
      <alignment horizontal="left"/>
    </xf>
    <xf numFmtId="49" fontId="52" fillId="2" borderId="1" xfId="0" applyNumberFormat="1" applyFont="1" applyFill="1" applyBorder="1"/>
    <xf numFmtId="49" fontId="49" fillId="2" borderId="1" xfId="0" applyNumberFormat="1" applyFont="1" applyFill="1" applyBorder="1" applyAlignment="1">
      <alignment wrapText="1"/>
    </xf>
    <xf numFmtId="49" fontId="0" fillId="2" borderId="1" xfId="0" applyNumberFormat="1" applyFill="1" applyBorder="1" applyAlignment="1">
      <alignment wrapText="1"/>
    </xf>
    <xf numFmtId="0" fontId="0" fillId="2" borderId="1" xfId="0" applyFill="1" applyBorder="1" applyAlignment="1">
      <alignment vertical="center"/>
    </xf>
    <xf numFmtId="0" fontId="71" fillId="2" borderId="1" xfId="0" applyFont="1" applyFill="1" applyBorder="1" applyAlignment="1">
      <alignment vertical="center"/>
    </xf>
    <xf numFmtId="49" fontId="49" fillId="2" borderId="18" xfId="0" applyNumberFormat="1" applyFont="1" applyFill="1" applyBorder="1"/>
    <xf numFmtId="49" fontId="52" fillId="2" borderId="18" xfId="0" applyNumberFormat="1" applyFont="1" applyFill="1" applyBorder="1"/>
    <xf numFmtId="4" fontId="0" fillId="2" borderId="0" xfId="0" applyNumberFormat="1" applyFill="1" applyBorder="1"/>
    <xf numFmtId="49" fontId="49" fillId="2" borderId="0" xfId="0" applyNumberFormat="1" applyFont="1" applyFill="1" applyBorder="1" applyAlignment="1">
      <alignment wrapText="1"/>
    </xf>
    <xf numFmtId="49" fontId="0" fillId="2" borderId="0" xfId="0" applyNumberFormat="1" applyFill="1" applyBorder="1" applyAlignment="1">
      <alignment wrapText="1"/>
    </xf>
    <xf numFmtId="0" fontId="51" fillId="2" borderId="0" xfId="0" applyFont="1" applyFill="1" applyBorder="1"/>
    <xf numFmtId="49" fontId="70" fillId="2" borderId="0" xfId="5" applyNumberFormat="1" applyFont="1" applyFill="1" applyBorder="1" applyAlignment="1" applyProtection="1">
      <alignment vertical="top"/>
    </xf>
    <xf numFmtId="49" fontId="44" fillId="2" borderId="0" xfId="5" applyNumberFormat="1" applyFont="1" applyFill="1" applyBorder="1" applyAlignment="1" applyProtection="1">
      <alignment vertical="top"/>
    </xf>
    <xf numFmtId="0" fontId="44" fillId="2" borderId="0" xfId="5" applyFont="1" applyFill="1" applyBorder="1" applyAlignment="1" applyProtection="1">
      <alignment horizontal="left"/>
    </xf>
    <xf numFmtId="0" fontId="44" fillId="2" borderId="0" xfId="5" applyFont="1" applyFill="1" applyBorder="1" applyAlignment="1" applyProtection="1">
      <alignment horizontal="center"/>
    </xf>
    <xf numFmtId="164" fontId="44" fillId="2" borderId="0" xfId="5" applyNumberFormat="1" applyFont="1" applyFill="1" applyBorder="1" applyAlignment="1" applyProtection="1">
      <alignment horizontal="right"/>
    </xf>
    <xf numFmtId="4" fontId="57" fillId="2" borderId="0" xfId="5" applyNumberFormat="1" applyFont="1" applyFill="1" applyAlignment="1">
      <alignment horizontal="right"/>
    </xf>
    <xf numFmtId="0" fontId="47" fillId="2" borderId="0" xfId="5" applyFont="1" applyFill="1" applyAlignment="1">
      <alignment wrapText="1"/>
    </xf>
    <xf numFmtId="0" fontId="49" fillId="2" borderId="0" xfId="5" applyFont="1" applyFill="1"/>
    <xf numFmtId="4" fontId="10" fillId="2" borderId="1" xfId="19" applyNumberFormat="1" applyFont="1" applyFill="1" applyBorder="1" applyProtection="1"/>
    <xf numFmtId="4" fontId="10" fillId="2" borderId="0" xfId="19" applyNumberFormat="1" applyFont="1" applyFill="1" applyBorder="1" applyProtection="1"/>
    <xf numFmtId="4" fontId="10" fillId="2" borderId="0" xfId="19" applyNumberFormat="1" applyFont="1" applyFill="1" applyProtection="1"/>
    <xf numFmtId="4" fontId="60" fillId="2" borderId="4" xfId="19" applyNumberFormat="1" applyFont="1" applyFill="1" applyBorder="1" applyProtection="1"/>
    <xf numFmtId="4" fontId="10" fillId="2" borderId="0" xfId="19" applyNumberFormat="1" applyFont="1" applyFill="1" applyAlignment="1" applyProtection="1">
      <alignment wrapText="1"/>
    </xf>
    <xf numFmtId="165" fontId="10" fillId="2" borderId="1" xfId="19" applyNumberFormat="1" applyFont="1" applyFill="1" applyBorder="1" applyProtection="1"/>
    <xf numFmtId="165" fontId="10" fillId="2" borderId="0" xfId="19" applyNumberFormat="1" applyFont="1" applyFill="1" applyProtection="1"/>
    <xf numFmtId="165" fontId="60" fillId="2" borderId="4" xfId="19" applyNumberFormat="1" applyFont="1" applyFill="1" applyBorder="1" applyProtection="1"/>
    <xf numFmtId="44" fontId="10" fillId="2" borderId="0" xfId="19" applyFont="1" applyFill="1" applyAlignment="1" applyProtection="1">
      <alignment wrapText="1"/>
    </xf>
    <xf numFmtId="0" fontId="47" fillId="2" borderId="0" xfId="5" applyFont="1" applyFill="1"/>
    <xf numFmtId="0" fontId="61" fillId="2" borderId="0" xfId="5" applyFont="1" applyFill="1"/>
    <xf numFmtId="44" fontId="19" fillId="2" borderId="0" xfId="19" applyFont="1" applyFill="1" applyProtection="1"/>
    <xf numFmtId="44" fontId="19" fillId="2" borderId="0" xfId="19" applyFont="1" applyFill="1" applyBorder="1" applyProtection="1"/>
    <xf numFmtId="165" fontId="19" fillId="2" borderId="0" xfId="19" applyNumberFormat="1" applyFont="1" applyFill="1" applyProtection="1"/>
    <xf numFmtId="165" fontId="47" fillId="2" borderId="4" xfId="19" applyNumberFormat="1" applyFont="1" applyFill="1" applyBorder="1" applyProtection="1"/>
    <xf numFmtId="165" fontId="10" fillId="2" borderId="0" xfId="19" applyNumberFormat="1" applyFont="1" applyFill="1" applyBorder="1" applyProtection="1"/>
    <xf numFmtId="165" fontId="10" fillId="2" borderId="0" xfId="19" applyNumberFormat="1" applyFont="1" applyFill="1"/>
    <xf numFmtId="0" fontId="49" fillId="2" borderId="0" xfId="5" applyFont="1" applyFill="1" applyBorder="1"/>
    <xf numFmtId="0" fontId="56" fillId="2" borderId="0" xfId="5" applyFont="1" applyFill="1" applyBorder="1"/>
    <xf numFmtId="44" fontId="56" fillId="2" borderId="52" xfId="19" applyFont="1" applyFill="1" applyBorder="1"/>
    <xf numFmtId="0" fontId="56" fillId="2" borderId="0" xfId="5" applyFont="1" applyFill="1" applyAlignment="1">
      <alignment horizontal="right"/>
    </xf>
    <xf numFmtId="4" fontId="47" fillId="2" borderId="0" xfId="0" applyNumberFormat="1" applyFont="1" applyFill="1" applyBorder="1" applyAlignment="1">
      <alignment horizontal="right" vertical="top" wrapText="1"/>
    </xf>
    <xf numFmtId="4" fontId="62" fillId="2" borderId="0" xfId="0" applyNumberFormat="1" applyFont="1" applyFill="1" applyBorder="1" applyAlignment="1">
      <alignment horizontal="right" vertical="top" wrapText="1"/>
    </xf>
    <xf numFmtId="4" fontId="62" fillId="2" borderId="0" xfId="0" applyNumberFormat="1" applyFont="1" applyFill="1" applyBorder="1" applyAlignment="1">
      <alignment horizontal="justify" vertical="top" wrapText="1"/>
    </xf>
    <xf numFmtId="4" fontId="62" fillId="2" borderId="0" xfId="0" applyNumberFormat="1" applyFont="1" applyFill="1" applyBorder="1" applyAlignment="1">
      <alignment horizontal="center" wrapText="1"/>
    </xf>
    <xf numFmtId="4" fontId="62" fillId="2" borderId="0" xfId="0" applyNumberFormat="1" applyFont="1" applyFill="1" applyBorder="1" applyAlignment="1">
      <alignment horizontal="right" wrapText="1"/>
    </xf>
    <xf numFmtId="4" fontId="47" fillId="2" borderId="3" xfId="0" applyNumberFormat="1" applyFont="1" applyFill="1" applyBorder="1" applyAlignment="1">
      <alignment horizontal="right" vertical="top" wrapText="1"/>
    </xf>
    <xf numFmtId="4" fontId="62" fillId="2" borderId="3" xfId="0" applyNumberFormat="1" applyFont="1" applyFill="1" applyBorder="1" applyAlignment="1">
      <alignment horizontal="right" vertical="top" wrapText="1"/>
    </xf>
    <xf numFmtId="4" fontId="62" fillId="2" borderId="3" xfId="0" applyNumberFormat="1" applyFont="1" applyFill="1" applyBorder="1" applyAlignment="1">
      <alignment horizontal="justify" vertical="top" wrapText="1"/>
    </xf>
    <xf numFmtId="4" fontId="62" fillId="2" borderId="3" xfId="0" applyNumberFormat="1" applyFont="1" applyFill="1" applyBorder="1" applyAlignment="1">
      <alignment horizontal="center" wrapText="1"/>
    </xf>
    <xf numFmtId="4" fontId="57" fillId="2" borderId="3" xfId="0" applyNumberFormat="1" applyFont="1" applyFill="1" applyBorder="1" applyAlignment="1">
      <alignment horizontal="right" wrapText="1"/>
    </xf>
    <xf numFmtId="4" fontId="47" fillId="2" borderId="53" xfId="0" applyNumberFormat="1" applyFont="1" applyFill="1" applyBorder="1" applyAlignment="1">
      <alignment horizontal="right" vertical="top"/>
    </xf>
    <xf numFmtId="4" fontId="62" fillId="2" borderId="53" xfId="0" applyNumberFormat="1" applyFont="1" applyFill="1" applyBorder="1" applyAlignment="1">
      <alignment horizontal="right" vertical="top"/>
    </xf>
    <xf numFmtId="4" fontId="62" fillId="2" borderId="53" xfId="0" applyNumberFormat="1" applyFont="1" applyFill="1" applyBorder="1" applyAlignment="1">
      <alignment horizontal="center" vertical="top" wrapText="1"/>
    </xf>
    <xf numFmtId="4" fontId="62" fillId="2" borderId="53" xfId="0" applyNumberFormat="1" applyFont="1" applyFill="1" applyBorder="1" applyAlignment="1">
      <alignment horizontal="center" wrapText="1"/>
    </xf>
    <xf numFmtId="4" fontId="47" fillId="2" borderId="54" xfId="0" applyNumberFormat="1" applyFont="1" applyFill="1" applyBorder="1" applyAlignment="1">
      <alignment horizontal="right" vertical="top" wrapText="1"/>
    </xf>
    <xf numFmtId="4" fontId="62" fillId="2" borderId="54" xfId="0" applyNumberFormat="1" applyFont="1" applyFill="1" applyBorder="1" applyAlignment="1">
      <alignment horizontal="right" vertical="top" wrapText="1"/>
    </xf>
    <xf numFmtId="4" fontId="62" fillId="2" borderId="55" xfId="0" applyNumberFormat="1" applyFont="1" applyFill="1" applyBorder="1" applyAlignment="1">
      <alignment horizontal="justify" vertical="top" wrapText="1"/>
    </xf>
    <xf numFmtId="4" fontId="62" fillId="2" borderId="54" xfId="0" applyNumberFormat="1" applyFont="1" applyFill="1" applyBorder="1" applyAlignment="1">
      <alignment horizontal="center" wrapText="1"/>
    </xf>
    <xf numFmtId="4" fontId="57" fillId="2" borderId="56" xfId="0" applyNumberFormat="1" applyFont="1" applyFill="1" applyBorder="1" applyAlignment="1">
      <alignment horizontal="right" wrapText="1"/>
    </xf>
    <xf numFmtId="4" fontId="47" fillId="2" borderId="53" xfId="0" applyNumberFormat="1" applyFont="1" applyFill="1" applyBorder="1" applyAlignment="1">
      <alignment horizontal="right" vertical="top" wrapText="1"/>
    </xf>
    <xf numFmtId="4" fontId="62" fillId="2" borderId="53" xfId="0" applyNumberFormat="1" applyFont="1" applyFill="1" applyBorder="1" applyAlignment="1">
      <alignment horizontal="right" vertical="top" wrapText="1"/>
    </xf>
    <xf numFmtId="0" fontId="57" fillId="2" borderId="0" xfId="0" applyFont="1" applyFill="1" applyAlignment="1">
      <alignment vertical="top" wrapText="1"/>
    </xf>
    <xf numFmtId="4" fontId="57" fillId="2" borderId="53" xfId="0" applyNumberFormat="1" applyFont="1" applyFill="1" applyBorder="1" applyAlignment="1">
      <alignment horizontal="right" wrapText="1"/>
    </xf>
    <xf numFmtId="4" fontId="57" fillId="2" borderId="57" xfId="0" applyNumberFormat="1" applyFont="1" applyFill="1" applyBorder="1" applyAlignment="1">
      <alignment horizontal="justify" vertical="top" wrapText="1"/>
    </xf>
    <xf numFmtId="4" fontId="57" fillId="2" borderId="57" xfId="0" applyNumberFormat="1" applyFont="1" applyFill="1" applyBorder="1" applyAlignment="1">
      <alignment horizontal="left" vertical="top" wrapText="1"/>
    </xf>
    <xf numFmtId="4" fontId="57" fillId="2" borderId="58" xfId="0" applyNumberFormat="1" applyFont="1" applyFill="1" applyBorder="1" applyAlignment="1">
      <alignment horizontal="right" wrapText="1"/>
    </xf>
    <xf numFmtId="4" fontId="57" fillId="2" borderId="57" xfId="0" applyNumberFormat="1" applyFont="1" applyFill="1" applyBorder="1" applyAlignment="1">
      <alignment vertical="top" wrapText="1"/>
    </xf>
    <xf numFmtId="4" fontId="57" fillId="2" borderId="58" xfId="0" applyNumberFormat="1" applyFont="1" applyFill="1" applyBorder="1" applyAlignment="1">
      <alignment vertical="top" wrapText="1"/>
    </xf>
    <xf numFmtId="4" fontId="47" fillId="2" borderId="59" xfId="0" applyNumberFormat="1" applyFont="1" applyFill="1" applyBorder="1" applyAlignment="1">
      <alignment horizontal="right" vertical="top" wrapText="1"/>
    </xf>
    <xf numFmtId="4" fontId="62" fillId="2" borderId="59" xfId="0" applyNumberFormat="1" applyFont="1" applyFill="1" applyBorder="1" applyAlignment="1">
      <alignment horizontal="right" vertical="top" wrapText="1"/>
    </xf>
    <xf numFmtId="4" fontId="57" fillId="2" borderId="0" xfId="0" applyNumberFormat="1" applyFont="1" applyFill="1" applyBorder="1" applyAlignment="1">
      <alignment horizontal="justify" vertical="top" wrapText="1"/>
    </xf>
    <xf numFmtId="4" fontId="47" fillId="2" borderId="60" xfId="0" applyNumberFormat="1" applyFont="1" applyFill="1" applyBorder="1" applyAlignment="1">
      <alignment horizontal="right" vertical="top" wrapText="1"/>
    </xf>
    <xf numFmtId="4" fontId="62" fillId="2" borderId="60" xfId="0" applyNumberFormat="1" applyFont="1" applyFill="1" applyBorder="1" applyAlignment="1">
      <alignment horizontal="right" vertical="top" wrapText="1"/>
    </xf>
    <xf numFmtId="4" fontId="57" fillId="2" borderId="61" xfId="0" applyNumberFormat="1" applyFont="1" applyFill="1" applyBorder="1" applyAlignment="1">
      <alignment horizontal="justify" vertical="top" wrapText="1"/>
    </xf>
    <xf numFmtId="4" fontId="62" fillId="2" borderId="60" xfId="0" applyNumberFormat="1" applyFont="1" applyFill="1" applyBorder="1" applyAlignment="1">
      <alignment horizontal="center" wrapText="1"/>
    </xf>
    <xf numFmtId="4" fontId="62" fillId="2" borderId="60" xfId="0" applyNumberFormat="1" applyFont="1" applyFill="1" applyBorder="1" applyAlignment="1">
      <alignment horizontal="right" wrapText="1"/>
    </xf>
    <xf numFmtId="4" fontId="57" fillId="2" borderId="62" xfId="0" applyNumberFormat="1" applyFont="1" applyFill="1" applyBorder="1" applyAlignment="1">
      <alignment horizontal="right" wrapText="1"/>
    </xf>
    <xf numFmtId="4" fontId="57" fillId="2" borderId="0" xfId="0" applyNumberFormat="1" applyFont="1" applyFill="1" applyBorder="1" applyAlignment="1">
      <alignment horizontal="right" wrapText="1"/>
    </xf>
    <xf numFmtId="0" fontId="0" fillId="0" borderId="0" xfId="0" applyNumberFormat="1" applyAlignment="1">
      <alignment wrapText="1"/>
    </xf>
    <xf numFmtId="0" fontId="8" fillId="0" borderId="0" xfId="5" applyFont="1" applyAlignment="1">
      <alignment horizontal="center" vertical="center" textRotation="90"/>
    </xf>
    <xf numFmtId="2" fontId="21" fillId="0" borderId="0" xfId="5" applyNumberFormat="1"/>
    <xf numFmtId="0" fontId="8" fillId="2" borderId="0" xfId="5" applyFont="1" applyFill="1" applyAlignment="1">
      <alignment horizontal="center" vertical="center" textRotation="90"/>
    </xf>
    <xf numFmtId="2" fontId="21" fillId="2" borderId="0" xfId="5" applyNumberFormat="1" applyFill="1"/>
    <xf numFmtId="49" fontId="50" fillId="2" borderId="0" xfId="5" applyNumberFormat="1" applyFont="1" applyFill="1"/>
    <xf numFmtId="44" fontId="0" fillId="2" borderId="0" xfId="19" applyFont="1" applyFill="1"/>
    <xf numFmtId="49" fontId="72" fillId="2" borderId="0" xfId="5" applyNumberFormat="1" applyFont="1" applyFill="1"/>
    <xf numFmtId="0" fontId="72" fillId="2" borderId="0" xfId="5" applyFont="1" applyFill="1"/>
    <xf numFmtId="165" fontId="13" fillId="2" borderId="0" xfId="19" applyNumberFormat="1" applyFont="1" applyFill="1"/>
    <xf numFmtId="0" fontId="13" fillId="2" borderId="0" xfId="5" applyFont="1" applyFill="1"/>
    <xf numFmtId="165" fontId="0" fillId="2" borderId="0" xfId="19" applyNumberFormat="1" applyFont="1" applyFill="1"/>
    <xf numFmtId="0" fontId="50" fillId="2" borderId="15" xfId="5" applyFont="1" applyFill="1" applyBorder="1"/>
    <xf numFmtId="165" fontId="73" fillId="2" borderId="16" xfId="19" applyNumberFormat="1" applyFont="1" applyFill="1" applyBorder="1"/>
    <xf numFmtId="0" fontId="21" fillId="2" borderId="0" xfId="5" applyFill="1" applyAlignment="1">
      <alignment horizontal="right"/>
    </xf>
    <xf numFmtId="2" fontId="0" fillId="2" borderId="0" xfId="19" applyNumberFormat="1" applyFont="1" applyFill="1"/>
    <xf numFmtId="4" fontId="0" fillId="2" borderId="0" xfId="19" applyNumberFormat="1" applyFont="1" applyFill="1"/>
    <xf numFmtId="49" fontId="47" fillId="2" borderId="0" xfId="4" applyNumberFormat="1" applyFont="1" applyFill="1" applyBorder="1" applyAlignment="1"/>
    <xf numFmtId="0" fontId="47" fillId="2" borderId="0" xfId="4" applyNumberFormat="1" applyFont="1" applyFill="1" applyBorder="1" applyAlignment="1"/>
    <xf numFmtId="0" fontId="74" fillId="2" borderId="1" xfId="5" applyFont="1" applyFill="1" applyBorder="1"/>
    <xf numFmtId="0" fontId="74" fillId="2" borderId="1" xfId="5" applyFont="1" applyFill="1" applyBorder="1" applyAlignment="1">
      <alignment horizontal="right"/>
    </xf>
    <xf numFmtId="2" fontId="74" fillId="2" borderId="1" xfId="5" applyNumberFormat="1" applyFont="1" applyFill="1" applyBorder="1" applyAlignment="1">
      <alignment horizontal="right"/>
    </xf>
    <xf numFmtId="2" fontId="74" fillId="2" borderId="1" xfId="19" applyNumberFormat="1" applyFont="1" applyFill="1" applyBorder="1" applyAlignment="1">
      <alignment horizontal="right"/>
    </xf>
    <xf numFmtId="4" fontId="74" fillId="2" borderId="1" xfId="19" applyNumberFormat="1" applyFont="1" applyFill="1" applyBorder="1" applyAlignment="1">
      <alignment horizontal="right"/>
    </xf>
    <xf numFmtId="0" fontId="21" fillId="2" borderId="0" xfId="5" applyFill="1" applyAlignment="1">
      <alignment vertical="top"/>
    </xf>
    <xf numFmtId="49" fontId="47" fillId="2" borderId="0" xfId="4" applyNumberFormat="1" applyFont="1" applyFill="1" applyBorder="1" applyAlignment="1">
      <alignment vertical="top"/>
    </xf>
    <xf numFmtId="0" fontId="51" fillId="2" borderId="0" xfId="5" applyFont="1" applyFill="1" applyAlignment="1">
      <alignment wrapText="1"/>
    </xf>
    <xf numFmtId="0" fontId="51" fillId="2" borderId="0" xfId="5" applyFont="1" applyFill="1" applyAlignment="1">
      <alignment horizontal="right"/>
    </xf>
    <xf numFmtId="0" fontId="21" fillId="2" borderId="0" xfId="5" applyFill="1" applyBorder="1"/>
    <xf numFmtId="2" fontId="0" fillId="2" borderId="0" xfId="19" applyNumberFormat="1" applyFont="1" applyFill="1" applyBorder="1"/>
    <xf numFmtId="0" fontId="47" fillId="2" borderId="6" xfId="4" applyNumberFormat="1" applyFont="1" applyFill="1" applyBorder="1" applyAlignment="1"/>
    <xf numFmtId="0" fontId="51" fillId="2" borderId="6" xfId="5" applyFont="1" applyFill="1" applyBorder="1" applyAlignment="1">
      <alignment horizontal="right"/>
    </xf>
    <xf numFmtId="0" fontId="21" fillId="2" borderId="6" xfId="5" applyFill="1" applyBorder="1"/>
    <xf numFmtId="2" fontId="0" fillId="2" borderId="3" xfId="19" applyNumberFormat="1" applyFont="1" applyFill="1" applyBorder="1"/>
    <xf numFmtId="0" fontId="51" fillId="2" borderId="0" xfId="21" applyFont="1" applyFill="1" applyAlignment="1" applyProtection="1">
      <alignment wrapText="1"/>
    </xf>
    <xf numFmtId="0" fontId="51" fillId="2" borderId="0" xfId="21" applyFont="1" applyFill="1" applyBorder="1" applyAlignment="1">
      <alignment wrapText="1"/>
    </xf>
    <xf numFmtId="0" fontId="51" fillId="2" borderId="0" xfId="21" applyFont="1" applyFill="1" applyAlignment="1" applyProtection="1">
      <alignment vertical="top" wrapText="1"/>
    </xf>
    <xf numFmtId="0" fontId="15" fillId="2" borderId="0" xfId="5" applyFont="1" applyFill="1" applyAlignment="1">
      <alignment vertical="top" wrapText="1"/>
    </xf>
    <xf numFmtId="0" fontId="51" fillId="2" borderId="0" xfId="5" applyFont="1" applyFill="1"/>
    <xf numFmtId="0" fontId="21" fillId="2" borderId="6" xfId="5" applyFill="1" applyBorder="1" applyAlignment="1">
      <alignment horizontal="right"/>
    </xf>
    <xf numFmtId="0" fontId="21" fillId="2" borderId="13" xfId="5" applyFill="1" applyBorder="1"/>
    <xf numFmtId="0" fontId="51" fillId="2" borderId="0" xfId="5" applyFont="1" applyFill="1" applyAlignment="1">
      <alignment vertical="top" wrapText="1"/>
    </xf>
    <xf numFmtId="0" fontId="51" fillId="2" borderId="0" xfId="5" applyFont="1" applyFill="1" applyBorder="1" applyAlignment="1">
      <alignment horizontal="right"/>
    </xf>
    <xf numFmtId="0" fontId="3" fillId="2" borderId="15" xfId="5" applyFont="1" applyFill="1" applyBorder="1"/>
    <xf numFmtId="0" fontId="75" fillId="2" borderId="17" xfId="5" applyFont="1" applyFill="1" applyBorder="1" applyAlignment="1">
      <alignment horizontal="right"/>
    </xf>
    <xf numFmtId="0" fontId="3" fillId="2" borderId="17" xfId="5" applyFont="1" applyFill="1" applyBorder="1"/>
    <xf numFmtId="2" fontId="3" fillId="2" borderId="17" xfId="19" applyNumberFormat="1" applyFont="1" applyFill="1" applyBorder="1"/>
    <xf numFmtId="0" fontId="47" fillId="2" borderId="0" xfId="5" applyFont="1" applyFill="1" applyAlignment="1">
      <alignment vertical="top" wrapText="1"/>
    </xf>
    <xf numFmtId="49" fontId="49" fillId="2" borderId="0" xfId="0" applyNumberFormat="1" applyFont="1" applyFill="1" applyAlignment="1">
      <alignment vertical="top"/>
    </xf>
    <xf numFmtId="49" fontId="0" fillId="2" borderId="0" xfId="0" applyNumberFormat="1" applyFill="1" applyAlignment="1">
      <alignment vertical="top"/>
    </xf>
    <xf numFmtId="2" fontId="0" fillId="2" borderId="0" xfId="0" applyNumberFormat="1" applyFill="1"/>
    <xf numFmtId="2" fontId="0" fillId="2" borderId="1" xfId="0" applyNumberFormat="1" applyFill="1" applyBorder="1" applyAlignment="1">
      <alignment horizontal="center"/>
    </xf>
    <xf numFmtId="0" fontId="76" fillId="2" borderId="0" xfId="0" applyNumberFormat="1" applyFont="1" applyFill="1" applyAlignment="1">
      <alignment horizontal="left"/>
    </xf>
    <xf numFmtId="2" fontId="0" fillId="2" borderId="1" xfId="0" applyNumberFormat="1" applyFill="1" applyBorder="1"/>
    <xf numFmtId="0" fontId="18" fillId="2" borderId="1" xfId="4" applyNumberFormat="1" applyFont="1" applyFill="1" applyBorder="1" applyAlignment="1" applyProtection="1">
      <alignment horizontal="right" vertical="top" wrapText="1"/>
      <protection locked="0"/>
    </xf>
    <xf numFmtId="166" fontId="51" fillId="2" borderId="1" xfId="0" applyNumberFormat="1" applyFont="1" applyFill="1" applyBorder="1"/>
    <xf numFmtId="49" fontId="49" fillId="2" borderId="0" xfId="0" applyNumberFormat="1" applyFont="1" applyFill="1" applyBorder="1" applyAlignment="1">
      <alignment vertical="top" wrapText="1"/>
    </xf>
    <xf numFmtId="49" fontId="0" fillId="2" borderId="0" xfId="0" applyNumberFormat="1" applyFill="1" applyBorder="1" applyAlignment="1">
      <alignment vertical="top" wrapText="1"/>
    </xf>
    <xf numFmtId="0" fontId="53" fillId="2" borderId="0" xfId="0" applyFont="1" applyFill="1" applyBorder="1" applyAlignment="1">
      <alignment vertical="top" wrapText="1"/>
    </xf>
    <xf numFmtId="2" fontId="0" fillId="2" borderId="0" xfId="0" applyNumberFormat="1" applyFill="1" applyBorder="1"/>
    <xf numFmtId="0" fontId="77" fillId="2" borderId="0" xfId="5" applyFont="1" applyFill="1"/>
    <xf numFmtId="2" fontId="56" fillId="2" borderId="0" xfId="19" applyNumberFormat="1" applyFont="1" applyFill="1"/>
    <xf numFmtId="49" fontId="49" fillId="2" borderId="0" xfId="5" applyNumberFormat="1" applyFont="1" applyFill="1" applyAlignment="1">
      <alignment vertical="top"/>
    </xf>
    <xf numFmtId="49" fontId="50" fillId="2" borderId="0" xfId="5" applyNumberFormat="1" applyFont="1" applyFill="1" applyAlignment="1">
      <alignment vertical="top"/>
    </xf>
    <xf numFmtId="2" fontId="47" fillId="2" borderId="1" xfId="19" applyNumberFormat="1" applyFont="1" applyFill="1" applyBorder="1" applyAlignment="1">
      <alignment horizontal="right"/>
    </xf>
    <xf numFmtId="2" fontId="10" fillId="2" borderId="0" xfId="19" applyNumberFormat="1" applyFont="1" applyFill="1" applyBorder="1"/>
    <xf numFmtId="2" fontId="10" fillId="2" borderId="0" xfId="19" applyNumberFormat="1" applyFont="1" applyFill="1"/>
    <xf numFmtId="2" fontId="10" fillId="2" borderId="0" xfId="19" applyNumberFormat="1" applyFont="1" applyFill="1" applyProtection="1"/>
    <xf numFmtId="0" fontId="56" fillId="2" borderId="6" xfId="5" applyFont="1" applyFill="1" applyBorder="1"/>
    <xf numFmtId="2" fontId="10" fillId="2" borderId="0" xfId="19" applyNumberFormat="1" applyFont="1" applyFill="1" applyBorder="1" applyProtection="1"/>
    <xf numFmtId="0" fontId="16" fillId="0" borderId="0" xfId="5" applyFont="1" applyFill="1" applyAlignment="1">
      <alignment horizontal="right" vertical="top"/>
    </xf>
    <xf numFmtId="0" fontId="16" fillId="0" borderId="0" xfId="5" applyFont="1"/>
    <xf numFmtId="0" fontId="78" fillId="2" borderId="0" xfId="5" applyFont="1" applyFill="1" applyAlignment="1">
      <alignment horizontal="center" vertical="center" textRotation="90"/>
    </xf>
    <xf numFmtId="2" fontId="19" fillId="2" borderId="0" xfId="19" applyNumberFormat="1" applyFont="1" applyFill="1" applyProtection="1"/>
    <xf numFmtId="0" fontId="61" fillId="2" borderId="0" xfId="5" applyFont="1" applyFill="1" applyBorder="1"/>
    <xf numFmtId="2" fontId="19" fillId="2" borderId="0" xfId="19" applyNumberFormat="1" applyFont="1" applyFill="1" applyBorder="1" applyProtection="1"/>
    <xf numFmtId="0" fontId="19" fillId="0" borderId="0" xfId="5" applyFont="1" applyFill="1" applyAlignment="1">
      <alignment horizontal="right" vertical="top"/>
    </xf>
    <xf numFmtId="0" fontId="19" fillId="0" borderId="0" xfId="5" applyFont="1"/>
    <xf numFmtId="0" fontId="47" fillId="2" borderId="0" xfId="5" applyFont="1" applyFill="1" applyAlignment="1">
      <alignment horizontal="center" vertical="center" textRotation="90"/>
    </xf>
    <xf numFmtId="0" fontId="19" fillId="2" borderId="0" xfId="5" applyFont="1" applyFill="1" applyBorder="1"/>
    <xf numFmtId="0" fontId="61" fillId="2" borderId="6" xfId="5" applyFont="1" applyFill="1" applyBorder="1"/>
    <xf numFmtId="2" fontId="56" fillId="2" borderId="52" xfId="19" applyNumberFormat="1" applyFont="1" applyFill="1" applyBorder="1"/>
    <xf numFmtId="0" fontId="73" fillId="2" borderId="15" xfId="5" applyFont="1" applyFill="1" applyBorder="1"/>
    <xf numFmtId="0" fontId="73" fillId="2" borderId="17" xfId="5" applyFont="1" applyFill="1" applyBorder="1"/>
    <xf numFmtId="2" fontId="56" fillId="2" borderId="0" xfId="5" applyNumberFormat="1" applyFont="1" applyFill="1" applyAlignment="1">
      <alignment horizontal="right"/>
    </xf>
    <xf numFmtId="4" fontId="56" fillId="2" borderId="0" xfId="5" applyNumberFormat="1" applyFont="1" applyFill="1" applyAlignment="1">
      <alignment horizontal="right"/>
    </xf>
    <xf numFmtId="0" fontId="47" fillId="2" borderId="0" xfId="5" applyFont="1" applyFill="1" applyBorder="1"/>
    <xf numFmtId="0" fontId="47" fillId="2" borderId="0" xfId="5" applyFont="1" applyFill="1" applyBorder="1" applyAlignment="1">
      <alignment horizontal="right"/>
    </xf>
    <xf numFmtId="2" fontId="47" fillId="2" borderId="0" xfId="5" applyNumberFormat="1" applyFont="1" applyFill="1" applyBorder="1" applyAlignment="1">
      <alignment horizontal="right"/>
    </xf>
    <xf numFmtId="0" fontId="58" fillId="2" borderId="0" xfId="5" applyFont="1" applyFill="1" applyBorder="1"/>
    <xf numFmtId="2" fontId="10" fillId="2" borderId="0" xfId="5" applyNumberFormat="1" applyFont="1" applyFill="1" applyAlignment="1">
      <alignment horizontal="right"/>
    </xf>
    <xf numFmtId="0" fontId="10" fillId="2" borderId="0" xfId="5" applyFont="1" applyFill="1" applyAlignment="1" applyProtection="1">
      <alignment wrapText="1"/>
    </xf>
    <xf numFmtId="2" fontId="10" fillId="2" borderId="0" xfId="5" applyNumberFormat="1" applyFont="1" applyFill="1" applyAlignment="1" applyProtection="1">
      <alignment horizontal="right"/>
    </xf>
    <xf numFmtId="4" fontId="10" fillId="2" borderId="0" xfId="5" applyNumberFormat="1" applyFont="1" applyFill="1" applyAlignment="1" applyProtection="1">
      <alignment horizontal="right"/>
    </xf>
    <xf numFmtId="4" fontId="10" fillId="2" borderId="1" xfId="5" applyNumberFormat="1" applyFont="1" applyFill="1" applyBorder="1" applyAlignment="1" applyProtection="1">
      <alignment horizontal="right"/>
    </xf>
    <xf numFmtId="0" fontId="59" fillId="2" borderId="0" xfId="5" applyFont="1" applyFill="1" applyAlignment="1" applyProtection="1">
      <alignment wrapText="1"/>
    </xf>
    <xf numFmtId="0" fontId="59" fillId="2" borderId="0" xfId="5" applyFont="1" applyFill="1" applyAlignment="1" applyProtection="1"/>
    <xf numFmtId="0" fontId="19" fillId="2" borderId="0" xfId="5" applyFont="1" applyFill="1" applyAlignment="1" applyProtection="1">
      <alignment horizontal="left"/>
    </xf>
    <xf numFmtId="2" fontId="10" fillId="2" borderId="1" xfId="5" applyNumberFormat="1" applyFont="1" applyFill="1" applyBorder="1" applyAlignment="1" applyProtection="1">
      <alignment horizontal="right"/>
    </xf>
    <xf numFmtId="0" fontId="19" fillId="2" borderId="0" xfId="5" applyFont="1" applyFill="1" applyAlignment="1" applyProtection="1">
      <alignment horizontal="left" wrapText="1"/>
    </xf>
    <xf numFmtId="0" fontId="60" fillId="2" borderId="6" xfId="5" applyFont="1" applyFill="1" applyBorder="1" applyAlignment="1">
      <alignment horizontal="right"/>
    </xf>
    <xf numFmtId="2" fontId="60" fillId="2" borderId="3" xfId="5" applyNumberFormat="1" applyFont="1" applyFill="1" applyBorder="1" applyAlignment="1" applyProtection="1">
      <alignment horizontal="right"/>
    </xf>
    <xf numFmtId="0" fontId="60" fillId="2" borderId="0" xfId="5" applyFont="1" applyFill="1" applyBorder="1" applyAlignment="1" applyProtection="1"/>
    <xf numFmtId="0" fontId="60" fillId="2" borderId="0" xfId="5" applyFont="1" applyFill="1" applyBorder="1" applyAlignment="1">
      <alignment horizontal="right"/>
    </xf>
    <xf numFmtId="2" fontId="60" fillId="2" borderId="0" xfId="5" applyNumberFormat="1" applyFont="1" applyFill="1" applyAlignment="1" applyProtection="1">
      <alignment horizontal="right"/>
    </xf>
    <xf numFmtId="2" fontId="10" fillId="2" borderId="0" xfId="5" applyNumberFormat="1" applyFont="1" applyFill="1" applyBorder="1" applyAlignment="1" applyProtection="1">
      <alignment horizontal="right"/>
    </xf>
    <xf numFmtId="0" fontId="19" fillId="2" borderId="6" xfId="5" applyFont="1" applyFill="1" applyBorder="1" applyAlignment="1" applyProtection="1">
      <alignment horizontal="justify" wrapText="1"/>
    </xf>
    <xf numFmtId="0" fontId="19" fillId="2" borderId="6" xfId="5" applyFont="1" applyFill="1" applyBorder="1" applyAlignment="1" applyProtection="1">
      <alignment horizontal="right"/>
    </xf>
    <xf numFmtId="2" fontId="10" fillId="2" borderId="6" xfId="5" applyNumberFormat="1" applyFont="1" applyFill="1" applyBorder="1" applyAlignment="1" applyProtection="1">
      <alignment horizontal="right"/>
    </xf>
    <xf numFmtId="0" fontId="19" fillId="2" borderId="0" xfId="5" applyFont="1" applyFill="1" applyAlignment="1">
      <alignment horizontal="right"/>
    </xf>
    <xf numFmtId="0" fontId="19" fillId="2" borderId="0" xfId="5" applyFont="1" applyFill="1" applyAlignment="1">
      <alignment horizontal="justify" wrapText="1"/>
    </xf>
    <xf numFmtId="2" fontId="73" fillId="2" borderId="17" xfId="5" applyNumberFormat="1" applyFont="1" applyFill="1" applyBorder="1" applyAlignment="1">
      <alignment horizontal="right"/>
    </xf>
    <xf numFmtId="4" fontId="73" fillId="2" borderId="16" xfId="5" applyNumberFormat="1" applyFont="1" applyFill="1" applyBorder="1" applyAlignment="1">
      <alignment horizontal="right"/>
    </xf>
    <xf numFmtId="0" fontId="47" fillId="0" borderId="0" xfId="5" applyFont="1" applyAlignment="1">
      <alignment wrapText="1"/>
    </xf>
    <xf numFmtId="49" fontId="49" fillId="2" borderId="0" xfId="5" applyNumberFormat="1" applyFont="1" applyFill="1"/>
    <xf numFmtId="49" fontId="47" fillId="2" borderId="0" xfId="5" applyNumberFormat="1" applyFont="1" applyFill="1"/>
    <xf numFmtId="49" fontId="77" fillId="2" borderId="0" xfId="5" applyNumberFormat="1" applyFont="1" applyFill="1"/>
    <xf numFmtId="165" fontId="79" fillId="2" borderId="0" xfId="19" applyNumberFormat="1" applyFont="1" applyFill="1"/>
    <xf numFmtId="0" fontId="21" fillId="2" borderId="52" xfId="5" applyFill="1" applyBorder="1"/>
    <xf numFmtId="165" fontId="0" fillId="2" borderId="52" xfId="19" applyNumberFormat="1" applyFont="1" applyFill="1" applyBorder="1"/>
    <xf numFmtId="49" fontId="21" fillId="2" borderId="0" xfId="5" applyNumberFormat="1" applyFill="1" applyAlignment="1">
      <alignment vertical="top"/>
    </xf>
    <xf numFmtId="0" fontId="32" fillId="2" borderId="0" xfId="5" applyFont="1" applyFill="1" applyAlignment="1">
      <alignment horizontal="center" vertical="center" textRotation="90"/>
    </xf>
    <xf numFmtId="0" fontId="16" fillId="2" borderId="0" xfId="21" applyFont="1" applyFill="1" applyBorder="1" applyAlignment="1">
      <alignment wrapText="1"/>
    </xf>
    <xf numFmtId="0" fontId="16" fillId="2" borderId="0" xfId="5" applyFont="1" applyFill="1"/>
    <xf numFmtId="2" fontId="51" fillId="2" borderId="1" xfId="0" applyNumberFormat="1" applyFont="1" applyFill="1" applyBorder="1"/>
    <xf numFmtId="4" fontId="10" fillId="2" borderId="1" xfId="19" applyNumberFormat="1" applyFont="1" applyFill="1" applyBorder="1" applyAlignment="1" applyProtection="1">
      <alignment wrapText="1"/>
    </xf>
    <xf numFmtId="0" fontId="56" fillId="0" borderId="0" xfId="5" applyFont="1" applyFill="1" applyAlignment="1">
      <alignment horizontal="right" vertical="top"/>
    </xf>
    <xf numFmtId="0" fontId="56" fillId="0" borderId="0" xfId="5" applyFont="1"/>
    <xf numFmtId="0" fontId="80" fillId="2" borderId="0" xfId="5" applyFont="1" applyFill="1" applyAlignment="1">
      <alignment horizontal="center" vertical="center" textRotation="90"/>
    </xf>
    <xf numFmtId="0" fontId="61" fillId="0" borderId="0" xfId="5" applyFont="1" applyFill="1" applyAlignment="1">
      <alignment horizontal="right" vertical="top"/>
    </xf>
    <xf numFmtId="0" fontId="61" fillId="0" borderId="0" xfId="5" applyFont="1"/>
    <xf numFmtId="0" fontId="81" fillId="2" borderId="0" xfId="5" applyFont="1" applyFill="1" applyAlignment="1">
      <alignment horizontal="center" vertical="center" textRotation="90"/>
    </xf>
    <xf numFmtId="16" fontId="49" fillId="2" borderId="0" xfId="5" applyNumberFormat="1" applyFont="1" applyFill="1" applyAlignment="1">
      <alignment vertical="top"/>
    </xf>
    <xf numFmtId="16" fontId="56" fillId="2" borderId="0" xfId="5" applyNumberFormat="1" applyFont="1" applyFill="1" applyAlignment="1">
      <alignment vertical="top"/>
    </xf>
    <xf numFmtId="0" fontId="10" fillId="2" borderId="0" xfId="5" applyFont="1" applyFill="1" applyAlignment="1" applyProtection="1">
      <alignment vertical="top" wrapText="1"/>
    </xf>
    <xf numFmtId="4" fontId="10" fillId="2" borderId="0" xfId="5" applyNumberFormat="1" applyFont="1" applyFill="1" applyBorder="1" applyAlignment="1" applyProtection="1">
      <alignment horizontal="right"/>
    </xf>
    <xf numFmtId="0" fontId="82" fillId="2" borderId="0" xfId="5" applyFont="1" applyFill="1" applyAlignment="1" applyProtection="1"/>
    <xf numFmtId="0" fontId="83" fillId="2" borderId="0" xfId="5" applyFont="1" applyFill="1" applyAlignment="1" applyProtection="1">
      <alignment horizontal="justify" wrapText="1"/>
    </xf>
    <xf numFmtId="0" fontId="83" fillId="2" borderId="0" xfId="5" applyFont="1" applyFill="1" applyAlignment="1" applyProtection="1"/>
    <xf numFmtId="0" fontId="83" fillId="2" borderId="20" xfId="5" applyFont="1" applyFill="1" applyBorder="1" applyAlignment="1" applyProtection="1"/>
    <xf numFmtId="0" fontId="10" fillId="2" borderId="20" xfId="5" applyFont="1" applyFill="1" applyBorder="1" applyAlignment="1" applyProtection="1">
      <alignment horizontal="right"/>
    </xf>
    <xf numFmtId="0" fontId="56" fillId="2" borderId="9" xfId="5" applyFont="1" applyFill="1" applyBorder="1"/>
    <xf numFmtId="0" fontId="84" fillId="2" borderId="0" xfId="5" applyFont="1" applyFill="1" applyAlignment="1">
      <alignment vertical="top"/>
    </xf>
    <xf numFmtId="0" fontId="0" fillId="2" borderId="0" xfId="0" applyFill="1" applyAlignment="1">
      <alignment vertical="top"/>
    </xf>
    <xf numFmtId="2" fontId="20" fillId="3" borderId="0" xfId="5" applyNumberFormat="1" applyFont="1" applyFill="1" applyAlignment="1" applyProtection="1">
      <alignment horizontal="right"/>
      <protection locked="0"/>
    </xf>
    <xf numFmtId="2" fontId="20" fillId="2" borderId="0" xfId="5" applyNumberFormat="1" applyFont="1" applyFill="1" applyAlignment="1" applyProtection="1">
      <alignment horizontal="right"/>
      <protection locked="0"/>
    </xf>
    <xf numFmtId="2" fontId="20" fillId="3" borderId="0" xfId="5" applyNumberFormat="1" applyFont="1" applyFill="1" applyProtection="1">
      <protection locked="0"/>
    </xf>
    <xf numFmtId="2" fontId="20" fillId="2" borderId="0" xfId="5" applyNumberFormat="1" applyFont="1" applyFill="1" applyProtection="1">
      <protection locked="0"/>
    </xf>
    <xf numFmtId="2" fontId="20" fillId="2" borderId="0" xfId="5" applyNumberFormat="1" applyFont="1" applyFill="1" applyAlignment="1" applyProtection="1">
      <alignment horizontal="left" wrapText="1"/>
    </xf>
    <xf numFmtId="2" fontId="20" fillId="2" borderId="51" xfId="5" applyNumberFormat="1" applyFont="1" applyFill="1" applyBorder="1" applyAlignment="1" applyProtection="1">
      <alignment horizontal="right"/>
    </xf>
    <xf numFmtId="2" fontId="42" fillId="2" borderId="51" xfId="5" applyNumberFormat="1" applyFont="1" applyFill="1" applyBorder="1" applyAlignment="1" applyProtection="1">
      <alignment horizontal="right"/>
      <protection locked="0"/>
    </xf>
    <xf numFmtId="2" fontId="42" fillId="2" borderId="0" xfId="5" applyNumberFormat="1" applyFont="1" applyFill="1" applyBorder="1" applyAlignment="1" applyProtection="1">
      <alignment horizontal="right"/>
    </xf>
    <xf numFmtId="2" fontId="20" fillId="3" borderId="0" xfId="5" applyNumberFormat="1" applyFont="1" applyFill="1" applyBorder="1" applyProtection="1">
      <protection locked="0"/>
    </xf>
    <xf numFmtId="2" fontId="45" fillId="2" borderId="0" xfId="5" applyNumberFormat="1" applyFont="1" applyFill="1" applyProtection="1">
      <protection locked="0"/>
    </xf>
    <xf numFmtId="2" fontId="45" fillId="2" borderId="0" xfId="5" applyNumberFormat="1" applyFont="1" applyFill="1" applyAlignment="1" applyProtection="1">
      <alignment horizontal="right"/>
      <protection locked="0"/>
    </xf>
    <xf numFmtId="2" fontId="19" fillId="2" borderId="0" xfId="5" applyNumberFormat="1" applyFont="1" applyFill="1" applyProtection="1"/>
    <xf numFmtId="2" fontId="0" fillId="2" borderId="18" xfId="0" applyNumberFormat="1" applyFill="1" applyBorder="1"/>
    <xf numFmtId="2" fontId="20" fillId="2" borderId="0" xfId="5" applyNumberFormat="1" applyFont="1" applyFill="1"/>
    <xf numFmtId="2" fontId="42" fillId="2" borderId="51" xfId="5" applyNumberFormat="1" applyFont="1" applyFill="1" applyBorder="1" applyAlignment="1" applyProtection="1">
      <alignment horizontal="right"/>
    </xf>
    <xf numFmtId="2" fontId="10" fillId="2" borderId="1" xfId="19" applyNumberFormat="1" applyFont="1" applyFill="1" applyBorder="1" applyProtection="1"/>
    <xf numFmtId="2" fontId="60" fillId="2" borderId="4" xfId="19" applyNumberFormat="1" applyFont="1" applyFill="1" applyBorder="1" applyProtection="1"/>
    <xf numFmtId="2" fontId="10" fillId="2" borderId="0" xfId="19" applyNumberFormat="1" applyFont="1" applyFill="1" applyAlignment="1" applyProtection="1">
      <alignment wrapText="1"/>
    </xf>
    <xf numFmtId="2" fontId="19" fillId="2" borderId="1" xfId="19" applyNumberFormat="1" applyFont="1" applyFill="1" applyBorder="1" applyProtection="1"/>
    <xf numFmtId="2" fontId="47" fillId="2" borderId="4" xfId="19" applyNumberFormat="1" applyFont="1" applyFill="1" applyBorder="1" applyProtection="1"/>
    <xf numFmtId="4" fontId="0" fillId="2" borderId="0" xfId="0" applyNumberFormat="1" applyFill="1"/>
    <xf numFmtId="2" fontId="0" fillId="2" borderId="1" xfId="19" applyNumberFormat="1" applyFont="1" applyFill="1" applyBorder="1"/>
    <xf numFmtId="2" fontId="0" fillId="2" borderId="4" xfId="19" applyNumberFormat="1" applyFont="1" applyFill="1" applyBorder="1"/>
    <xf numFmtId="2" fontId="3" fillId="2" borderId="16" xfId="19" applyNumberFormat="1" applyFont="1" applyFill="1" applyBorder="1"/>
    <xf numFmtId="2" fontId="73" fillId="2" borderId="16" xfId="19" applyNumberFormat="1" applyFont="1" applyFill="1" applyBorder="1"/>
    <xf numFmtId="2" fontId="47" fillId="2" borderId="0" xfId="19" applyNumberFormat="1" applyFont="1" applyFill="1" applyBorder="1" applyAlignment="1">
      <alignment horizontal="right"/>
    </xf>
    <xf numFmtId="2" fontId="21" fillId="2" borderId="1" xfId="5" applyNumberFormat="1" applyFill="1" applyBorder="1"/>
    <xf numFmtId="2" fontId="60" fillId="2" borderId="4" xfId="5" applyNumberFormat="1" applyFont="1" applyFill="1" applyBorder="1" applyAlignment="1" applyProtection="1">
      <alignment horizontal="right"/>
    </xf>
    <xf numFmtId="2" fontId="73" fillId="2" borderId="16" xfId="5" applyNumberFormat="1" applyFont="1" applyFill="1" applyBorder="1" applyAlignment="1">
      <alignment horizontal="right"/>
    </xf>
    <xf numFmtId="0" fontId="3" fillId="2" borderId="0" xfId="0" applyFont="1" applyFill="1" applyBorder="1" applyAlignment="1">
      <alignment horizontal="left" wrapText="1"/>
    </xf>
    <xf numFmtId="0" fontId="12" fillId="10" borderId="7" xfId="1" applyFont="1" applyFill="1" applyBorder="1" applyAlignment="1">
      <alignment horizontal="center" wrapText="1"/>
    </xf>
    <xf numFmtId="0" fontId="12" fillId="10" borderId="2" xfId="1" applyFont="1" applyFill="1" applyBorder="1" applyAlignment="1">
      <alignment wrapText="1"/>
    </xf>
    <xf numFmtId="0" fontId="13" fillId="10" borderId="3" xfId="0" applyFont="1" applyFill="1" applyBorder="1"/>
    <xf numFmtId="4" fontId="13" fillId="10" borderId="3" xfId="0" applyNumberFormat="1" applyFont="1" applyFill="1" applyBorder="1"/>
    <xf numFmtId="4" fontId="4" fillId="10" borderId="3" xfId="0" applyNumberFormat="1" applyFont="1" applyFill="1" applyBorder="1"/>
    <xf numFmtId="4" fontId="4" fillId="10" borderId="4" xfId="0" applyNumberFormat="1" applyFont="1" applyFill="1" applyBorder="1"/>
    <xf numFmtId="4" fontId="20" fillId="2" borderId="0" xfId="5" applyNumberFormat="1" applyFont="1" applyFill="1" applyAlignment="1" applyProtection="1">
      <alignment horizontal="right"/>
    </xf>
    <xf numFmtId="4" fontId="20" fillId="2" borderId="0" xfId="5" applyNumberFormat="1" applyFont="1" applyFill="1" applyAlignment="1" applyProtection="1">
      <alignment horizontal="left" wrapText="1"/>
    </xf>
    <xf numFmtId="4" fontId="20" fillId="2" borderId="51" xfId="5" applyNumberFormat="1" applyFont="1" applyFill="1" applyBorder="1" applyAlignment="1" applyProtection="1">
      <alignment horizontal="right"/>
    </xf>
    <xf numFmtId="4" fontId="20" fillId="2" borderId="0" xfId="5" applyNumberFormat="1" applyFont="1" applyFill="1" applyBorder="1" applyAlignment="1" applyProtection="1">
      <alignment horizontal="right"/>
    </xf>
    <xf numFmtId="4" fontId="20" fillId="2" borderId="0" xfId="5" applyNumberFormat="1" applyFont="1" applyFill="1" applyProtection="1"/>
    <xf numFmtId="4" fontId="45" fillId="2" borderId="0" xfId="5" applyNumberFormat="1" applyFont="1" applyFill="1" applyBorder="1" applyAlignment="1" applyProtection="1">
      <alignment horizontal="right"/>
    </xf>
    <xf numFmtId="4" fontId="45" fillId="2" borderId="0" xfId="5" applyNumberFormat="1" applyFont="1" applyFill="1" applyAlignment="1" applyProtection="1">
      <alignment horizontal="right"/>
    </xf>
    <xf numFmtId="4" fontId="42" fillId="2" borderId="51" xfId="5" applyNumberFormat="1" applyFont="1" applyFill="1" applyBorder="1" applyAlignment="1" applyProtection="1">
      <alignment horizontal="right"/>
    </xf>
    <xf numFmtId="4" fontId="59" fillId="2" borderId="0" xfId="5" applyNumberFormat="1" applyFont="1" applyFill="1" applyAlignment="1" applyProtection="1">
      <alignment horizontal="center"/>
    </xf>
    <xf numFmtId="4" fontId="10" fillId="2" borderId="0" xfId="5" applyNumberFormat="1" applyFont="1" applyFill="1" applyAlignment="1" applyProtection="1"/>
    <xf numFmtId="4" fontId="19" fillId="2" borderId="1" xfId="5" applyNumberFormat="1" applyFont="1" applyFill="1" applyBorder="1" applyAlignment="1" applyProtection="1">
      <alignment horizontal="right"/>
    </xf>
    <xf numFmtId="4" fontId="19" fillId="2" borderId="0" xfId="5" applyNumberFormat="1" applyFont="1" applyFill="1" applyBorder="1" applyAlignment="1" applyProtection="1">
      <alignment horizontal="right"/>
    </xf>
    <xf numFmtId="4" fontId="42" fillId="2" borderId="51" xfId="5" applyNumberFormat="1" applyFont="1" applyFill="1" applyBorder="1" applyAlignment="1" applyProtection="1">
      <alignment horizontal="center"/>
    </xf>
    <xf numFmtId="2" fontId="21" fillId="2" borderId="0" xfId="5" applyNumberFormat="1" applyFill="1" applyBorder="1"/>
    <xf numFmtId="2" fontId="21" fillId="2" borderId="2" xfId="5" applyNumberFormat="1" applyFill="1" applyBorder="1"/>
    <xf numFmtId="2" fontId="51" fillId="2" borderId="1" xfId="5" applyNumberFormat="1" applyFont="1" applyFill="1" applyBorder="1"/>
    <xf numFmtId="2" fontId="3" fillId="2" borderId="15" xfId="5" applyNumberFormat="1" applyFont="1" applyFill="1" applyBorder="1"/>
    <xf numFmtId="2" fontId="56" fillId="2" borderId="0" xfId="5" applyNumberFormat="1" applyFont="1" applyFill="1"/>
    <xf numFmtId="2" fontId="10" fillId="2" borderId="0" xfId="5" applyNumberFormat="1" applyFont="1" applyFill="1" applyBorder="1" applyAlignment="1">
      <alignment horizontal="right"/>
    </xf>
    <xf numFmtId="2" fontId="59" fillId="2" borderId="0" xfId="5" applyNumberFormat="1" applyFont="1" applyFill="1" applyAlignment="1" applyProtection="1">
      <alignment horizontal="center"/>
    </xf>
    <xf numFmtId="2" fontId="10" fillId="2" borderId="1" xfId="5" applyNumberFormat="1" applyFont="1" applyFill="1" applyBorder="1" applyAlignment="1">
      <alignment horizontal="right"/>
    </xf>
    <xf numFmtId="2" fontId="10" fillId="2" borderId="1" xfId="5" applyNumberFormat="1" applyFont="1" applyFill="1" applyBorder="1"/>
    <xf numFmtId="2" fontId="10" fillId="2" borderId="2" xfId="5" applyNumberFormat="1" applyFont="1" applyFill="1" applyBorder="1" applyAlignment="1">
      <alignment horizontal="right"/>
    </xf>
    <xf numFmtId="2" fontId="19" fillId="2" borderId="0" xfId="5" applyNumberFormat="1" applyFont="1" applyFill="1" applyAlignment="1" applyProtection="1">
      <alignment horizontal="right"/>
    </xf>
    <xf numFmtId="2" fontId="10" fillId="2" borderId="2" xfId="5" applyNumberFormat="1" applyFont="1" applyFill="1" applyBorder="1" applyAlignment="1" applyProtection="1"/>
    <xf numFmtId="2" fontId="10" fillId="2" borderId="0" xfId="5" applyNumberFormat="1" applyFont="1" applyFill="1" applyAlignment="1" applyProtection="1"/>
    <xf numFmtId="2" fontId="19" fillId="2" borderId="0" xfId="5" applyNumberFormat="1" applyFont="1" applyFill="1" applyBorder="1" applyAlignment="1">
      <alignment horizontal="right"/>
    </xf>
    <xf numFmtId="2" fontId="19" fillId="2" borderId="1" xfId="5" applyNumberFormat="1" applyFont="1" applyFill="1" applyBorder="1" applyAlignment="1" applyProtection="1">
      <alignment horizontal="right"/>
    </xf>
    <xf numFmtId="2" fontId="19" fillId="2" borderId="0" xfId="5" applyNumberFormat="1" applyFont="1" applyFill="1" applyBorder="1" applyAlignment="1" applyProtection="1">
      <alignment horizontal="right"/>
    </xf>
    <xf numFmtId="2" fontId="19" fillId="2" borderId="2" xfId="5" applyNumberFormat="1" applyFont="1" applyFill="1" applyBorder="1" applyAlignment="1">
      <alignment horizontal="right"/>
    </xf>
    <xf numFmtId="2" fontId="10" fillId="2" borderId="0" xfId="5" applyNumberFormat="1" applyFont="1" applyFill="1"/>
    <xf numFmtId="2" fontId="56" fillId="2" borderId="52" xfId="5" applyNumberFormat="1" applyFont="1" applyFill="1" applyBorder="1"/>
    <xf numFmtId="2" fontId="73" fillId="2" borderId="15" xfId="5" applyNumberFormat="1" applyFont="1" applyFill="1" applyBorder="1"/>
    <xf numFmtId="2" fontId="60" fillId="2" borderId="2" xfId="5" applyNumberFormat="1" applyFont="1" applyFill="1" applyBorder="1" applyAlignment="1">
      <alignment horizontal="right"/>
    </xf>
    <xf numFmtId="2" fontId="60" fillId="2" borderId="0" xfId="5" applyNumberFormat="1" applyFont="1" applyFill="1" applyBorder="1" applyAlignment="1">
      <alignment horizontal="right"/>
    </xf>
    <xf numFmtId="2" fontId="19" fillId="2" borderId="6" xfId="5" applyNumberFormat="1" applyFont="1" applyFill="1" applyBorder="1" applyAlignment="1" applyProtection="1">
      <alignment horizontal="right"/>
    </xf>
    <xf numFmtId="2" fontId="19" fillId="2" borderId="1" xfId="5" applyNumberFormat="1" applyFont="1" applyFill="1" applyBorder="1"/>
    <xf numFmtId="2" fontId="19" fillId="2" borderId="0" xfId="5" applyNumberFormat="1" applyFont="1" applyFill="1"/>
    <xf numFmtId="2" fontId="16" fillId="2" borderId="1" xfId="5" applyNumberFormat="1" applyFont="1" applyFill="1" applyBorder="1"/>
    <xf numFmtId="2" fontId="10" fillId="2" borderId="1" xfId="5" applyNumberFormat="1" applyFont="1" applyFill="1" applyBorder="1" applyAlignment="1" applyProtection="1"/>
    <xf numFmtId="2" fontId="0" fillId="0" borderId="0" xfId="0" applyNumberFormat="1"/>
    <xf numFmtId="2" fontId="20" fillId="2" borderId="0" xfId="5" applyNumberFormat="1" applyFont="1" applyFill="1" applyProtection="1"/>
    <xf numFmtId="2" fontId="46" fillId="2" borderId="0" xfId="5" applyNumberFormat="1" applyFont="1" applyFill="1"/>
    <xf numFmtId="2" fontId="19" fillId="2" borderId="0" xfId="5" applyNumberFormat="1" applyFont="1" applyFill="1" applyAlignment="1">
      <alignment horizontal="right"/>
    </xf>
    <xf numFmtId="2" fontId="18" fillId="2" borderId="1" xfId="4" applyNumberFormat="1" applyFont="1" applyFill="1" applyBorder="1" applyAlignment="1" applyProtection="1">
      <alignment horizontal="left" vertical="top" wrapText="1"/>
      <protection locked="0"/>
    </xf>
    <xf numFmtId="2" fontId="0" fillId="2" borderId="1" xfId="0" applyNumberFormat="1" applyFill="1" applyBorder="1" applyAlignment="1">
      <alignment vertical="center"/>
    </xf>
    <xf numFmtId="2" fontId="0" fillId="2" borderId="1" xfId="0" applyNumberFormat="1" applyFill="1" applyBorder="1" applyAlignment="1">
      <alignment vertical="top"/>
    </xf>
    <xf numFmtId="2" fontId="71" fillId="2" borderId="1" xfId="0" applyNumberFormat="1" applyFont="1" applyFill="1" applyBorder="1" applyAlignment="1">
      <alignment vertical="center"/>
    </xf>
    <xf numFmtId="2" fontId="44" fillId="2" borderId="0" xfId="5" applyNumberFormat="1" applyFont="1" applyFill="1" applyBorder="1" applyAlignment="1" applyProtection="1">
      <alignment horizontal="right"/>
    </xf>
    <xf numFmtId="2" fontId="62" fillId="2" borderId="0" xfId="5" applyNumberFormat="1" applyFont="1" applyFill="1" applyAlignment="1">
      <alignment horizontal="right"/>
    </xf>
    <xf numFmtId="2" fontId="42" fillId="2" borderId="51" xfId="5" applyNumberFormat="1" applyFont="1" applyFill="1" applyBorder="1" applyAlignment="1" applyProtection="1">
      <alignment horizontal="center"/>
    </xf>
    <xf numFmtId="2" fontId="62" fillId="2" borderId="0" xfId="0" applyNumberFormat="1" applyFont="1" applyFill="1" applyBorder="1" applyAlignment="1">
      <alignment horizontal="right" wrapText="1"/>
    </xf>
    <xf numFmtId="2" fontId="62" fillId="2" borderId="3" xfId="0" applyNumberFormat="1" applyFont="1" applyFill="1" applyBorder="1" applyAlignment="1">
      <alignment horizontal="right" wrapText="1"/>
    </xf>
    <xf numFmtId="2" fontId="62" fillId="2" borderId="53" xfId="0" applyNumberFormat="1" applyFont="1" applyFill="1" applyBorder="1" applyAlignment="1">
      <alignment horizontal="center" wrapText="1"/>
    </xf>
    <xf numFmtId="2" fontId="62" fillId="2" borderId="54" xfId="0" applyNumberFormat="1" applyFont="1" applyFill="1" applyBorder="1" applyAlignment="1">
      <alignment horizontal="right" wrapText="1"/>
    </xf>
    <xf numFmtId="2" fontId="62" fillId="2" borderId="53" xfId="0" applyNumberFormat="1" applyFont="1" applyFill="1" applyBorder="1" applyAlignment="1">
      <alignment horizontal="right" wrapText="1"/>
    </xf>
    <xf numFmtId="2" fontId="62" fillId="2" borderId="60" xfId="0" applyNumberFormat="1" applyFont="1" applyFill="1" applyBorder="1" applyAlignment="1">
      <alignment horizontal="right" wrapText="1"/>
    </xf>
    <xf numFmtId="2" fontId="55" fillId="2" borderId="1" xfId="0" applyNumberFormat="1" applyFont="1" applyFill="1" applyBorder="1" applyAlignment="1">
      <alignment vertical="center"/>
    </xf>
    <xf numFmtId="2" fontId="51" fillId="2" borderId="18" xfId="0" applyNumberFormat="1" applyFont="1" applyFill="1" applyBorder="1"/>
    <xf numFmtId="0" fontId="4" fillId="11" borderId="1" xfId="0" applyFont="1" applyFill="1" applyBorder="1"/>
    <xf numFmtId="4" fontId="6" fillId="11" borderId="1" xfId="0" applyNumberFormat="1" applyFont="1" applyFill="1" applyBorder="1"/>
    <xf numFmtId="0" fontId="1" fillId="2" borderId="63" xfId="0" applyFont="1" applyFill="1" applyBorder="1" applyAlignment="1">
      <alignment horizontal="right"/>
    </xf>
    <xf numFmtId="0" fontId="16" fillId="2" borderId="19" xfId="0" applyFont="1" applyFill="1" applyBorder="1" applyAlignment="1">
      <alignment horizontal="center"/>
    </xf>
    <xf numFmtId="0" fontId="16" fillId="2" borderId="1" xfId="0" applyFont="1" applyFill="1" applyBorder="1" applyAlignment="1">
      <alignment horizontal="center"/>
    </xf>
    <xf numFmtId="0" fontId="0" fillId="0" borderId="19" xfId="0" applyFill="1" applyBorder="1" applyProtection="1">
      <protection locked="0"/>
    </xf>
    <xf numFmtId="0" fontId="0" fillId="0" borderId="1" xfId="0" applyFill="1" applyBorder="1" applyProtection="1">
      <protection locked="0"/>
    </xf>
    <xf numFmtId="0" fontId="0" fillId="3" borderId="1" xfId="0" applyFill="1" applyBorder="1" applyProtection="1">
      <protection locked="0"/>
    </xf>
    <xf numFmtId="0" fontId="0" fillId="2" borderId="1" xfId="0" applyFill="1" applyBorder="1" applyProtection="1">
      <protection locked="0"/>
    </xf>
    <xf numFmtId="0" fontId="3" fillId="2"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4" fontId="0" fillId="0" borderId="1" xfId="0" applyNumberFormat="1" applyBorder="1" applyAlignment="1" applyProtection="1">
      <alignment horizontal="right" vertical="top"/>
      <protection locked="0"/>
    </xf>
    <xf numFmtId="4" fontId="0" fillId="3" borderId="1" xfId="0" applyNumberFormat="1" applyFill="1" applyBorder="1" applyAlignment="1" applyProtection="1">
      <alignment horizontal="right" vertical="top"/>
      <protection locked="0"/>
    </xf>
    <xf numFmtId="4" fontId="0" fillId="0" borderId="1" xfId="0" applyNumberFormat="1" applyBorder="1" applyProtection="1">
      <protection locked="0"/>
    </xf>
    <xf numFmtId="0" fontId="0" fillId="2" borderId="0" xfId="0" applyFill="1" applyAlignment="1" applyProtection="1">
      <alignment horizontal="right" vertical="top"/>
    </xf>
    <xf numFmtId="0" fontId="0" fillId="0" borderId="0" xfId="0" applyFill="1" applyAlignment="1" applyProtection="1">
      <alignment horizontal="right" vertical="top"/>
    </xf>
    <xf numFmtId="0" fontId="8" fillId="0" borderId="0" xfId="0" applyFont="1" applyAlignment="1" applyProtection="1">
      <alignment horizontal="center" vertical="center" textRotation="90"/>
    </xf>
    <xf numFmtId="0" fontId="0" fillId="0" borderId="0" xfId="0" applyAlignment="1" applyProtection="1">
      <alignment wrapText="1"/>
    </xf>
    <xf numFmtId="0" fontId="12" fillId="5" borderId="18" xfId="1" applyFont="1" applyFill="1" applyBorder="1" applyAlignment="1" applyProtection="1">
      <alignment horizontal="center" vertical="center" wrapText="1"/>
    </xf>
    <xf numFmtId="0" fontId="0" fillId="0" borderId="0" xfId="0" applyProtection="1"/>
    <xf numFmtId="4" fontId="0" fillId="0" borderId="0" xfId="0" applyNumberFormat="1" applyProtection="1"/>
    <xf numFmtId="0" fontId="12" fillId="8" borderId="1" xfId="1" applyFont="1" applyFill="1" applyBorder="1" applyAlignment="1" applyProtection="1">
      <alignment horizontal="center" vertical="center" wrapText="1"/>
    </xf>
    <xf numFmtId="0" fontId="8" fillId="4" borderId="2" xfId="0" applyFont="1" applyFill="1" applyBorder="1" applyAlignment="1" applyProtection="1">
      <alignment horizontal="left" vertical="center"/>
    </xf>
    <xf numFmtId="0" fontId="0" fillId="4" borderId="3" xfId="0" applyFill="1" applyBorder="1" applyProtection="1"/>
    <xf numFmtId="4" fontId="0" fillId="4" borderId="3" xfId="0" applyNumberFormat="1" applyFill="1" applyBorder="1" applyProtection="1"/>
    <xf numFmtId="4" fontId="0" fillId="4" borderId="4" xfId="0" applyNumberFormat="1" applyFill="1" applyBorder="1" applyProtection="1"/>
    <xf numFmtId="0" fontId="0" fillId="0" borderId="0" xfId="0" applyFill="1" applyAlignment="1" applyProtection="1">
      <alignment wrapText="1"/>
    </xf>
    <xf numFmtId="0" fontId="8" fillId="0" borderId="0" xfId="0" applyFont="1" applyFill="1" applyBorder="1" applyAlignment="1" applyProtection="1">
      <alignment horizontal="left" vertical="center"/>
    </xf>
    <xf numFmtId="4" fontId="9" fillId="0" borderId="0" xfId="0" applyNumberFormat="1" applyFont="1" applyProtection="1"/>
    <xf numFmtId="0" fontId="11" fillId="0" borderId="0" xfId="1" applyFont="1" applyFill="1" applyBorder="1" applyAlignment="1" applyProtection="1">
      <alignment horizontal="center" wrapText="1"/>
    </xf>
    <xf numFmtId="0" fontId="11" fillId="0" borderId="0" xfId="1" applyFont="1" applyFill="1" applyBorder="1" applyAlignment="1" applyProtection="1">
      <alignment horizontal="right" wrapText="1"/>
    </xf>
    <xf numFmtId="0" fontId="12" fillId="5" borderId="3" xfId="1" applyFont="1" applyFill="1" applyBorder="1" applyAlignment="1" applyProtection="1">
      <alignment horizontal="left" wrapText="1"/>
    </xf>
    <xf numFmtId="0" fontId="13" fillId="6" borderId="3" xfId="0" applyFont="1" applyFill="1" applyBorder="1" applyProtection="1"/>
    <xf numFmtId="4" fontId="13" fillId="6" borderId="3" xfId="0" applyNumberFormat="1" applyFont="1" applyFill="1" applyBorder="1" applyProtection="1"/>
    <xf numFmtId="4" fontId="4" fillId="6" borderId="3" xfId="0" applyNumberFormat="1" applyFont="1" applyFill="1" applyBorder="1" applyAlignment="1" applyProtection="1">
      <alignment horizontal="right"/>
    </xf>
    <xf numFmtId="0" fontId="11" fillId="2" borderId="1"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2" fillId="2" borderId="5" xfId="1" applyFont="1" applyFill="1" applyBorder="1" applyAlignment="1" applyProtection="1">
      <alignment wrapText="1"/>
    </xf>
    <xf numFmtId="0" fontId="13" fillId="2" borderId="0" xfId="0" applyFont="1" applyFill="1" applyBorder="1" applyProtection="1"/>
    <xf numFmtId="4" fontId="13" fillId="2" borderId="0" xfId="0" applyNumberFormat="1" applyFont="1" applyFill="1" applyBorder="1" applyProtection="1"/>
    <xf numFmtId="4" fontId="4" fillId="2" borderId="6" xfId="0" applyNumberFormat="1" applyFont="1" applyFill="1" applyBorder="1" applyProtection="1"/>
    <xf numFmtId="0" fontId="11" fillId="2" borderId="14" xfId="3" applyFont="1" applyFill="1" applyBorder="1" applyAlignment="1" applyProtection="1">
      <alignment horizontal="right" wrapText="1"/>
    </xf>
    <xf numFmtId="0" fontId="11" fillId="0" borderId="0" xfId="3" applyFont="1" applyFill="1" applyBorder="1" applyAlignment="1" applyProtection="1">
      <alignment horizontal="right" wrapText="1"/>
    </xf>
    <xf numFmtId="0" fontId="12" fillId="2" borderId="7" xfId="1" applyFont="1" applyFill="1" applyBorder="1" applyAlignment="1" applyProtection="1">
      <alignment horizontal="center" wrapText="1"/>
    </xf>
    <xf numFmtId="0" fontId="12" fillId="2" borderId="7" xfId="1" applyFont="1" applyFill="1" applyBorder="1" applyAlignment="1" applyProtection="1">
      <alignment wrapText="1"/>
    </xf>
    <xf numFmtId="0" fontId="13" fillId="2" borderId="3" xfId="0" applyFont="1" applyFill="1" applyBorder="1" applyProtection="1"/>
    <xf numFmtId="4" fontId="13" fillId="2" borderId="3" xfId="0" applyNumberFormat="1" applyFont="1" applyFill="1" applyBorder="1" applyProtection="1"/>
    <xf numFmtId="4" fontId="4" fillId="2" borderId="3" xfId="0" applyNumberFormat="1" applyFont="1" applyFill="1" applyBorder="1" applyProtection="1"/>
    <xf numFmtId="0" fontId="11" fillId="0" borderId="14" xfId="3" applyFont="1" applyFill="1" applyBorder="1" applyAlignment="1" applyProtection="1">
      <alignment horizontal="right" wrapText="1"/>
    </xf>
    <xf numFmtId="0" fontId="11" fillId="0" borderId="14" xfId="3" applyFont="1" applyFill="1" applyBorder="1" applyAlignment="1" applyProtection="1">
      <alignment wrapText="1"/>
    </xf>
    <xf numFmtId="0" fontId="11" fillId="2" borderId="0" xfId="3" applyFont="1" applyFill="1" applyBorder="1" applyAlignment="1" applyProtection="1">
      <alignment horizontal="right" wrapText="1"/>
    </xf>
    <xf numFmtId="0" fontId="12" fillId="10" borderId="7" xfId="1" applyFont="1" applyFill="1" applyBorder="1" applyAlignment="1" applyProtection="1">
      <alignment horizontal="center" wrapText="1"/>
    </xf>
    <xf numFmtId="0" fontId="12" fillId="10" borderId="2" xfId="1" applyFont="1" applyFill="1" applyBorder="1" applyAlignment="1" applyProtection="1">
      <alignment wrapText="1"/>
    </xf>
    <xf numFmtId="0" fontId="13" fillId="10" borderId="3" xfId="0" applyFont="1" applyFill="1" applyBorder="1" applyProtection="1"/>
    <xf numFmtId="4" fontId="13" fillId="10" borderId="3" xfId="0" applyNumberFormat="1" applyFont="1" applyFill="1" applyBorder="1" applyProtection="1"/>
    <xf numFmtId="4" fontId="4" fillId="10" borderId="3" xfId="0" applyNumberFormat="1" applyFont="1" applyFill="1" applyBorder="1" applyProtection="1"/>
    <xf numFmtId="0" fontId="11" fillId="0" borderId="0" xfId="3" applyFont="1" applyFill="1" applyBorder="1" applyAlignment="1" applyProtection="1">
      <alignment wrapText="1"/>
    </xf>
    <xf numFmtId="0" fontId="11" fillId="2" borderId="0" xfId="1" applyFont="1" applyFill="1" applyBorder="1" applyAlignment="1" applyProtection="1">
      <alignment horizontal="right" vertical="top" wrapText="1"/>
    </xf>
    <xf numFmtId="0" fontId="11" fillId="0" borderId="0" xfId="1" applyFont="1" applyFill="1" applyBorder="1" applyAlignment="1" applyProtection="1">
      <alignment horizontal="right" vertical="top" wrapText="1"/>
    </xf>
    <xf numFmtId="0" fontId="12" fillId="2" borderId="2" xfId="1" applyFont="1" applyFill="1" applyBorder="1" applyAlignment="1" applyProtection="1">
      <alignment wrapText="1"/>
    </xf>
    <xf numFmtId="0" fontId="0" fillId="0" borderId="19" xfId="0" applyFill="1" applyBorder="1" applyAlignment="1" applyProtection="1">
      <alignment wrapText="1"/>
    </xf>
    <xf numFmtId="0" fontId="13" fillId="6" borderId="2" xfId="0" applyFont="1" applyFill="1" applyBorder="1" applyAlignment="1" applyProtection="1">
      <alignment wrapText="1"/>
    </xf>
    <xf numFmtId="4" fontId="4" fillId="6" borderId="3" xfId="0" applyNumberFormat="1" applyFont="1" applyFill="1" applyBorder="1" applyProtection="1"/>
    <xf numFmtId="0" fontId="8" fillId="0" borderId="6" xfId="0" applyFont="1" applyFill="1" applyBorder="1" applyAlignment="1" applyProtection="1">
      <alignment horizontal="left" vertical="center"/>
    </xf>
    <xf numFmtId="0" fontId="0" fillId="2" borderId="0" xfId="0" applyFill="1" applyAlignment="1" applyProtection="1">
      <alignment horizontal="center" vertical="top"/>
    </xf>
    <xf numFmtId="0" fontId="3" fillId="2" borderId="1" xfId="0" applyFont="1" applyFill="1" applyBorder="1" applyAlignment="1" applyProtection="1">
      <alignment horizontal="center" vertical="top" wrapText="1"/>
    </xf>
    <xf numFmtId="0" fontId="3" fillId="2" borderId="2" xfId="0" applyFont="1" applyFill="1" applyBorder="1" applyAlignment="1" applyProtection="1">
      <alignment horizontal="center" wrapText="1"/>
    </xf>
    <xf numFmtId="0" fontId="3" fillId="2" borderId="1" xfId="0" applyFont="1" applyFill="1" applyBorder="1" applyAlignment="1" applyProtection="1">
      <alignment wrapText="1"/>
    </xf>
    <xf numFmtId="0" fontId="3" fillId="2" borderId="1" xfId="0" applyFont="1" applyFill="1" applyBorder="1" applyProtection="1"/>
    <xf numFmtId="4" fontId="3" fillId="2" borderId="1" xfId="0" applyNumberFormat="1" applyFont="1" applyFill="1" applyBorder="1" applyProtection="1"/>
    <xf numFmtId="4" fontId="3" fillId="2" borderId="1" xfId="0" applyNumberFormat="1" applyFont="1" applyFill="1" applyBorder="1" applyAlignment="1" applyProtection="1">
      <alignment horizontal="center" wrapText="1"/>
    </xf>
    <xf numFmtId="4" fontId="3" fillId="2" borderId="1" xfId="0" applyNumberFormat="1" applyFont="1" applyFill="1" applyBorder="1" applyAlignment="1" applyProtection="1">
      <alignment horizontal="center" vertical="top"/>
    </xf>
    <xf numFmtId="0" fontId="3" fillId="2" borderId="1" xfId="0" applyFont="1" applyFill="1" applyBorder="1" applyAlignment="1" applyProtection="1">
      <alignment horizontal="right" vertical="top"/>
    </xf>
    <xf numFmtId="0" fontId="3" fillId="2" borderId="1" xfId="0" applyFont="1" applyFill="1" applyBorder="1" applyAlignment="1" applyProtection="1">
      <alignment horizontal="left" vertical="top"/>
    </xf>
    <xf numFmtId="0" fontId="0" fillId="2" borderId="1" xfId="0" applyFill="1" applyBorder="1" applyAlignment="1" applyProtection="1">
      <alignment wrapText="1"/>
    </xf>
    <xf numFmtId="0" fontId="0" fillId="2" borderId="1" xfId="0" applyFill="1" applyBorder="1" applyProtection="1"/>
    <xf numFmtId="4" fontId="0" fillId="2" borderId="1" xfId="0" applyNumberFormat="1" applyFill="1" applyBorder="1" applyProtection="1"/>
    <xf numFmtId="4" fontId="0" fillId="2" borderId="1" xfId="0" applyNumberFormat="1" applyFill="1" applyBorder="1" applyAlignment="1" applyProtection="1">
      <alignment vertical="top"/>
    </xf>
    <xf numFmtId="4" fontId="16" fillId="2" borderId="1" xfId="0" applyNumberFormat="1" applyFont="1" applyFill="1" applyBorder="1" applyProtection="1"/>
    <xf numFmtId="3" fontId="0" fillId="2" borderId="0" xfId="0" applyNumberFormat="1" applyFill="1" applyAlignment="1" applyProtection="1">
      <alignment horizontal="right" vertical="top"/>
    </xf>
    <xf numFmtId="49" fontId="0" fillId="2" borderId="0" xfId="0" applyNumberFormat="1" applyFill="1" applyAlignment="1" applyProtection="1">
      <alignment horizontal="right" vertical="top"/>
    </xf>
    <xf numFmtId="0" fontId="0" fillId="2" borderId="0" xfId="0" applyFill="1" applyBorder="1" applyAlignment="1" applyProtection="1">
      <alignment horizontal="right" vertical="top"/>
    </xf>
    <xf numFmtId="0" fontId="0" fillId="0" borderId="0" xfId="0" applyFill="1" applyBorder="1" applyAlignment="1" applyProtection="1">
      <alignment horizontal="right" vertical="top"/>
    </xf>
    <xf numFmtId="0" fontId="0" fillId="0" borderId="0" xfId="0" applyFill="1" applyBorder="1" applyAlignment="1" applyProtection="1">
      <alignment wrapText="1"/>
    </xf>
    <xf numFmtId="0" fontId="0" fillId="0" borderId="0" xfId="0" applyFill="1" applyBorder="1" applyProtection="1"/>
    <xf numFmtId="4" fontId="0" fillId="0" borderId="0" xfId="0" applyNumberFormat="1" applyFill="1" applyBorder="1" applyProtection="1"/>
    <xf numFmtId="0" fontId="3" fillId="2" borderId="0" xfId="0" applyFont="1" applyFill="1" applyBorder="1" applyAlignment="1" applyProtection="1">
      <alignment horizontal="right" vertical="top"/>
    </xf>
    <xf numFmtId="0" fontId="3" fillId="0" borderId="0"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0" fillId="2" borderId="1" xfId="0" applyFill="1" applyBorder="1" applyAlignment="1" applyProtection="1">
      <alignment horizontal="right" vertical="top"/>
    </xf>
    <xf numFmtId="0" fontId="3" fillId="2" borderId="1" xfId="0" applyFont="1" applyFill="1" applyBorder="1" applyAlignment="1" applyProtection="1">
      <alignment horizontal="left" wrapText="1"/>
    </xf>
    <xf numFmtId="4" fontId="3" fillId="2" borderId="1" xfId="0" applyNumberFormat="1" applyFont="1" applyFill="1" applyBorder="1" applyAlignment="1" applyProtection="1">
      <alignment horizontal="center"/>
    </xf>
    <xf numFmtId="0" fontId="0" fillId="2" borderId="1" xfId="0" applyFill="1" applyBorder="1" applyAlignment="1" applyProtection="1">
      <alignment horizontal="left" vertical="top" wrapText="1"/>
    </xf>
    <xf numFmtId="0" fontId="0" fillId="2" borderId="1" xfId="0" applyFill="1" applyBorder="1" applyAlignment="1" applyProtection="1">
      <alignment horizontal="left" vertical="top"/>
    </xf>
    <xf numFmtId="4" fontId="0" fillId="2" borderId="1" xfId="0" applyNumberFormat="1" applyFill="1" applyBorder="1" applyAlignment="1" applyProtection="1">
      <alignment horizontal="right" vertical="top"/>
    </xf>
    <xf numFmtId="0" fontId="0" fillId="2" borderId="0" xfId="0" applyFill="1" applyAlignment="1" applyProtection="1">
      <alignment wrapText="1"/>
    </xf>
    <xf numFmtId="0" fontId="21" fillId="0" borderId="0" xfId="5" applyProtection="1"/>
    <xf numFmtId="2" fontId="74" fillId="2" borderId="1" xfId="19" applyNumberFormat="1" applyFont="1" applyFill="1" applyBorder="1" applyAlignment="1" applyProtection="1">
      <alignment horizontal="right"/>
      <protection locked="0"/>
    </xf>
    <xf numFmtId="2" fontId="0" fillId="2" borderId="0" xfId="19" applyNumberFormat="1" applyFont="1" applyFill="1" applyProtection="1">
      <protection locked="0"/>
    </xf>
    <xf numFmtId="2" fontId="0" fillId="3" borderId="1" xfId="19" applyNumberFormat="1" applyFont="1" applyFill="1" applyBorder="1" applyProtection="1">
      <protection locked="0"/>
    </xf>
    <xf numFmtId="2" fontId="0" fillId="2" borderId="0" xfId="19" applyNumberFormat="1" applyFont="1" applyFill="1" applyBorder="1" applyProtection="1">
      <protection locked="0"/>
    </xf>
    <xf numFmtId="2" fontId="0" fillId="2" borderId="3" xfId="19" applyNumberFormat="1" applyFont="1" applyFill="1" applyBorder="1" applyProtection="1">
      <protection locked="0"/>
    </xf>
    <xf numFmtId="2" fontId="51" fillId="3" borderId="1" xfId="19" applyNumberFormat="1" applyFont="1" applyFill="1" applyBorder="1" applyProtection="1">
      <protection locked="0"/>
    </xf>
    <xf numFmtId="2" fontId="3" fillId="2" borderId="17" xfId="19" applyNumberFormat="1" applyFont="1" applyFill="1" applyBorder="1" applyProtection="1">
      <protection locked="0"/>
    </xf>
    <xf numFmtId="2" fontId="21" fillId="2" borderId="0" xfId="5" applyNumberFormat="1" applyFill="1" applyProtection="1">
      <protection locked="0"/>
    </xf>
    <xf numFmtId="2" fontId="0" fillId="2" borderId="0" xfId="0" applyNumberFormat="1" applyFill="1" applyProtection="1">
      <protection locked="0"/>
    </xf>
    <xf numFmtId="2" fontId="0" fillId="2" borderId="1" xfId="0" applyNumberFormat="1" applyFill="1" applyBorder="1" applyAlignment="1" applyProtection="1">
      <alignment horizontal="center"/>
      <protection locked="0"/>
    </xf>
    <xf numFmtId="2" fontId="0" fillId="2" borderId="1" xfId="0" applyNumberFormat="1" applyFill="1" applyBorder="1" applyProtection="1">
      <protection locked="0"/>
    </xf>
    <xf numFmtId="2" fontId="0" fillId="2" borderId="1" xfId="19" applyNumberFormat="1" applyFont="1" applyFill="1" applyBorder="1" applyProtection="1">
      <protection locked="0"/>
    </xf>
    <xf numFmtId="2" fontId="0" fillId="2" borderId="0" xfId="0" applyNumberFormat="1" applyFill="1" applyBorder="1" applyProtection="1">
      <protection locked="0"/>
    </xf>
    <xf numFmtId="2" fontId="56" fillId="2" borderId="0" xfId="19" applyNumberFormat="1" applyFont="1" applyFill="1" applyProtection="1">
      <protection locked="0"/>
    </xf>
    <xf numFmtId="2" fontId="47" fillId="2" borderId="1" xfId="19" applyNumberFormat="1" applyFont="1" applyFill="1" applyBorder="1" applyAlignment="1" applyProtection="1">
      <alignment horizontal="right"/>
      <protection locked="0"/>
    </xf>
    <xf numFmtId="2" fontId="10" fillId="2" borderId="0" xfId="19" applyNumberFormat="1" applyFont="1" applyFill="1" applyBorder="1" applyProtection="1">
      <protection locked="0"/>
    </xf>
    <xf numFmtId="2" fontId="10" fillId="2" borderId="0" xfId="19" applyNumberFormat="1" applyFont="1" applyFill="1" applyProtection="1">
      <protection locked="0"/>
    </xf>
    <xf numFmtId="2" fontId="10" fillId="3" borderId="1" xfId="19" applyNumberFormat="1" applyFont="1" applyFill="1" applyBorder="1" applyProtection="1">
      <protection locked="0"/>
    </xf>
    <xf numFmtId="2" fontId="10" fillId="2" borderId="0" xfId="19" applyNumberFormat="1" applyFont="1" applyFill="1" applyAlignment="1" applyProtection="1">
      <alignment horizontal="center"/>
      <protection locked="0"/>
    </xf>
    <xf numFmtId="2" fontId="10" fillId="2" borderId="3" xfId="19" applyNumberFormat="1" applyFont="1" applyFill="1" applyBorder="1" applyProtection="1">
      <protection locked="0"/>
    </xf>
    <xf numFmtId="2" fontId="0" fillId="3" borderId="1" xfId="0" applyNumberFormat="1" applyFill="1" applyBorder="1" applyProtection="1">
      <protection locked="0"/>
    </xf>
    <xf numFmtId="2" fontId="0" fillId="0" borderId="1" xfId="0" applyNumberFormat="1" applyFill="1" applyBorder="1" applyProtection="1">
      <protection locked="0"/>
    </xf>
    <xf numFmtId="2" fontId="10" fillId="0" borderId="1" xfId="19" applyNumberFormat="1" applyFont="1" applyFill="1" applyBorder="1" applyProtection="1">
      <protection locked="0"/>
    </xf>
    <xf numFmtId="2" fontId="19" fillId="2" borderId="0" xfId="19" applyNumberFormat="1" applyFont="1" applyFill="1" applyProtection="1">
      <protection locked="0"/>
    </xf>
    <xf numFmtId="2" fontId="19" fillId="2" borderId="0" xfId="19" applyNumberFormat="1" applyFont="1" applyFill="1" applyBorder="1" applyProtection="1">
      <protection locked="0"/>
    </xf>
    <xf numFmtId="2" fontId="19" fillId="3" borderId="1" xfId="19" applyNumberFormat="1" applyFont="1" applyFill="1" applyBorder="1" applyProtection="1">
      <protection locked="0"/>
    </xf>
    <xf numFmtId="2" fontId="19" fillId="2" borderId="3" xfId="19" applyNumberFormat="1" applyFont="1" applyFill="1" applyBorder="1" applyProtection="1">
      <protection locked="0"/>
    </xf>
    <xf numFmtId="2" fontId="10" fillId="3" borderId="2" xfId="19" applyNumberFormat="1" applyFont="1" applyFill="1" applyBorder="1" applyProtection="1">
      <protection locked="0"/>
    </xf>
    <xf numFmtId="2" fontId="56" fillId="2" borderId="52" xfId="19" applyNumberFormat="1" applyFont="1" applyFill="1" applyBorder="1" applyProtection="1">
      <protection locked="0"/>
    </xf>
    <xf numFmtId="2" fontId="73" fillId="2" borderId="17" xfId="19" applyNumberFormat="1" applyFont="1" applyFill="1" applyBorder="1" applyProtection="1">
      <protection locked="0"/>
    </xf>
    <xf numFmtId="2" fontId="56" fillId="2" borderId="0" xfId="5" applyNumberFormat="1" applyFont="1" applyFill="1" applyAlignment="1" applyProtection="1">
      <alignment horizontal="right"/>
      <protection locked="0"/>
    </xf>
    <xf numFmtId="2" fontId="47" fillId="2" borderId="1" xfId="5" applyNumberFormat="1" applyFont="1" applyFill="1" applyBorder="1" applyAlignment="1" applyProtection="1">
      <alignment horizontal="right"/>
      <protection locked="0"/>
    </xf>
    <xf numFmtId="2" fontId="47" fillId="2" borderId="0" xfId="5" applyNumberFormat="1" applyFont="1" applyFill="1" applyBorder="1" applyAlignment="1" applyProtection="1">
      <alignment horizontal="right"/>
      <protection locked="0"/>
    </xf>
    <xf numFmtId="2" fontId="10" fillId="2" borderId="0" xfId="5" applyNumberFormat="1" applyFont="1" applyFill="1" applyAlignment="1" applyProtection="1">
      <alignment horizontal="right"/>
      <protection locked="0"/>
    </xf>
    <xf numFmtId="2" fontId="10" fillId="3" borderId="1" xfId="5" applyNumberFormat="1" applyFont="1" applyFill="1" applyBorder="1" applyAlignment="1" applyProtection="1">
      <alignment horizontal="right"/>
      <protection locked="0"/>
    </xf>
    <xf numFmtId="2" fontId="10" fillId="2" borderId="1" xfId="5" applyNumberFormat="1" applyFont="1" applyFill="1" applyBorder="1" applyAlignment="1" applyProtection="1">
      <alignment horizontal="right"/>
      <protection locked="0"/>
    </xf>
    <xf numFmtId="2" fontId="60" fillId="2" borderId="3" xfId="5" applyNumberFormat="1" applyFont="1" applyFill="1" applyBorder="1" applyAlignment="1" applyProtection="1">
      <alignment horizontal="right"/>
      <protection locked="0"/>
    </xf>
    <xf numFmtId="2" fontId="60" fillId="2" borderId="0" xfId="5" applyNumberFormat="1" applyFont="1" applyFill="1" applyAlignment="1" applyProtection="1">
      <alignment horizontal="right"/>
      <protection locked="0"/>
    </xf>
    <xf numFmtId="2" fontId="10" fillId="2" borderId="0" xfId="5" applyNumberFormat="1" applyFont="1" applyFill="1" applyBorder="1" applyAlignment="1" applyProtection="1">
      <alignment horizontal="right"/>
      <protection locked="0"/>
    </xf>
    <xf numFmtId="2" fontId="10" fillId="2" borderId="6" xfId="5" applyNumberFormat="1" applyFont="1" applyFill="1" applyBorder="1" applyAlignment="1" applyProtection="1">
      <alignment horizontal="right"/>
      <protection locked="0"/>
    </xf>
    <xf numFmtId="2" fontId="73" fillId="2" borderId="17" xfId="5" applyNumberFormat="1" applyFont="1" applyFill="1" applyBorder="1" applyAlignment="1" applyProtection="1">
      <alignment horizontal="right"/>
      <protection locked="0"/>
    </xf>
    <xf numFmtId="2" fontId="21" fillId="0" borderId="0" xfId="5" applyNumberFormat="1" applyProtection="1">
      <protection locked="0"/>
    </xf>
    <xf numFmtId="2" fontId="16" fillId="3" borderId="1" xfId="19" applyNumberFormat="1" applyFont="1" applyFill="1" applyBorder="1" applyProtection="1">
      <protection locked="0"/>
    </xf>
    <xf numFmtId="0" fontId="12" fillId="10" borderId="7" xfId="1" applyFont="1" applyFill="1" applyBorder="1" applyAlignment="1" applyProtection="1">
      <alignment wrapText="1"/>
    </xf>
    <xf numFmtId="4" fontId="0" fillId="2" borderId="1" xfId="0" applyNumberFormat="1" applyFont="1" applyFill="1" applyBorder="1" applyProtection="1"/>
    <xf numFmtId="0" fontId="0" fillId="2" borderId="1" xfId="0" applyFill="1" applyBorder="1" applyAlignment="1" applyProtection="1">
      <alignment vertical="top" wrapText="1"/>
    </xf>
    <xf numFmtId="0" fontId="39" fillId="0" borderId="0" xfId="0" applyFont="1" applyAlignment="1" applyProtection="1">
      <alignment vertical="top" wrapText="1"/>
    </xf>
    <xf numFmtId="0" fontId="8" fillId="0" borderId="0" xfId="5" applyFont="1" applyFill="1" applyBorder="1" applyAlignment="1" applyProtection="1">
      <alignment horizontal="left" vertical="center"/>
    </xf>
    <xf numFmtId="0" fontId="40" fillId="0" borderId="0" xfId="1" applyFont="1" applyFill="1" applyBorder="1" applyAlignment="1" applyProtection="1">
      <alignment horizontal="center" vertical="top" wrapText="1"/>
    </xf>
    <xf numFmtId="0" fontId="40" fillId="0" borderId="0" xfId="1" applyFont="1" applyFill="1" applyBorder="1" applyAlignment="1" applyProtection="1">
      <alignment horizontal="right" vertical="top" wrapText="1"/>
    </xf>
    <xf numFmtId="4" fontId="4" fillId="10" borderId="4" xfId="0" applyNumberFormat="1" applyFont="1" applyFill="1" applyBorder="1" applyProtection="1"/>
    <xf numFmtId="0" fontId="41" fillId="0" borderId="0" xfId="5" applyFont="1" applyFill="1" applyAlignment="1" applyProtection="1">
      <alignment vertical="top" wrapText="1"/>
    </xf>
    <xf numFmtId="0" fontId="21" fillId="0" borderId="0" xfId="5" applyAlignment="1" applyProtection="1">
      <alignment wrapText="1"/>
    </xf>
    <xf numFmtId="4" fontId="21" fillId="0" borderId="0" xfId="5" applyNumberFormat="1" applyProtection="1"/>
    <xf numFmtId="0" fontId="8" fillId="0" borderId="0" xfId="5" applyFont="1" applyFill="1" applyAlignment="1" applyProtection="1">
      <alignment horizontal="center" vertical="center" textRotation="90"/>
    </xf>
    <xf numFmtId="0" fontId="41" fillId="2" borderId="0" xfId="5" applyFont="1" applyFill="1" applyAlignment="1" applyProtection="1">
      <alignment vertical="top" wrapText="1"/>
    </xf>
    <xf numFmtId="164" fontId="42" fillId="2" borderId="0" xfId="5" applyNumberFormat="1" applyFont="1" applyFill="1" applyAlignment="1" applyProtection="1">
      <alignment horizontal="right"/>
    </xf>
    <xf numFmtId="0" fontId="39" fillId="2" borderId="0" xfId="5" applyFont="1" applyFill="1" applyAlignment="1" applyProtection="1">
      <alignment vertical="top" wrapText="1"/>
    </xf>
    <xf numFmtId="0" fontId="3" fillId="2" borderId="0" xfId="0" applyFont="1" applyFill="1" applyBorder="1" applyAlignment="1" applyProtection="1">
      <alignment horizontal="left" wrapText="1"/>
    </xf>
    <xf numFmtId="2" fontId="20" fillId="2" borderId="0" xfId="20" applyNumberFormat="1" applyFont="1" applyFill="1" applyAlignment="1" applyProtection="1"/>
    <xf numFmtId="49" fontId="19" fillId="2" borderId="0" xfId="5" applyNumberFormat="1" applyFont="1" applyFill="1" applyAlignment="1" applyProtection="1">
      <alignment horizontal="left" wrapText="1"/>
    </xf>
    <xf numFmtId="0" fontId="20" fillId="2" borderId="0" xfId="5" applyNumberFormat="1" applyFont="1" applyFill="1" applyBorder="1" applyAlignment="1" applyProtection="1">
      <alignment wrapText="1"/>
    </xf>
    <xf numFmtId="0" fontId="45" fillId="2" borderId="0" xfId="5" applyNumberFormat="1" applyFont="1" applyFill="1" applyAlignment="1" applyProtection="1">
      <alignment wrapText="1"/>
    </xf>
    <xf numFmtId="4" fontId="46" fillId="2" borderId="0" xfId="5" applyNumberFormat="1" applyFont="1" applyFill="1" applyProtection="1"/>
    <xf numFmtId="49" fontId="19" fillId="2" borderId="0" xfId="5" applyNumberFormat="1" applyFont="1" applyFill="1" applyAlignment="1" applyProtection="1">
      <alignment vertical="top"/>
    </xf>
    <xf numFmtId="0" fontId="20" fillId="2" borderId="0" xfId="20" applyFont="1" applyFill="1" applyAlignment="1" applyProtection="1">
      <alignment horizontal="center"/>
    </xf>
    <xf numFmtId="1" fontId="47" fillId="2" borderId="0" xfId="5" applyNumberFormat="1" applyFont="1" applyFill="1" applyAlignment="1" applyProtection="1">
      <alignment horizontal="center" vertical="top"/>
    </xf>
    <xf numFmtId="1" fontId="19" fillId="2" borderId="0" xfId="5" applyNumberFormat="1" applyFont="1" applyFill="1" applyAlignment="1" applyProtection="1">
      <alignment horizontal="center" vertical="top"/>
    </xf>
    <xf numFmtId="49" fontId="39" fillId="2" borderId="1" xfId="0" applyNumberFormat="1" applyFont="1" applyFill="1" applyBorder="1" applyAlignment="1" applyProtection="1">
      <alignment vertical="top"/>
    </xf>
    <xf numFmtId="49" fontId="0" fillId="2" borderId="1" xfId="0" applyNumberFormat="1" applyFill="1" applyBorder="1" applyAlignment="1" applyProtection="1">
      <alignment vertical="top"/>
    </xf>
    <xf numFmtId="4"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center"/>
    </xf>
    <xf numFmtId="49" fontId="49" fillId="2" borderId="1" xfId="0" applyNumberFormat="1" applyFont="1" applyFill="1" applyBorder="1" applyAlignment="1" applyProtection="1">
      <alignment horizontal="left" vertical="top"/>
    </xf>
    <xf numFmtId="49" fontId="50" fillId="2" borderId="1" xfId="0" applyNumberFormat="1" applyFont="1" applyFill="1" applyBorder="1" applyAlignment="1" applyProtection="1">
      <alignment horizontal="left" vertical="top"/>
    </xf>
    <xf numFmtId="0" fontId="50" fillId="2" borderId="1" xfId="0" applyFont="1" applyFill="1" applyBorder="1" applyProtection="1"/>
    <xf numFmtId="0" fontId="51" fillId="2" borderId="1" xfId="0" applyFont="1" applyFill="1" applyBorder="1" applyProtection="1"/>
    <xf numFmtId="4" fontId="51" fillId="2" borderId="1" xfId="0" applyNumberFormat="1" applyFont="1" applyFill="1" applyBorder="1" applyProtection="1"/>
    <xf numFmtId="2" fontId="0" fillId="2" borderId="1" xfId="0" applyNumberFormat="1" applyFill="1" applyBorder="1" applyProtection="1"/>
    <xf numFmtId="49" fontId="49" fillId="2" borderId="1" xfId="0" applyNumberFormat="1" applyFont="1" applyFill="1" applyBorder="1" applyAlignment="1" applyProtection="1">
      <alignment vertical="top"/>
    </xf>
    <xf numFmtId="49" fontId="52" fillId="2" borderId="1" xfId="0" applyNumberFormat="1" applyFont="1" applyFill="1" applyBorder="1" applyAlignment="1" applyProtection="1">
      <alignment vertical="top"/>
    </xf>
    <xf numFmtId="0" fontId="52" fillId="2" borderId="1" xfId="0" applyFont="1" applyFill="1" applyBorder="1" applyProtection="1"/>
    <xf numFmtId="49" fontId="39" fillId="2" borderId="1" xfId="0" applyNumberFormat="1" applyFont="1" applyFill="1" applyBorder="1" applyAlignment="1" applyProtection="1">
      <alignment vertical="top" wrapText="1"/>
    </xf>
    <xf numFmtId="49" fontId="0" fillId="2" borderId="1" xfId="0" applyNumberFormat="1" applyFill="1" applyBorder="1" applyAlignment="1" applyProtection="1">
      <alignment vertical="top" wrapText="1"/>
    </xf>
    <xf numFmtId="0" fontId="53" fillId="2" borderId="1" xfId="0" applyFont="1" applyFill="1" applyBorder="1" applyAlignment="1" applyProtection="1">
      <alignment vertical="top" wrapText="1"/>
    </xf>
    <xf numFmtId="0" fontId="18" fillId="2" borderId="1" xfId="4" applyNumberFormat="1" applyFont="1" applyFill="1" applyBorder="1" applyAlignment="1" applyProtection="1">
      <alignment horizontal="left" vertical="top" wrapText="1"/>
    </xf>
    <xf numFmtId="4" fontId="18" fillId="2" borderId="1" xfId="4" applyNumberFormat="1" applyFont="1" applyFill="1" applyBorder="1" applyAlignment="1" applyProtection="1">
      <alignment horizontal="left" vertical="top" wrapText="1"/>
    </xf>
    <xf numFmtId="0" fontId="51" fillId="2" borderId="0" xfId="0" applyFont="1" applyFill="1" applyProtection="1"/>
    <xf numFmtId="4" fontId="51" fillId="2" borderId="0" xfId="0" applyNumberFormat="1" applyFont="1" applyFill="1" applyProtection="1"/>
    <xf numFmtId="0" fontId="54" fillId="2" borderId="1" xfId="0" applyFont="1" applyFill="1" applyBorder="1" applyAlignment="1" applyProtection="1">
      <alignment vertical="top" wrapText="1"/>
    </xf>
    <xf numFmtId="4" fontId="51" fillId="2" borderId="1" xfId="0" applyNumberFormat="1" applyFont="1" applyFill="1" applyBorder="1" applyAlignment="1" applyProtection="1">
      <alignment vertical="center"/>
    </xf>
    <xf numFmtId="0" fontId="19" fillId="2" borderId="1" xfId="4" applyNumberFormat="1" applyFont="1" applyFill="1" applyBorder="1" applyAlignment="1" applyProtection="1">
      <alignment horizontal="left" vertical="top" wrapText="1"/>
    </xf>
    <xf numFmtId="4" fontId="51" fillId="2" borderId="1" xfId="0" applyNumberFormat="1" applyFont="1" applyFill="1" applyBorder="1" applyAlignment="1" applyProtection="1">
      <alignment vertical="top"/>
    </xf>
    <xf numFmtId="4" fontId="55" fillId="2" borderId="1" xfId="0" applyNumberFormat="1" applyFont="1" applyFill="1" applyBorder="1" applyAlignment="1" applyProtection="1">
      <alignment vertical="center"/>
    </xf>
    <xf numFmtId="0" fontId="55" fillId="2" borderId="1" xfId="0" applyFont="1" applyFill="1" applyBorder="1" applyAlignment="1" applyProtection="1">
      <alignment vertical="center"/>
    </xf>
    <xf numFmtId="2" fontId="20" fillId="2" borderId="1" xfId="20" applyNumberFormat="1" applyFont="1" applyFill="1" applyBorder="1" applyAlignment="1" applyProtection="1"/>
    <xf numFmtId="49" fontId="49" fillId="2" borderId="1" xfId="0" applyNumberFormat="1" applyFont="1" applyFill="1" applyBorder="1" applyAlignment="1" applyProtection="1">
      <alignment vertical="top" wrapText="1"/>
    </xf>
    <xf numFmtId="49" fontId="52" fillId="2" borderId="1" xfId="0" applyNumberFormat="1" applyFont="1" applyFill="1" applyBorder="1" applyAlignment="1" applyProtection="1">
      <alignment vertical="top" wrapText="1"/>
    </xf>
    <xf numFmtId="0" fontId="52" fillId="2" borderId="1" xfId="0" applyFont="1" applyFill="1" applyBorder="1" applyAlignment="1" applyProtection="1">
      <alignment vertical="top" wrapText="1"/>
    </xf>
    <xf numFmtId="49" fontId="49" fillId="2" borderId="18" xfId="0" applyNumberFormat="1" applyFont="1" applyFill="1" applyBorder="1" applyAlignment="1" applyProtection="1">
      <alignment vertical="top"/>
    </xf>
    <xf numFmtId="49" fontId="52" fillId="2" borderId="18" xfId="0" applyNumberFormat="1" applyFont="1" applyFill="1" applyBorder="1" applyAlignment="1" applyProtection="1">
      <alignment vertical="top"/>
    </xf>
    <xf numFmtId="0" fontId="52" fillId="2" borderId="18" xfId="0" applyFont="1" applyFill="1" applyBorder="1" applyProtection="1"/>
    <xf numFmtId="0" fontId="51" fillId="2" borderId="18" xfId="0" applyFont="1" applyFill="1" applyBorder="1" applyProtection="1"/>
    <xf numFmtId="4" fontId="51" fillId="2" borderId="18" xfId="0" applyNumberFormat="1" applyFont="1" applyFill="1" applyBorder="1" applyProtection="1"/>
    <xf numFmtId="0" fontId="20" fillId="2" borderId="0" xfId="5" applyFont="1" applyFill="1" applyAlignment="1" applyProtection="1">
      <alignment wrapText="1"/>
    </xf>
    <xf numFmtId="0" fontId="21" fillId="2" borderId="0" xfId="5" applyFill="1" applyAlignment="1" applyProtection="1">
      <alignment vertical="top" wrapText="1"/>
    </xf>
    <xf numFmtId="0" fontId="21" fillId="2" borderId="0" xfId="5" applyFill="1" applyAlignment="1" applyProtection="1">
      <alignment wrapText="1"/>
    </xf>
    <xf numFmtId="0" fontId="21" fillId="2" borderId="0" xfId="5" applyFill="1" applyProtection="1"/>
    <xf numFmtId="4" fontId="21" fillId="2" borderId="0" xfId="5" applyNumberFormat="1" applyFill="1" applyProtection="1"/>
    <xf numFmtId="2" fontId="21" fillId="2" borderId="0" xfId="5" applyNumberFormat="1" applyFill="1" applyProtection="1"/>
    <xf numFmtId="0" fontId="50" fillId="2" borderId="0" xfId="5" applyFont="1" applyFill="1" applyProtection="1"/>
    <xf numFmtId="0" fontId="56" fillId="2" borderId="0" xfId="5" applyFont="1" applyFill="1" applyProtection="1"/>
    <xf numFmtId="4" fontId="56" fillId="2" borderId="0" xfId="5" applyNumberFormat="1" applyFont="1" applyFill="1" applyProtection="1"/>
    <xf numFmtId="2" fontId="56" fillId="2" borderId="0" xfId="19" applyNumberFormat="1" applyFont="1" applyFill="1" applyProtection="1"/>
    <xf numFmtId="0" fontId="49" fillId="2" borderId="0" xfId="5" applyFont="1" applyFill="1" applyAlignment="1" applyProtection="1">
      <alignment vertical="top"/>
    </xf>
    <xf numFmtId="0" fontId="56" fillId="2" borderId="0" xfId="5" applyFont="1" applyFill="1" applyAlignment="1" applyProtection="1">
      <alignment vertical="top"/>
    </xf>
    <xf numFmtId="0" fontId="47" fillId="2" borderId="1" xfId="5" applyFont="1" applyFill="1" applyBorder="1" applyProtection="1"/>
    <xf numFmtId="0" fontId="47" fillId="2" borderId="1" xfId="5" applyFont="1" applyFill="1" applyBorder="1" applyAlignment="1" applyProtection="1">
      <alignment horizontal="right"/>
    </xf>
    <xf numFmtId="4" fontId="47" fillId="2" borderId="1" xfId="5" applyNumberFormat="1" applyFont="1" applyFill="1" applyBorder="1" applyAlignment="1" applyProtection="1">
      <alignment horizontal="right"/>
    </xf>
    <xf numFmtId="2" fontId="47" fillId="2" borderId="1" xfId="19" applyNumberFormat="1" applyFont="1" applyFill="1" applyBorder="1" applyAlignment="1" applyProtection="1">
      <alignment horizontal="right"/>
    </xf>
    <xf numFmtId="0" fontId="10" fillId="2" borderId="0" xfId="5" applyFont="1" applyFill="1" applyBorder="1" applyAlignment="1" applyProtection="1">
      <alignment horizontal="right"/>
    </xf>
    <xf numFmtId="0" fontId="10" fillId="2" borderId="0" xfId="5" applyFont="1" applyFill="1" applyProtection="1"/>
    <xf numFmtId="4" fontId="10" fillId="2" borderId="1" xfId="5" applyNumberFormat="1" applyFont="1" applyFill="1" applyBorder="1" applyProtection="1"/>
    <xf numFmtId="4" fontId="10" fillId="2" borderId="2" xfId="5" applyNumberFormat="1" applyFont="1" applyFill="1" applyBorder="1" applyAlignment="1" applyProtection="1">
      <alignment horizontal="right"/>
    </xf>
    <xf numFmtId="0" fontId="47" fillId="2" borderId="0" xfId="5" applyFont="1" applyFill="1" applyAlignment="1" applyProtection="1">
      <alignment vertical="top"/>
    </xf>
    <xf numFmtId="0" fontId="61" fillId="2" borderId="0" xfId="5" applyFont="1" applyFill="1" applyAlignment="1" applyProtection="1">
      <alignment vertical="top"/>
    </xf>
    <xf numFmtId="0" fontId="19" fillId="2" borderId="0" xfId="5" applyFont="1" applyFill="1" applyAlignment="1" applyProtection="1">
      <alignment vertical="top"/>
    </xf>
    <xf numFmtId="49" fontId="19" fillId="2" borderId="0" xfId="0" applyNumberFormat="1" applyFont="1" applyFill="1" applyProtection="1"/>
    <xf numFmtId="49" fontId="19" fillId="2" borderId="0" xfId="0" applyNumberFormat="1" applyFont="1" applyFill="1" applyAlignment="1" applyProtection="1">
      <alignment wrapText="1"/>
    </xf>
    <xf numFmtId="0" fontId="19" fillId="2" borderId="0" xfId="0" applyFont="1" applyFill="1" applyAlignment="1" applyProtection="1">
      <alignment wrapText="1"/>
    </xf>
    <xf numFmtId="0" fontId="19" fillId="2" borderId="0" xfId="0" applyFont="1" applyFill="1" applyProtection="1"/>
    <xf numFmtId="4" fontId="19" fillId="2" borderId="2" xfId="5" applyNumberFormat="1" applyFont="1" applyFill="1" applyBorder="1" applyAlignment="1" applyProtection="1">
      <alignment horizontal="right"/>
    </xf>
    <xf numFmtId="4" fontId="10" fillId="2" borderId="0" xfId="5" applyNumberFormat="1" applyFont="1" applyFill="1" applyProtection="1"/>
    <xf numFmtId="0" fontId="49" fillId="2" borderId="0" xfId="5" applyFont="1" applyFill="1" applyBorder="1" applyAlignment="1" applyProtection="1">
      <alignment vertical="top"/>
    </xf>
    <xf numFmtId="0" fontId="56" fillId="2" borderId="0" xfId="5" applyFont="1" applyFill="1" applyBorder="1" applyAlignment="1" applyProtection="1">
      <alignment vertical="top"/>
    </xf>
    <xf numFmtId="0" fontId="56" fillId="2" borderId="52" xfId="5" applyFont="1" applyFill="1" applyBorder="1" applyProtection="1"/>
    <xf numFmtId="0" fontId="10" fillId="2" borderId="52" xfId="5" applyFont="1" applyFill="1" applyBorder="1" applyProtection="1"/>
    <xf numFmtId="4" fontId="56" fillId="2" borderId="52" xfId="5" applyNumberFormat="1" applyFont="1" applyFill="1" applyBorder="1" applyProtection="1"/>
    <xf numFmtId="2" fontId="56" fillId="2" borderId="52" xfId="19" applyNumberFormat="1" applyFont="1" applyFill="1" applyBorder="1" applyProtection="1"/>
    <xf numFmtId="4" fontId="47" fillId="2" borderId="0" xfId="5" applyNumberFormat="1" applyFont="1" applyFill="1" applyAlignment="1" applyProtection="1">
      <alignment horizontal="right" vertical="top" wrapText="1"/>
    </xf>
    <xf numFmtId="4" fontId="62" fillId="2" borderId="0" xfId="5" applyNumberFormat="1" applyFont="1" applyFill="1" applyAlignment="1" applyProtection="1">
      <alignment horizontal="right" vertical="top" wrapText="1"/>
    </xf>
    <xf numFmtId="0" fontId="63" fillId="2" borderId="0" xfId="5" applyFont="1" applyFill="1" applyAlignment="1" applyProtection="1">
      <alignment vertical="top" wrapText="1"/>
    </xf>
    <xf numFmtId="4" fontId="62" fillId="2" borderId="0" xfId="5" applyNumberFormat="1" applyFont="1" applyFill="1" applyAlignment="1" applyProtection="1">
      <alignment horizontal="center"/>
    </xf>
    <xf numFmtId="4" fontId="62" fillId="2" borderId="0" xfId="5" applyNumberFormat="1" applyFont="1" applyFill="1" applyAlignment="1" applyProtection="1">
      <alignment horizontal="right"/>
    </xf>
    <xf numFmtId="2" fontId="57" fillId="2" borderId="0" xfId="5" applyNumberFormat="1" applyFont="1" applyFill="1" applyAlignment="1" applyProtection="1">
      <alignment horizontal="right"/>
    </xf>
    <xf numFmtId="4" fontId="47" fillId="2" borderId="0" xfId="5" applyNumberFormat="1" applyFont="1" applyFill="1" applyBorder="1" applyAlignment="1" applyProtection="1">
      <alignment horizontal="right" vertical="top" wrapText="1"/>
    </xf>
    <xf numFmtId="4" fontId="62" fillId="2" borderId="0" xfId="5" applyNumberFormat="1" applyFont="1" applyFill="1" applyBorder="1" applyAlignment="1" applyProtection="1">
      <alignment horizontal="right" vertical="top" wrapText="1"/>
    </xf>
    <xf numFmtId="4" fontId="62" fillId="2" borderId="0" xfId="5" applyNumberFormat="1" applyFont="1" applyFill="1" applyBorder="1" applyAlignment="1" applyProtection="1">
      <alignment horizontal="justify" vertical="top" wrapText="1"/>
    </xf>
    <xf numFmtId="4" fontId="62" fillId="2" borderId="0" xfId="5" applyNumberFormat="1" applyFont="1" applyFill="1" applyBorder="1" applyAlignment="1" applyProtection="1">
      <alignment horizontal="center" wrapText="1"/>
    </xf>
    <xf numFmtId="4" fontId="62" fillId="2" borderId="0" xfId="5" applyNumberFormat="1" applyFont="1" applyFill="1" applyBorder="1" applyAlignment="1" applyProtection="1">
      <alignment horizontal="right" wrapText="1"/>
    </xf>
    <xf numFmtId="2" fontId="62" fillId="2" borderId="0" xfId="5" applyNumberFormat="1" applyFont="1" applyFill="1" applyBorder="1" applyAlignment="1" applyProtection="1">
      <alignment horizontal="right" wrapText="1"/>
    </xf>
    <xf numFmtId="4" fontId="47" fillId="2" borderId="3" xfId="5" applyNumberFormat="1" applyFont="1" applyFill="1" applyBorder="1" applyAlignment="1" applyProtection="1">
      <alignment horizontal="right" vertical="top" wrapText="1"/>
    </xf>
    <xf numFmtId="4" fontId="62" fillId="2" borderId="3" xfId="5" applyNumberFormat="1" applyFont="1" applyFill="1" applyBorder="1" applyAlignment="1" applyProtection="1">
      <alignment horizontal="right" vertical="top" wrapText="1"/>
    </xf>
    <xf numFmtId="4" fontId="62" fillId="2" borderId="3" xfId="5" applyNumberFormat="1" applyFont="1" applyFill="1" applyBorder="1" applyAlignment="1" applyProtection="1">
      <alignment horizontal="justify" vertical="top" wrapText="1"/>
    </xf>
    <xf numFmtId="4" fontId="62" fillId="2" borderId="3" xfId="5" applyNumberFormat="1" applyFont="1" applyFill="1" applyBorder="1" applyAlignment="1" applyProtection="1">
      <alignment horizontal="center" wrapText="1"/>
    </xf>
    <xf numFmtId="4" fontId="62" fillId="2" borderId="3" xfId="5" applyNumberFormat="1" applyFont="1" applyFill="1" applyBorder="1" applyAlignment="1" applyProtection="1">
      <alignment horizontal="right" wrapText="1"/>
    </xf>
    <xf numFmtId="2" fontId="57" fillId="2" borderId="3" xfId="5" applyNumberFormat="1" applyFont="1" applyFill="1" applyBorder="1" applyAlignment="1" applyProtection="1">
      <alignment horizontal="right" wrapText="1"/>
    </xf>
    <xf numFmtId="4" fontId="47" fillId="2" borderId="53" xfId="5" applyNumberFormat="1" applyFont="1" applyFill="1" applyBorder="1" applyAlignment="1" applyProtection="1">
      <alignment horizontal="right" vertical="top"/>
    </xf>
    <xf numFmtId="4" fontId="62" fillId="2" borderId="53" xfId="5" applyNumberFormat="1" applyFont="1" applyFill="1" applyBorder="1" applyAlignment="1" applyProtection="1">
      <alignment horizontal="right" vertical="top"/>
    </xf>
    <xf numFmtId="4" fontId="62" fillId="2" borderId="53" xfId="5" applyNumberFormat="1" applyFont="1" applyFill="1" applyBorder="1" applyAlignment="1" applyProtection="1">
      <alignment horizontal="center" vertical="top" wrapText="1"/>
    </xf>
    <xf numFmtId="4" fontId="62" fillId="2" borderId="53" xfId="5" applyNumberFormat="1" applyFont="1" applyFill="1" applyBorder="1" applyAlignment="1" applyProtection="1">
      <alignment horizontal="center" wrapText="1"/>
    </xf>
    <xf numFmtId="2" fontId="62" fillId="2" borderId="53" xfId="5" applyNumberFormat="1" applyFont="1" applyFill="1" applyBorder="1" applyAlignment="1" applyProtection="1">
      <alignment horizontal="center" wrapText="1"/>
    </xf>
    <xf numFmtId="4" fontId="47" fillId="2" borderId="54" xfId="5" applyNumberFormat="1" applyFont="1" applyFill="1" applyBorder="1" applyAlignment="1" applyProtection="1">
      <alignment horizontal="right" vertical="top" wrapText="1"/>
    </xf>
    <xf numFmtId="4" fontId="62" fillId="2" borderId="54" xfId="5" applyNumberFormat="1" applyFont="1" applyFill="1" applyBorder="1" applyAlignment="1" applyProtection="1">
      <alignment horizontal="right" vertical="top" wrapText="1"/>
    </xf>
    <xf numFmtId="4" fontId="62" fillId="2" borderId="55" xfId="5" applyNumberFormat="1" applyFont="1" applyFill="1" applyBorder="1" applyAlignment="1" applyProtection="1">
      <alignment horizontal="justify" vertical="top" wrapText="1"/>
    </xf>
    <xf numFmtId="4" fontId="62" fillId="2" borderId="54" xfId="5" applyNumberFormat="1" applyFont="1" applyFill="1" applyBorder="1" applyAlignment="1" applyProtection="1">
      <alignment horizontal="center" wrapText="1"/>
    </xf>
    <xf numFmtId="4" fontId="62" fillId="2" borderId="54" xfId="5" applyNumberFormat="1" applyFont="1" applyFill="1" applyBorder="1" applyAlignment="1" applyProtection="1">
      <alignment horizontal="right" wrapText="1"/>
    </xf>
    <xf numFmtId="2" fontId="57" fillId="2" borderId="56" xfId="5" applyNumberFormat="1" applyFont="1" applyFill="1" applyBorder="1" applyAlignment="1" applyProtection="1">
      <alignment horizontal="right" wrapText="1"/>
    </xf>
    <xf numFmtId="4" fontId="47" fillId="2" borderId="53" xfId="5" applyNumberFormat="1" applyFont="1" applyFill="1" applyBorder="1" applyAlignment="1" applyProtection="1">
      <alignment horizontal="right" vertical="top" wrapText="1"/>
    </xf>
    <xf numFmtId="4" fontId="62" fillId="2" borderId="53" xfId="5" applyNumberFormat="1" applyFont="1" applyFill="1" applyBorder="1" applyAlignment="1" applyProtection="1">
      <alignment horizontal="right" vertical="top" wrapText="1"/>
    </xf>
    <xf numFmtId="4" fontId="57" fillId="2" borderId="57" xfId="5" applyNumberFormat="1" applyFont="1" applyFill="1" applyBorder="1" applyAlignment="1" applyProtection="1">
      <alignment horizontal="justify" vertical="top" wrapText="1"/>
    </xf>
    <xf numFmtId="4" fontId="62" fillId="2" borderId="53" xfId="5" applyNumberFormat="1" applyFont="1" applyFill="1" applyBorder="1" applyAlignment="1" applyProtection="1">
      <alignment horizontal="right" wrapText="1"/>
    </xf>
    <xf numFmtId="2" fontId="57" fillId="2" borderId="53" xfId="5" applyNumberFormat="1" applyFont="1" applyFill="1" applyBorder="1" applyAlignment="1" applyProtection="1">
      <alignment horizontal="right" wrapText="1"/>
    </xf>
    <xf numFmtId="0" fontId="57" fillId="2" borderId="0" xfId="5" applyFont="1" applyFill="1" applyAlignment="1" applyProtection="1">
      <alignment vertical="top" wrapText="1"/>
    </xf>
    <xf numFmtId="4" fontId="57" fillId="2" borderId="57" xfId="5" applyNumberFormat="1" applyFont="1" applyFill="1" applyBorder="1" applyAlignment="1" applyProtection="1">
      <alignment horizontal="left" vertical="top" wrapText="1"/>
    </xf>
    <xf numFmtId="2" fontId="57" fillId="2" borderId="58" xfId="5" applyNumberFormat="1" applyFont="1" applyFill="1" applyBorder="1" applyAlignment="1" applyProtection="1">
      <alignment horizontal="right" wrapText="1"/>
    </xf>
    <xf numFmtId="4" fontId="57" fillId="2" borderId="57" xfId="5" applyNumberFormat="1" applyFont="1" applyFill="1" applyBorder="1" applyAlignment="1" applyProtection="1">
      <alignment vertical="top" wrapText="1"/>
    </xf>
    <xf numFmtId="4" fontId="57" fillId="2" borderId="58" xfId="5" applyNumberFormat="1" applyFont="1" applyFill="1" applyBorder="1" applyAlignment="1" applyProtection="1">
      <alignment vertical="top" wrapText="1"/>
    </xf>
    <xf numFmtId="4" fontId="57" fillId="2" borderId="53" xfId="6" applyNumberFormat="1" applyFont="1" applyFill="1" applyBorder="1" applyAlignment="1" applyProtection="1">
      <alignment horizontal="left" vertical="top" wrapText="1"/>
    </xf>
    <xf numFmtId="4" fontId="57" fillId="2" borderId="53" xfId="6" applyNumberFormat="1" applyFont="1" applyFill="1" applyBorder="1" applyAlignment="1" applyProtection="1">
      <alignment horizontal="justify" vertical="top" wrapText="1"/>
    </xf>
    <xf numFmtId="4" fontId="47" fillId="2" borderId="59" xfId="5" applyNumberFormat="1" applyFont="1" applyFill="1" applyBorder="1" applyAlignment="1" applyProtection="1">
      <alignment horizontal="right" vertical="top" wrapText="1"/>
    </xf>
    <xf numFmtId="4" fontId="62" fillId="2" borderId="59" xfId="5" applyNumberFormat="1" applyFont="1" applyFill="1" applyBorder="1" applyAlignment="1" applyProtection="1">
      <alignment horizontal="right" vertical="top" wrapText="1"/>
    </xf>
    <xf numFmtId="4" fontId="57" fillId="2" borderId="0" xfId="5" applyNumberFormat="1" applyFont="1" applyFill="1" applyBorder="1" applyAlignment="1" applyProtection="1">
      <alignment horizontal="justify" vertical="top" wrapText="1"/>
    </xf>
    <xf numFmtId="4" fontId="47" fillId="2" borderId="60" xfId="5" applyNumberFormat="1" applyFont="1" applyFill="1" applyBorder="1" applyAlignment="1" applyProtection="1">
      <alignment horizontal="right" vertical="top" wrapText="1"/>
    </xf>
    <xf numFmtId="4" fontId="62" fillId="2" borderId="60" xfId="5" applyNumberFormat="1" applyFont="1" applyFill="1" applyBorder="1" applyAlignment="1" applyProtection="1">
      <alignment horizontal="right" vertical="top" wrapText="1"/>
    </xf>
    <xf numFmtId="4" fontId="57" fillId="2" borderId="61" xfId="5" applyNumberFormat="1" applyFont="1" applyFill="1" applyBorder="1" applyAlignment="1" applyProtection="1">
      <alignment horizontal="justify" vertical="top" wrapText="1"/>
    </xf>
    <xf numFmtId="4" fontId="62" fillId="2" borderId="60" xfId="5" applyNumberFormat="1" applyFont="1" applyFill="1" applyBorder="1" applyAlignment="1" applyProtection="1">
      <alignment horizontal="center" wrapText="1"/>
    </xf>
    <xf numFmtId="4" fontId="62" fillId="2" borderId="60" xfId="5" applyNumberFormat="1" applyFont="1" applyFill="1" applyBorder="1" applyAlignment="1" applyProtection="1">
      <alignment horizontal="right" wrapText="1"/>
    </xf>
    <xf numFmtId="2" fontId="57" fillId="2" borderId="62" xfId="5" applyNumberFormat="1" applyFont="1" applyFill="1" applyBorder="1" applyAlignment="1" applyProtection="1">
      <alignment horizontal="right" wrapText="1"/>
    </xf>
    <xf numFmtId="2" fontId="20" fillId="2" borderId="0" xfId="5" applyNumberFormat="1" applyFont="1" applyFill="1" applyAlignment="1" applyProtection="1">
      <alignment horizontal="left" wrapText="1"/>
      <protection locked="0"/>
    </xf>
    <xf numFmtId="2" fontId="20" fillId="2" borderId="51" xfId="5" applyNumberFormat="1" applyFont="1" applyFill="1" applyBorder="1" applyAlignment="1" applyProtection="1">
      <alignment horizontal="right"/>
      <protection locked="0"/>
    </xf>
    <xf numFmtId="2" fontId="20" fillId="2" borderId="0" xfId="5" applyNumberFormat="1" applyFont="1" applyFill="1" applyBorder="1" applyAlignment="1" applyProtection="1">
      <alignment horizontal="right"/>
      <protection locked="0"/>
    </xf>
    <xf numFmtId="2" fontId="20" fillId="3" borderId="0" xfId="20" applyNumberFormat="1" applyFont="1" applyFill="1" applyAlignment="1" applyProtection="1">
      <alignment horizontal="right"/>
      <protection locked="0"/>
    </xf>
    <xf numFmtId="2" fontId="20" fillId="2" borderId="0" xfId="20" applyNumberFormat="1" applyFont="1" applyFill="1" applyAlignment="1" applyProtection="1">
      <alignment horizontal="right"/>
      <protection locked="0"/>
    </xf>
    <xf numFmtId="2" fontId="20" fillId="3" borderId="0" xfId="20" applyNumberFormat="1" applyFont="1" applyFill="1" applyAlignment="1" applyProtection="1">
      <protection locked="0"/>
    </xf>
    <xf numFmtId="2" fontId="0" fillId="2" borderId="18" xfId="0" applyNumberFormat="1" applyFill="1" applyBorder="1" applyProtection="1">
      <protection locked="0"/>
    </xf>
    <xf numFmtId="2" fontId="10" fillId="3" borderId="0" xfId="19" applyNumberFormat="1" applyFont="1" applyFill="1" applyProtection="1">
      <protection locked="0"/>
    </xf>
    <xf numFmtId="2" fontId="10" fillId="2" borderId="1" xfId="19" applyNumberFormat="1" applyFont="1" applyFill="1" applyBorder="1" applyProtection="1">
      <protection locked="0"/>
    </xf>
    <xf numFmtId="2" fontId="57" fillId="2" borderId="0" xfId="5" applyNumberFormat="1" applyFont="1" applyFill="1" applyAlignment="1" applyProtection="1">
      <alignment horizontal="right"/>
      <protection locked="0"/>
    </xf>
    <xf numFmtId="2" fontId="62" fillId="2" borderId="0" xfId="5" applyNumberFormat="1" applyFont="1" applyFill="1" applyBorder="1" applyAlignment="1" applyProtection="1">
      <alignment horizontal="right" wrapText="1"/>
      <protection locked="0"/>
    </xf>
    <xf numFmtId="2" fontId="57" fillId="2" borderId="3" xfId="5" applyNumberFormat="1" applyFont="1" applyFill="1" applyBorder="1" applyAlignment="1" applyProtection="1">
      <protection locked="0"/>
    </xf>
    <xf numFmtId="2" fontId="62" fillId="2" borderId="53" xfId="5" applyNumberFormat="1" applyFont="1" applyFill="1" applyBorder="1" applyAlignment="1" applyProtection="1">
      <alignment horizontal="center" wrapText="1"/>
      <protection locked="0"/>
    </xf>
    <xf numFmtId="2" fontId="57" fillId="2" borderId="54" xfId="5" applyNumberFormat="1" applyFont="1" applyFill="1" applyBorder="1" applyAlignment="1" applyProtection="1">
      <protection locked="0"/>
    </xf>
    <xf numFmtId="2" fontId="57" fillId="3" borderId="53" xfId="5" applyNumberFormat="1" applyFont="1" applyFill="1" applyBorder="1" applyAlignment="1" applyProtection="1">
      <protection locked="0"/>
    </xf>
    <xf numFmtId="2" fontId="57" fillId="2" borderId="53" xfId="5" applyNumberFormat="1" applyFont="1" applyFill="1" applyBorder="1" applyAlignment="1" applyProtection="1">
      <protection locked="0"/>
    </xf>
    <xf numFmtId="2" fontId="57" fillId="2" borderId="60" xfId="5" applyNumberFormat="1" applyFont="1" applyFill="1" applyBorder="1" applyAlignment="1" applyProtection="1">
      <protection locked="0"/>
    </xf>
    <xf numFmtId="2" fontId="57" fillId="2" borderId="0" xfId="5" applyNumberFormat="1" applyFont="1" applyFill="1" applyAlignment="1" applyProtection="1">
      <protection locked="0"/>
    </xf>
    <xf numFmtId="2" fontId="57" fillId="2" borderId="0" xfId="5" applyNumberFormat="1" applyFont="1" applyFill="1" applyBorder="1" applyAlignment="1" applyProtection="1">
      <alignment horizontal="center"/>
      <protection locked="0"/>
    </xf>
    <xf numFmtId="0" fontId="0" fillId="0" borderId="0" xfId="0" applyFill="1" applyProtection="1"/>
    <xf numFmtId="0" fontId="16" fillId="2" borderId="1" xfId="0" applyFont="1" applyFill="1" applyBorder="1" applyProtection="1"/>
    <xf numFmtId="0" fontId="3" fillId="0" borderId="0" xfId="0" applyFont="1" applyFill="1" applyBorder="1" applyAlignment="1" applyProtection="1">
      <alignment horizontal="right" vertical="top"/>
    </xf>
    <xf numFmtId="0" fontId="3" fillId="2" borderId="1" xfId="0" applyFont="1" applyFill="1" applyBorder="1" applyAlignment="1" applyProtection="1">
      <alignment vertical="top"/>
    </xf>
    <xf numFmtId="0" fontId="0" fillId="2" borderId="1" xfId="0" applyFill="1" applyBorder="1" applyAlignment="1" applyProtection="1">
      <alignment vertical="top"/>
    </xf>
    <xf numFmtId="4" fontId="0" fillId="0" borderId="1" xfId="0" applyNumberFormat="1" applyBorder="1" applyAlignment="1" applyProtection="1">
      <alignment vertical="top"/>
      <protection locked="0"/>
    </xf>
    <xf numFmtId="4" fontId="0" fillId="0" borderId="1" xfId="0" applyNumberFormat="1" applyFill="1" applyBorder="1" applyAlignment="1" applyProtection="1">
      <alignment vertical="top"/>
      <protection locked="0"/>
    </xf>
    <xf numFmtId="164" fontId="20" fillId="2" borderId="0" xfId="5" applyNumberFormat="1" applyFont="1" applyFill="1" applyAlignment="1" applyProtection="1">
      <alignment horizontal="left" wrapText="1"/>
      <protection locked="0"/>
    </xf>
    <xf numFmtId="164" fontId="20" fillId="2" borderId="51" xfId="5" applyNumberFormat="1" applyFont="1" applyFill="1" applyBorder="1" applyAlignment="1" applyProtection="1">
      <alignment horizontal="right"/>
      <protection locked="0"/>
    </xf>
    <xf numFmtId="164" fontId="20" fillId="2" borderId="0" xfId="5" applyNumberFormat="1" applyFont="1" applyFill="1" applyBorder="1" applyAlignment="1" applyProtection="1">
      <alignment horizontal="right"/>
      <protection locked="0"/>
    </xf>
    <xf numFmtId="164" fontId="20" fillId="3" borderId="0" xfId="20" applyNumberFormat="1" applyFont="1" applyFill="1" applyAlignment="1" applyProtection="1">
      <alignment horizontal="right"/>
      <protection locked="0"/>
    </xf>
    <xf numFmtId="164" fontId="20" fillId="2" borderId="0" xfId="20" applyNumberFormat="1" applyFont="1" applyFill="1" applyAlignment="1" applyProtection="1">
      <alignment horizontal="right"/>
      <protection locked="0"/>
    </xf>
    <xf numFmtId="0" fontId="0" fillId="2" borderId="1" xfId="0" applyFill="1" applyBorder="1" applyAlignment="1" applyProtection="1">
      <alignment horizontal="center"/>
      <protection locked="0"/>
    </xf>
    <xf numFmtId="0" fontId="0" fillId="2" borderId="18" xfId="0" applyFill="1" applyBorder="1" applyProtection="1">
      <protection locked="0"/>
    </xf>
    <xf numFmtId="0" fontId="0" fillId="2" borderId="0" xfId="0" applyFill="1" applyBorder="1" applyProtection="1">
      <protection locked="0"/>
    </xf>
    <xf numFmtId="0" fontId="23" fillId="7" borderId="0" xfId="8" applyNumberFormat="1" applyFont="1" applyFill="1" applyBorder="1" applyAlignment="1" applyProtection="1">
      <alignment horizontal="center" vertical="top" wrapText="1"/>
    </xf>
    <xf numFmtId="0" fontId="23" fillId="7" borderId="0" xfId="9" applyFont="1" applyFill="1" applyBorder="1" applyAlignment="1" applyProtection="1">
      <alignment horizontal="center" vertical="center" wrapText="1"/>
    </xf>
    <xf numFmtId="0" fontId="23" fillId="7" borderId="0" xfId="9" applyFont="1" applyFill="1" applyBorder="1" applyAlignment="1" applyProtection="1">
      <alignment horizontal="center" vertical="center"/>
    </xf>
    <xf numFmtId="4" fontId="23" fillId="7" borderId="0" xfId="9" applyNumberFormat="1" applyFont="1" applyFill="1" applyBorder="1" applyAlignment="1" applyProtection="1">
      <alignment horizontal="center" vertical="center" wrapText="1"/>
    </xf>
    <xf numFmtId="0" fontId="2" fillId="0" borderId="0" xfId="10" applyProtection="1"/>
    <xf numFmtId="49" fontId="25" fillId="0" borderId="18" xfId="11" applyNumberFormat="1" applyFont="1" applyBorder="1" applyAlignment="1" applyProtection="1">
      <alignment horizontal="center" vertical="top" wrapText="1"/>
    </xf>
    <xf numFmtId="0" fontId="25" fillId="0" borderId="20" xfId="12" applyFont="1" applyBorder="1" applyProtection="1"/>
    <xf numFmtId="0" fontId="25" fillId="0" borderId="18" xfId="13" applyFont="1" applyFill="1" applyBorder="1" applyAlignment="1" applyProtection="1">
      <alignment horizontal="center" vertical="top"/>
    </xf>
    <xf numFmtId="4" fontId="25" fillId="0" borderId="18" xfId="14" applyNumberFormat="1" applyFont="1" applyFill="1" applyBorder="1" applyAlignment="1" applyProtection="1">
      <alignment horizontal="right"/>
    </xf>
    <xf numFmtId="0" fontId="25" fillId="0" borderId="22" xfId="11" applyFont="1" applyBorder="1" applyAlignment="1" applyProtection="1">
      <alignment horizontal="center" vertical="top" wrapText="1"/>
    </xf>
    <xf numFmtId="0" fontId="25" fillId="0" borderId="0" xfId="7" applyFont="1" applyBorder="1" applyProtection="1"/>
    <xf numFmtId="0" fontId="25" fillId="0" borderId="22" xfId="10" applyFont="1" applyBorder="1" applyAlignment="1" applyProtection="1">
      <alignment horizontal="center"/>
    </xf>
    <xf numFmtId="4" fontId="27" fillId="0" borderId="22" xfId="14" applyNumberFormat="1" applyFont="1" applyFill="1" applyBorder="1" applyAlignment="1" applyProtection="1">
      <alignment horizontal="right"/>
    </xf>
    <xf numFmtId="49" fontId="25" fillId="0" borderId="22" xfId="11" applyNumberFormat="1" applyFont="1" applyBorder="1" applyAlignment="1" applyProtection="1">
      <alignment horizontal="center" vertical="top" wrapText="1"/>
    </xf>
    <xf numFmtId="0" fontId="25" fillId="0" borderId="0" xfId="12" applyFont="1" applyBorder="1" applyProtection="1"/>
    <xf numFmtId="0" fontId="25" fillId="0" borderId="22" xfId="13" applyFont="1" applyFill="1" applyBorder="1" applyAlignment="1" applyProtection="1">
      <alignment horizontal="center" vertical="top"/>
    </xf>
    <xf numFmtId="4" fontId="25" fillId="0" borderId="22" xfId="14" applyNumberFormat="1" applyFont="1" applyFill="1" applyBorder="1" applyAlignment="1" applyProtection="1">
      <alignment horizontal="right"/>
    </xf>
    <xf numFmtId="0" fontId="25" fillId="0" borderId="0" xfId="12" applyFont="1" applyBorder="1" applyAlignment="1" applyProtection="1">
      <alignment vertical="top" wrapText="1"/>
    </xf>
    <xf numFmtId="0" fontId="25" fillId="0" borderId="22" xfId="13" applyFont="1" applyFill="1" applyBorder="1" applyAlignment="1" applyProtection="1">
      <alignment horizontal="center"/>
    </xf>
    <xf numFmtId="49" fontId="25" fillId="0" borderId="20" xfId="10" applyNumberFormat="1" applyFont="1" applyFill="1" applyBorder="1" applyAlignment="1" applyProtection="1">
      <alignment horizontal="center" vertical="top"/>
    </xf>
    <xf numFmtId="0" fontId="28" fillId="0" borderId="20" xfId="15" applyFont="1" applyBorder="1" applyAlignment="1" applyProtection="1">
      <alignment horizontal="left" vertical="top" wrapText="1"/>
    </xf>
    <xf numFmtId="0" fontId="25" fillId="0" borderId="20" xfId="15" applyFont="1" applyBorder="1" applyAlignment="1" applyProtection="1">
      <alignment horizontal="center"/>
    </xf>
    <xf numFmtId="4" fontId="27" fillId="0" borderId="20" xfId="13" applyNumberFormat="1" applyFont="1" applyFill="1" applyBorder="1" applyAlignment="1" applyProtection="1">
      <alignment vertical="top" wrapText="1"/>
    </xf>
    <xf numFmtId="0" fontId="27" fillId="0" borderId="18" xfId="12" applyFont="1" applyBorder="1" applyProtection="1"/>
    <xf numFmtId="0" fontId="25" fillId="0" borderId="22" xfId="7" applyFont="1" applyBorder="1" applyProtection="1"/>
    <xf numFmtId="0" fontId="25" fillId="0" borderId="0" xfId="16" applyFont="1" applyProtection="1">
      <alignment vertical="top" wrapText="1"/>
    </xf>
    <xf numFmtId="49" fontId="27" fillId="0" borderId="22" xfId="15" applyNumberFormat="1" applyFont="1" applyFill="1" applyBorder="1" applyAlignment="1" applyProtection="1">
      <alignment vertical="top" wrapText="1"/>
    </xf>
    <xf numFmtId="0" fontId="25" fillId="0" borderId="22" xfId="15" applyFont="1" applyFill="1" applyBorder="1" applyAlignment="1" applyProtection="1">
      <alignment horizontal="center"/>
    </xf>
    <xf numFmtId="49" fontId="27" fillId="0" borderId="22" xfId="15" applyNumberFormat="1" applyFont="1" applyFill="1" applyBorder="1" applyAlignment="1" applyProtection="1">
      <alignment horizontal="left" vertical="top" wrapText="1"/>
    </xf>
    <xf numFmtId="4" fontId="25" fillId="0" borderId="22" xfId="15" applyNumberFormat="1" applyFont="1" applyFill="1" applyBorder="1" applyAlignment="1" applyProtection="1">
      <alignment horizontal="right" wrapText="1"/>
    </xf>
    <xf numFmtId="0" fontId="25" fillId="0" borderId="22" xfId="16" applyFont="1" applyBorder="1" applyProtection="1">
      <alignment vertical="top" wrapText="1"/>
    </xf>
    <xf numFmtId="49" fontId="25" fillId="0" borderId="19" xfId="11" applyNumberFormat="1" applyFont="1" applyBorder="1" applyAlignment="1" applyProtection="1">
      <alignment horizontal="center" vertical="top" wrapText="1"/>
    </xf>
    <xf numFmtId="0" fontId="25" fillId="0" borderId="19" xfId="16" applyFont="1" applyBorder="1" applyProtection="1">
      <alignment vertical="top" wrapText="1"/>
    </xf>
    <xf numFmtId="0" fontId="25" fillId="0" borderId="19" xfId="13" applyFont="1" applyFill="1" applyBorder="1" applyAlignment="1" applyProtection="1">
      <alignment horizontal="center" vertical="top"/>
    </xf>
    <xf numFmtId="4" fontId="25" fillId="0" borderId="19" xfId="14" applyNumberFormat="1" applyFont="1" applyFill="1" applyBorder="1" applyAlignment="1" applyProtection="1">
      <alignment horizontal="right"/>
    </xf>
    <xf numFmtId="49" fontId="25" fillId="0" borderId="0" xfId="11" applyNumberFormat="1" applyFont="1" applyBorder="1" applyAlignment="1" applyProtection="1">
      <alignment horizontal="center" vertical="top" wrapText="1"/>
    </xf>
    <xf numFmtId="0" fontId="25" fillId="0" borderId="0" xfId="16" applyFont="1" applyBorder="1" applyProtection="1">
      <alignment vertical="top" wrapText="1"/>
    </xf>
    <xf numFmtId="0" fontId="25" fillId="0" borderId="0" xfId="13" applyFont="1" applyFill="1" applyBorder="1" applyAlignment="1" applyProtection="1">
      <alignment horizontal="center" vertical="top"/>
    </xf>
    <xf numFmtId="4" fontId="25" fillId="0" borderId="0" xfId="14" applyNumberFormat="1" applyFont="1" applyFill="1" applyBorder="1" applyAlignment="1" applyProtection="1">
      <alignment horizontal="right"/>
    </xf>
    <xf numFmtId="0" fontId="25" fillId="0" borderId="18" xfId="17" applyFont="1" applyBorder="1" applyAlignment="1" applyProtection="1">
      <alignment vertical="top" wrapText="1"/>
    </xf>
    <xf numFmtId="0" fontId="25" fillId="0" borderId="18" xfId="17" applyFont="1" applyBorder="1" applyAlignment="1" applyProtection="1">
      <alignment horizontal="center"/>
    </xf>
    <xf numFmtId="0" fontId="25" fillId="0" borderId="22" xfId="17" applyFont="1" applyBorder="1" applyAlignment="1" applyProtection="1">
      <alignment vertical="top" wrapText="1"/>
    </xf>
    <xf numFmtId="0" fontId="25" fillId="0" borderId="22" xfId="17" applyFont="1" applyBorder="1" applyAlignment="1" applyProtection="1">
      <alignment horizontal="center"/>
    </xf>
    <xf numFmtId="49" fontId="25" fillId="0" borderId="22" xfId="18" applyNumberFormat="1" applyFont="1" applyFill="1" applyBorder="1" applyAlignment="1" applyProtection="1">
      <alignment vertical="top" wrapText="1"/>
    </xf>
    <xf numFmtId="0" fontId="25" fillId="0" borderId="22" xfId="18" applyFont="1" applyBorder="1" applyAlignment="1" applyProtection="1">
      <alignment horizontal="left" vertical="top" wrapText="1"/>
    </xf>
    <xf numFmtId="0" fontId="25" fillId="0" borderId="22" xfId="18" applyFont="1" applyFill="1" applyBorder="1" applyAlignment="1" applyProtection="1">
      <alignment horizontal="left" vertical="top" wrapText="1"/>
    </xf>
    <xf numFmtId="49" fontId="25" fillId="0" borderId="22" xfId="18" applyNumberFormat="1" applyFont="1" applyFill="1" applyBorder="1" applyAlignment="1" applyProtection="1">
      <alignment horizontal="left" vertical="top" wrapText="1"/>
    </xf>
    <xf numFmtId="49" fontId="25" fillId="0" borderId="22" xfId="11" applyNumberFormat="1" applyFont="1" applyFill="1" applyBorder="1" applyAlignment="1" applyProtection="1">
      <alignment horizontal="center" vertical="top" wrapText="1"/>
    </xf>
    <xf numFmtId="49" fontId="25" fillId="0" borderId="19" xfId="11" applyNumberFormat="1" applyFont="1" applyFill="1" applyBorder="1" applyAlignment="1" applyProtection="1">
      <alignment horizontal="center" vertical="top" wrapText="1"/>
    </xf>
    <xf numFmtId="49" fontId="25" fillId="0" borderId="19" xfId="18" applyNumberFormat="1" applyFont="1" applyFill="1" applyBorder="1" applyAlignment="1" applyProtection="1">
      <alignment horizontal="left" vertical="top" wrapText="1"/>
    </xf>
    <xf numFmtId="0" fontId="25" fillId="0" borderId="19" xfId="15" applyFont="1" applyFill="1" applyBorder="1" applyAlignment="1" applyProtection="1">
      <alignment horizontal="center"/>
    </xf>
    <xf numFmtId="4" fontId="25" fillId="0" borderId="19" xfId="15" applyNumberFormat="1" applyFont="1" applyFill="1" applyBorder="1" applyAlignment="1" applyProtection="1">
      <alignment horizontal="right" wrapText="1"/>
    </xf>
    <xf numFmtId="49" fontId="25" fillId="0" borderId="0" xfId="11" applyNumberFormat="1" applyFont="1" applyFill="1" applyBorder="1" applyAlignment="1" applyProtection="1">
      <alignment horizontal="center" vertical="top" wrapText="1"/>
    </xf>
    <xf numFmtId="49" fontId="25" fillId="0" borderId="0" xfId="18" applyNumberFormat="1" applyFont="1" applyFill="1" applyBorder="1" applyAlignment="1" applyProtection="1">
      <alignment horizontal="left" vertical="top" wrapText="1"/>
    </xf>
    <xf numFmtId="0" fontId="25" fillId="0" borderId="0" xfId="15" applyFont="1" applyFill="1" applyBorder="1" applyAlignment="1" applyProtection="1">
      <alignment horizontal="center"/>
    </xf>
    <xf numFmtId="4" fontId="25" fillId="0" borderId="0" xfId="15" applyNumberFormat="1" applyFont="1" applyFill="1" applyBorder="1" applyAlignment="1" applyProtection="1">
      <alignment horizontal="right" wrapText="1"/>
    </xf>
    <xf numFmtId="0" fontId="30" fillId="0" borderId="26" xfId="10" applyFont="1" applyBorder="1" applyAlignment="1" applyProtection="1"/>
    <xf numFmtId="0" fontId="31" fillId="0" borderId="0" xfId="10" applyFont="1" applyBorder="1" applyAlignment="1" applyProtection="1"/>
    <xf numFmtId="0" fontId="31" fillId="0" borderId="27" xfId="10" applyFont="1" applyBorder="1" applyAlignment="1" applyProtection="1">
      <alignment horizontal="center"/>
    </xf>
    <xf numFmtId="0" fontId="31" fillId="0" borderId="16" xfId="10" applyFont="1" applyBorder="1" applyAlignment="1" applyProtection="1">
      <alignment horizontal="center"/>
    </xf>
    <xf numFmtId="0" fontId="30" fillId="0" borderId="28" xfId="10" applyFont="1" applyBorder="1" applyAlignment="1" applyProtection="1"/>
    <xf numFmtId="0" fontId="30" fillId="0" borderId="30" xfId="10" applyFont="1" applyBorder="1" applyAlignment="1" applyProtection="1"/>
    <xf numFmtId="0" fontId="31" fillId="0" borderId="0" xfId="10" applyFont="1" applyBorder="1" applyAlignment="1" applyProtection="1">
      <alignment horizontal="center" wrapText="1"/>
    </xf>
    <xf numFmtId="0" fontId="30" fillId="0" borderId="0" xfId="10" applyFont="1" applyBorder="1" applyAlignment="1" applyProtection="1"/>
    <xf numFmtId="0" fontId="30" fillId="0" borderId="0" xfId="10" applyFont="1" applyAlignment="1" applyProtection="1"/>
    <xf numFmtId="0" fontId="31" fillId="0" borderId="33" xfId="10" applyFont="1" applyBorder="1" applyAlignment="1" applyProtection="1">
      <alignment horizontal="center"/>
    </xf>
    <xf numFmtId="0" fontId="31" fillId="0" borderId="34" xfId="10" applyFont="1" applyBorder="1" applyAlignment="1" applyProtection="1">
      <alignment horizontal="center"/>
    </xf>
    <xf numFmtId="0" fontId="31" fillId="0" borderId="33" xfId="10" applyFont="1" applyBorder="1" applyAlignment="1" applyProtection="1"/>
    <xf numFmtId="0" fontId="31" fillId="0" borderId="36" xfId="10" applyFont="1" applyBorder="1" applyAlignment="1" applyProtection="1"/>
    <xf numFmtId="0" fontId="31" fillId="0" borderId="38" xfId="10" applyFont="1" applyBorder="1" applyAlignment="1" applyProtection="1"/>
    <xf numFmtId="0" fontId="30" fillId="0" borderId="39" xfId="10" applyFont="1" applyBorder="1" applyAlignment="1" applyProtection="1"/>
    <xf numFmtId="0" fontId="31" fillId="0" borderId="32" xfId="10" applyFont="1" applyBorder="1" applyAlignment="1" applyProtection="1"/>
    <xf numFmtId="0" fontId="31" fillId="0" borderId="41" xfId="10" applyFont="1" applyBorder="1" applyAlignment="1" applyProtection="1"/>
    <xf numFmtId="0" fontId="30" fillId="0" borderId="10" xfId="10" applyFont="1" applyBorder="1" applyAlignment="1" applyProtection="1"/>
    <xf numFmtId="0" fontId="31" fillId="0" borderId="25" xfId="10" applyFont="1" applyBorder="1" applyAlignment="1" applyProtection="1">
      <alignment horizontal="center"/>
    </xf>
    <xf numFmtId="0" fontId="30" fillId="0" borderId="38" xfId="10" applyFont="1" applyBorder="1" applyAlignment="1" applyProtection="1"/>
    <xf numFmtId="0" fontId="30" fillId="0" borderId="32" xfId="10" applyFont="1" applyBorder="1" applyAlignment="1" applyProtection="1"/>
    <xf numFmtId="0" fontId="30" fillId="0" borderId="42" xfId="10" applyFont="1" applyBorder="1" applyAlignment="1" applyProtection="1"/>
    <xf numFmtId="0" fontId="29" fillId="0" borderId="15" xfId="10" applyFont="1" applyBorder="1" applyAlignment="1" applyProtection="1"/>
    <xf numFmtId="0" fontId="30" fillId="0" borderId="17" xfId="10" applyFont="1" applyBorder="1" applyAlignment="1" applyProtection="1"/>
    <xf numFmtId="0" fontId="27" fillId="0" borderId="27" xfId="10" applyFont="1" applyBorder="1" applyAlignment="1" applyProtection="1">
      <alignment horizontal="center"/>
    </xf>
    <xf numFmtId="0" fontId="30" fillId="0" borderId="43" xfId="10" applyFont="1" applyBorder="1" applyAlignment="1" applyProtection="1"/>
    <xf numFmtId="0" fontId="30" fillId="0" borderId="16" xfId="10" applyFont="1" applyBorder="1" applyAlignment="1" applyProtection="1"/>
    <xf numFmtId="0" fontId="31" fillId="0" borderId="23" xfId="10" applyFont="1" applyBorder="1" applyAlignment="1" applyProtection="1"/>
    <xf numFmtId="0" fontId="30" fillId="0" borderId="25" xfId="10" applyFont="1" applyBorder="1" applyAlignment="1" applyProtection="1"/>
    <xf numFmtId="0" fontId="31" fillId="0" borderId="28" xfId="10" applyFont="1" applyBorder="1" applyAlignment="1" applyProtection="1">
      <alignment horizontal="center"/>
    </xf>
    <xf numFmtId="0" fontId="31" fillId="0" borderId="0" xfId="0" applyFont="1" applyProtection="1"/>
    <xf numFmtId="0" fontId="0" fillId="2" borderId="1" xfId="0" applyFill="1" applyBorder="1" applyAlignment="1" applyProtection="1">
      <alignment wrapText="1"/>
      <protection locked="0"/>
    </xf>
    <xf numFmtId="2" fontId="57" fillId="2" borderId="53" xfId="5" applyNumberFormat="1" applyFont="1" applyFill="1" applyBorder="1" applyAlignment="1" applyProtection="1"/>
    <xf numFmtId="44" fontId="10" fillId="3" borderId="1" xfId="19" applyFont="1" applyFill="1" applyBorder="1" applyProtection="1">
      <protection locked="0"/>
    </xf>
    <xf numFmtId="44" fontId="10" fillId="2" borderId="0" xfId="19" applyFont="1" applyFill="1" applyAlignment="1" applyProtection="1">
      <alignment horizontal="center"/>
      <protection locked="0"/>
    </xf>
    <xf numFmtId="44" fontId="10" fillId="2" borderId="0" xfId="19" applyFont="1" applyFill="1" applyProtection="1">
      <protection locked="0"/>
    </xf>
    <xf numFmtId="44" fontId="10" fillId="2" borderId="3" xfId="19" applyFont="1" applyFill="1" applyBorder="1" applyProtection="1">
      <protection locked="0"/>
    </xf>
    <xf numFmtId="44" fontId="10" fillId="2" borderId="0" xfId="19" applyFont="1" applyFill="1" applyBorder="1" applyProtection="1">
      <protection locked="0"/>
    </xf>
    <xf numFmtId="4" fontId="10" fillId="3" borderId="0" xfId="19" applyNumberFormat="1" applyFont="1" applyFill="1" applyProtection="1">
      <protection locked="0"/>
    </xf>
    <xf numFmtId="165" fontId="10" fillId="2" borderId="1" xfId="19" applyNumberFormat="1" applyFont="1" applyFill="1" applyBorder="1" applyProtection="1">
      <protection locked="0"/>
    </xf>
    <xf numFmtId="165" fontId="10" fillId="2" borderId="0" xfId="19" applyNumberFormat="1" applyFont="1" applyFill="1" applyProtection="1">
      <protection locked="0"/>
    </xf>
    <xf numFmtId="165" fontId="10" fillId="2" borderId="3" xfId="19" applyNumberFormat="1" applyFont="1" applyFill="1" applyBorder="1" applyProtection="1">
      <protection locked="0"/>
    </xf>
    <xf numFmtId="44" fontId="19" fillId="2" borderId="0" xfId="19" applyFont="1" applyFill="1" applyProtection="1">
      <protection locked="0"/>
    </xf>
    <xf numFmtId="44" fontId="19" fillId="2" borderId="0" xfId="19" applyFont="1" applyFill="1" applyBorder="1" applyProtection="1">
      <protection locked="0"/>
    </xf>
    <xf numFmtId="44" fontId="19" fillId="3" borderId="1" xfId="19" applyFont="1" applyFill="1" applyBorder="1" applyProtection="1">
      <protection locked="0"/>
    </xf>
    <xf numFmtId="44" fontId="19" fillId="2" borderId="3" xfId="19" applyFont="1" applyFill="1" applyBorder="1" applyProtection="1">
      <protection locked="0"/>
    </xf>
    <xf numFmtId="44" fontId="10" fillId="3" borderId="2" xfId="19" applyFont="1" applyFill="1" applyBorder="1" applyProtection="1">
      <protection locked="0"/>
    </xf>
    <xf numFmtId="44" fontId="56" fillId="2" borderId="0" xfId="19" applyFont="1" applyFill="1" applyProtection="1">
      <protection locked="0"/>
    </xf>
    <xf numFmtId="44" fontId="56" fillId="2" borderId="52" xfId="19" applyFont="1" applyFill="1" applyBorder="1" applyProtection="1">
      <protection locked="0"/>
    </xf>
    <xf numFmtId="4" fontId="21" fillId="2" borderId="0" xfId="5" applyNumberFormat="1" applyFill="1" applyProtection="1">
      <protection locked="0"/>
    </xf>
    <xf numFmtId="0" fontId="56" fillId="2" borderId="0" xfId="5" applyFont="1" applyFill="1" applyAlignment="1" applyProtection="1">
      <alignment horizontal="right"/>
      <protection locked="0"/>
    </xf>
    <xf numFmtId="4" fontId="57" fillId="2" borderId="0" xfId="0" applyNumberFormat="1" applyFont="1" applyFill="1" applyBorder="1" applyAlignment="1" applyProtection="1">
      <alignment horizontal="center"/>
      <protection locked="0"/>
    </xf>
    <xf numFmtId="4" fontId="57" fillId="2" borderId="3" xfId="0" applyNumberFormat="1" applyFont="1" applyFill="1" applyBorder="1" applyAlignment="1" applyProtection="1">
      <protection locked="0"/>
    </xf>
    <xf numFmtId="4" fontId="62" fillId="2" borderId="53" xfId="0" applyNumberFormat="1" applyFont="1" applyFill="1" applyBorder="1" applyAlignment="1" applyProtection="1">
      <alignment horizontal="center" wrapText="1"/>
      <protection locked="0"/>
    </xf>
    <xf numFmtId="4" fontId="57" fillId="2" borderId="54" xfId="0" applyNumberFormat="1" applyFont="1" applyFill="1" applyBorder="1" applyAlignment="1" applyProtection="1">
      <protection locked="0"/>
    </xf>
    <xf numFmtId="4" fontId="57" fillId="3" borderId="53" xfId="0" applyNumberFormat="1" applyFont="1" applyFill="1" applyBorder="1" applyAlignment="1" applyProtection="1">
      <protection locked="0"/>
    </xf>
    <xf numFmtId="4" fontId="57" fillId="2" borderId="53" xfId="0" applyNumberFormat="1" applyFont="1" applyFill="1" applyBorder="1" applyAlignment="1" applyProtection="1">
      <protection locked="0"/>
    </xf>
    <xf numFmtId="4" fontId="57" fillId="2" borderId="60" xfId="0" applyNumberFormat="1" applyFont="1" applyFill="1" applyBorder="1" applyAlignment="1" applyProtection="1">
      <protection locked="0"/>
    </xf>
    <xf numFmtId="4" fontId="57" fillId="2" borderId="0" xfId="0" applyNumberFormat="1" applyFont="1" applyFill="1" applyBorder="1" applyAlignment="1" applyProtection="1">
      <protection locked="0"/>
    </xf>
    <xf numFmtId="0" fontId="0" fillId="2" borderId="0" xfId="0" applyFill="1" applyProtection="1"/>
    <xf numFmtId="0" fontId="0" fillId="2" borderId="1" xfId="0" applyFill="1" applyBorder="1" applyAlignment="1" applyProtection="1">
      <alignment vertical="center"/>
    </xf>
    <xf numFmtId="0" fontId="71" fillId="2" borderId="1" xfId="0" applyFont="1" applyFill="1" applyBorder="1" applyAlignment="1" applyProtection="1">
      <alignment vertical="center"/>
    </xf>
    <xf numFmtId="0" fontId="18" fillId="2" borderId="19" xfId="4" applyNumberFormat="1" applyFont="1" applyFill="1" applyBorder="1" applyAlignment="1" applyProtection="1">
      <alignment horizontal="left" vertical="top" wrapText="1"/>
    </xf>
    <xf numFmtId="0" fontId="53" fillId="2" borderId="18" xfId="0" applyFont="1" applyFill="1" applyBorder="1" applyAlignment="1" applyProtection="1">
      <alignment vertical="top" wrapText="1"/>
    </xf>
    <xf numFmtId="0" fontId="53" fillId="2" borderId="19" xfId="0" applyFont="1" applyFill="1" applyBorder="1" applyAlignment="1" applyProtection="1">
      <alignment vertical="top" wrapText="1"/>
    </xf>
    <xf numFmtId="2" fontId="0" fillId="3" borderId="19" xfId="0" applyNumberFormat="1" applyFill="1" applyBorder="1" applyProtection="1">
      <protection locked="0"/>
    </xf>
    <xf numFmtId="2" fontId="0" fillId="2" borderId="8" xfId="0" applyNumberFormat="1" applyFill="1" applyBorder="1" applyProtection="1">
      <protection locked="0"/>
    </xf>
    <xf numFmtId="2" fontId="0" fillId="2" borderId="12" xfId="0" applyNumberFormat="1" applyFill="1" applyBorder="1" applyProtection="1">
      <protection locked="0"/>
    </xf>
    <xf numFmtId="2" fontId="0" fillId="2" borderId="18" xfId="0" applyNumberFormat="1" applyFill="1" applyBorder="1" applyProtection="1"/>
    <xf numFmtId="2" fontId="0" fillId="2" borderId="19" xfId="0" applyNumberFormat="1" applyFill="1" applyBorder="1" applyProtection="1"/>
    <xf numFmtId="0" fontId="18" fillId="2" borderId="19" xfId="4" applyNumberFormat="1" applyFont="1" applyFill="1" applyBorder="1" applyAlignment="1" applyProtection="1">
      <alignment horizontal="left" vertical="top" wrapText="1"/>
      <protection locked="0"/>
    </xf>
    <xf numFmtId="0" fontId="53" fillId="2" borderId="8" xfId="0" applyFont="1" applyFill="1" applyBorder="1" applyAlignment="1">
      <alignment vertical="top" wrapText="1"/>
    </xf>
    <xf numFmtId="0" fontId="53" fillId="2" borderId="12" xfId="0" applyFont="1" applyFill="1" applyBorder="1" applyAlignment="1">
      <alignment vertical="top" wrapText="1"/>
    </xf>
    <xf numFmtId="1" fontId="51" fillId="2" borderId="19" xfId="0" applyNumberFormat="1" applyFont="1" applyFill="1" applyBorder="1"/>
    <xf numFmtId="2" fontId="51" fillId="2" borderId="8" xfId="0" applyNumberFormat="1" applyFont="1" applyFill="1" applyBorder="1"/>
    <xf numFmtId="2" fontId="51" fillId="2" borderId="12" xfId="0" applyNumberFormat="1" applyFont="1" applyFill="1" applyBorder="1"/>
    <xf numFmtId="2" fontId="0" fillId="2" borderId="19" xfId="0" applyNumberFormat="1" applyFill="1" applyBorder="1"/>
    <xf numFmtId="2" fontId="0" fillId="2" borderId="8" xfId="0" applyNumberFormat="1" applyFill="1" applyBorder="1"/>
    <xf numFmtId="2" fontId="0" fillId="2" borderId="12" xfId="0" applyNumberFormat="1" applyFill="1" applyBorder="1"/>
    <xf numFmtId="0" fontId="0" fillId="3" borderId="19" xfId="0" applyFill="1" applyBorder="1" applyProtection="1">
      <protection locked="0"/>
    </xf>
    <xf numFmtId="0" fontId="0" fillId="2" borderId="8" xfId="0" applyFill="1" applyBorder="1" applyProtection="1">
      <protection locked="0"/>
    </xf>
    <xf numFmtId="0" fontId="0" fillId="2" borderId="12" xfId="0" applyFill="1" applyBorder="1" applyProtection="1">
      <protection locked="0"/>
    </xf>
    <xf numFmtId="4" fontId="0" fillId="2" borderId="18" xfId="0" applyNumberFormat="1" applyFill="1" applyBorder="1"/>
    <xf numFmtId="4" fontId="0" fillId="2" borderId="19" xfId="0" applyNumberFormat="1" applyFill="1" applyBorder="1"/>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 xfId="0" applyFill="1" applyBorder="1" applyAlignment="1">
      <alignment horizontal="left" vertical="top" wrapText="1"/>
    </xf>
    <xf numFmtId="0" fontId="12" fillId="8" borderId="18" xfId="1" applyFont="1" applyFill="1" applyBorder="1" applyAlignment="1">
      <alignment horizontal="center" vertical="center" wrapText="1"/>
    </xf>
    <xf numFmtId="0" fontId="12" fillId="8" borderId="19" xfId="1" applyFont="1" applyFill="1" applyBorder="1" applyAlignment="1">
      <alignment horizontal="center" vertical="center"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3" fillId="2" borderId="2"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0" fillId="2" borderId="8"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1" xfId="0" applyFill="1" applyBorder="1" applyAlignment="1" applyProtection="1">
      <alignment horizontal="left" vertical="top" wrapText="1"/>
    </xf>
    <xf numFmtId="0" fontId="12" fillId="8" borderId="18" xfId="1" applyFont="1" applyFill="1" applyBorder="1" applyAlignment="1" applyProtection="1">
      <alignment horizontal="center" vertical="center" wrapText="1"/>
    </xf>
    <xf numFmtId="0" fontId="12" fillId="8" borderId="19" xfId="1" applyFont="1" applyFill="1" applyBorder="1" applyAlignment="1" applyProtection="1">
      <alignment horizontal="center" vertical="center" wrapText="1"/>
    </xf>
    <xf numFmtId="49" fontId="39" fillId="2" borderId="18" xfId="0" applyNumberFormat="1" applyFont="1" applyFill="1" applyBorder="1" applyAlignment="1" applyProtection="1">
      <alignment horizontal="left" vertical="top" wrapText="1"/>
    </xf>
    <xf numFmtId="49" fontId="39" fillId="2" borderId="19" xfId="0" applyNumberFormat="1" applyFont="1" applyFill="1" applyBorder="1" applyAlignment="1" applyProtection="1">
      <alignment horizontal="left" vertical="top" wrapText="1"/>
    </xf>
    <xf numFmtId="49" fontId="0" fillId="2" borderId="8" xfId="0" applyNumberFormat="1" applyFill="1" applyBorder="1" applyAlignment="1" applyProtection="1">
      <alignment horizontal="left" vertical="top" wrapText="1"/>
    </xf>
    <xf numFmtId="49" fontId="0" fillId="2" borderId="12" xfId="0" applyNumberFormat="1" applyFill="1" applyBorder="1" applyAlignment="1" applyProtection="1">
      <alignment horizontal="left" vertical="top" wrapText="1"/>
    </xf>
    <xf numFmtId="49" fontId="49" fillId="2" borderId="18" xfId="0" applyNumberFormat="1" applyFont="1" applyFill="1" applyBorder="1" applyAlignment="1">
      <alignment horizontal="left" vertical="top" wrapText="1"/>
    </xf>
    <xf numFmtId="49" fontId="49" fillId="2" borderId="19" xfId="0" applyNumberFormat="1" applyFont="1" applyFill="1" applyBorder="1" applyAlignment="1">
      <alignment horizontal="left" vertical="top" wrapText="1"/>
    </xf>
    <xf numFmtId="49" fontId="0" fillId="2" borderId="8" xfId="0" applyNumberFormat="1" applyFill="1" applyBorder="1" applyAlignment="1">
      <alignment horizontal="left" vertical="top" wrapText="1"/>
    </xf>
    <xf numFmtId="49" fontId="0" fillId="2" borderId="12" xfId="0" applyNumberFormat="1" applyFill="1" applyBorder="1" applyAlignment="1">
      <alignment horizontal="left" vertical="top" wrapText="1"/>
    </xf>
    <xf numFmtId="0" fontId="22" fillId="0" borderId="0" xfId="7" applyFont="1" applyBorder="1" applyAlignment="1" applyProtection="1">
      <alignment horizontal="center" vertical="top" wrapText="1"/>
    </xf>
    <xf numFmtId="0" fontId="30" fillId="0" borderId="15" xfId="10" applyFont="1" applyBorder="1" applyAlignment="1" applyProtection="1">
      <protection locked="0"/>
    </xf>
    <xf numFmtId="0" fontId="30" fillId="0" borderId="16" xfId="10" applyFont="1" applyBorder="1" applyAlignment="1" applyProtection="1">
      <protection locked="0"/>
    </xf>
    <xf numFmtId="0" fontId="30" fillId="0" borderId="44" xfId="10" applyFont="1" applyBorder="1" applyAlignment="1" applyProtection="1">
      <alignment horizontal="center" wrapText="1"/>
    </xf>
    <xf numFmtId="0" fontId="30" fillId="0" borderId="45" xfId="10" applyFont="1" applyBorder="1" applyAlignment="1" applyProtection="1">
      <alignment horizontal="center" wrapText="1"/>
    </xf>
    <xf numFmtId="0" fontId="30" fillId="0" borderId="46" xfId="10" applyFont="1" applyBorder="1" applyAlignment="1" applyProtection="1">
      <alignment horizontal="center" wrapText="1"/>
    </xf>
    <xf numFmtId="0" fontId="30" fillId="0" borderId="47" xfId="10" applyFont="1" applyBorder="1" applyAlignment="1" applyProtection="1">
      <alignment horizontal="center" wrapText="1"/>
    </xf>
    <xf numFmtId="0" fontId="30" fillId="0" borderId="48" xfId="10" applyFont="1" applyBorder="1" applyAlignment="1" applyProtection="1">
      <alignment horizontal="center" wrapText="1"/>
      <protection locked="0"/>
    </xf>
    <xf numFmtId="0" fontId="30" fillId="0" borderId="49" xfId="10" applyFont="1" applyBorder="1" applyAlignment="1" applyProtection="1">
      <alignment horizontal="center" wrapText="1"/>
      <protection locked="0"/>
    </xf>
    <xf numFmtId="0" fontId="29" fillId="0" borderId="15" xfId="10" applyFont="1" applyBorder="1" applyAlignment="1" applyProtection="1">
      <alignment horizontal="left" wrapText="1"/>
    </xf>
    <xf numFmtId="0" fontId="29" fillId="0" borderId="17" xfId="10" applyFont="1" applyBorder="1" applyAlignment="1" applyProtection="1">
      <alignment horizontal="left" wrapText="1"/>
    </xf>
    <xf numFmtId="0" fontId="30" fillId="0" borderId="37" xfId="10" applyFont="1" applyBorder="1" applyAlignment="1" applyProtection="1">
      <protection locked="0"/>
    </xf>
    <xf numFmtId="0" fontId="30" fillId="0" borderId="40" xfId="10" applyFont="1" applyBorder="1" applyAlignment="1" applyProtection="1">
      <protection locked="0"/>
    </xf>
    <xf numFmtId="0" fontId="29" fillId="0" borderId="23" xfId="10" applyFont="1" applyBorder="1" applyAlignment="1" applyProtection="1">
      <alignment horizontal="center"/>
    </xf>
    <xf numFmtId="0" fontId="29" fillId="0" borderId="24" xfId="10" applyFont="1" applyBorder="1" applyAlignment="1" applyProtection="1">
      <alignment horizontal="center"/>
    </xf>
    <xf numFmtId="0" fontId="29" fillId="0" borderId="25" xfId="10" applyFont="1" applyBorder="1" applyAlignment="1" applyProtection="1">
      <alignment horizontal="center"/>
    </xf>
    <xf numFmtId="0" fontId="31" fillId="0" borderId="23" xfId="10" applyFont="1" applyBorder="1" applyAlignment="1" applyProtection="1">
      <alignment horizontal="center" wrapText="1"/>
    </xf>
    <xf numFmtId="0" fontId="31" fillId="0" borderId="29" xfId="10" applyFont="1" applyBorder="1" applyAlignment="1" applyProtection="1">
      <alignment horizontal="center" wrapText="1"/>
    </xf>
    <xf numFmtId="0" fontId="31" fillId="0" borderId="31" xfId="10" applyFont="1" applyBorder="1" applyAlignment="1" applyProtection="1">
      <alignment horizontal="center" wrapText="1"/>
    </xf>
    <xf numFmtId="0" fontId="31" fillId="0" borderId="32" xfId="10" applyFont="1" applyBorder="1" applyAlignment="1" applyProtection="1">
      <alignment horizontal="center" wrapText="1"/>
    </xf>
    <xf numFmtId="0" fontId="29" fillId="0" borderId="15" xfId="10" applyFont="1" applyBorder="1" applyAlignment="1" applyProtection="1">
      <alignment horizontal="center"/>
    </xf>
    <xf numFmtId="0" fontId="29" fillId="0" borderId="17" xfId="10" applyFont="1" applyBorder="1" applyAlignment="1" applyProtection="1">
      <alignment horizontal="center"/>
    </xf>
    <xf numFmtId="0" fontId="29" fillId="0" borderId="16" xfId="10" applyFont="1" applyBorder="1" applyAlignment="1" applyProtection="1">
      <alignment horizontal="center"/>
    </xf>
    <xf numFmtId="0" fontId="30" fillId="0" borderId="35" xfId="10" applyFont="1" applyBorder="1" applyAlignment="1" applyProtection="1"/>
    <xf numFmtId="0" fontId="30" fillId="0" borderId="17" xfId="10" applyFont="1" applyBorder="1" applyAlignment="1" applyProtection="1"/>
    <xf numFmtId="0" fontId="30" fillId="0" borderId="16" xfId="10" applyFont="1" applyBorder="1" applyAlignment="1" applyProtection="1"/>
  </cellXfs>
  <cellStyles count="22">
    <cellStyle name="Currency 2" xfId="19"/>
    <cellStyle name="Good" xfId="21" builtinId="26"/>
    <cellStyle name="Navadno 10" xfId="12"/>
    <cellStyle name="Navadno 10 2" xfId="17"/>
    <cellStyle name="Navadno 13" xfId="16"/>
    <cellStyle name="Navadno 2" xfId="4"/>
    <cellStyle name="Navadno 2 2 2" xfId="15"/>
    <cellStyle name="Navadno 2 2 2 2" xfId="18"/>
    <cellStyle name="Navadno 2 3" xfId="14"/>
    <cellStyle name="Navadno 4" xfId="6"/>
    <cellStyle name="Navadno 5" xfId="10"/>
    <cellStyle name="Navadno_Popis_materiala_PZI-816-01 - ZA RAZPIS LAJŠE 2" xfId="13"/>
    <cellStyle name="Navadno_Volume 4 - BoQ - cene" xfId="7"/>
    <cellStyle name="Nivo_2_Podnaslov" xfId="11"/>
    <cellStyle name="Normal" xfId="0" builtinId="0"/>
    <cellStyle name="Normal 2" xfId="5"/>
    <cellStyle name="Normal 2 2" xfId="20"/>
    <cellStyle name="Normal_2 Smartinska" xfId="2"/>
    <cellStyle name="Normal_BoQ - cene sit_eur 2 2" xfId="8"/>
    <cellStyle name="Normal_Q_KANAL_priprava_ulice" xfId="1"/>
    <cellStyle name="Normal_Sheet2" xfId="3"/>
    <cellStyle name="tekst-lev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91"/>
  <sheetViews>
    <sheetView tabSelected="1" workbookViewId="0">
      <selection activeCell="B9" sqref="B9"/>
    </sheetView>
  </sheetViews>
  <sheetFormatPr defaultRowHeight="15" x14ac:dyDescent="0.25"/>
  <cols>
    <col min="1" max="1" width="12" style="94" customWidth="1"/>
    <col min="2" max="2" width="23.85546875" style="61" customWidth="1"/>
    <col min="3" max="3" width="18.42578125" style="61" customWidth="1"/>
    <col min="4" max="4" width="75.140625" style="61" customWidth="1"/>
    <col min="5" max="5" width="9.140625" style="100"/>
    <col min="6" max="6" width="15.140625" style="62" customWidth="1"/>
    <col min="7" max="16384" width="9.140625" style="62"/>
  </cols>
  <sheetData>
    <row r="1" spans="1:6" ht="45.75" thickBot="1" x14ac:dyDescent="0.3">
      <c r="A1" s="96" t="s">
        <v>332</v>
      </c>
      <c r="B1" s="96" t="s">
        <v>1</v>
      </c>
      <c r="C1" s="96" t="s">
        <v>2</v>
      </c>
      <c r="D1" s="96" t="s">
        <v>3</v>
      </c>
      <c r="E1" s="97" t="s">
        <v>4</v>
      </c>
      <c r="F1" s="96" t="s">
        <v>1019</v>
      </c>
    </row>
    <row r="2" spans="1:6" ht="45" x14ac:dyDescent="0.25">
      <c r="A2" s="650">
        <v>201</v>
      </c>
      <c r="B2" s="95" t="s">
        <v>5</v>
      </c>
      <c r="C2" s="95" t="s">
        <v>338</v>
      </c>
      <c r="D2" s="95" t="s">
        <v>339</v>
      </c>
      <c r="E2" s="649" t="s">
        <v>6</v>
      </c>
      <c r="F2" s="652"/>
    </row>
    <row r="3" spans="1:6" ht="45" x14ac:dyDescent="0.25">
      <c r="A3" s="650">
        <v>1201</v>
      </c>
      <c r="B3" s="95" t="s">
        <v>7</v>
      </c>
      <c r="C3" s="95" t="s">
        <v>8</v>
      </c>
      <c r="D3" s="95" t="s">
        <v>9</v>
      </c>
      <c r="E3" s="98" t="s">
        <v>10</v>
      </c>
      <c r="F3" s="652"/>
    </row>
    <row r="4" spans="1:6" ht="30" x14ac:dyDescent="0.25">
      <c r="A4" s="651">
        <v>1202</v>
      </c>
      <c r="B4" s="3" t="s">
        <v>7</v>
      </c>
      <c r="C4" s="3" t="s">
        <v>8</v>
      </c>
      <c r="D4" s="3" t="s">
        <v>6305</v>
      </c>
      <c r="E4" s="99" t="s">
        <v>12</v>
      </c>
      <c r="F4" s="653"/>
    </row>
    <row r="5" spans="1:6" ht="45" x14ac:dyDescent="0.25">
      <c r="A5" s="651">
        <v>1203</v>
      </c>
      <c r="B5" s="3" t="s">
        <v>7</v>
      </c>
      <c r="C5" s="3" t="s">
        <v>8</v>
      </c>
      <c r="D5" s="3" t="s">
        <v>941</v>
      </c>
      <c r="E5" s="99" t="s">
        <v>10</v>
      </c>
      <c r="F5" s="653"/>
    </row>
    <row r="6" spans="1:6" ht="45" x14ac:dyDescent="0.25">
      <c r="A6" s="651">
        <v>1204</v>
      </c>
      <c r="B6" s="3" t="s">
        <v>7</v>
      </c>
      <c r="C6" s="3" t="s">
        <v>8</v>
      </c>
      <c r="D6" s="3" t="s">
        <v>13</v>
      </c>
      <c r="E6" s="99" t="s">
        <v>10</v>
      </c>
      <c r="F6" s="653"/>
    </row>
    <row r="7" spans="1:6" ht="45" x14ac:dyDescent="0.25">
      <c r="A7" s="651">
        <v>1205</v>
      </c>
      <c r="B7" s="3" t="s">
        <v>7</v>
      </c>
      <c r="C7" s="3" t="s">
        <v>8</v>
      </c>
      <c r="D7" s="3" t="s">
        <v>942</v>
      </c>
      <c r="E7" s="99" t="s">
        <v>14</v>
      </c>
      <c r="F7" s="653"/>
    </row>
    <row r="8" spans="1:6" ht="45" x14ac:dyDescent="0.25">
      <c r="A8" s="651">
        <v>1206</v>
      </c>
      <c r="B8" s="3" t="s">
        <v>7</v>
      </c>
      <c r="C8" s="3" t="s">
        <v>8</v>
      </c>
      <c r="D8" s="3" t="s">
        <v>943</v>
      </c>
      <c r="E8" s="99" t="s">
        <v>14</v>
      </c>
      <c r="F8" s="653"/>
    </row>
    <row r="9" spans="1:6" ht="60" x14ac:dyDescent="0.25">
      <c r="A9" s="651">
        <v>1207</v>
      </c>
      <c r="B9" s="3" t="s">
        <v>7</v>
      </c>
      <c r="C9" s="3" t="s">
        <v>8</v>
      </c>
      <c r="D9" s="3" t="s">
        <v>944</v>
      </c>
      <c r="E9" s="99" t="s">
        <v>14</v>
      </c>
      <c r="F9" s="653"/>
    </row>
    <row r="10" spans="1:6" ht="60" x14ac:dyDescent="0.25">
      <c r="A10" s="651">
        <v>1208</v>
      </c>
      <c r="B10" s="3" t="s">
        <v>7</v>
      </c>
      <c r="C10" s="3" t="s">
        <v>8</v>
      </c>
      <c r="D10" s="3" t="s">
        <v>945</v>
      </c>
      <c r="E10" s="99" t="s">
        <v>14</v>
      </c>
      <c r="F10" s="653"/>
    </row>
    <row r="11" spans="1:6" ht="60" x14ac:dyDescent="0.25">
      <c r="A11" s="651">
        <v>1209</v>
      </c>
      <c r="B11" s="3" t="s">
        <v>7</v>
      </c>
      <c r="C11" s="3" t="s">
        <v>8</v>
      </c>
      <c r="D11" s="3" t="s">
        <v>946</v>
      </c>
      <c r="E11" s="99" t="s">
        <v>14</v>
      </c>
      <c r="F11" s="653"/>
    </row>
    <row r="12" spans="1:6" ht="60" x14ac:dyDescent="0.25">
      <c r="A12" s="651">
        <v>1210</v>
      </c>
      <c r="B12" s="3" t="s">
        <v>7</v>
      </c>
      <c r="C12" s="3" t="s">
        <v>8</v>
      </c>
      <c r="D12" s="3" t="s">
        <v>947</v>
      </c>
      <c r="E12" s="99" t="s">
        <v>14</v>
      </c>
      <c r="F12" s="653"/>
    </row>
    <row r="13" spans="1:6" ht="60" x14ac:dyDescent="0.25">
      <c r="A13" s="651">
        <v>1211</v>
      </c>
      <c r="B13" s="3" t="s">
        <v>7</v>
      </c>
      <c r="C13" s="3" t="s">
        <v>8</v>
      </c>
      <c r="D13" s="3" t="s">
        <v>948</v>
      </c>
      <c r="E13" s="99" t="s">
        <v>14</v>
      </c>
      <c r="F13" s="653"/>
    </row>
    <row r="14" spans="1:6" ht="60" x14ac:dyDescent="0.25">
      <c r="A14" s="651">
        <v>1212</v>
      </c>
      <c r="B14" s="3" t="s">
        <v>7</v>
      </c>
      <c r="C14" s="3" t="s">
        <v>8</v>
      </c>
      <c r="D14" s="3" t="s">
        <v>949</v>
      </c>
      <c r="E14" s="99" t="s">
        <v>14</v>
      </c>
      <c r="F14" s="653"/>
    </row>
    <row r="15" spans="1:6" ht="60" x14ac:dyDescent="0.25">
      <c r="A15" s="651">
        <v>1213</v>
      </c>
      <c r="B15" s="3" t="s">
        <v>7</v>
      </c>
      <c r="C15" s="3" t="s">
        <v>8</v>
      </c>
      <c r="D15" s="3" t="s">
        <v>950</v>
      </c>
      <c r="E15" s="99" t="s">
        <v>14</v>
      </c>
      <c r="F15" s="653"/>
    </row>
    <row r="16" spans="1:6" ht="60" x14ac:dyDescent="0.25">
      <c r="A16" s="651">
        <v>1214</v>
      </c>
      <c r="B16" s="3" t="s">
        <v>7</v>
      </c>
      <c r="C16" s="3" t="s">
        <v>8</v>
      </c>
      <c r="D16" s="3" t="s">
        <v>951</v>
      </c>
      <c r="E16" s="99" t="s">
        <v>14</v>
      </c>
      <c r="F16" s="653"/>
    </row>
    <row r="17" spans="1:6" ht="30" x14ac:dyDescent="0.25">
      <c r="A17" s="651">
        <v>1301</v>
      </c>
      <c r="B17" s="3" t="s">
        <v>7</v>
      </c>
      <c r="C17" s="3" t="s">
        <v>16</v>
      </c>
      <c r="D17" s="3" t="s">
        <v>17</v>
      </c>
      <c r="E17" s="99" t="s">
        <v>10</v>
      </c>
      <c r="F17" s="653"/>
    </row>
    <row r="18" spans="1:6" ht="120" x14ac:dyDescent="0.25">
      <c r="A18" s="651">
        <v>1302</v>
      </c>
      <c r="B18" s="3" t="s">
        <v>7</v>
      </c>
      <c r="C18" s="3" t="s">
        <v>16</v>
      </c>
      <c r="D18" s="3" t="s">
        <v>952</v>
      </c>
      <c r="E18" s="99" t="s">
        <v>10</v>
      </c>
      <c r="F18" s="653"/>
    </row>
    <row r="19" spans="1:6" ht="105" x14ac:dyDescent="0.25">
      <c r="A19" s="651">
        <v>1303</v>
      </c>
      <c r="B19" s="3" t="s">
        <v>7</v>
      </c>
      <c r="C19" s="3" t="s">
        <v>16</v>
      </c>
      <c r="D19" s="3" t="s">
        <v>18</v>
      </c>
      <c r="E19" s="99" t="s">
        <v>10</v>
      </c>
      <c r="F19" s="653"/>
    </row>
    <row r="20" spans="1:6" ht="135" x14ac:dyDescent="0.25">
      <c r="A20" s="651">
        <v>1304</v>
      </c>
      <c r="B20" s="3" t="s">
        <v>7</v>
      </c>
      <c r="C20" s="3" t="s">
        <v>16</v>
      </c>
      <c r="D20" s="3" t="s">
        <v>953</v>
      </c>
      <c r="E20" s="99" t="s">
        <v>6</v>
      </c>
      <c r="F20" s="653"/>
    </row>
    <row r="21" spans="1:6" ht="90" x14ac:dyDescent="0.25">
      <c r="A21" s="651">
        <v>1305</v>
      </c>
      <c r="B21" s="3" t="s">
        <v>7</v>
      </c>
      <c r="C21" s="3" t="s">
        <v>16</v>
      </c>
      <c r="D21" s="3" t="s">
        <v>954</v>
      </c>
      <c r="E21" s="99" t="s">
        <v>6</v>
      </c>
      <c r="F21" s="653"/>
    </row>
    <row r="22" spans="1:6" ht="45" x14ac:dyDescent="0.25">
      <c r="A22" s="651">
        <v>1307</v>
      </c>
      <c r="B22" s="3" t="s">
        <v>7</v>
      </c>
      <c r="C22" s="3" t="s">
        <v>16</v>
      </c>
      <c r="D22" s="3" t="s">
        <v>19</v>
      </c>
      <c r="E22" s="99" t="s">
        <v>6</v>
      </c>
      <c r="F22" s="653"/>
    </row>
    <row r="23" spans="1:6" ht="45" x14ac:dyDescent="0.25">
      <c r="A23" s="651">
        <v>1308</v>
      </c>
      <c r="B23" s="3" t="s">
        <v>7</v>
      </c>
      <c r="C23" s="3" t="s">
        <v>16</v>
      </c>
      <c r="D23" s="3" t="s">
        <v>20</v>
      </c>
      <c r="E23" s="99" t="s">
        <v>6</v>
      </c>
      <c r="F23" s="653"/>
    </row>
    <row r="24" spans="1:6" ht="45" x14ac:dyDescent="0.25">
      <c r="A24" s="651">
        <v>1309</v>
      </c>
      <c r="B24" s="3" t="s">
        <v>7</v>
      </c>
      <c r="C24" s="3" t="s">
        <v>16</v>
      </c>
      <c r="D24" s="3" t="s">
        <v>21</v>
      </c>
      <c r="E24" s="99" t="s">
        <v>22</v>
      </c>
      <c r="F24" s="653"/>
    </row>
    <row r="25" spans="1:6" ht="45" x14ac:dyDescent="0.25">
      <c r="A25" s="651">
        <v>1310</v>
      </c>
      <c r="B25" s="3" t="s">
        <v>7</v>
      </c>
      <c r="C25" s="3" t="s">
        <v>16</v>
      </c>
      <c r="D25" s="3" t="s">
        <v>23</v>
      </c>
      <c r="E25" s="99" t="s">
        <v>24</v>
      </c>
      <c r="F25" s="653"/>
    </row>
    <row r="26" spans="1:6" ht="45" x14ac:dyDescent="0.25">
      <c r="A26" s="651">
        <v>1311</v>
      </c>
      <c r="B26" s="3" t="s">
        <v>7</v>
      </c>
      <c r="C26" s="3" t="s">
        <v>16</v>
      </c>
      <c r="D26" s="3" t="s">
        <v>25</v>
      </c>
      <c r="E26" s="99" t="s">
        <v>14</v>
      </c>
      <c r="F26" s="653"/>
    </row>
    <row r="27" spans="1:6" ht="30" x14ac:dyDescent="0.25">
      <c r="A27" s="651">
        <v>1312</v>
      </c>
      <c r="B27" s="3" t="s">
        <v>7</v>
      </c>
      <c r="C27" s="3" t="s">
        <v>16</v>
      </c>
      <c r="D27" s="3" t="s">
        <v>26</v>
      </c>
      <c r="E27" s="99" t="s">
        <v>6</v>
      </c>
      <c r="F27" s="653"/>
    </row>
    <row r="28" spans="1:6" ht="30" x14ac:dyDescent="0.25">
      <c r="A28" s="651">
        <v>1401</v>
      </c>
      <c r="B28" s="3" t="s">
        <v>7</v>
      </c>
      <c r="C28" s="3" t="s">
        <v>27</v>
      </c>
      <c r="D28" s="3" t="s">
        <v>955</v>
      </c>
      <c r="E28" s="99" t="s">
        <v>22</v>
      </c>
      <c r="F28" s="653"/>
    </row>
    <row r="29" spans="1:6" ht="30" x14ac:dyDescent="0.25">
      <c r="A29" s="651">
        <v>1402</v>
      </c>
      <c r="B29" s="3" t="s">
        <v>7</v>
      </c>
      <c r="C29" s="3" t="s">
        <v>27</v>
      </c>
      <c r="D29" s="3" t="s">
        <v>956</v>
      </c>
      <c r="E29" s="99" t="s">
        <v>22</v>
      </c>
      <c r="F29" s="653"/>
    </row>
    <row r="30" spans="1:6" ht="30" x14ac:dyDescent="0.25">
      <c r="A30" s="651">
        <v>1403</v>
      </c>
      <c r="B30" s="3" t="s">
        <v>7</v>
      </c>
      <c r="C30" s="3" t="s">
        <v>27</v>
      </c>
      <c r="D30" s="3" t="s">
        <v>957</v>
      </c>
      <c r="E30" s="99" t="s">
        <v>22</v>
      </c>
      <c r="F30" s="653"/>
    </row>
    <row r="31" spans="1:6" ht="30" x14ac:dyDescent="0.25">
      <c r="A31" s="651">
        <v>1404</v>
      </c>
      <c r="B31" s="3" t="s">
        <v>7</v>
      </c>
      <c r="C31" s="3" t="s">
        <v>27</v>
      </c>
      <c r="D31" s="3" t="s">
        <v>958</v>
      </c>
      <c r="E31" s="99" t="s">
        <v>22</v>
      </c>
      <c r="F31" s="653"/>
    </row>
    <row r="32" spans="1:6" ht="60" x14ac:dyDescent="0.25">
      <c r="A32" s="651">
        <v>12303</v>
      </c>
      <c r="B32" s="3" t="s">
        <v>30</v>
      </c>
      <c r="C32" s="3" t="s">
        <v>31</v>
      </c>
      <c r="D32" s="3" t="s">
        <v>959</v>
      </c>
      <c r="E32" s="99" t="s">
        <v>24</v>
      </c>
      <c r="F32" s="653"/>
    </row>
    <row r="33" spans="1:6" ht="45" x14ac:dyDescent="0.25">
      <c r="A33" s="651">
        <v>12308</v>
      </c>
      <c r="B33" s="3" t="s">
        <v>30</v>
      </c>
      <c r="C33" s="3" t="s">
        <v>31</v>
      </c>
      <c r="D33" s="3" t="s">
        <v>32</v>
      </c>
      <c r="E33" s="99" t="s">
        <v>33</v>
      </c>
      <c r="F33" s="653"/>
    </row>
    <row r="34" spans="1:6" ht="45" x14ac:dyDescent="0.25">
      <c r="A34" s="651">
        <v>12309</v>
      </c>
      <c r="B34" s="3" t="s">
        <v>30</v>
      </c>
      <c r="C34" s="3" t="s">
        <v>31</v>
      </c>
      <c r="D34" s="3" t="s">
        <v>34</v>
      </c>
      <c r="E34" s="99" t="s">
        <v>33</v>
      </c>
      <c r="F34" s="653"/>
    </row>
    <row r="35" spans="1:6" ht="45" x14ac:dyDescent="0.25">
      <c r="A35" s="651">
        <v>12314</v>
      </c>
      <c r="B35" s="3" t="s">
        <v>30</v>
      </c>
      <c r="C35" s="3" t="s">
        <v>31</v>
      </c>
      <c r="D35" s="3" t="s">
        <v>35</v>
      </c>
      <c r="E35" s="99" t="s">
        <v>33</v>
      </c>
      <c r="F35" s="653"/>
    </row>
    <row r="36" spans="1:6" ht="45" x14ac:dyDescent="0.25">
      <c r="A36" s="651">
        <v>12322</v>
      </c>
      <c r="B36" s="3" t="s">
        <v>30</v>
      </c>
      <c r="C36" s="3" t="s">
        <v>31</v>
      </c>
      <c r="D36" s="3" t="s">
        <v>960</v>
      </c>
      <c r="E36" s="99" t="s">
        <v>33</v>
      </c>
      <c r="F36" s="653"/>
    </row>
    <row r="37" spans="1:6" ht="45" x14ac:dyDescent="0.25">
      <c r="A37" s="651">
        <v>12324</v>
      </c>
      <c r="B37" s="3" t="s">
        <v>30</v>
      </c>
      <c r="C37" s="3" t="s">
        <v>31</v>
      </c>
      <c r="D37" s="3" t="s">
        <v>961</v>
      </c>
      <c r="E37" s="99" t="s">
        <v>33</v>
      </c>
      <c r="F37" s="653"/>
    </row>
    <row r="38" spans="1:6" ht="30" x14ac:dyDescent="0.25">
      <c r="A38" s="651">
        <v>12327</v>
      </c>
      <c r="B38" s="3" t="s">
        <v>30</v>
      </c>
      <c r="C38" s="3" t="s">
        <v>31</v>
      </c>
      <c r="D38" s="3" t="s">
        <v>36</v>
      </c>
      <c r="E38" s="99" t="s">
        <v>10</v>
      </c>
      <c r="F38" s="653"/>
    </row>
    <row r="39" spans="1:6" ht="30" x14ac:dyDescent="0.25">
      <c r="A39" s="651">
        <v>12328</v>
      </c>
      <c r="B39" s="3" t="s">
        <v>30</v>
      </c>
      <c r="C39" s="3" t="s">
        <v>31</v>
      </c>
      <c r="D39" s="3" t="s">
        <v>37</v>
      </c>
      <c r="E39" s="99" t="s">
        <v>10</v>
      </c>
      <c r="F39" s="653"/>
    </row>
    <row r="40" spans="1:6" ht="45" x14ac:dyDescent="0.25">
      <c r="A40" s="651">
        <v>12331</v>
      </c>
      <c r="B40" s="3" t="s">
        <v>30</v>
      </c>
      <c r="C40" s="3" t="s">
        <v>31</v>
      </c>
      <c r="D40" s="3" t="s">
        <v>38</v>
      </c>
      <c r="E40" s="99" t="s">
        <v>10</v>
      </c>
      <c r="F40" s="653"/>
    </row>
    <row r="41" spans="1:6" ht="45" x14ac:dyDescent="0.25">
      <c r="A41" s="651">
        <v>12332</v>
      </c>
      <c r="B41" s="3" t="s">
        <v>30</v>
      </c>
      <c r="C41" s="3" t="s">
        <v>31</v>
      </c>
      <c r="D41" s="3" t="s">
        <v>39</v>
      </c>
      <c r="E41" s="99" t="s">
        <v>10</v>
      </c>
      <c r="F41" s="653"/>
    </row>
    <row r="42" spans="1:6" ht="45" x14ac:dyDescent="0.25">
      <c r="A42" s="651">
        <v>12333</v>
      </c>
      <c r="B42" s="3" t="s">
        <v>30</v>
      </c>
      <c r="C42" s="3" t="s">
        <v>31</v>
      </c>
      <c r="D42" s="3" t="s">
        <v>40</v>
      </c>
      <c r="E42" s="99" t="s">
        <v>10</v>
      </c>
      <c r="F42" s="653"/>
    </row>
    <row r="43" spans="1:6" ht="45" x14ac:dyDescent="0.25">
      <c r="A43" s="651">
        <v>12404</v>
      </c>
      <c r="B43" s="3" t="s">
        <v>30</v>
      </c>
      <c r="C43" s="3" t="s">
        <v>31</v>
      </c>
      <c r="D43" s="3" t="s">
        <v>962</v>
      </c>
      <c r="E43" s="99" t="s">
        <v>10</v>
      </c>
      <c r="F43" s="653"/>
    </row>
    <row r="44" spans="1:6" ht="45" x14ac:dyDescent="0.25">
      <c r="A44" s="651">
        <v>12413</v>
      </c>
      <c r="B44" s="3" t="s">
        <v>30</v>
      </c>
      <c r="C44" s="3" t="s">
        <v>31</v>
      </c>
      <c r="D44" s="3" t="s">
        <v>963</v>
      </c>
      <c r="E44" s="99" t="s">
        <v>12</v>
      </c>
      <c r="F44" s="653"/>
    </row>
    <row r="45" spans="1:6" ht="45" x14ac:dyDescent="0.25">
      <c r="A45" s="651">
        <v>12438</v>
      </c>
      <c r="B45" s="3" t="s">
        <v>30</v>
      </c>
      <c r="C45" s="3" t="s">
        <v>31</v>
      </c>
      <c r="D45" s="3" t="s">
        <v>41</v>
      </c>
      <c r="E45" s="99" t="s">
        <v>24</v>
      </c>
      <c r="F45" s="653"/>
    </row>
    <row r="46" spans="1:6" ht="45" x14ac:dyDescent="0.25">
      <c r="A46" s="651">
        <v>2107</v>
      </c>
      <c r="B46" s="3" t="s">
        <v>30</v>
      </c>
      <c r="C46" s="3" t="s">
        <v>31</v>
      </c>
      <c r="D46" s="3" t="s">
        <v>964</v>
      </c>
      <c r="E46" s="99" t="s">
        <v>24</v>
      </c>
      <c r="F46" s="653"/>
    </row>
    <row r="47" spans="1:6" ht="60" x14ac:dyDescent="0.25">
      <c r="A47" s="651">
        <v>21106</v>
      </c>
      <c r="B47" s="3" t="s">
        <v>30</v>
      </c>
      <c r="C47" s="3" t="s">
        <v>31</v>
      </c>
      <c r="D47" s="3" t="s">
        <v>965</v>
      </c>
      <c r="E47" s="99" t="s">
        <v>24</v>
      </c>
      <c r="F47" s="653"/>
    </row>
    <row r="48" spans="1:6" ht="60" x14ac:dyDescent="0.25">
      <c r="A48" s="651">
        <v>21108</v>
      </c>
      <c r="B48" s="3" t="s">
        <v>30</v>
      </c>
      <c r="C48" s="3" t="s">
        <v>31</v>
      </c>
      <c r="D48" s="3" t="s">
        <v>966</v>
      </c>
      <c r="E48" s="99" t="s">
        <v>24</v>
      </c>
      <c r="F48" s="653"/>
    </row>
    <row r="49" spans="1:6" ht="30" x14ac:dyDescent="0.25">
      <c r="A49" s="651">
        <v>22102</v>
      </c>
      <c r="B49" s="3" t="s">
        <v>30</v>
      </c>
      <c r="C49" s="3" t="s">
        <v>31</v>
      </c>
      <c r="D49" s="3" t="s">
        <v>42</v>
      </c>
      <c r="E49" s="99" t="s">
        <v>33</v>
      </c>
      <c r="F49" s="653"/>
    </row>
    <row r="50" spans="1:6" ht="30" x14ac:dyDescent="0.25">
      <c r="A50" s="651">
        <v>26304</v>
      </c>
      <c r="B50" s="3" t="s">
        <v>30</v>
      </c>
      <c r="C50" s="3" t="s">
        <v>31</v>
      </c>
      <c r="D50" s="3" t="s">
        <v>967</v>
      </c>
      <c r="E50" s="99" t="s">
        <v>362</v>
      </c>
      <c r="F50" s="653"/>
    </row>
    <row r="51" spans="1:6" ht="45" x14ac:dyDescent="0.25">
      <c r="A51" s="651">
        <v>2208</v>
      </c>
      <c r="B51" s="3" t="s">
        <v>30</v>
      </c>
      <c r="C51" s="3" t="s">
        <v>43</v>
      </c>
      <c r="D51" s="3" t="s">
        <v>44</v>
      </c>
      <c r="E51" s="99" t="s">
        <v>33</v>
      </c>
      <c r="F51" s="653"/>
    </row>
    <row r="52" spans="1:6" ht="45" x14ac:dyDescent="0.25">
      <c r="A52" s="651">
        <v>22103</v>
      </c>
      <c r="B52" s="3" t="s">
        <v>30</v>
      </c>
      <c r="C52" s="3" t="s">
        <v>43</v>
      </c>
      <c r="D52" s="3" t="s">
        <v>48</v>
      </c>
      <c r="E52" s="99" t="s">
        <v>33</v>
      </c>
      <c r="F52" s="653"/>
    </row>
    <row r="53" spans="1:6" ht="75" x14ac:dyDescent="0.25">
      <c r="A53" s="651">
        <v>2213</v>
      </c>
      <c r="B53" s="3" t="s">
        <v>30</v>
      </c>
      <c r="C53" s="3" t="s">
        <v>43</v>
      </c>
      <c r="D53" s="3" t="s">
        <v>45</v>
      </c>
      <c r="E53" s="99" t="s">
        <v>10</v>
      </c>
      <c r="F53" s="653"/>
    </row>
    <row r="54" spans="1:6" ht="45" x14ac:dyDescent="0.25">
      <c r="A54" s="651">
        <v>2224</v>
      </c>
      <c r="B54" s="3" t="s">
        <v>30</v>
      </c>
      <c r="C54" s="3" t="s">
        <v>43</v>
      </c>
      <c r="D54" s="3" t="s">
        <v>46</v>
      </c>
      <c r="E54" s="99" t="s">
        <v>12</v>
      </c>
      <c r="F54" s="653"/>
    </row>
    <row r="55" spans="1:6" ht="45" x14ac:dyDescent="0.25">
      <c r="A55" s="651">
        <v>2225</v>
      </c>
      <c r="B55" s="3" t="s">
        <v>30</v>
      </c>
      <c r="C55" s="3" t="s">
        <v>43</v>
      </c>
      <c r="D55" s="3" t="s">
        <v>47</v>
      </c>
      <c r="E55" s="99" t="s">
        <v>12</v>
      </c>
      <c r="F55" s="653"/>
    </row>
    <row r="56" spans="1:6" ht="45" x14ac:dyDescent="0.25">
      <c r="A56" s="651">
        <v>24404</v>
      </c>
      <c r="B56" s="3" t="s">
        <v>30</v>
      </c>
      <c r="C56" s="3" t="s">
        <v>43</v>
      </c>
      <c r="D56" s="3" t="s">
        <v>968</v>
      </c>
      <c r="E56" s="99" t="s">
        <v>24</v>
      </c>
      <c r="F56" s="653"/>
    </row>
    <row r="57" spans="1:6" ht="45" x14ac:dyDescent="0.25">
      <c r="A57" s="651">
        <v>24405</v>
      </c>
      <c r="B57" s="3" t="s">
        <v>30</v>
      </c>
      <c r="C57" s="3" t="s">
        <v>43</v>
      </c>
      <c r="D57" s="3" t="s">
        <v>969</v>
      </c>
      <c r="E57" s="99" t="s">
        <v>24</v>
      </c>
      <c r="F57" s="653"/>
    </row>
    <row r="58" spans="1:6" ht="45" x14ac:dyDescent="0.25">
      <c r="A58" s="651">
        <v>24414</v>
      </c>
      <c r="B58" s="3" t="s">
        <v>1022</v>
      </c>
      <c r="C58" s="3" t="s">
        <v>43</v>
      </c>
      <c r="D58" s="3" t="s">
        <v>1021</v>
      </c>
      <c r="E58" s="99" t="s">
        <v>24</v>
      </c>
      <c r="F58" s="653"/>
    </row>
    <row r="59" spans="1:6" ht="45" x14ac:dyDescent="0.25">
      <c r="A59" s="651">
        <v>24505</v>
      </c>
      <c r="B59" s="3" t="s">
        <v>30</v>
      </c>
      <c r="C59" s="3" t="s">
        <v>43</v>
      </c>
      <c r="D59" s="3" t="s">
        <v>50</v>
      </c>
      <c r="E59" s="99" t="s">
        <v>33</v>
      </c>
      <c r="F59" s="653"/>
    </row>
    <row r="60" spans="1:6" ht="45" x14ac:dyDescent="0.25">
      <c r="A60" s="651">
        <v>31101</v>
      </c>
      <c r="B60" s="3" t="s">
        <v>30</v>
      </c>
      <c r="C60" s="3" t="s">
        <v>43</v>
      </c>
      <c r="D60" s="3" t="s">
        <v>970</v>
      </c>
      <c r="E60" s="99" t="s">
        <v>24</v>
      </c>
      <c r="F60" s="653"/>
    </row>
    <row r="61" spans="1:6" ht="60" x14ac:dyDescent="0.25">
      <c r="A61" s="651">
        <v>31302</v>
      </c>
      <c r="B61" s="3" t="s">
        <v>30</v>
      </c>
      <c r="C61" s="3" t="s">
        <v>43</v>
      </c>
      <c r="D61" s="3" t="s">
        <v>971</v>
      </c>
      <c r="E61" s="99" t="s">
        <v>24</v>
      </c>
      <c r="F61" s="653"/>
    </row>
    <row r="62" spans="1:6" ht="45" x14ac:dyDescent="0.25">
      <c r="A62" s="651">
        <v>31503</v>
      </c>
      <c r="B62" s="3" t="s">
        <v>30</v>
      </c>
      <c r="C62" s="3" t="s">
        <v>43</v>
      </c>
      <c r="D62" s="3" t="s">
        <v>972</v>
      </c>
      <c r="E62" s="99" t="s">
        <v>33</v>
      </c>
      <c r="F62" s="653"/>
    </row>
    <row r="63" spans="1:6" ht="45" x14ac:dyDescent="0.25">
      <c r="A63" s="651">
        <v>31602</v>
      </c>
      <c r="B63" s="3" t="s">
        <v>30</v>
      </c>
      <c r="C63" s="3" t="s">
        <v>43</v>
      </c>
      <c r="D63" s="3" t="s">
        <v>973</v>
      </c>
      <c r="E63" s="99" t="s">
        <v>33</v>
      </c>
      <c r="F63" s="653"/>
    </row>
    <row r="64" spans="1:6" ht="45" x14ac:dyDescent="0.25">
      <c r="A64" s="651">
        <v>31604</v>
      </c>
      <c r="B64" s="3" t="s">
        <v>30</v>
      </c>
      <c r="C64" s="3" t="s">
        <v>43</v>
      </c>
      <c r="D64" s="3" t="s">
        <v>1020</v>
      </c>
      <c r="E64" s="99" t="s">
        <v>33</v>
      </c>
      <c r="F64" s="653"/>
    </row>
    <row r="65" spans="1:6" ht="45" x14ac:dyDescent="0.25">
      <c r="A65" s="651">
        <v>32208</v>
      </c>
      <c r="B65" s="3" t="s">
        <v>30</v>
      </c>
      <c r="C65" s="3" t="s">
        <v>43</v>
      </c>
      <c r="D65" s="3" t="s">
        <v>974</v>
      </c>
      <c r="E65" s="99" t="s">
        <v>33</v>
      </c>
      <c r="F65" s="653"/>
    </row>
    <row r="66" spans="1:6" ht="45" x14ac:dyDescent="0.25">
      <c r="A66" s="651">
        <v>32311</v>
      </c>
      <c r="B66" s="3" t="s">
        <v>30</v>
      </c>
      <c r="C66" s="3" t="s">
        <v>43</v>
      </c>
      <c r="D66" s="3" t="s">
        <v>975</v>
      </c>
      <c r="E66" s="99" t="s">
        <v>33</v>
      </c>
      <c r="F66" s="653"/>
    </row>
    <row r="67" spans="1:6" ht="45" x14ac:dyDescent="0.25">
      <c r="A67" s="651">
        <v>34104</v>
      </c>
      <c r="B67" s="3" t="s">
        <v>30</v>
      </c>
      <c r="C67" s="3" t="s">
        <v>43</v>
      </c>
      <c r="D67" s="3" t="s">
        <v>54</v>
      </c>
      <c r="E67" s="99" t="s">
        <v>10</v>
      </c>
      <c r="F67" s="653"/>
    </row>
    <row r="68" spans="1:6" ht="45" x14ac:dyDescent="0.25">
      <c r="A68" s="651">
        <v>34901</v>
      </c>
      <c r="B68" s="3" t="s">
        <v>30</v>
      </c>
      <c r="C68" s="3" t="s">
        <v>43</v>
      </c>
      <c r="D68" s="3" t="s">
        <v>55</v>
      </c>
      <c r="E68" s="99" t="s">
        <v>33</v>
      </c>
      <c r="F68" s="653"/>
    </row>
    <row r="69" spans="1:6" ht="45" x14ac:dyDescent="0.25">
      <c r="A69" s="651">
        <v>35301</v>
      </c>
      <c r="B69" s="3" t="s">
        <v>30</v>
      </c>
      <c r="C69" s="3" t="s">
        <v>43</v>
      </c>
      <c r="D69" s="3" t="s">
        <v>56</v>
      </c>
      <c r="E69" s="99" t="s">
        <v>10</v>
      </c>
      <c r="F69" s="653"/>
    </row>
    <row r="70" spans="1:6" ht="45" x14ac:dyDescent="0.25">
      <c r="A70" s="651">
        <v>35401</v>
      </c>
      <c r="B70" s="3" t="s">
        <v>30</v>
      </c>
      <c r="C70" s="3" t="s">
        <v>43</v>
      </c>
      <c r="D70" s="3" t="s">
        <v>57</v>
      </c>
      <c r="E70" s="99" t="s">
        <v>10</v>
      </c>
      <c r="F70" s="653"/>
    </row>
    <row r="71" spans="1:6" ht="45" x14ac:dyDescent="0.25">
      <c r="A71" s="651">
        <v>44301</v>
      </c>
      <c r="B71" s="3" t="s">
        <v>30</v>
      </c>
      <c r="C71" s="3" t="s">
        <v>43</v>
      </c>
      <c r="D71" s="3" t="s">
        <v>58</v>
      </c>
      <c r="E71" s="99" t="s">
        <v>10</v>
      </c>
      <c r="F71" s="653"/>
    </row>
    <row r="72" spans="1:6" ht="45" x14ac:dyDescent="0.25">
      <c r="A72" s="651">
        <v>52901</v>
      </c>
      <c r="B72" s="3" t="s">
        <v>30</v>
      </c>
      <c r="C72" s="3" t="s">
        <v>43</v>
      </c>
      <c r="D72" s="3" t="s">
        <v>976</v>
      </c>
      <c r="E72" s="99" t="s">
        <v>10</v>
      </c>
      <c r="F72" s="653"/>
    </row>
    <row r="73" spans="1:6" ht="45" x14ac:dyDescent="0.25">
      <c r="A73" s="651">
        <v>2303</v>
      </c>
      <c r="B73" s="3" t="s">
        <v>30</v>
      </c>
      <c r="C73" s="3" t="s">
        <v>59</v>
      </c>
      <c r="D73" s="3" t="s">
        <v>60</v>
      </c>
      <c r="E73" s="99" t="s">
        <v>6</v>
      </c>
      <c r="F73" s="653"/>
    </row>
    <row r="74" spans="1:6" ht="45" x14ac:dyDescent="0.25">
      <c r="A74" s="651">
        <v>2306</v>
      </c>
      <c r="B74" s="3" t="s">
        <v>30</v>
      </c>
      <c r="C74" s="3" t="s">
        <v>59</v>
      </c>
      <c r="D74" s="3" t="s">
        <v>61</v>
      </c>
      <c r="E74" s="99" t="s">
        <v>10</v>
      </c>
      <c r="F74" s="653"/>
    </row>
    <row r="75" spans="1:6" ht="60" x14ac:dyDescent="0.25">
      <c r="A75" s="651">
        <v>2307</v>
      </c>
      <c r="B75" s="3" t="s">
        <v>30</v>
      </c>
      <c r="C75" s="3" t="s">
        <v>59</v>
      </c>
      <c r="D75" s="3" t="s">
        <v>62</v>
      </c>
      <c r="E75" s="99" t="s">
        <v>33</v>
      </c>
      <c r="F75" s="653"/>
    </row>
    <row r="76" spans="1:6" ht="60" x14ac:dyDescent="0.25">
      <c r="A76" s="651">
        <v>2311</v>
      </c>
      <c r="B76" s="3" t="s">
        <v>30</v>
      </c>
      <c r="C76" s="3" t="s">
        <v>59</v>
      </c>
      <c r="D76" s="3" t="s">
        <v>63</v>
      </c>
      <c r="E76" s="99" t="s">
        <v>10</v>
      </c>
      <c r="F76" s="653"/>
    </row>
    <row r="77" spans="1:6" ht="30" x14ac:dyDescent="0.25">
      <c r="A77" s="651">
        <v>3101</v>
      </c>
      <c r="B77" s="3" t="s">
        <v>64</v>
      </c>
      <c r="C77" s="3" t="s">
        <v>65</v>
      </c>
      <c r="D77" s="3" t="s">
        <v>977</v>
      </c>
      <c r="E77" s="99" t="s">
        <v>33</v>
      </c>
      <c r="F77" s="653"/>
    </row>
    <row r="78" spans="1:6" ht="30" x14ac:dyDescent="0.25">
      <c r="A78" s="651">
        <v>3102</v>
      </c>
      <c r="B78" s="3" t="s">
        <v>64</v>
      </c>
      <c r="C78" s="3" t="s">
        <v>65</v>
      </c>
      <c r="D78" s="3" t="s">
        <v>66</v>
      </c>
      <c r="E78" s="99" t="s">
        <v>33</v>
      </c>
      <c r="F78" s="653"/>
    </row>
    <row r="79" spans="1:6" ht="30" x14ac:dyDescent="0.25">
      <c r="A79" s="651">
        <v>3103</v>
      </c>
      <c r="B79" s="3" t="s">
        <v>64</v>
      </c>
      <c r="C79" s="3" t="s">
        <v>65</v>
      </c>
      <c r="D79" s="3" t="s">
        <v>67</v>
      </c>
      <c r="E79" s="99" t="s">
        <v>10</v>
      </c>
      <c r="F79" s="653"/>
    </row>
    <row r="80" spans="1:6" ht="45" x14ac:dyDescent="0.25">
      <c r="A80" s="651">
        <v>3104</v>
      </c>
      <c r="B80" s="3" t="s">
        <v>64</v>
      </c>
      <c r="C80" s="3" t="s">
        <v>65</v>
      </c>
      <c r="D80" s="3" t="s">
        <v>68</v>
      </c>
      <c r="E80" s="99" t="s">
        <v>6</v>
      </c>
      <c r="F80" s="653"/>
    </row>
    <row r="81" spans="1:6" ht="30" x14ac:dyDescent="0.25">
      <c r="A81" s="651">
        <v>3105</v>
      </c>
      <c r="B81" s="3" t="s">
        <v>64</v>
      </c>
      <c r="C81" s="3" t="s">
        <v>65</v>
      </c>
      <c r="D81" s="3" t="s">
        <v>69</v>
      </c>
      <c r="E81" s="99" t="s">
        <v>10</v>
      </c>
      <c r="F81" s="653"/>
    </row>
    <row r="82" spans="1:6" ht="45" x14ac:dyDescent="0.25">
      <c r="A82" s="651">
        <v>3106</v>
      </c>
      <c r="B82" s="3" t="s">
        <v>64</v>
      </c>
      <c r="C82" s="3" t="s">
        <v>65</v>
      </c>
      <c r="D82" s="3" t="s">
        <v>70</v>
      </c>
      <c r="E82" s="99" t="s">
        <v>6</v>
      </c>
      <c r="F82" s="653"/>
    </row>
    <row r="83" spans="1:6" ht="45" x14ac:dyDescent="0.25">
      <c r="A83" s="651">
        <v>3107</v>
      </c>
      <c r="B83" s="3" t="s">
        <v>64</v>
      </c>
      <c r="C83" s="3" t="s">
        <v>65</v>
      </c>
      <c r="D83" s="3" t="s">
        <v>71</v>
      </c>
      <c r="E83" s="99" t="s">
        <v>6</v>
      </c>
      <c r="F83" s="653"/>
    </row>
    <row r="84" spans="1:6" ht="30" x14ac:dyDescent="0.25">
      <c r="A84" s="651">
        <v>3203</v>
      </c>
      <c r="B84" s="3" t="s">
        <v>64</v>
      </c>
      <c r="C84" s="3" t="s">
        <v>72</v>
      </c>
      <c r="D84" s="3" t="s">
        <v>73</v>
      </c>
      <c r="E84" s="99" t="s">
        <v>6</v>
      </c>
      <c r="F84" s="653"/>
    </row>
    <row r="85" spans="1:6" ht="30" x14ac:dyDescent="0.25">
      <c r="A85" s="651">
        <v>3204</v>
      </c>
      <c r="B85" s="3" t="s">
        <v>64</v>
      </c>
      <c r="C85" s="3" t="s">
        <v>72</v>
      </c>
      <c r="D85" s="3" t="s">
        <v>74</v>
      </c>
      <c r="E85" s="99" t="s">
        <v>6</v>
      </c>
      <c r="F85" s="653"/>
    </row>
    <row r="86" spans="1:6" ht="30" x14ac:dyDescent="0.25">
      <c r="A86" s="651">
        <v>3207</v>
      </c>
      <c r="B86" s="3" t="s">
        <v>64</v>
      </c>
      <c r="C86" s="3" t="s">
        <v>72</v>
      </c>
      <c r="D86" s="3" t="s">
        <v>75</v>
      </c>
      <c r="E86" s="99" t="s">
        <v>6</v>
      </c>
      <c r="F86" s="653"/>
    </row>
    <row r="87" spans="1:6" ht="60" x14ac:dyDescent="0.25">
      <c r="A87" s="651">
        <v>3209</v>
      </c>
      <c r="B87" s="3" t="s">
        <v>64</v>
      </c>
      <c r="C87" s="3" t="s">
        <v>72</v>
      </c>
      <c r="D87" s="3" t="s">
        <v>978</v>
      </c>
      <c r="E87" s="99" t="s">
        <v>33</v>
      </c>
      <c r="F87" s="653"/>
    </row>
    <row r="88" spans="1:6" ht="60" x14ac:dyDescent="0.25">
      <c r="A88" s="651">
        <v>3210</v>
      </c>
      <c r="B88" s="3" t="s">
        <v>64</v>
      </c>
      <c r="C88" s="3" t="s">
        <v>72</v>
      </c>
      <c r="D88" s="3" t="s">
        <v>979</v>
      </c>
      <c r="E88" s="99" t="s">
        <v>33</v>
      </c>
      <c r="F88" s="653"/>
    </row>
    <row r="89" spans="1:6" ht="45" x14ac:dyDescent="0.25">
      <c r="A89" s="651">
        <v>3301</v>
      </c>
      <c r="B89" s="3" t="s">
        <v>64</v>
      </c>
      <c r="C89" s="3" t="s">
        <v>77</v>
      </c>
      <c r="D89" s="3" t="s">
        <v>78</v>
      </c>
      <c r="E89" s="99" t="s">
        <v>33</v>
      </c>
      <c r="F89" s="653"/>
    </row>
    <row r="90" spans="1:6" ht="45" x14ac:dyDescent="0.25">
      <c r="A90" s="651">
        <v>3302</v>
      </c>
      <c r="B90" s="3" t="s">
        <v>64</v>
      </c>
      <c r="C90" s="3" t="s">
        <v>77</v>
      </c>
      <c r="D90" s="3" t="s">
        <v>79</v>
      </c>
      <c r="E90" s="99" t="s">
        <v>10</v>
      </c>
      <c r="F90" s="653"/>
    </row>
    <row r="91" spans="1:6" ht="60" x14ac:dyDescent="0.25">
      <c r="A91" s="651">
        <v>3303</v>
      </c>
      <c r="B91" s="3" t="s">
        <v>64</v>
      </c>
      <c r="C91" s="3" t="s">
        <v>77</v>
      </c>
      <c r="D91" s="3" t="s">
        <v>980</v>
      </c>
      <c r="E91" s="99" t="s">
        <v>10</v>
      </c>
      <c r="F91" s="653"/>
    </row>
    <row r="92" spans="1:6" ht="75" x14ac:dyDescent="0.25">
      <c r="A92" s="651">
        <v>3304</v>
      </c>
      <c r="B92" s="3" t="s">
        <v>64</v>
      </c>
      <c r="C92" s="3" t="s">
        <v>77</v>
      </c>
      <c r="D92" s="3" t="s">
        <v>981</v>
      </c>
      <c r="E92" s="99" t="s">
        <v>10</v>
      </c>
      <c r="F92" s="653"/>
    </row>
    <row r="93" spans="1:6" ht="45" x14ac:dyDescent="0.25">
      <c r="A93" s="651">
        <v>3305</v>
      </c>
      <c r="B93" s="3" t="s">
        <v>64</v>
      </c>
      <c r="C93" s="3" t="s">
        <v>77</v>
      </c>
      <c r="D93" s="3" t="s">
        <v>80</v>
      </c>
      <c r="E93" s="99" t="s">
        <v>33</v>
      </c>
      <c r="F93" s="653"/>
    </row>
    <row r="94" spans="1:6" ht="30" x14ac:dyDescent="0.25">
      <c r="A94" s="651">
        <v>3311</v>
      </c>
      <c r="B94" s="3" t="s">
        <v>64</v>
      </c>
      <c r="C94" s="3" t="s">
        <v>77</v>
      </c>
      <c r="D94" s="3" t="s">
        <v>81</v>
      </c>
      <c r="E94" s="99" t="s">
        <v>10</v>
      </c>
      <c r="F94" s="653"/>
    </row>
    <row r="95" spans="1:6" ht="45" x14ac:dyDescent="0.25">
      <c r="A95" s="651">
        <v>3312</v>
      </c>
      <c r="B95" s="3" t="s">
        <v>64</v>
      </c>
      <c r="C95" s="3" t="s">
        <v>77</v>
      </c>
      <c r="D95" s="3" t="s">
        <v>82</v>
      </c>
      <c r="E95" s="99" t="s">
        <v>10</v>
      </c>
      <c r="F95" s="653"/>
    </row>
    <row r="96" spans="1:6" ht="120" x14ac:dyDescent="0.25">
      <c r="A96" s="651">
        <v>3315</v>
      </c>
      <c r="B96" s="3" t="s">
        <v>64</v>
      </c>
      <c r="C96" s="3" t="s">
        <v>77</v>
      </c>
      <c r="D96" s="3" t="s">
        <v>83</v>
      </c>
      <c r="E96" s="99" t="s">
        <v>24</v>
      </c>
      <c r="F96" s="653"/>
    </row>
    <row r="97" spans="1:6" ht="120" x14ac:dyDescent="0.25">
      <c r="A97" s="651">
        <v>3317</v>
      </c>
      <c r="B97" s="3" t="s">
        <v>64</v>
      </c>
      <c r="C97" s="3" t="s">
        <v>77</v>
      </c>
      <c r="D97" s="3" t="s">
        <v>84</v>
      </c>
      <c r="E97" s="99" t="s">
        <v>24</v>
      </c>
      <c r="F97" s="653"/>
    </row>
    <row r="98" spans="1:6" ht="45" x14ac:dyDescent="0.25">
      <c r="A98" s="651">
        <v>4101</v>
      </c>
      <c r="B98" s="3" t="s">
        <v>85</v>
      </c>
      <c r="C98" s="3" t="s">
        <v>86</v>
      </c>
      <c r="D98" s="3" t="s">
        <v>459</v>
      </c>
      <c r="E98" s="99" t="s">
        <v>33</v>
      </c>
      <c r="F98" s="653"/>
    </row>
    <row r="99" spans="1:6" ht="45" x14ac:dyDescent="0.25">
      <c r="A99" s="651">
        <v>4102</v>
      </c>
      <c r="B99" s="3" t="s">
        <v>85</v>
      </c>
      <c r="C99" s="3" t="s">
        <v>86</v>
      </c>
      <c r="D99" s="3" t="s">
        <v>460</v>
      </c>
      <c r="E99" s="99" t="s">
        <v>33</v>
      </c>
      <c r="F99" s="653"/>
    </row>
    <row r="100" spans="1:6" ht="45" x14ac:dyDescent="0.25">
      <c r="A100" s="651">
        <v>4103</v>
      </c>
      <c r="B100" s="3" t="s">
        <v>85</v>
      </c>
      <c r="C100" s="3" t="s">
        <v>86</v>
      </c>
      <c r="D100" s="3" t="s">
        <v>87</v>
      </c>
      <c r="E100" s="99" t="s">
        <v>33</v>
      </c>
      <c r="F100" s="653"/>
    </row>
    <row r="101" spans="1:6" ht="45" x14ac:dyDescent="0.25">
      <c r="A101" s="651">
        <v>4104</v>
      </c>
      <c r="B101" s="3" t="s">
        <v>85</v>
      </c>
      <c r="C101" s="3" t="s">
        <v>86</v>
      </c>
      <c r="D101" s="3" t="s">
        <v>88</v>
      </c>
      <c r="E101" s="99" t="s">
        <v>33</v>
      </c>
      <c r="F101" s="653"/>
    </row>
    <row r="102" spans="1:6" ht="45" x14ac:dyDescent="0.25">
      <c r="A102" s="651">
        <v>4105</v>
      </c>
      <c r="B102" s="3" t="s">
        <v>85</v>
      </c>
      <c r="C102" s="3" t="s">
        <v>86</v>
      </c>
      <c r="D102" s="3" t="s">
        <v>982</v>
      </c>
      <c r="E102" s="99" t="s">
        <v>24</v>
      </c>
      <c r="F102" s="653"/>
    </row>
    <row r="103" spans="1:6" ht="45" x14ac:dyDescent="0.25">
      <c r="A103" s="651">
        <v>4106</v>
      </c>
      <c r="B103" s="3" t="s">
        <v>85</v>
      </c>
      <c r="C103" s="3" t="s">
        <v>86</v>
      </c>
      <c r="D103" s="3" t="s">
        <v>89</v>
      </c>
      <c r="E103" s="99" t="s">
        <v>24</v>
      </c>
      <c r="F103" s="653"/>
    </row>
    <row r="104" spans="1:6" ht="45" x14ac:dyDescent="0.25">
      <c r="A104" s="651">
        <v>4107</v>
      </c>
      <c r="B104" s="3" t="s">
        <v>85</v>
      </c>
      <c r="C104" s="3" t="s">
        <v>86</v>
      </c>
      <c r="D104" s="3" t="s">
        <v>983</v>
      </c>
      <c r="E104" s="99" t="s">
        <v>24</v>
      </c>
      <c r="F104" s="653"/>
    </row>
    <row r="105" spans="1:6" ht="45" x14ac:dyDescent="0.25">
      <c r="A105" s="651">
        <v>4109</v>
      </c>
      <c r="B105" s="3" t="s">
        <v>85</v>
      </c>
      <c r="C105" s="3" t="s">
        <v>86</v>
      </c>
      <c r="D105" s="3" t="s">
        <v>984</v>
      </c>
      <c r="E105" s="99" t="s">
        <v>24</v>
      </c>
      <c r="F105" s="653"/>
    </row>
    <row r="106" spans="1:6" ht="45" x14ac:dyDescent="0.25">
      <c r="A106" s="651">
        <v>4110</v>
      </c>
      <c r="B106" s="3" t="s">
        <v>85</v>
      </c>
      <c r="C106" s="3" t="s">
        <v>86</v>
      </c>
      <c r="D106" s="3" t="s">
        <v>90</v>
      </c>
      <c r="E106" s="99" t="s">
        <v>24</v>
      </c>
      <c r="F106" s="653"/>
    </row>
    <row r="107" spans="1:6" ht="45" x14ac:dyDescent="0.25">
      <c r="A107" s="651">
        <v>4111</v>
      </c>
      <c r="B107" s="3" t="s">
        <v>85</v>
      </c>
      <c r="C107" s="3" t="s">
        <v>86</v>
      </c>
      <c r="D107" s="3" t="s">
        <v>985</v>
      </c>
      <c r="E107" s="99" t="s">
        <v>24</v>
      </c>
      <c r="F107" s="653"/>
    </row>
    <row r="108" spans="1:6" ht="45" x14ac:dyDescent="0.25">
      <c r="A108" s="651">
        <v>4113</v>
      </c>
      <c r="B108" s="3" t="s">
        <v>85</v>
      </c>
      <c r="C108" s="3" t="s">
        <v>86</v>
      </c>
      <c r="D108" s="3" t="s">
        <v>91</v>
      </c>
      <c r="E108" s="99" t="s">
        <v>24</v>
      </c>
      <c r="F108" s="653"/>
    </row>
    <row r="109" spans="1:6" ht="45" x14ac:dyDescent="0.25">
      <c r="A109" s="651">
        <v>4114</v>
      </c>
      <c r="B109" s="3" t="s">
        <v>85</v>
      </c>
      <c r="C109" s="3" t="s">
        <v>86</v>
      </c>
      <c r="D109" s="3" t="s">
        <v>92</v>
      </c>
      <c r="E109" s="99" t="s">
        <v>24</v>
      </c>
      <c r="F109" s="653"/>
    </row>
    <row r="110" spans="1:6" ht="45" x14ac:dyDescent="0.25">
      <c r="A110" s="651">
        <v>4115</v>
      </c>
      <c r="B110" s="3" t="s">
        <v>85</v>
      </c>
      <c r="C110" s="3" t="s">
        <v>86</v>
      </c>
      <c r="D110" s="3" t="s">
        <v>93</v>
      </c>
      <c r="E110" s="99" t="s">
        <v>24</v>
      </c>
      <c r="F110" s="653"/>
    </row>
    <row r="111" spans="1:6" ht="45" x14ac:dyDescent="0.25">
      <c r="A111" s="651">
        <v>4117</v>
      </c>
      <c r="B111" s="3" t="s">
        <v>85</v>
      </c>
      <c r="C111" s="3" t="s">
        <v>86</v>
      </c>
      <c r="D111" s="3" t="s">
        <v>94</v>
      </c>
      <c r="E111" s="99" t="s">
        <v>24</v>
      </c>
      <c r="F111" s="653"/>
    </row>
    <row r="112" spans="1:6" ht="45" x14ac:dyDescent="0.25">
      <c r="A112" s="651">
        <v>4118</v>
      </c>
      <c r="B112" s="3" t="s">
        <v>85</v>
      </c>
      <c r="C112" s="3" t="s">
        <v>86</v>
      </c>
      <c r="D112" s="3" t="s">
        <v>95</v>
      </c>
      <c r="E112" s="99" t="s">
        <v>24</v>
      </c>
      <c r="F112" s="653"/>
    </row>
    <row r="113" spans="1:6" ht="45" x14ac:dyDescent="0.25">
      <c r="A113" s="651">
        <v>4119</v>
      </c>
      <c r="B113" s="3" t="s">
        <v>85</v>
      </c>
      <c r="C113" s="3" t="s">
        <v>86</v>
      </c>
      <c r="D113" s="3" t="s">
        <v>96</v>
      </c>
      <c r="E113" s="99" t="s">
        <v>24</v>
      </c>
      <c r="F113" s="653"/>
    </row>
    <row r="114" spans="1:6" ht="30" x14ac:dyDescent="0.25">
      <c r="A114" s="651">
        <v>4121</v>
      </c>
      <c r="B114" s="3" t="s">
        <v>85</v>
      </c>
      <c r="C114" s="3" t="s">
        <v>86</v>
      </c>
      <c r="D114" s="3" t="s">
        <v>986</v>
      </c>
      <c r="E114" s="99" t="s">
        <v>24</v>
      </c>
      <c r="F114" s="653"/>
    </row>
    <row r="115" spans="1:6" ht="30" x14ac:dyDescent="0.25">
      <c r="A115" s="651">
        <v>4122</v>
      </c>
      <c r="B115" s="3" t="s">
        <v>85</v>
      </c>
      <c r="C115" s="3" t="s">
        <v>86</v>
      </c>
      <c r="D115" s="3" t="s">
        <v>987</v>
      </c>
      <c r="E115" s="99" t="s">
        <v>24</v>
      </c>
      <c r="F115" s="653"/>
    </row>
    <row r="116" spans="1:6" ht="30" x14ac:dyDescent="0.25">
      <c r="A116" s="651">
        <v>4123</v>
      </c>
      <c r="B116" s="3" t="s">
        <v>85</v>
      </c>
      <c r="C116" s="3" t="s">
        <v>86</v>
      </c>
      <c r="D116" s="3" t="s">
        <v>988</v>
      </c>
      <c r="E116" s="99" t="s">
        <v>24</v>
      </c>
      <c r="F116" s="653"/>
    </row>
    <row r="117" spans="1:6" ht="30" x14ac:dyDescent="0.25">
      <c r="A117" s="651">
        <v>4124</v>
      </c>
      <c r="B117" s="3" t="s">
        <v>85</v>
      </c>
      <c r="C117" s="3" t="s">
        <v>86</v>
      </c>
      <c r="D117" s="3" t="s">
        <v>97</v>
      </c>
      <c r="E117" s="99" t="s">
        <v>22</v>
      </c>
      <c r="F117" s="653"/>
    </row>
    <row r="118" spans="1:6" ht="60" x14ac:dyDescent="0.25">
      <c r="A118" s="651">
        <v>4126</v>
      </c>
      <c r="B118" s="3" t="s">
        <v>85</v>
      </c>
      <c r="C118" s="3" t="s">
        <v>86</v>
      </c>
      <c r="D118" s="3" t="s">
        <v>989</v>
      </c>
      <c r="E118" s="99" t="s">
        <v>24</v>
      </c>
      <c r="F118" s="653"/>
    </row>
    <row r="119" spans="1:6" ht="30" x14ac:dyDescent="0.25">
      <c r="A119" s="651">
        <v>4201</v>
      </c>
      <c r="B119" s="3" t="s">
        <v>85</v>
      </c>
      <c r="C119" s="3" t="s">
        <v>98</v>
      </c>
      <c r="D119" s="3" t="s">
        <v>99</v>
      </c>
      <c r="E119" s="99" t="s">
        <v>33</v>
      </c>
      <c r="F119" s="653"/>
    </row>
    <row r="120" spans="1:6" ht="30" x14ac:dyDescent="0.25">
      <c r="A120" s="651">
        <v>4202</v>
      </c>
      <c r="B120" s="3" t="s">
        <v>85</v>
      </c>
      <c r="C120" s="3" t="s">
        <v>98</v>
      </c>
      <c r="D120" s="3" t="s">
        <v>100</v>
      </c>
      <c r="E120" s="99" t="s">
        <v>33</v>
      </c>
      <c r="F120" s="653"/>
    </row>
    <row r="121" spans="1:6" ht="60" x14ac:dyDescent="0.25">
      <c r="A121" s="651">
        <v>4203</v>
      </c>
      <c r="B121" s="3" t="s">
        <v>85</v>
      </c>
      <c r="C121" s="3" t="s">
        <v>98</v>
      </c>
      <c r="D121" s="3" t="s">
        <v>101</v>
      </c>
      <c r="E121" s="99" t="s">
        <v>24</v>
      </c>
      <c r="F121" s="653"/>
    </row>
    <row r="122" spans="1:6" ht="60" x14ac:dyDescent="0.25">
      <c r="A122" s="651">
        <v>4204</v>
      </c>
      <c r="B122" s="3" t="s">
        <v>85</v>
      </c>
      <c r="C122" s="3" t="s">
        <v>98</v>
      </c>
      <c r="D122" s="3" t="s">
        <v>102</v>
      </c>
      <c r="E122" s="99" t="s">
        <v>24</v>
      </c>
      <c r="F122" s="653"/>
    </row>
    <row r="123" spans="1:6" ht="45" x14ac:dyDescent="0.25">
      <c r="A123" s="651">
        <v>4205</v>
      </c>
      <c r="B123" s="3" t="s">
        <v>85</v>
      </c>
      <c r="C123" s="3" t="s">
        <v>98</v>
      </c>
      <c r="D123" s="3" t="s">
        <v>103</v>
      </c>
      <c r="E123" s="99" t="s">
        <v>33</v>
      </c>
      <c r="F123" s="653"/>
    </row>
    <row r="124" spans="1:6" ht="45" x14ac:dyDescent="0.25">
      <c r="A124" s="651">
        <v>4206</v>
      </c>
      <c r="B124" s="3" t="s">
        <v>85</v>
      </c>
      <c r="C124" s="3" t="s">
        <v>98</v>
      </c>
      <c r="D124" s="3" t="s">
        <v>104</v>
      </c>
      <c r="E124" s="99" t="s">
        <v>24</v>
      </c>
      <c r="F124" s="653"/>
    </row>
    <row r="125" spans="1:6" ht="45" x14ac:dyDescent="0.25">
      <c r="A125" s="651">
        <v>4207</v>
      </c>
      <c r="B125" s="3" t="s">
        <v>85</v>
      </c>
      <c r="C125" s="3" t="s">
        <v>98</v>
      </c>
      <c r="D125" s="3" t="s">
        <v>990</v>
      </c>
      <c r="E125" s="99" t="s">
        <v>24</v>
      </c>
      <c r="F125" s="653"/>
    </row>
    <row r="126" spans="1:6" ht="45" x14ac:dyDescent="0.25">
      <c r="A126" s="651">
        <v>4208</v>
      </c>
      <c r="B126" s="3" t="s">
        <v>85</v>
      </c>
      <c r="C126" s="3" t="s">
        <v>98</v>
      </c>
      <c r="D126" s="3" t="s">
        <v>127</v>
      </c>
      <c r="E126" s="99" t="s">
        <v>24</v>
      </c>
      <c r="F126" s="653"/>
    </row>
    <row r="127" spans="1:6" ht="30" x14ac:dyDescent="0.25">
      <c r="A127" s="651">
        <v>5101</v>
      </c>
      <c r="B127" s="3" t="s">
        <v>106</v>
      </c>
      <c r="C127" s="3" t="s">
        <v>107</v>
      </c>
      <c r="D127" s="3" t="s">
        <v>108</v>
      </c>
      <c r="E127" s="99" t="s">
        <v>6</v>
      </c>
      <c r="F127" s="653"/>
    </row>
    <row r="128" spans="1:6" ht="30" x14ac:dyDescent="0.25">
      <c r="A128" s="651">
        <v>5102</v>
      </c>
      <c r="B128" s="3" t="s">
        <v>106</v>
      </c>
      <c r="C128" s="3" t="s">
        <v>107</v>
      </c>
      <c r="D128" s="3" t="s">
        <v>109</v>
      </c>
      <c r="E128" s="99" t="s">
        <v>10</v>
      </c>
      <c r="F128" s="653"/>
    </row>
    <row r="129" spans="1:6" ht="30" x14ac:dyDescent="0.25">
      <c r="A129" s="651">
        <v>5103</v>
      </c>
      <c r="B129" s="3" t="s">
        <v>106</v>
      </c>
      <c r="C129" s="3" t="s">
        <v>107</v>
      </c>
      <c r="D129" s="3" t="s">
        <v>110</v>
      </c>
      <c r="E129" s="99" t="s">
        <v>6</v>
      </c>
      <c r="F129" s="653"/>
    </row>
    <row r="130" spans="1:6" ht="60" x14ac:dyDescent="0.25">
      <c r="A130" s="651">
        <v>5106</v>
      </c>
      <c r="B130" s="3" t="s">
        <v>106</v>
      </c>
      <c r="C130" s="3" t="s">
        <v>107</v>
      </c>
      <c r="D130" s="3" t="s">
        <v>111</v>
      </c>
      <c r="E130" s="99" t="s">
        <v>6</v>
      </c>
      <c r="F130" s="653"/>
    </row>
    <row r="131" spans="1:6" ht="60" x14ac:dyDescent="0.25">
      <c r="A131" s="651">
        <v>5108</v>
      </c>
      <c r="B131" s="3" t="s">
        <v>106</v>
      </c>
      <c r="C131" s="3" t="s">
        <v>107</v>
      </c>
      <c r="D131" s="3" t="s">
        <v>112</v>
      </c>
      <c r="E131" s="99" t="s">
        <v>113</v>
      </c>
      <c r="F131" s="653"/>
    </row>
    <row r="132" spans="1:6" ht="60" x14ac:dyDescent="0.25">
      <c r="A132" s="651">
        <v>5109</v>
      </c>
      <c r="B132" s="3" t="s">
        <v>106</v>
      </c>
      <c r="C132" s="3" t="s">
        <v>107</v>
      </c>
      <c r="D132" s="3" t="s">
        <v>114</v>
      </c>
      <c r="E132" s="99" t="s">
        <v>10</v>
      </c>
      <c r="F132" s="653"/>
    </row>
    <row r="133" spans="1:6" ht="75" x14ac:dyDescent="0.25">
      <c r="A133" s="651">
        <v>5111</v>
      </c>
      <c r="B133" s="3" t="s">
        <v>106</v>
      </c>
      <c r="C133" s="3" t="s">
        <v>107</v>
      </c>
      <c r="D133" s="3" t="s">
        <v>115</v>
      </c>
      <c r="E133" s="99" t="s">
        <v>6</v>
      </c>
      <c r="F133" s="653"/>
    </row>
    <row r="134" spans="1:6" ht="75" x14ac:dyDescent="0.25">
      <c r="A134" s="651">
        <v>5202</v>
      </c>
      <c r="B134" s="3" t="s">
        <v>106</v>
      </c>
      <c r="C134" s="3" t="s">
        <v>116</v>
      </c>
      <c r="D134" s="3" t="s">
        <v>6293</v>
      </c>
      <c r="E134" s="99" t="s">
        <v>14</v>
      </c>
      <c r="F134" s="653"/>
    </row>
    <row r="135" spans="1:6" ht="75" x14ac:dyDescent="0.25">
      <c r="A135" s="651">
        <v>5203</v>
      </c>
      <c r="B135" s="3" t="s">
        <v>106</v>
      </c>
      <c r="C135" s="3" t="s">
        <v>116</v>
      </c>
      <c r="D135" s="3" t="s">
        <v>6294</v>
      </c>
      <c r="E135" s="99" t="s">
        <v>14</v>
      </c>
      <c r="F135" s="653"/>
    </row>
    <row r="136" spans="1:6" ht="75" x14ac:dyDescent="0.25">
      <c r="A136" s="651">
        <v>5204</v>
      </c>
      <c r="B136" s="3" t="s">
        <v>106</v>
      </c>
      <c r="C136" s="3" t="s">
        <v>116</v>
      </c>
      <c r="D136" s="3" t="s">
        <v>6295</v>
      </c>
      <c r="E136" s="99" t="s">
        <v>14</v>
      </c>
      <c r="F136" s="653"/>
    </row>
    <row r="137" spans="1:6" ht="75" x14ac:dyDescent="0.25">
      <c r="A137" s="651">
        <v>5205</v>
      </c>
      <c r="B137" s="3" t="s">
        <v>106</v>
      </c>
      <c r="C137" s="3" t="s">
        <v>116</v>
      </c>
      <c r="D137" s="3" t="s">
        <v>6296</v>
      </c>
      <c r="E137" s="99" t="s">
        <v>14</v>
      </c>
      <c r="F137" s="653"/>
    </row>
    <row r="138" spans="1:6" ht="30" x14ac:dyDescent="0.25">
      <c r="A138" s="651">
        <v>5301</v>
      </c>
      <c r="B138" s="3" t="s">
        <v>106</v>
      </c>
      <c r="C138" s="3" t="s">
        <v>118</v>
      </c>
      <c r="D138" s="3" t="s">
        <v>119</v>
      </c>
      <c r="E138" s="99" t="s">
        <v>24</v>
      </c>
      <c r="F138" s="653"/>
    </row>
    <row r="139" spans="1:6" ht="45" x14ac:dyDescent="0.25">
      <c r="A139" s="651">
        <v>5302</v>
      </c>
      <c r="B139" s="3" t="s">
        <v>106</v>
      </c>
      <c r="C139" s="3" t="s">
        <v>118</v>
      </c>
      <c r="D139" s="3" t="s">
        <v>120</v>
      </c>
      <c r="E139" s="99" t="s">
        <v>24</v>
      </c>
      <c r="F139" s="653"/>
    </row>
    <row r="140" spans="1:6" ht="45" x14ac:dyDescent="0.25">
      <c r="A140" s="651">
        <v>5303</v>
      </c>
      <c r="B140" s="3" t="s">
        <v>106</v>
      </c>
      <c r="C140" s="3" t="s">
        <v>118</v>
      </c>
      <c r="D140" s="3" t="s">
        <v>121</v>
      </c>
      <c r="E140" s="99" t="s">
        <v>24</v>
      </c>
      <c r="F140" s="653"/>
    </row>
    <row r="141" spans="1:6" ht="90" x14ac:dyDescent="0.25">
      <c r="A141" s="651">
        <v>5304</v>
      </c>
      <c r="B141" s="3" t="s">
        <v>106</v>
      </c>
      <c r="C141" s="3" t="s">
        <v>118</v>
      </c>
      <c r="D141" s="3" t="s">
        <v>122</v>
      </c>
      <c r="E141" s="99" t="s">
        <v>123</v>
      </c>
      <c r="F141" s="653"/>
    </row>
    <row r="142" spans="1:6" ht="75" x14ac:dyDescent="0.25">
      <c r="A142" s="651">
        <v>5305</v>
      </c>
      <c r="B142" s="3" t="s">
        <v>106</v>
      </c>
      <c r="C142" s="3" t="s">
        <v>118</v>
      </c>
      <c r="D142" s="3" t="s">
        <v>124</v>
      </c>
      <c r="E142" s="99" t="s">
        <v>123</v>
      </c>
      <c r="F142" s="653"/>
    </row>
    <row r="143" spans="1:6" ht="75" x14ac:dyDescent="0.25">
      <c r="A143" s="651">
        <v>5306</v>
      </c>
      <c r="B143" s="3" t="s">
        <v>106</v>
      </c>
      <c r="C143" s="3" t="s">
        <v>118</v>
      </c>
      <c r="D143" s="3" t="s">
        <v>125</v>
      </c>
      <c r="E143" s="99" t="s">
        <v>123</v>
      </c>
      <c r="F143" s="653"/>
    </row>
    <row r="144" spans="1:6" ht="105" x14ac:dyDescent="0.25">
      <c r="A144" s="651">
        <v>6101</v>
      </c>
      <c r="B144" s="3" t="s">
        <v>128</v>
      </c>
      <c r="C144" s="3" t="s">
        <v>129</v>
      </c>
      <c r="D144" s="3" t="s">
        <v>6301</v>
      </c>
      <c r="E144" s="99" t="s">
        <v>10</v>
      </c>
      <c r="F144" s="653"/>
    </row>
    <row r="145" spans="1:6" ht="105" x14ac:dyDescent="0.25">
      <c r="A145" s="651">
        <v>6102</v>
      </c>
      <c r="B145" s="3" t="s">
        <v>128</v>
      </c>
      <c r="C145" s="3" t="s">
        <v>129</v>
      </c>
      <c r="D145" s="1054" t="s">
        <v>6302</v>
      </c>
      <c r="E145" s="99" t="s">
        <v>10</v>
      </c>
      <c r="F145" s="653"/>
    </row>
    <row r="146" spans="1:6" ht="45" x14ac:dyDescent="0.25">
      <c r="A146" s="651">
        <v>6105</v>
      </c>
      <c r="B146" s="3" t="s">
        <v>128</v>
      </c>
      <c r="C146" s="3" t="s">
        <v>129</v>
      </c>
      <c r="D146" s="3" t="s">
        <v>130</v>
      </c>
      <c r="E146" s="99" t="s">
        <v>10</v>
      </c>
      <c r="F146" s="653"/>
    </row>
    <row r="147" spans="1:6" ht="45" x14ac:dyDescent="0.25">
      <c r="A147" s="651">
        <v>6106</v>
      </c>
      <c r="B147" s="3" t="s">
        <v>128</v>
      </c>
      <c r="C147" s="3" t="s">
        <v>129</v>
      </c>
      <c r="D147" s="3" t="s">
        <v>131</v>
      </c>
      <c r="E147" s="99" t="s">
        <v>10</v>
      </c>
      <c r="F147" s="653"/>
    </row>
    <row r="148" spans="1:6" ht="30" x14ac:dyDescent="0.25">
      <c r="A148" s="651">
        <v>5307</v>
      </c>
      <c r="B148" s="3" t="s">
        <v>128</v>
      </c>
      <c r="C148" s="3" t="s">
        <v>132</v>
      </c>
      <c r="D148" s="3" t="s">
        <v>133</v>
      </c>
      <c r="E148" s="99" t="s">
        <v>6</v>
      </c>
      <c r="F148" s="653"/>
    </row>
    <row r="149" spans="1:6" ht="105" x14ac:dyDescent="0.25">
      <c r="A149" s="651">
        <v>6202</v>
      </c>
      <c r="B149" s="3" t="s">
        <v>128</v>
      </c>
      <c r="C149" s="3" t="s">
        <v>132</v>
      </c>
      <c r="D149" s="3" t="s">
        <v>991</v>
      </c>
      <c r="E149" s="99" t="s">
        <v>6</v>
      </c>
      <c r="F149" s="653"/>
    </row>
    <row r="150" spans="1:6" ht="105" x14ac:dyDescent="0.25">
      <c r="A150" s="651">
        <v>6203</v>
      </c>
      <c r="B150" s="3" t="s">
        <v>128</v>
      </c>
      <c r="C150" s="3" t="s">
        <v>132</v>
      </c>
      <c r="D150" s="3" t="s">
        <v>992</v>
      </c>
      <c r="E150" s="99" t="s">
        <v>6</v>
      </c>
      <c r="F150" s="653"/>
    </row>
    <row r="151" spans="1:6" ht="105" x14ac:dyDescent="0.25">
      <c r="A151" s="651">
        <v>6204</v>
      </c>
      <c r="B151" s="3" t="s">
        <v>128</v>
      </c>
      <c r="C151" s="3" t="s">
        <v>132</v>
      </c>
      <c r="D151" s="3" t="s">
        <v>993</v>
      </c>
      <c r="E151" s="99" t="s">
        <v>6</v>
      </c>
      <c r="F151" s="653"/>
    </row>
    <row r="152" spans="1:6" ht="105" x14ac:dyDescent="0.25">
      <c r="A152" s="651">
        <v>6205</v>
      </c>
      <c r="B152" s="3" t="s">
        <v>128</v>
      </c>
      <c r="C152" s="3" t="s">
        <v>132</v>
      </c>
      <c r="D152" s="3" t="s">
        <v>994</v>
      </c>
      <c r="E152" s="99" t="s">
        <v>6</v>
      </c>
      <c r="F152" s="653"/>
    </row>
    <row r="153" spans="1:6" ht="105" x14ac:dyDescent="0.25">
      <c r="A153" s="651">
        <v>6206</v>
      </c>
      <c r="B153" s="3" t="s">
        <v>128</v>
      </c>
      <c r="C153" s="3" t="s">
        <v>132</v>
      </c>
      <c r="D153" s="3" t="s">
        <v>995</v>
      </c>
      <c r="E153" s="99" t="s">
        <v>6</v>
      </c>
      <c r="F153" s="653"/>
    </row>
    <row r="154" spans="1:6" ht="105" x14ac:dyDescent="0.25">
      <c r="A154" s="651">
        <v>6207</v>
      </c>
      <c r="B154" s="3" t="s">
        <v>128</v>
      </c>
      <c r="C154" s="3" t="s">
        <v>132</v>
      </c>
      <c r="D154" s="3" t="s">
        <v>996</v>
      </c>
      <c r="E154" s="99" t="s">
        <v>6</v>
      </c>
      <c r="F154" s="653"/>
    </row>
    <row r="155" spans="1:6" ht="105" x14ac:dyDescent="0.25">
      <c r="A155" s="651">
        <v>6208</v>
      </c>
      <c r="B155" s="3" t="s">
        <v>128</v>
      </c>
      <c r="C155" s="3" t="s">
        <v>132</v>
      </c>
      <c r="D155" s="3" t="s">
        <v>997</v>
      </c>
      <c r="E155" s="99" t="s">
        <v>6</v>
      </c>
      <c r="F155" s="653"/>
    </row>
    <row r="156" spans="1:6" ht="105" x14ac:dyDescent="0.25">
      <c r="A156" s="651">
        <v>6210</v>
      </c>
      <c r="B156" s="3" t="s">
        <v>128</v>
      </c>
      <c r="C156" s="3" t="s">
        <v>132</v>
      </c>
      <c r="D156" s="3" t="s">
        <v>998</v>
      </c>
      <c r="E156" s="99" t="s">
        <v>6</v>
      </c>
      <c r="F156" s="653"/>
    </row>
    <row r="157" spans="1:6" ht="105" x14ac:dyDescent="0.25">
      <c r="A157" s="651">
        <v>6212</v>
      </c>
      <c r="B157" s="3" t="s">
        <v>128</v>
      </c>
      <c r="C157" s="3" t="s">
        <v>132</v>
      </c>
      <c r="D157" s="3" t="s">
        <v>999</v>
      </c>
      <c r="E157" s="99" t="s">
        <v>6</v>
      </c>
      <c r="F157" s="653"/>
    </row>
    <row r="158" spans="1:6" ht="105" x14ac:dyDescent="0.25">
      <c r="A158" s="651">
        <v>6215</v>
      </c>
      <c r="B158" s="3" t="s">
        <v>128</v>
      </c>
      <c r="C158" s="3" t="s">
        <v>132</v>
      </c>
      <c r="D158" s="3" t="s">
        <v>1000</v>
      </c>
      <c r="E158" s="99" t="s">
        <v>6</v>
      </c>
      <c r="F158" s="653"/>
    </row>
    <row r="159" spans="1:6" ht="105" x14ac:dyDescent="0.25">
      <c r="A159" s="651">
        <v>6217</v>
      </c>
      <c r="B159" s="3" t="s">
        <v>128</v>
      </c>
      <c r="C159" s="3" t="s">
        <v>132</v>
      </c>
      <c r="D159" s="3" t="s">
        <v>1001</v>
      </c>
      <c r="E159" s="99" t="s">
        <v>6</v>
      </c>
      <c r="F159" s="653"/>
    </row>
    <row r="160" spans="1:6" ht="105" x14ac:dyDescent="0.25">
      <c r="A160" s="651">
        <v>6219</v>
      </c>
      <c r="B160" s="3" t="s">
        <v>128</v>
      </c>
      <c r="C160" s="3" t="s">
        <v>132</v>
      </c>
      <c r="D160" s="3" t="s">
        <v>1002</v>
      </c>
      <c r="E160" s="99" t="s">
        <v>6</v>
      </c>
      <c r="F160" s="653"/>
    </row>
    <row r="161" spans="1:6" ht="105" x14ac:dyDescent="0.25">
      <c r="A161" s="651">
        <v>6221</v>
      </c>
      <c r="B161" s="3" t="s">
        <v>128</v>
      </c>
      <c r="C161" s="3" t="s">
        <v>132</v>
      </c>
      <c r="D161" s="3" t="s">
        <v>1003</v>
      </c>
      <c r="E161" s="99" t="s">
        <v>6</v>
      </c>
      <c r="F161" s="653"/>
    </row>
    <row r="162" spans="1:6" ht="105" x14ac:dyDescent="0.25">
      <c r="A162" s="651">
        <v>6253</v>
      </c>
      <c r="B162" s="3" t="s">
        <v>128</v>
      </c>
      <c r="C162" s="3" t="s">
        <v>132</v>
      </c>
      <c r="D162" s="3" t="s">
        <v>1004</v>
      </c>
      <c r="E162" s="99" t="s">
        <v>6</v>
      </c>
      <c r="F162" s="653"/>
    </row>
    <row r="163" spans="1:6" ht="105" x14ac:dyDescent="0.25">
      <c r="A163" s="651">
        <v>6254</v>
      </c>
      <c r="B163" s="3" t="s">
        <v>128</v>
      </c>
      <c r="C163" s="3" t="s">
        <v>132</v>
      </c>
      <c r="D163" s="3" t="s">
        <v>323</v>
      </c>
      <c r="E163" s="99" t="s">
        <v>6</v>
      </c>
      <c r="F163" s="653"/>
    </row>
    <row r="164" spans="1:6" ht="30" x14ac:dyDescent="0.25">
      <c r="A164" s="651">
        <v>6255</v>
      </c>
      <c r="B164" s="3" t="s">
        <v>128</v>
      </c>
      <c r="C164" s="3" t="s">
        <v>132</v>
      </c>
      <c r="D164" s="3" t="s">
        <v>135</v>
      </c>
      <c r="E164" s="99" t="s">
        <v>6</v>
      </c>
      <c r="F164" s="653"/>
    </row>
    <row r="165" spans="1:6" ht="30" x14ac:dyDescent="0.25">
      <c r="A165" s="651">
        <v>6257</v>
      </c>
      <c r="B165" s="3" t="s">
        <v>128</v>
      </c>
      <c r="C165" s="3" t="s">
        <v>132</v>
      </c>
      <c r="D165" s="3" t="s">
        <v>136</v>
      </c>
      <c r="E165" s="99" t="s">
        <v>6</v>
      </c>
      <c r="F165" s="653"/>
    </row>
    <row r="166" spans="1:6" ht="30" x14ac:dyDescent="0.25">
      <c r="A166" s="651">
        <v>6258</v>
      </c>
      <c r="B166" s="3" t="s">
        <v>128</v>
      </c>
      <c r="C166" s="3" t="s">
        <v>132</v>
      </c>
      <c r="D166" s="3" t="s">
        <v>137</v>
      </c>
      <c r="E166" s="99" t="s">
        <v>6</v>
      </c>
      <c r="F166" s="653"/>
    </row>
    <row r="167" spans="1:6" ht="75" x14ac:dyDescent="0.25">
      <c r="A167" s="651">
        <v>6259</v>
      </c>
      <c r="B167" s="3" t="s">
        <v>128</v>
      </c>
      <c r="C167" s="3" t="s">
        <v>132</v>
      </c>
      <c r="D167" s="3" t="s">
        <v>138</v>
      </c>
      <c r="E167" s="99" t="s">
        <v>6</v>
      </c>
      <c r="F167" s="653"/>
    </row>
    <row r="168" spans="1:6" ht="75" x14ac:dyDescent="0.25">
      <c r="A168" s="651">
        <v>6260</v>
      </c>
      <c r="B168" s="3" t="s">
        <v>128</v>
      </c>
      <c r="C168" s="3" t="s">
        <v>132</v>
      </c>
      <c r="D168" s="3" t="s">
        <v>139</v>
      </c>
      <c r="E168" s="99" t="s">
        <v>6</v>
      </c>
      <c r="F168" s="653"/>
    </row>
    <row r="169" spans="1:6" ht="270" x14ac:dyDescent="0.25">
      <c r="A169" s="651">
        <v>6301</v>
      </c>
      <c r="B169" s="3" t="s">
        <v>128</v>
      </c>
      <c r="C169" s="3" t="s">
        <v>140</v>
      </c>
      <c r="D169" s="3" t="s">
        <v>1005</v>
      </c>
      <c r="E169" s="99" t="s">
        <v>6</v>
      </c>
      <c r="F169" s="653"/>
    </row>
    <row r="170" spans="1:6" ht="90" x14ac:dyDescent="0.25">
      <c r="A170" s="651">
        <v>6302</v>
      </c>
      <c r="B170" s="3" t="s">
        <v>128</v>
      </c>
      <c r="C170" s="3" t="s">
        <v>140</v>
      </c>
      <c r="D170" s="3" t="s">
        <v>141</v>
      </c>
      <c r="E170" s="99" t="s">
        <v>6</v>
      </c>
      <c r="F170" s="653"/>
    </row>
    <row r="171" spans="1:6" ht="90" x14ac:dyDescent="0.25">
      <c r="A171" s="651">
        <v>6304</v>
      </c>
      <c r="B171" s="3" t="s">
        <v>128</v>
      </c>
      <c r="C171" s="3" t="s">
        <v>140</v>
      </c>
      <c r="D171" s="3" t="s">
        <v>142</v>
      </c>
      <c r="E171" s="99" t="s">
        <v>6</v>
      </c>
      <c r="F171" s="653"/>
    </row>
    <row r="172" spans="1:6" ht="90" x14ac:dyDescent="0.25">
      <c r="A172" s="651">
        <v>6305</v>
      </c>
      <c r="B172" s="3" t="s">
        <v>128</v>
      </c>
      <c r="C172" s="3" t="s">
        <v>140</v>
      </c>
      <c r="D172" s="3" t="s">
        <v>143</v>
      </c>
      <c r="E172" s="99" t="s">
        <v>6</v>
      </c>
      <c r="F172" s="653"/>
    </row>
    <row r="173" spans="1:6" x14ac:dyDescent="0.25">
      <c r="A173" s="651">
        <v>6401</v>
      </c>
      <c r="B173" s="3" t="s">
        <v>128</v>
      </c>
      <c r="C173" s="3" t="s">
        <v>144</v>
      </c>
      <c r="D173" s="3" t="s">
        <v>145</v>
      </c>
      <c r="E173" s="99" t="s">
        <v>10</v>
      </c>
      <c r="F173" s="653"/>
    </row>
    <row r="174" spans="1:6" ht="30" x14ac:dyDescent="0.25">
      <c r="A174" s="651">
        <v>6402</v>
      </c>
      <c r="B174" s="3" t="s">
        <v>128</v>
      </c>
      <c r="C174" s="3" t="s">
        <v>144</v>
      </c>
      <c r="D174" s="3" t="s">
        <v>340</v>
      </c>
      <c r="E174" s="99" t="s">
        <v>10</v>
      </c>
      <c r="F174" s="653"/>
    </row>
    <row r="175" spans="1:6" ht="30" x14ac:dyDescent="0.25">
      <c r="A175" s="651">
        <v>6403</v>
      </c>
      <c r="B175" s="3" t="s">
        <v>128</v>
      </c>
      <c r="C175" s="3" t="s">
        <v>144</v>
      </c>
      <c r="D175" s="3" t="s">
        <v>341</v>
      </c>
      <c r="E175" s="99" t="s">
        <v>10</v>
      </c>
      <c r="F175" s="653"/>
    </row>
    <row r="176" spans="1:6" ht="30" x14ac:dyDescent="0.25">
      <c r="A176" s="651">
        <v>6404</v>
      </c>
      <c r="B176" s="3" t="s">
        <v>128</v>
      </c>
      <c r="C176" s="3" t="s">
        <v>144</v>
      </c>
      <c r="D176" s="3" t="s">
        <v>1006</v>
      </c>
      <c r="E176" s="99" t="s">
        <v>10</v>
      </c>
      <c r="F176" s="653"/>
    </row>
    <row r="177" spans="1:6" ht="45" x14ac:dyDescent="0.25">
      <c r="A177" s="651">
        <v>6405</v>
      </c>
      <c r="B177" s="3" t="s">
        <v>128</v>
      </c>
      <c r="C177" s="3" t="s">
        <v>144</v>
      </c>
      <c r="D177" s="3" t="s">
        <v>146</v>
      </c>
      <c r="E177" s="99" t="s">
        <v>10</v>
      </c>
      <c r="F177" s="653"/>
    </row>
    <row r="178" spans="1:6" ht="30" x14ac:dyDescent="0.25">
      <c r="A178" s="651">
        <v>6501</v>
      </c>
      <c r="B178" s="3" t="s">
        <v>128</v>
      </c>
      <c r="C178" s="3" t="s">
        <v>147</v>
      </c>
      <c r="D178" s="3" t="s">
        <v>1007</v>
      </c>
      <c r="E178" s="99" t="s">
        <v>6</v>
      </c>
      <c r="F178" s="653"/>
    </row>
    <row r="179" spans="1:6" ht="30" x14ac:dyDescent="0.25">
      <c r="A179" s="651">
        <v>6502</v>
      </c>
      <c r="B179" s="3" t="s">
        <v>128</v>
      </c>
      <c r="C179" s="3" t="s">
        <v>147</v>
      </c>
      <c r="D179" s="3" t="s">
        <v>1008</v>
      </c>
      <c r="E179" s="99" t="s">
        <v>6</v>
      </c>
      <c r="F179" s="653"/>
    </row>
    <row r="180" spans="1:6" ht="30" x14ac:dyDescent="0.25">
      <c r="A180" s="651">
        <v>6503</v>
      </c>
      <c r="B180" s="3" t="s">
        <v>128</v>
      </c>
      <c r="C180" s="3" t="s">
        <v>147</v>
      </c>
      <c r="D180" s="3" t="s">
        <v>1009</v>
      </c>
      <c r="E180" s="99" t="s">
        <v>6</v>
      </c>
      <c r="F180" s="653"/>
    </row>
    <row r="181" spans="1:6" ht="30" x14ac:dyDescent="0.25">
      <c r="A181" s="651">
        <v>6504</v>
      </c>
      <c r="B181" s="3" t="s">
        <v>128</v>
      </c>
      <c r="C181" s="3" t="s">
        <v>147</v>
      </c>
      <c r="D181" s="3" t="s">
        <v>1010</v>
      </c>
      <c r="E181" s="99" t="s">
        <v>6</v>
      </c>
      <c r="F181" s="653"/>
    </row>
    <row r="182" spans="1:6" ht="30" x14ac:dyDescent="0.25">
      <c r="A182" s="651">
        <v>6505</v>
      </c>
      <c r="B182" s="3" t="s">
        <v>128</v>
      </c>
      <c r="C182" s="3" t="s">
        <v>147</v>
      </c>
      <c r="D182" s="3" t="s">
        <v>1011</v>
      </c>
      <c r="E182" s="99" t="s">
        <v>6</v>
      </c>
      <c r="F182" s="653"/>
    </row>
    <row r="183" spans="1:6" ht="30" x14ac:dyDescent="0.25">
      <c r="A183" s="651">
        <v>6506</v>
      </c>
      <c r="B183" s="3" t="s">
        <v>128</v>
      </c>
      <c r="C183" s="3" t="s">
        <v>147</v>
      </c>
      <c r="D183" s="3" t="s">
        <v>1012</v>
      </c>
      <c r="E183" s="99" t="s">
        <v>6</v>
      </c>
      <c r="F183" s="653"/>
    </row>
    <row r="184" spans="1:6" ht="30" x14ac:dyDescent="0.25">
      <c r="A184" s="651">
        <v>6507</v>
      </c>
      <c r="B184" s="3" t="s">
        <v>128</v>
      </c>
      <c r="C184" s="3" t="s">
        <v>147</v>
      </c>
      <c r="D184" s="3" t="s">
        <v>1013</v>
      </c>
      <c r="E184" s="99" t="s">
        <v>6</v>
      </c>
      <c r="F184" s="653"/>
    </row>
    <row r="185" spans="1:6" ht="30" x14ac:dyDescent="0.25">
      <c r="A185" s="651">
        <v>6508</v>
      </c>
      <c r="B185" s="3" t="s">
        <v>128</v>
      </c>
      <c r="C185" s="3" t="s">
        <v>147</v>
      </c>
      <c r="D185" s="3" t="s">
        <v>1014</v>
      </c>
      <c r="E185" s="99" t="s">
        <v>6</v>
      </c>
      <c r="F185" s="653"/>
    </row>
    <row r="186" spans="1:6" ht="75" x14ac:dyDescent="0.25">
      <c r="A186" s="651">
        <v>6509</v>
      </c>
      <c r="B186" s="3" t="s">
        <v>128</v>
      </c>
      <c r="C186" s="3" t="s">
        <v>147</v>
      </c>
      <c r="D186" s="3" t="s">
        <v>148</v>
      </c>
      <c r="E186" s="99" t="s">
        <v>6</v>
      </c>
      <c r="F186" s="723">
        <v>400</v>
      </c>
    </row>
    <row r="187" spans="1:6" ht="30" x14ac:dyDescent="0.25">
      <c r="A187" s="651">
        <v>6510</v>
      </c>
      <c r="B187" s="3" t="s">
        <v>128</v>
      </c>
      <c r="C187" s="3" t="s">
        <v>147</v>
      </c>
      <c r="D187" s="3" t="s">
        <v>149</v>
      </c>
      <c r="E187" s="99" t="s">
        <v>6</v>
      </c>
      <c r="F187" s="723">
        <v>90</v>
      </c>
    </row>
    <row r="188" spans="1:6" ht="60" x14ac:dyDescent="0.25">
      <c r="A188" s="651">
        <v>6512</v>
      </c>
      <c r="B188" s="3" t="s">
        <v>128</v>
      </c>
      <c r="C188" s="3" t="s">
        <v>147</v>
      </c>
      <c r="D188" s="3" t="s">
        <v>1015</v>
      </c>
      <c r="E188" s="99" t="s">
        <v>10</v>
      </c>
      <c r="F188" s="723">
        <v>125</v>
      </c>
    </row>
    <row r="189" spans="1:6" ht="60" x14ac:dyDescent="0.25">
      <c r="A189" s="651">
        <v>6513</v>
      </c>
      <c r="B189" s="3" t="s">
        <v>128</v>
      </c>
      <c r="C189" s="3" t="s">
        <v>147</v>
      </c>
      <c r="D189" s="3" t="s">
        <v>1016</v>
      </c>
      <c r="E189" s="99" t="s">
        <v>10</v>
      </c>
      <c r="F189" s="723">
        <v>125</v>
      </c>
    </row>
    <row r="190" spans="1:6" ht="75" x14ac:dyDescent="0.25">
      <c r="A190" s="651">
        <v>6514</v>
      </c>
      <c r="B190" s="3" t="s">
        <v>128</v>
      </c>
      <c r="C190" s="3" t="s">
        <v>147</v>
      </c>
      <c r="D190" s="3" t="s">
        <v>1017</v>
      </c>
      <c r="E190" s="99" t="s">
        <v>10</v>
      </c>
      <c r="F190" s="723">
        <v>90</v>
      </c>
    </row>
    <row r="191" spans="1:6" ht="75" x14ac:dyDescent="0.25">
      <c r="A191" s="651">
        <v>6515</v>
      </c>
      <c r="B191" s="3" t="s">
        <v>128</v>
      </c>
      <c r="C191" s="3" t="s">
        <v>147</v>
      </c>
      <c r="D191" s="3" t="s">
        <v>1018</v>
      </c>
      <c r="E191" s="99" t="s">
        <v>10</v>
      </c>
      <c r="F191" s="723">
        <v>100</v>
      </c>
    </row>
  </sheetData>
  <sheetProtection algorithmName="SHA-512" hashValue="EyLUdnHy6kBN6Vy3FHs0a4QCFN9gbgH6YFBzS33v0kmRffwhNB0EjQdOzqA3ENFZtvTxE27PYSdtxCBpk17c4g==" saltValue="Jzozg6ytgH0RWUeoWMXsEg==" spinCount="100000" sheet="1" objects="1" scenarios="1"/>
  <pageMargins left="0.70866141732283472" right="0.70866141732283472" top="0.74803149606299213" bottom="0.74803149606299213" header="0.31496062992125984" footer="0.31496062992125984"/>
  <pageSetup paperSize="9" scale="57" fitToHeight="0" orientation="portrait" horizontalDpi="4294967293" r:id="rId1"/>
  <headerFooter>
    <oddFooter>&amp;C&amp;A&amp;RStran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77"/>
  <sheetViews>
    <sheetView topLeftCell="C1" zoomScale="85" zoomScaleNormal="85" workbookViewId="0">
      <selection activeCell="G81" sqref="G81"/>
    </sheetView>
  </sheetViews>
  <sheetFormatPr defaultRowHeight="15" x14ac:dyDescent="0.25"/>
  <cols>
    <col min="1" max="1" width="9.140625" style="662" hidden="1" customWidth="1"/>
    <col min="2" max="2" width="7.28515625" style="662" hidden="1" customWidth="1"/>
    <col min="3" max="3" width="10.7109375" style="663" customWidth="1"/>
    <col min="4" max="4" width="19.28515625" style="664" customWidth="1"/>
    <col min="5" max="5" width="21.42578125" style="665" customWidth="1"/>
    <col min="6" max="6" width="22.42578125" style="665" customWidth="1"/>
    <col min="7" max="7" width="60.85546875" style="665" customWidth="1"/>
    <col min="8" max="8" width="16" style="667" customWidth="1"/>
    <col min="9" max="11" width="16" style="668" customWidth="1"/>
    <col min="12" max="12" width="14.140625" style="667" customWidth="1"/>
    <col min="13" max="13" width="9.140625" style="667" customWidth="1"/>
    <col min="14" max="16384" width="9.140625" style="667"/>
  </cols>
  <sheetData>
    <row r="1" spans="1:17" ht="18.75" x14ac:dyDescent="0.25">
      <c r="F1" s="666" t="s">
        <v>327</v>
      </c>
    </row>
    <row r="2" spans="1:17" ht="26.25" x14ac:dyDescent="0.25">
      <c r="F2" s="669">
        <v>8</v>
      </c>
      <c r="G2" s="670" t="s">
        <v>307</v>
      </c>
      <c r="H2" s="671"/>
      <c r="I2" s="672"/>
      <c r="J2" s="672"/>
      <c r="K2" s="673"/>
    </row>
    <row r="4" spans="1:17" ht="26.25" x14ac:dyDescent="0.25">
      <c r="G4" s="675" t="s">
        <v>174</v>
      </c>
      <c r="J4" s="676"/>
      <c r="K4" s="676"/>
    </row>
    <row r="5" spans="1:17" x14ac:dyDescent="0.25">
      <c r="E5" s="677"/>
      <c r="F5" s="677"/>
    </row>
    <row r="6" spans="1:17" ht="18.75" x14ac:dyDescent="0.3">
      <c r="E6" s="678"/>
      <c r="F6" s="1136" t="s">
        <v>324</v>
      </c>
      <c r="G6" s="679" t="s">
        <v>175</v>
      </c>
      <c r="H6" s="680"/>
      <c r="I6" s="681"/>
      <c r="J6" s="681"/>
      <c r="K6" s="682" t="s">
        <v>151</v>
      </c>
    </row>
    <row r="7" spans="1:17" ht="18.75" x14ac:dyDescent="0.3">
      <c r="B7" s="683" t="s">
        <v>176</v>
      </c>
      <c r="C7" s="684"/>
      <c r="E7" s="678"/>
      <c r="F7" s="1137"/>
      <c r="G7" s="685" t="s">
        <v>177</v>
      </c>
      <c r="H7" s="686"/>
      <c r="I7" s="687"/>
      <c r="J7" s="687"/>
      <c r="K7" s="688">
        <f>SUM(K14:K20)</f>
        <v>0</v>
      </c>
      <c r="M7" s="696"/>
      <c r="N7" s="696"/>
      <c r="O7" s="697"/>
      <c r="P7" s="697"/>
    </row>
    <row r="8" spans="1:17" ht="18.75" x14ac:dyDescent="0.3">
      <c r="B8" s="689">
        <v>67</v>
      </c>
      <c r="C8" s="690"/>
      <c r="E8" s="678"/>
      <c r="F8" s="691">
        <v>67</v>
      </c>
      <c r="G8" s="692" t="s">
        <v>303</v>
      </c>
      <c r="H8" s="693"/>
      <c r="I8" s="694"/>
      <c r="J8" s="694"/>
      <c r="K8" s="695">
        <f>SUMIF($B$25:$B$76,B8,$K$25:$K$76)</f>
        <v>0</v>
      </c>
      <c r="N8" s="696"/>
      <c r="O8" s="696"/>
      <c r="P8" s="697"/>
      <c r="Q8" s="697"/>
    </row>
    <row r="9" spans="1:17" ht="18.75" x14ac:dyDescent="0.3">
      <c r="B9" s="689"/>
      <c r="C9" s="690"/>
      <c r="E9" s="678"/>
      <c r="F9" s="699" t="s">
        <v>331</v>
      </c>
      <c r="G9" s="788" t="s">
        <v>322</v>
      </c>
      <c r="H9" s="701"/>
      <c r="I9" s="702"/>
      <c r="J9" s="702"/>
      <c r="K9" s="703">
        <f>+'8 ČP'!K3</f>
        <v>0</v>
      </c>
      <c r="N9" s="696"/>
      <c r="O9" s="696"/>
      <c r="P9" s="697"/>
      <c r="Q9" s="697"/>
    </row>
    <row r="10" spans="1:17" ht="18.75" x14ac:dyDescent="0.3">
      <c r="B10" s="705" t="s">
        <v>330</v>
      </c>
      <c r="C10" s="706"/>
      <c r="F10" s="691" t="s">
        <v>4642</v>
      </c>
      <c r="G10" s="707" t="s">
        <v>188</v>
      </c>
      <c r="H10" s="693"/>
      <c r="I10" s="694"/>
      <c r="J10" s="694"/>
      <c r="K10" s="695">
        <f>(SUM(K8:K9)*0.002)</f>
        <v>0</v>
      </c>
    </row>
    <row r="11" spans="1:17" ht="18.75" x14ac:dyDescent="0.3">
      <c r="F11" s="708"/>
      <c r="G11" s="709"/>
      <c r="H11" s="680"/>
      <c r="I11" s="710" t="s">
        <v>172</v>
      </c>
      <c r="J11" s="710"/>
      <c r="K11" s="710">
        <f>SUM(K7:K10)</f>
        <v>0</v>
      </c>
    </row>
    <row r="12" spans="1:17" ht="26.25" x14ac:dyDescent="0.25">
      <c r="D12" s="711" t="s">
        <v>177</v>
      </c>
    </row>
    <row r="13" spans="1:17" ht="30" x14ac:dyDescent="0.25">
      <c r="A13" s="712" t="s">
        <v>329</v>
      </c>
      <c r="B13" s="713"/>
      <c r="C13" s="714" t="s">
        <v>326</v>
      </c>
      <c r="D13" s="1127" t="s">
        <v>189</v>
      </c>
      <c r="E13" s="1128"/>
      <c r="F13" s="715" t="s">
        <v>190</v>
      </c>
      <c r="G13" s="715" t="s">
        <v>3</v>
      </c>
      <c r="H13" s="716" t="s">
        <v>4</v>
      </c>
      <c r="I13" s="717" t="s">
        <v>191</v>
      </c>
      <c r="J13" s="718" t="s">
        <v>192</v>
      </c>
      <c r="K13" s="719" t="s">
        <v>4568</v>
      </c>
    </row>
    <row r="14" spans="1:17" ht="120" x14ac:dyDescent="0.25">
      <c r="A14" s="662">
        <v>1101</v>
      </c>
      <c r="B14" s="720"/>
      <c r="C14" s="721" t="s">
        <v>4643</v>
      </c>
      <c r="D14" s="1129" t="s">
        <v>5</v>
      </c>
      <c r="E14" s="1130"/>
      <c r="F14" s="1135" t="s">
        <v>193</v>
      </c>
      <c r="G14" s="722" t="s">
        <v>194</v>
      </c>
      <c r="H14" s="723" t="s">
        <v>14</v>
      </c>
      <c r="I14" s="724">
        <v>1</v>
      </c>
      <c r="J14" s="661"/>
      <c r="K14" s="725">
        <f t="shared" ref="K14:K20" si="0">ROUND(J14*I14,2)</f>
        <v>0</v>
      </c>
    </row>
    <row r="15" spans="1:17" ht="30" x14ac:dyDescent="0.25">
      <c r="A15" s="662">
        <v>1102</v>
      </c>
      <c r="B15" s="720"/>
      <c r="C15" s="721" t="s">
        <v>4644</v>
      </c>
      <c r="D15" s="1131"/>
      <c r="E15" s="1132"/>
      <c r="F15" s="1135"/>
      <c r="G15" s="722" t="s">
        <v>195</v>
      </c>
      <c r="H15" s="723" t="s">
        <v>14</v>
      </c>
      <c r="I15" s="724">
        <v>1</v>
      </c>
      <c r="J15" s="661"/>
      <c r="K15" s="725">
        <f t="shared" si="0"/>
        <v>0</v>
      </c>
    </row>
    <row r="16" spans="1:17" ht="75" x14ac:dyDescent="0.25">
      <c r="A16" s="662">
        <v>1103</v>
      </c>
      <c r="B16" s="720"/>
      <c r="C16" s="721" t="s">
        <v>4645</v>
      </c>
      <c r="D16" s="1131"/>
      <c r="E16" s="1132"/>
      <c r="F16" s="1135"/>
      <c r="G16" s="722" t="s">
        <v>196</v>
      </c>
      <c r="H16" s="723" t="s">
        <v>14</v>
      </c>
      <c r="I16" s="724">
        <v>1</v>
      </c>
      <c r="J16" s="661"/>
      <c r="K16" s="725">
        <f t="shared" si="0"/>
        <v>0</v>
      </c>
    </row>
    <row r="17" spans="1:11" ht="45" x14ac:dyDescent="0.25">
      <c r="A17" s="662">
        <v>1104</v>
      </c>
      <c r="B17" s="720"/>
      <c r="C17" s="721" t="s">
        <v>4646</v>
      </c>
      <c r="D17" s="1131"/>
      <c r="E17" s="1132"/>
      <c r="F17" s="1135"/>
      <c r="G17" s="722" t="s">
        <v>197</v>
      </c>
      <c r="H17" s="723" t="s">
        <v>14</v>
      </c>
      <c r="I17" s="724">
        <v>1</v>
      </c>
      <c r="J17" s="661"/>
      <c r="K17" s="725">
        <f t="shared" si="0"/>
        <v>0</v>
      </c>
    </row>
    <row r="18" spans="1:11" ht="45" x14ac:dyDescent="0.25">
      <c r="A18" s="662">
        <v>1105</v>
      </c>
      <c r="B18" s="720"/>
      <c r="C18" s="721" t="s">
        <v>4647</v>
      </c>
      <c r="D18" s="1131"/>
      <c r="E18" s="1132"/>
      <c r="F18" s="1135"/>
      <c r="G18" s="722" t="s">
        <v>198</v>
      </c>
      <c r="H18" s="723" t="s">
        <v>14</v>
      </c>
      <c r="I18" s="724">
        <v>1</v>
      </c>
      <c r="J18" s="661"/>
      <c r="K18" s="725">
        <f t="shared" si="0"/>
        <v>0</v>
      </c>
    </row>
    <row r="19" spans="1:11" ht="105" x14ac:dyDescent="0.25">
      <c r="A19" s="662">
        <v>1106</v>
      </c>
      <c r="B19" s="720"/>
      <c r="C19" s="721" t="s">
        <v>4648</v>
      </c>
      <c r="D19" s="1131"/>
      <c r="E19" s="1132"/>
      <c r="F19" s="1135"/>
      <c r="G19" s="722" t="s">
        <v>199</v>
      </c>
      <c r="H19" s="723" t="s">
        <v>10</v>
      </c>
      <c r="I19" s="789">
        <v>470</v>
      </c>
      <c r="J19" s="661"/>
      <c r="K19" s="725">
        <f t="shared" si="0"/>
        <v>0</v>
      </c>
    </row>
    <row r="20" spans="1:11" ht="30" x14ac:dyDescent="0.25">
      <c r="A20" s="727">
        <v>201</v>
      </c>
      <c r="B20" s="728" t="s">
        <v>328</v>
      </c>
      <c r="C20" s="721" t="s">
        <v>4649</v>
      </c>
      <c r="D20" s="1133"/>
      <c r="E20" s="1134"/>
      <c r="F20" s="722" t="s">
        <v>338</v>
      </c>
      <c r="G20" s="722" t="s">
        <v>339</v>
      </c>
      <c r="H20" s="723" t="s">
        <v>6</v>
      </c>
      <c r="I20" s="724">
        <v>1</v>
      </c>
      <c r="J20" s="724">
        <f>VLOOKUP(A20,CENIK!$A$2:$F$191,6,FALSE)</f>
        <v>0</v>
      </c>
      <c r="K20" s="725">
        <f t="shared" si="0"/>
        <v>0</v>
      </c>
    </row>
    <row r="21" spans="1:11" x14ac:dyDescent="0.25">
      <c r="B21" s="729"/>
      <c r="C21" s="730"/>
      <c r="D21" s="731"/>
      <c r="E21" s="731"/>
      <c r="F21" s="731"/>
      <c r="G21" s="731"/>
      <c r="H21" s="732"/>
      <c r="I21" s="733"/>
      <c r="J21" s="733"/>
      <c r="K21" s="733"/>
    </row>
    <row r="22" spans="1:11" x14ac:dyDescent="0.25">
      <c r="B22" s="729"/>
      <c r="C22" s="730"/>
      <c r="D22" s="731"/>
      <c r="E22" s="731"/>
      <c r="F22" s="731"/>
      <c r="G22" s="731"/>
      <c r="H22" s="732"/>
      <c r="I22" s="733"/>
      <c r="J22" s="733"/>
      <c r="K22" s="733"/>
    </row>
    <row r="23" spans="1:11" ht="26.25" x14ac:dyDescent="0.25">
      <c r="A23" s="662" t="s">
        <v>329</v>
      </c>
      <c r="B23" s="734"/>
      <c r="C23" s="735"/>
      <c r="D23" s="711" t="s">
        <v>200</v>
      </c>
      <c r="E23" s="736"/>
      <c r="F23" s="736"/>
      <c r="G23" s="731"/>
      <c r="H23" s="732"/>
      <c r="I23" s="733"/>
      <c r="J23" s="733"/>
      <c r="K23" s="733"/>
    </row>
    <row r="24" spans="1:11" ht="30" x14ac:dyDescent="0.25">
      <c r="A24" s="737" t="s">
        <v>0</v>
      </c>
      <c r="B24" s="720" t="s">
        <v>176</v>
      </c>
      <c r="C24" s="738" t="s">
        <v>325</v>
      </c>
      <c r="D24" s="715" t="s">
        <v>201</v>
      </c>
      <c r="E24" s="715" t="s">
        <v>189</v>
      </c>
      <c r="F24" s="715" t="s">
        <v>190</v>
      </c>
      <c r="G24" s="715" t="s">
        <v>3</v>
      </c>
      <c r="H24" s="716" t="s">
        <v>4</v>
      </c>
      <c r="I24" s="717" t="s">
        <v>191</v>
      </c>
      <c r="J24" s="718" t="s">
        <v>192</v>
      </c>
      <c r="K24" s="739" t="s">
        <v>4568</v>
      </c>
    </row>
    <row r="25" spans="1:11" ht="60" x14ac:dyDescent="0.25">
      <c r="A25" s="737">
        <v>1201</v>
      </c>
      <c r="B25" s="737">
        <v>67</v>
      </c>
      <c r="C25" s="721" t="s">
        <v>3054</v>
      </c>
      <c r="D25" s="790" t="s">
        <v>303</v>
      </c>
      <c r="E25" s="790" t="s">
        <v>7</v>
      </c>
      <c r="F25" s="790" t="s">
        <v>8</v>
      </c>
      <c r="G25" s="722" t="s">
        <v>9</v>
      </c>
      <c r="H25" s="723" t="s">
        <v>10</v>
      </c>
      <c r="I25" s="724">
        <v>345</v>
      </c>
      <c r="J25" s="724">
        <f>VLOOKUP(A25,CENIK!$A$2:$F$191,6,FALSE)</f>
        <v>0</v>
      </c>
      <c r="K25" s="724">
        <f t="shared" ref="K25:K56" si="1">ROUND(J25*I25,2)</f>
        <v>0</v>
      </c>
    </row>
    <row r="26" spans="1:11" ht="45" x14ac:dyDescent="0.25">
      <c r="A26" s="737">
        <v>1202</v>
      </c>
      <c r="B26" s="737">
        <v>67</v>
      </c>
      <c r="C26" s="721" t="s">
        <v>3055</v>
      </c>
      <c r="D26" s="790" t="s">
        <v>303</v>
      </c>
      <c r="E26" s="790" t="s">
        <v>7</v>
      </c>
      <c r="F26" s="790" t="s">
        <v>8</v>
      </c>
      <c r="G26" s="722" t="s">
        <v>11</v>
      </c>
      <c r="H26" s="723" t="s">
        <v>12</v>
      </c>
      <c r="I26" s="724">
        <v>14</v>
      </c>
      <c r="J26" s="724">
        <f>VLOOKUP(A26,CENIK!$A$2:$F$191,6,FALSE)</f>
        <v>0</v>
      </c>
      <c r="K26" s="724">
        <f t="shared" si="1"/>
        <v>0</v>
      </c>
    </row>
    <row r="27" spans="1:11" ht="60" x14ac:dyDescent="0.25">
      <c r="A27" s="737">
        <v>1205</v>
      </c>
      <c r="B27" s="737">
        <v>67</v>
      </c>
      <c r="C27" s="721" t="s">
        <v>3056</v>
      </c>
      <c r="D27" s="790" t="s">
        <v>303</v>
      </c>
      <c r="E27" s="790" t="s">
        <v>7</v>
      </c>
      <c r="F27" s="790" t="s">
        <v>8</v>
      </c>
      <c r="G27" s="722" t="s">
        <v>942</v>
      </c>
      <c r="H27" s="723" t="s">
        <v>14</v>
      </c>
      <c r="I27" s="724">
        <v>1</v>
      </c>
      <c r="J27" s="724">
        <f>VLOOKUP(A27,CENIK!$A$2:$F$191,6,FALSE)</f>
        <v>0</v>
      </c>
      <c r="K27" s="724">
        <f t="shared" si="1"/>
        <v>0</v>
      </c>
    </row>
    <row r="28" spans="1:11" ht="60" x14ac:dyDescent="0.25">
      <c r="A28" s="737">
        <v>1206</v>
      </c>
      <c r="B28" s="737">
        <v>67</v>
      </c>
      <c r="C28" s="721" t="s">
        <v>3057</v>
      </c>
      <c r="D28" s="790" t="s">
        <v>303</v>
      </c>
      <c r="E28" s="790" t="s">
        <v>7</v>
      </c>
      <c r="F28" s="790" t="s">
        <v>8</v>
      </c>
      <c r="G28" s="722" t="s">
        <v>943</v>
      </c>
      <c r="H28" s="723" t="s">
        <v>14</v>
      </c>
      <c r="I28" s="724">
        <v>1</v>
      </c>
      <c r="J28" s="724">
        <f>VLOOKUP(A28,CENIK!$A$2:$F$191,6,FALSE)</f>
        <v>0</v>
      </c>
      <c r="K28" s="724">
        <f t="shared" si="1"/>
        <v>0</v>
      </c>
    </row>
    <row r="29" spans="1:11" ht="75" x14ac:dyDescent="0.25">
      <c r="A29" s="737">
        <v>1207</v>
      </c>
      <c r="B29" s="737">
        <v>67</v>
      </c>
      <c r="C29" s="721" t="s">
        <v>3058</v>
      </c>
      <c r="D29" s="790" t="s">
        <v>303</v>
      </c>
      <c r="E29" s="790" t="s">
        <v>7</v>
      </c>
      <c r="F29" s="790" t="s">
        <v>8</v>
      </c>
      <c r="G29" s="722" t="s">
        <v>944</v>
      </c>
      <c r="H29" s="723" t="s">
        <v>14</v>
      </c>
      <c r="I29" s="724">
        <v>1</v>
      </c>
      <c r="J29" s="724">
        <f>VLOOKUP(A29,CENIK!$A$2:$F$191,6,FALSE)</f>
        <v>0</v>
      </c>
      <c r="K29" s="724">
        <f t="shared" si="1"/>
        <v>0</v>
      </c>
    </row>
    <row r="30" spans="1:11" ht="75" x14ac:dyDescent="0.25">
      <c r="A30" s="737">
        <v>1208</v>
      </c>
      <c r="B30" s="737">
        <v>67</v>
      </c>
      <c r="C30" s="721" t="s">
        <v>3059</v>
      </c>
      <c r="D30" s="790" t="s">
        <v>303</v>
      </c>
      <c r="E30" s="790" t="s">
        <v>7</v>
      </c>
      <c r="F30" s="790" t="s">
        <v>8</v>
      </c>
      <c r="G30" s="722" t="s">
        <v>945</v>
      </c>
      <c r="H30" s="723" t="s">
        <v>14</v>
      </c>
      <c r="I30" s="724">
        <v>1</v>
      </c>
      <c r="J30" s="724">
        <f>VLOOKUP(A30,CENIK!$A$2:$F$191,6,FALSE)</f>
        <v>0</v>
      </c>
      <c r="K30" s="724">
        <f t="shared" si="1"/>
        <v>0</v>
      </c>
    </row>
    <row r="31" spans="1:11" ht="75" x14ac:dyDescent="0.25">
      <c r="A31" s="737">
        <v>1210</v>
      </c>
      <c r="B31" s="737">
        <v>67</v>
      </c>
      <c r="C31" s="721" t="s">
        <v>3060</v>
      </c>
      <c r="D31" s="790" t="s">
        <v>303</v>
      </c>
      <c r="E31" s="790" t="s">
        <v>7</v>
      </c>
      <c r="F31" s="790" t="s">
        <v>8</v>
      </c>
      <c r="G31" s="722" t="s">
        <v>947</v>
      </c>
      <c r="H31" s="723" t="s">
        <v>14</v>
      </c>
      <c r="I31" s="724">
        <v>1</v>
      </c>
      <c r="J31" s="724">
        <f>VLOOKUP(A31,CENIK!$A$2:$F$191,6,FALSE)</f>
        <v>0</v>
      </c>
      <c r="K31" s="724">
        <f t="shared" si="1"/>
        <v>0</v>
      </c>
    </row>
    <row r="32" spans="1:11" ht="60" x14ac:dyDescent="0.25">
      <c r="A32" s="737">
        <v>1212</v>
      </c>
      <c r="B32" s="737">
        <v>67</v>
      </c>
      <c r="C32" s="721" t="s">
        <v>3061</v>
      </c>
      <c r="D32" s="790" t="s">
        <v>303</v>
      </c>
      <c r="E32" s="790" t="s">
        <v>7</v>
      </c>
      <c r="F32" s="790" t="s">
        <v>8</v>
      </c>
      <c r="G32" s="722" t="s">
        <v>949</v>
      </c>
      <c r="H32" s="723" t="s">
        <v>14</v>
      </c>
      <c r="I32" s="724">
        <v>1</v>
      </c>
      <c r="J32" s="724">
        <f>VLOOKUP(A32,CENIK!$A$2:$F$191,6,FALSE)</f>
        <v>0</v>
      </c>
      <c r="K32" s="724">
        <f t="shared" si="1"/>
        <v>0</v>
      </c>
    </row>
    <row r="33" spans="1:11" ht="45" x14ac:dyDescent="0.25">
      <c r="A33" s="737">
        <v>1301</v>
      </c>
      <c r="B33" s="737">
        <v>67</v>
      </c>
      <c r="C33" s="721" t="s">
        <v>3062</v>
      </c>
      <c r="D33" s="790" t="s">
        <v>303</v>
      </c>
      <c r="E33" s="790" t="s">
        <v>7</v>
      </c>
      <c r="F33" s="790" t="s">
        <v>16</v>
      </c>
      <c r="G33" s="722" t="s">
        <v>17</v>
      </c>
      <c r="H33" s="723" t="s">
        <v>10</v>
      </c>
      <c r="I33" s="724">
        <v>345</v>
      </c>
      <c r="J33" s="724">
        <f>VLOOKUP(A33,CENIK!$A$2:$F$191,6,FALSE)</f>
        <v>0</v>
      </c>
      <c r="K33" s="724">
        <f t="shared" si="1"/>
        <v>0</v>
      </c>
    </row>
    <row r="34" spans="1:11" ht="150" x14ac:dyDescent="0.25">
      <c r="A34" s="737">
        <v>1302</v>
      </c>
      <c r="B34" s="737">
        <v>67</v>
      </c>
      <c r="C34" s="721" t="s">
        <v>3063</v>
      </c>
      <c r="D34" s="790" t="s">
        <v>303</v>
      </c>
      <c r="E34" s="790" t="s">
        <v>7</v>
      </c>
      <c r="F34" s="790" t="s">
        <v>16</v>
      </c>
      <c r="G34" s="722" t="s">
        <v>952</v>
      </c>
      <c r="H34" s="723" t="s">
        <v>10</v>
      </c>
      <c r="I34" s="724">
        <v>345</v>
      </c>
      <c r="J34" s="724">
        <f>VLOOKUP(A34,CENIK!$A$2:$F$191,6,FALSE)</f>
        <v>0</v>
      </c>
      <c r="K34" s="724">
        <f t="shared" si="1"/>
        <v>0</v>
      </c>
    </row>
    <row r="35" spans="1:11" ht="60" x14ac:dyDescent="0.25">
      <c r="A35" s="737">
        <v>1307</v>
      </c>
      <c r="B35" s="737">
        <v>67</v>
      </c>
      <c r="C35" s="721" t="s">
        <v>3064</v>
      </c>
      <c r="D35" s="790" t="s">
        <v>303</v>
      </c>
      <c r="E35" s="790" t="s">
        <v>7</v>
      </c>
      <c r="F35" s="790" t="s">
        <v>16</v>
      </c>
      <c r="G35" s="722" t="s">
        <v>19</v>
      </c>
      <c r="H35" s="723" t="s">
        <v>6</v>
      </c>
      <c r="I35" s="724">
        <v>13</v>
      </c>
      <c r="J35" s="724">
        <f>VLOOKUP(A35,CENIK!$A$2:$F$191,6,FALSE)</f>
        <v>0</v>
      </c>
      <c r="K35" s="724">
        <f t="shared" si="1"/>
        <v>0</v>
      </c>
    </row>
    <row r="36" spans="1:11" ht="60" x14ac:dyDescent="0.25">
      <c r="A36" s="737">
        <v>1310</v>
      </c>
      <c r="B36" s="737">
        <v>67</v>
      </c>
      <c r="C36" s="721" t="s">
        <v>3065</v>
      </c>
      <c r="D36" s="790" t="s">
        <v>303</v>
      </c>
      <c r="E36" s="790" t="s">
        <v>7</v>
      </c>
      <c r="F36" s="790" t="s">
        <v>16</v>
      </c>
      <c r="G36" s="722" t="s">
        <v>23</v>
      </c>
      <c r="H36" s="723" t="s">
        <v>24</v>
      </c>
      <c r="I36" s="724">
        <v>270</v>
      </c>
      <c r="J36" s="724">
        <f>VLOOKUP(A36,CENIK!$A$2:$F$191,6,FALSE)</f>
        <v>0</v>
      </c>
      <c r="K36" s="724">
        <f t="shared" si="1"/>
        <v>0</v>
      </c>
    </row>
    <row r="37" spans="1:11" ht="45" x14ac:dyDescent="0.25">
      <c r="A37" s="737">
        <v>1311</v>
      </c>
      <c r="B37" s="737">
        <v>67</v>
      </c>
      <c r="C37" s="721" t="s">
        <v>3066</v>
      </c>
      <c r="D37" s="790" t="s">
        <v>303</v>
      </c>
      <c r="E37" s="790" t="s">
        <v>7</v>
      </c>
      <c r="F37" s="790" t="s">
        <v>16</v>
      </c>
      <c r="G37" s="722" t="s">
        <v>25</v>
      </c>
      <c r="H37" s="723" t="s">
        <v>14</v>
      </c>
      <c r="I37" s="724">
        <v>1</v>
      </c>
      <c r="J37" s="724">
        <f>VLOOKUP(A37,CENIK!$A$2:$F$191,6,FALSE)</f>
        <v>0</v>
      </c>
      <c r="K37" s="724">
        <f t="shared" si="1"/>
        <v>0</v>
      </c>
    </row>
    <row r="38" spans="1:11" ht="30" x14ac:dyDescent="0.25">
      <c r="A38" s="737">
        <v>1401</v>
      </c>
      <c r="B38" s="737">
        <v>67</v>
      </c>
      <c r="C38" s="721" t="s">
        <v>3067</v>
      </c>
      <c r="D38" s="790" t="s">
        <v>303</v>
      </c>
      <c r="E38" s="790" t="s">
        <v>7</v>
      </c>
      <c r="F38" s="790" t="s">
        <v>27</v>
      </c>
      <c r="G38" s="722" t="s">
        <v>955</v>
      </c>
      <c r="H38" s="723" t="s">
        <v>22</v>
      </c>
      <c r="I38" s="724">
        <v>10</v>
      </c>
      <c r="J38" s="724">
        <f>VLOOKUP(A38,CENIK!$A$2:$F$191,6,FALSE)</f>
        <v>0</v>
      </c>
      <c r="K38" s="724">
        <f t="shared" si="1"/>
        <v>0</v>
      </c>
    </row>
    <row r="39" spans="1:11" ht="30" x14ac:dyDescent="0.25">
      <c r="A39" s="737">
        <v>1402</v>
      </c>
      <c r="B39" s="737">
        <v>67</v>
      </c>
      <c r="C39" s="721" t="s">
        <v>3068</v>
      </c>
      <c r="D39" s="790" t="s">
        <v>303</v>
      </c>
      <c r="E39" s="790" t="s">
        <v>7</v>
      </c>
      <c r="F39" s="790" t="s">
        <v>27</v>
      </c>
      <c r="G39" s="722" t="s">
        <v>956</v>
      </c>
      <c r="H39" s="723" t="s">
        <v>22</v>
      </c>
      <c r="I39" s="724">
        <v>20</v>
      </c>
      <c r="J39" s="724">
        <f>VLOOKUP(A39,CENIK!$A$2:$F$191,6,FALSE)</f>
        <v>0</v>
      </c>
      <c r="K39" s="724">
        <f t="shared" si="1"/>
        <v>0</v>
      </c>
    </row>
    <row r="40" spans="1:11" ht="30" x14ac:dyDescent="0.25">
      <c r="A40" s="737">
        <v>1403</v>
      </c>
      <c r="B40" s="737">
        <v>67</v>
      </c>
      <c r="C40" s="721" t="s">
        <v>3069</v>
      </c>
      <c r="D40" s="790" t="s">
        <v>303</v>
      </c>
      <c r="E40" s="790" t="s">
        <v>7</v>
      </c>
      <c r="F40" s="790" t="s">
        <v>27</v>
      </c>
      <c r="G40" s="722" t="s">
        <v>957</v>
      </c>
      <c r="H40" s="723" t="s">
        <v>22</v>
      </c>
      <c r="I40" s="724">
        <v>10</v>
      </c>
      <c r="J40" s="724">
        <f>VLOOKUP(A40,CENIK!$A$2:$F$191,6,FALSE)</f>
        <v>0</v>
      </c>
      <c r="K40" s="724">
        <f t="shared" si="1"/>
        <v>0</v>
      </c>
    </row>
    <row r="41" spans="1:11" ht="45" x14ac:dyDescent="0.25">
      <c r="A41" s="737">
        <v>12308</v>
      </c>
      <c r="B41" s="737">
        <v>67</v>
      </c>
      <c r="C41" s="721" t="s">
        <v>3070</v>
      </c>
      <c r="D41" s="790" t="s">
        <v>303</v>
      </c>
      <c r="E41" s="790" t="s">
        <v>30</v>
      </c>
      <c r="F41" s="790" t="s">
        <v>31</v>
      </c>
      <c r="G41" s="722" t="s">
        <v>32</v>
      </c>
      <c r="H41" s="723" t="s">
        <v>33</v>
      </c>
      <c r="I41" s="724">
        <v>570</v>
      </c>
      <c r="J41" s="724">
        <f>VLOOKUP(A41,CENIK!$A$2:$F$191,6,FALSE)</f>
        <v>0</v>
      </c>
      <c r="K41" s="724">
        <f t="shared" si="1"/>
        <v>0</v>
      </c>
    </row>
    <row r="42" spans="1:11" ht="30" x14ac:dyDescent="0.25">
      <c r="A42" s="737">
        <v>12328</v>
      </c>
      <c r="B42" s="737">
        <v>67</v>
      </c>
      <c r="C42" s="721" t="s">
        <v>3071</v>
      </c>
      <c r="D42" s="790" t="s">
        <v>303</v>
      </c>
      <c r="E42" s="790" t="s">
        <v>30</v>
      </c>
      <c r="F42" s="790" t="s">
        <v>31</v>
      </c>
      <c r="G42" s="722" t="s">
        <v>37</v>
      </c>
      <c r="H42" s="723" t="s">
        <v>10</v>
      </c>
      <c r="I42" s="724">
        <v>693</v>
      </c>
      <c r="J42" s="724">
        <f>VLOOKUP(A42,CENIK!$A$2:$F$191,6,FALSE)</f>
        <v>0</v>
      </c>
      <c r="K42" s="724">
        <f t="shared" si="1"/>
        <v>0</v>
      </c>
    </row>
    <row r="43" spans="1:11" ht="60" x14ac:dyDescent="0.25">
      <c r="A43" s="737">
        <v>12413</v>
      </c>
      <c r="B43" s="737">
        <v>67</v>
      </c>
      <c r="C43" s="721" t="s">
        <v>3072</v>
      </c>
      <c r="D43" s="790" t="s">
        <v>303</v>
      </c>
      <c r="E43" s="790" t="s">
        <v>30</v>
      </c>
      <c r="F43" s="790" t="s">
        <v>31</v>
      </c>
      <c r="G43" s="722" t="s">
        <v>963</v>
      </c>
      <c r="H43" s="723" t="s">
        <v>12</v>
      </c>
      <c r="I43" s="724">
        <v>1</v>
      </c>
      <c r="J43" s="724">
        <f>VLOOKUP(A43,CENIK!$A$2:$F$191,6,FALSE)</f>
        <v>0</v>
      </c>
      <c r="K43" s="724">
        <f t="shared" si="1"/>
        <v>0</v>
      </c>
    </row>
    <row r="44" spans="1:11" ht="60" x14ac:dyDescent="0.25">
      <c r="A44" s="737">
        <v>21106</v>
      </c>
      <c r="B44" s="737">
        <v>67</v>
      </c>
      <c r="C44" s="721" t="s">
        <v>3073</v>
      </c>
      <c r="D44" s="790" t="s">
        <v>303</v>
      </c>
      <c r="E44" s="790" t="s">
        <v>30</v>
      </c>
      <c r="F44" s="790" t="s">
        <v>31</v>
      </c>
      <c r="G44" s="722" t="s">
        <v>965</v>
      </c>
      <c r="H44" s="723" t="s">
        <v>24</v>
      </c>
      <c r="I44" s="724">
        <v>228</v>
      </c>
      <c r="J44" s="724">
        <f>VLOOKUP(A44,CENIK!$A$2:$F$191,6,FALSE)</f>
        <v>0</v>
      </c>
      <c r="K44" s="724">
        <f t="shared" si="1"/>
        <v>0</v>
      </c>
    </row>
    <row r="45" spans="1:11" ht="30" x14ac:dyDescent="0.25">
      <c r="A45" s="737">
        <v>22103</v>
      </c>
      <c r="B45" s="737">
        <v>67</v>
      </c>
      <c r="C45" s="721" t="s">
        <v>3074</v>
      </c>
      <c r="D45" s="790" t="s">
        <v>303</v>
      </c>
      <c r="E45" s="790" t="s">
        <v>30</v>
      </c>
      <c r="F45" s="790" t="s">
        <v>43</v>
      </c>
      <c r="G45" s="722" t="s">
        <v>48</v>
      </c>
      <c r="H45" s="723" t="s">
        <v>33</v>
      </c>
      <c r="I45" s="724">
        <v>570</v>
      </c>
      <c r="J45" s="724">
        <f>VLOOKUP(A45,CENIK!$A$2:$F$191,6,FALSE)</f>
        <v>0</v>
      </c>
      <c r="K45" s="724">
        <f t="shared" si="1"/>
        <v>0</v>
      </c>
    </row>
    <row r="46" spans="1:11" ht="30" x14ac:dyDescent="0.25">
      <c r="A46" s="737">
        <v>24405</v>
      </c>
      <c r="B46" s="737">
        <v>67</v>
      </c>
      <c r="C46" s="721" t="s">
        <v>3075</v>
      </c>
      <c r="D46" s="790" t="s">
        <v>303</v>
      </c>
      <c r="E46" s="790" t="s">
        <v>30</v>
      </c>
      <c r="F46" s="790" t="s">
        <v>43</v>
      </c>
      <c r="G46" s="722" t="s">
        <v>969</v>
      </c>
      <c r="H46" s="723" t="s">
        <v>24</v>
      </c>
      <c r="I46" s="724">
        <v>228</v>
      </c>
      <c r="J46" s="724">
        <f>VLOOKUP(A46,CENIK!$A$2:$F$191,6,FALSE)</f>
        <v>0</v>
      </c>
      <c r="K46" s="724">
        <f t="shared" si="1"/>
        <v>0</v>
      </c>
    </row>
    <row r="47" spans="1:11" ht="75" x14ac:dyDescent="0.25">
      <c r="A47" s="737">
        <v>31302</v>
      </c>
      <c r="B47" s="737">
        <v>67</v>
      </c>
      <c r="C47" s="721" t="s">
        <v>3076</v>
      </c>
      <c r="D47" s="790" t="s">
        <v>303</v>
      </c>
      <c r="E47" s="790" t="s">
        <v>30</v>
      </c>
      <c r="F47" s="790" t="s">
        <v>43</v>
      </c>
      <c r="G47" s="722" t="s">
        <v>971</v>
      </c>
      <c r="H47" s="723" t="s">
        <v>24</v>
      </c>
      <c r="I47" s="724">
        <v>228</v>
      </c>
      <c r="J47" s="724">
        <f>VLOOKUP(A47,CENIK!$A$2:$F$191,6,FALSE)</f>
        <v>0</v>
      </c>
      <c r="K47" s="724">
        <f t="shared" si="1"/>
        <v>0</v>
      </c>
    </row>
    <row r="48" spans="1:11" ht="30" x14ac:dyDescent="0.25">
      <c r="A48" s="737">
        <v>31602</v>
      </c>
      <c r="B48" s="737">
        <v>67</v>
      </c>
      <c r="C48" s="721" t="s">
        <v>3077</v>
      </c>
      <c r="D48" s="790" t="s">
        <v>303</v>
      </c>
      <c r="E48" s="790" t="s">
        <v>30</v>
      </c>
      <c r="F48" s="740" t="s">
        <v>43</v>
      </c>
      <c r="G48" s="722" t="s">
        <v>973</v>
      </c>
      <c r="H48" s="723" t="s">
        <v>33</v>
      </c>
      <c r="I48" s="724">
        <v>570</v>
      </c>
      <c r="J48" s="724">
        <f>VLOOKUP(A48,CENIK!$A$2:$F$191,6,FALSE)</f>
        <v>0</v>
      </c>
      <c r="K48" s="724">
        <f t="shared" si="1"/>
        <v>0</v>
      </c>
    </row>
    <row r="49" spans="1:11" ht="45" x14ac:dyDescent="0.25">
      <c r="A49" s="737">
        <v>32311</v>
      </c>
      <c r="B49" s="737">
        <v>67</v>
      </c>
      <c r="C49" s="721" t="s">
        <v>3078</v>
      </c>
      <c r="D49" s="790" t="s">
        <v>303</v>
      </c>
      <c r="E49" s="790" t="s">
        <v>30</v>
      </c>
      <c r="F49" s="790" t="s">
        <v>43</v>
      </c>
      <c r="G49" s="722" t="s">
        <v>975</v>
      </c>
      <c r="H49" s="723" t="s">
        <v>33</v>
      </c>
      <c r="I49" s="724">
        <v>570</v>
      </c>
      <c r="J49" s="724">
        <f>VLOOKUP(A49,CENIK!$A$2:$F$191,6,FALSE)</f>
        <v>0</v>
      </c>
      <c r="K49" s="724">
        <f t="shared" si="1"/>
        <v>0</v>
      </c>
    </row>
    <row r="50" spans="1:11" ht="45" x14ac:dyDescent="0.25">
      <c r="A50" s="737">
        <v>3101</v>
      </c>
      <c r="B50" s="737">
        <v>67</v>
      </c>
      <c r="C50" s="721" t="s">
        <v>3079</v>
      </c>
      <c r="D50" s="790" t="s">
        <v>303</v>
      </c>
      <c r="E50" s="790" t="s">
        <v>64</v>
      </c>
      <c r="F50" s="790" t="s">
        <v>65</v>
      </c>
      <c r="G50" s="722" t="s">
        <v>977</v>
      </c>
      <c r="H50" s="723" t="s">
        <v>33</v>
      </c>
      <c r="I50" s="724">
        <v>23</v>
      </c>
      <c r="J50" s="724">
        <f>VLOOKUP(A50,CENIK!$A$2:$F$191,6,FALSE)</f>
        <v>0</v>
      </c>
      <c r="K50" s="724">
        <f t="shared" si="1"/>
        <v>0</v>
      </c>
    </row>
    <row r="51" spans="1:11" ht="60" x14ac:dyDescent="0.25">
      <c r="A51" s="737">
        <v>4101</v>
      </c>
      <c r="B51" s="737">
        <v>67</v>
      </c>
      <c r="C51" s="721" t="s">
        <v>3080</v>
      </c>
      <c r="D51" s="790" t="s">
        <v>303</v>
      </c>
      <c r="E51" s="790" t="s">
        <v>85</v>
      </c>
      <c r="F51" s="790" t="s">
        <v>86</v>
      </c>
      <c r="G51" s="722" t="s">
        <v>459</v>
      </c>
      <c r="H51" s="723" t="s">
        <v>33</v>
      </c>
      <c r="I51" s="724">
        <v>1612</v>
      </c>
      <c r="J51" s="724">
        <f>VLOOKUP(A51,CENIK!$A$2:$F$191,6,FALSE)</f>
        <v>0</v>
      </c>
      <c r="K51" s="724">
        <f t="shared" si="1"/>
        <v>0</v>
      </c>
    </row>
    <row r="52" spans="1:11" ht="60" x14ac:dyDescent="0.25">
      <c r="A52" s="737">
        <v>4105</v>
      </c>
      <c r="B52" s="737">
        <v>67</v>
      </c>
      <c r="C52" s="721" t="s">
        <v>3081</v>
      </c>
      <c r="D52" s="790" t="s">
        <v>303</v>
      </c>
      <c r="E52" s="790" t="s">
        <v>85</v>
      </c>
      <c r="F52" s="790" t="s">
        <v>86</v>
      </c>
      <c r="G52" s="722" t="s">
        <v>982</v>
      </c>
      <c r="H52" s="723" t="s">
        <v>24</v>
      </c>
      <c r="I52" s="724">
        <v>527</v>
      </c>
      <c r="J52" s="724">
        <f>VLOOKUP(A52,CENIK!$A$2:$F$191,6,FALSE)</f>
        <v>0</v>
      </c>
      <c r="K52" s="724">
        <f t="shared" si="1"/>
        <v>0</v>
      </c>
    </row>
    <row r="53" spans="1:11" ht="45" x14ac:dyDescent="0.25">
      <c r="A53" s="737">
        <v>4106</v>
      </c>
      <c r="B53" s="737">
        <v>67</v>
      </c>
      <c r="C53" s="721" t="s">
        <v>3082</v>
      </c>
      <c r="D53" s="790" t="s">
        <v>303</v>
      </c>
      <c r="E53" s="790" t="s">
        <v>85</v>
      </c>
      <c r="F53" s="790" t="s">
        <v>86</v>
      </c>
      <c r="G53" s="722" t="s">
        <v>89</v>
      </c>
      <c r="H53" s="723" t="s">
        <v>24</v>
      </c>
      <c r="I53" s="724">
        <v>487</v>
      </c>
      <c r="J53" s="724">
        <f>VLOOKUP(A53,CENIK!$A$2:$F$191,6,FALSE)</f>
        <v>0</v>
      </c>
      <c r="K53" s="724">
        <f t="shared" si="1"/>
        <v>0</v>
      </c>
    </row>
    <row r="54" spans="1:11" ht="45" x14ac:dyDescent="0.25">
      <c r="A54" s="737">
        <v>4117</v>
      </c>
      <c r="B54" s="737">
        <v>67</v>
      </c>
      <c r="C54" s="721" t="s">
        <v>3083</v>
      </c>
      <c r="D54" s="790" t="s">
        <v>303</v>
      </c>
      <c r="E54" s="790" t="s">
        <v>85</v>
      </c>
      <c r="F54" s="790" t="s">
        <v>86</v>
      </c>
      <c r="G54" s="722" t="s">
        <v>94</v>
      </c>
      <c r="H54" s="723" t="s">
        <v>24</v>
      </c>
      <c r="I54" s="724">
        <v>55</v>
      </c>
      <c r="J54" s="724">
        <f>VLOOKUP(A54,CENIK!$A$2:$F$191,6,FALSE)</f>
        <v>0</v>
      </c>
      <c r="K54" s="724">
        <f t="shared" si="1"/>
        <v>0</v>
      </c>
    </row>
    <row r="55" spans="1:11" ht="45" x14ac:dyDescent="0.25">
      <c r="A55" s="737">
        <v>4121</v>
      </c>
      <c r="B55" s="737">
        <v>67</v>
      </c>
      <c r="C55" s="721" t="s">
        <v>3084</v>
      </c>
      <c r="D55" s="790" t="s">
        <v>303</v>
      </c>
      <c r="E55" s="790" t="s">
        <v>85</v>
      </c>
      <c r="F55" s="790" t="s">
        <v>86</v>
      </c>
      <c r="G55" s="722" t="s">
        <v>986</v>
      </c>
      <c r="H55" s="723" t="s">
        <v>24</v>
      </c>
      <c r="I55" s="724">
        <v>15</v>
      </c>
      <c r="J55" s="724">
        <f>VLOOKUP(A55,CENIK!$A$2:$F$191,6,FALSE)</f>
        <v>0</v>
      </c>
      <c r="K55" s="724">
        <f t="shared" si="1"/>
        <v>0</v>
      </c>
    </row>
    <row r="56" spans="1:11" ht="45" x14ac:dyDescent="0.25">
      <c r="A56" s="737">
        <v>4123</v>
      </c>
      <c r="B56" s="737">
        <v>67</v>
      </c>
      <c r="C56" s="721" t="s">
        <v>3085</v>
      </c>
      <c r="D56" s="790" t="s">
        <v>303</v>
      </c>
      <c r="E56" s="790" t="s">
        <v>85</v>
      </c>
      <c r="F56" s="790" t="s">
        <v>86</v>
      </c>
      <c r="G56" s="722" t="s">
        <v>988</v>
      </c>
      <c r="H56" s="723" t="s">
        <v>24</v>
      </c>
      <c r="I56" s="724">
        <v>527</v>
      </c>
      <c r="J56" s="724">
        <f>VLOOKUP(A56,CENIK!$A$2:$F$191,6,FALSE)</f>
        <v>0</v>
      </c>
      <c r="K56" s="724">
        <f t="shared" si="1"/>
        <v>0</v>
      </c>
    </row>
    <row r="57" spans="1:11" ht="45" x14ac:dyDescent="0.25">
      <c r="A57" s="737">
        <v>4201</v>
      </c>
      <c r="B57" s="737">
        <v>67</v>
      </c>
      <c r="C57" s="721" t="s">
        <v>3086</v>
      </c>
      <c r="D57" s="790" t="s">
        <v>303</v>
      </c>
      <c r="E57" s="790" t="s">
        <v>85</v>
      </c>
      <c r="F57" s="790" t="s">
        <v>98</v>
      </c>
      <c r="G57" s="722" t="s">
        <v>99</v>
      </c>
      <c r="H57" s="723" t="s">
        <v>33</v>
      </c>
      <c r="I57" s="724">
        <v>569</v>
      </c>
      <c r="J57" s="724">
        <f>VLOOKUP(A57,CENIK!$A$2:$F$191,6,FALSE)</f>
        <v>0</v>
      </c>
      <c r="K57" s="724">
        <f t="shared" ref="K57:K77" si="2">ROUND(J57*I57,2)</f>
        <v>0</v>
      </c>
    </row>
    <row r="58" spans="1:11" ht="30" x14ac:dyDescent="0.25">
      <c r="A58" s="737">
        <v>4202</v>
      </c>
      <c r="B58" s="737">
        <v>67</v>
      </c>
      <c r="C58" s="721" t="s">
        <v>3087</v>
      </c>
      <c r="D58" s="790" t="s">
        <v>303</v>
      </c>
      <c r="E58" s="790" t="s">
        <v>85</v>
      </c>
      <c r="F58" s="790" t="s">
        <v>98</v>
      </c>
      <c r="G58" s="722" t="s">
        <v>100</v>
      </c>
      <c r="H58" s="723" t="s">
        <v>33</v>
      </c>
      <c r="I58" s="724">
        <v>569</v>
      </c>
      <c r="J58" s="724">
        <f>VLOOKUP(A58,CENIK!$A$2:$F$191,6,FALSE)</f>
        <v>0</v>
      </c>
      <c r="K58" s="724">
        <f t="shared" si="2"/>
        <v>0</v>
      </c>
    </row>
    <row r="59" spans="1:11" ht="75" x14ac:dyDescent="0.25">
      <c r="A59" s="737">
        <v>4203</v>
      </c>
      <c r="B59" s="737">
        <v>67</v>
      </c>
      <c r="C59" s="721" t="s">
        <v>3088</v>
      </c>
      <c r="D59" s="790" t="s">
        <v>303</v>
      </c>
      <c r="E59" s="790" t="s">
        <v>85</v>
      </c>
      <c r="F59" s="790" t="s">
        <v>98</v>
      </c>
      <c r="G59" s="722" t="s">
        <v>101</v>
      </c>
      <c r="H59" s="723" t="s">
        <v>24</v>
      </c>
      <c r="I59" s="724">
        <v>58</v>
      </c>
      <c r="J59" s="724">
        <f>VLOOKUP(A59,CENIK!$A$2:$F$191,6,FALSE)</f>
        <v>0</v>
      </c>
      <c r="K59" s="724">
        <f t="shared" si="2"/>
        <v>0</v>
      </c>
    </row>
    <row r="60" spans="1:11" ht="60" x14ac:dyDescent="0.25">
      <c r="A60" s="737">
        <v>4204</v>
      </c>
      <c r="B60" s="737">
        <v>67</v>
      </c>
      <c r="C60" s="721" t="s">
        <v>3089</v>
      </c>
      <c r="D60" s="790" t="s">
        <v>303</v>
      </c>
      <c r="E60" s="790" t="s">
        <v>85</v>
      </c>
      <c r="F60" s="790" t="s">
        <v>98</v>
      </c>
      <c r="G60" s="722" t="s">
        <v>102</v>
      </c>
      <c r="H60" s="723" t="s">
        <v>24</v>
      </c>
      <c r="I60" s="724">
        <v>273</v>
      </c>
      <c r="J60" s="724">
        <f>VLOOKUP(A60,CENIK!$A$2:$F$191,6,FALSE)</f>
        <v>0</v>
      </c>
      <c r="K60" s="724">
        <f t="shared" si="2"/>
        <v>0</v>
      </c>
    </row>
    <row r="61" spans="1:11" ht="60" x14ac:dyDescent="0.25">
      <c r="A61" s="737">
        <v>4206</v>
      </c>
      <c r="B61" s="737">
        <v>67</v>
      </c>
      <c r="C61" s="721" t="s">
        <v>3090</v>
      </c>
      <c r="D61" s="790" t="s">
        <v>303</v>
      </c>
      <c r="E61" s="790" t="s">
        <v>85</v>
      </c>
      <c r="F61" s="790" t="s">
        <v>98</v>
      </c>
      <c r="G61" s="722" t="s">
        <v>104</v>
      </c>
      <c r="H61" s="723" t="s">
        <v>24</v>
      </c>
      <c r="I61" s="724">
        <v>529</v>
      </c>
      <c r="J61" s="724">
        <f>VLOOKUP(A61,CENIK!$A$2:$F$191,6,FALSE)</f>
        <v>0</v>
      </c>
      <c r="K61" s="724">
        <f t="shared" si="2"/>
        <v>0</v>
      </c>
    </row>
    <row r="62" spans="1:11" ht="135" x14ac:dyDescent="0.25">
      <c r="A62" s="737">
        <v>6101</v>
      </c>
      <c r="B62" s="737">
        <v>67</v>
      </c>
      <c r="C62" s="721" t="s">
        <v>3091</v>
      </c>
      <c r="D62" s="790" t="s">
        <v>303</v>
      </c>
      <c r="E62" s="790" t="s">
        <v>128</v>
      </c>
      <c r="F62" s="790" t="s">
        <v>129</v>
      </c>
      <c r="G62" s="722" t="s">
        <v>6304</v>
      </c>
      <c r="H62" s="723" t="s">
        <v>10</v>
      </c>
      <c r="I62" s="724">
        <v>345</v>
      </c>
      <c r="J62" s="724">
        <f>VLOOKUP(A62,CENIK!$A$2:$F$191,6,FALSE)</f>
        <v>0</v>
      </c>
      <c r="K62" s="724">
        <f t="shared" si="2"/>
        <v>0</v>
      </c>
    </row>
    <row r="63" spans="1:11" ht="60" x14ac:dyDescent="0.25">
      <c r="A63" s="737">
        <v>6105</v>
      </c>
      <c r="B63" s="737">
        <v>67</v>
      </c>
      <c r="C63" s="721" t="s">
        <v>3092</v>
      </c>
      <c r="D63" s="790" t="s">
        <v>303</v>
      </c>
      <c r="E63" s="790" t="s">
        <v>128</v>
      </c>
      <c r="F63" s="740" t="s">
        <v>129</v>
      </c>
      <c r="G63" s="722" t="s">
        <v>130</v>
      </c>
      <c r="H63" s="723" t="s">
        <v>10</v>
      </c>
      <c r="I63" s="724">
        <v>125</v>
      </c>
      <c r="J63" s="724">
        <f>VLOOKUP(A63,CENIK!$A$2:$F$191,6,FALSE)</f>
        <v>0</v>
      </c>
      <c r="K63" s="724">
        <f t="shared" si="2"/>
        <v>0</v>
      </c>
    </row>
    <row r="64" spans="1:11" ht="120" x14ac:dyDescent="0.25">
      <c r="A64" s="737">
        <v>6202</v>
      </c>
      <c r="B64" s="737">
        <v>67</v>
      </c>
      <c r="C64" s="721" t="s">
        <v>3093</v>
      </c>
      <c r="D64" s="790" t="s">
        <v>303</v>
      </c>
      <c r="E64" s="790" t="s">
        <v>128</v>
      </c>
      <c r="F64" s="790" t="s">
        <v>132</v>
      </c>
      <c r="G64" s="722" t="s">
        <v>991</v>
      </c>
      <c r="H64" s="723" t="s">
        <v>6</v>
      </c>
      <c r="I64" s="724">
        <v>5</v>
      </c>
      <c r="J64" s="724">
        <f>VLOOKUP(A64,CENIK!$A$2:$F$191,6,FALSE)</f>
        <v>0</v>
      </c>
      <c r="K64" s="724">
        <f t="shared" si="2"/>
        <v>0</v>
      </c>
    </row>
    <row r="65" spans="1:11" ht="120" x14ac:dyDescent="0.25">
      <c r="A65" s="737">
        <v>6204</v>
      </c>
      <c r="B65" s="737">
        <v>67</v>
      </c>
      <c r="C65" s="721" t="s">
        <v>3094</v>
      </c>
      <c r="D65" s="790" t="s">
        <v>303</v>
      </c>
      <c r="E65" s="790" t="s">
        <v>128</v>
      </c>
      <c r="F65" s="790" t="s">
        <v>132</v>
      </c>
      <c r="G65" s="722" t="s">
        <v>993</v>
      </c>
      <c r="H65" s="723" t="s">
        <v>6</v>
      </c>
      <c r="I65" s="724">
        <v>8</v>
      </c>
      <c r="J65" s="724">
        <f>VLOOKUP(A65,CENIK!$A$2:$F$191,6,FALSE)</f>
        <v>0</v>
      </c>
      <c r="K65" s="724">
        <f t="shared" si="2"/>
        <v>0</v>
      </c>
    </row>
    <row r="66" spans="1:11" ht="120" x14ac:dyDescent="0.25">
      <c r="A66" s="737">
        <v>6253</v>
      </c>
      <c r="B66" s="737">
        <v>67</v>
      </c>
      <c r="C66" s="721" t="s">
        <v>3095</v>
      </c>
      <c r="D66" s="790" t="s">
        <v>303</v>
      </c>
      <c r="E66" s="790" t="s">
        <v>128</v>
      </c>
      <c r="F66" s="790" t="s">
        <v>132</v>
      </c>
      <c r="G66" s="722" t="s">
        <v>1004</v>
      </c>
      <c r="H66" s="723" t="s">
        <v>6</v>
      </c>
      <c r="I66" s="724">
        <v>15</v>
      </c>
      <c r="J66" s="724">
        <f>VLOOKUP(A66,CENIK!$A$2:$F$191,6,FALSE)</f>
        <v>0</v>
      </c>
      <c r="K66" s="724">
        <f t="shared" si="2"/>
        <v>0</v>
      </c>
    </row>
    <row r="67" spans="1:11" ht="30" x14ac:dyDescent="0.25">
      <c r="A67" s="737">
        <v>6257</v>
      </c>
      <c r="B67" s="737">
        <v>67</v>
      </c>
      <c r="C67" s="721" t="s">
        <v>3096</v>
      </c>
      <c r="D67" s="790" t="s">
        <v>303</v>
      </c>
      <c r="E67" s="790" t="s">
        <v>128</v>
      </c>
      <c r="F67" s="790" t="s">
        <v>132</v>
      </c>
      <c r="G67" s="722" t="s">
        <v>136</v>
      </c>
      <c r="H67" s="723" t="s">
        <v>6</v>
      </c>
      <c r="I67" s="724">
        <v>1</v>
      </c>
      <c r="J67" s="724">
        <f>VLOOKUP(A67,CENIK!$A$2:$F$191,6,FALSE)</f>
        <v>0</v>
      </c>
      <c r="K67" s="724">
        <f t="shared" si="2"/>
        <v>0</v>
      </c>
    </row>
    <row r="68" spans="1:11" ht="345" x14ac:dyDescent="0.25">
      <c r="A68" s="737">
        <v>6301</v>
      </c>
      <c r="B68" s="737">
        <v>67</v>
      </c>
      <c r="C68" s="721" t="s">
        <v>3097</v>
      </c>
      <c r="D68" s="790" t="s">
        <v>303</v>
      </c>
      <c r="E68" s="790" t="s">
        <v>128</v>
      </c>
      <c r="F68" s="790" t="s">
        <v>140</v>
      </c>
      <c r="G68" s="722" t="s">
        <v>1005</v>
      </c>
      <c r="H68" s="723" t="s">
        <v>6</v>
      </c>
      <c r="I68" s="724">
        <v>11</v>
      </c>
      <c r="J68" s="724">
        <f>VLOOKUP(A68,CENIK!$A$2:$F$191,6,FALSE)</f>
        <v>0</v>
      </c>
      <c r="K68" s="724">
        <f t="shared" si="2"/>
        <v>0</v>
      </c>
    </row>
    <row r="69" spans="1:11" ht="120" x14ac:dyDescent="0.25">
      <c r="A69" s="737">
        <v>6304</v>
      </c>
      <c r="B69" s="737">
        <v>67</v>
      </c>
      <c r="C69" s="721" t="s">
        <v>3098</v>
      </c>
      <c r="D69" s="790" t="s">
        <v>303</v>
      </c>
      <c r="E69" s="790" t="s">
        <v>128</v>
      </c>
      <c r="F69" s="790" t="s">
        <v>140</v>
      </c>
      <c r="G69" s="722" t="s">
        <v>142</v>
      </c>
      <c r="H69" s="723" t="s">
        <v>6</v>
      </c>
      <c r="I69" s="724">
        <v>15</v>
      </c>
      <c r="J69" s="724">
        <f>VLOOKUP(A69,CENIK!$A$2:$F$191,6,FALSE)</f>
        <v>0</v>
      </c>
      <c r="K69" s="724">
        <f t="shared" si="2"/>
        <v>0</v>
      </c>
    </row>
    <row r="70" spans="1:11" ht="30" x14ac:dyDescent="0.25">
      <c r="A70" s="737">
        <v>6401</v>
      </c>
      <c r="B70" s="737">
        <v>67</v>
      </c>
      <c r="C70" s="721" t="s">
        <v>3099</v>
      </c>
      <c r="D70" s="790" t="s">
        <v>303</v>
      </c>
      <c r="E70" s="790" t="s">
        <v>128</v>
      </c>
      <c r="F70" s="790" t="s">
        <v>144</v>
      </c>
      <c r="G70" s="722" t="s">
        <v>145</v>
      </c>
      <c r="H70" s="723" t="s">
        <v>10</v>
      </c>
      <c r="I70" s="724">
        <v>470</v>
      </c>
      <c r="J70" s="724">
        <f>VLOOKUP(A70,CENIK!$A$2:$F$191,6,FALSE)</f>
        <v>0</v>
      </c>
      <c r="K70" s="724">
        <f t="shared" si="2"/>
        <v>0</v>
      </c>
    </row>
    <row r="71" spans="1:11" ht="30" x14ac:dyDescent="0.25">
      <c r="A71" s="737">
        <v>6402</v>
      </c>
      <c r="B71" s="737">
        <v>67</v>
      </c>
      <c r="C71" s="721" t="s">
        <v>3100</v>
      </c>
      <c r="D71" s="790" t="s">
        <v>303</v>
      </c>
      <c r="E71" s="790" t="s">
        <v>128</v>
      </c>
      <c r="F71" s="790" t="s">
        <v>144</v>
      </c>
      <c r="G71" s="722" t="s">
        <v>340</v>
      </c>
      <c r="H71" s="723" t="s">
        <v>10</v>
      </c>
      <c r="I71" s="724">
        <v>345</v>
      </c>
      <c r="J71" s="724">
        <f>VLOOKUP(A71,CENIK!$A$2:$F$191,6,FALSE)</f>
        <v>0</v>
      </c>
      <c r="K71" s="724">
        <f t="shared" si="2"/>
        <v>0</v>
      </c>
    </row>
    <row r="72" spans="1:11" ht="30" x14ac:dyDescent="0.25">
      <c r="A72" s="737">
        <v>6403</v>
      </c>
      <c r="B72" s="737">
        <v>67</v>
      </c>
      <c r="C72" s="721" t="s">
        <v>3101</v>
      </c>
      <c r="D72" s="790" t="s">
        <v>303</v>
      </c>
      <c r="E72" s="790" t="s">
        <v>128</v>
      </c>
      <c r="F72" s="790" t="s">
        <v>144</v>
      </c>
      <c r="G72" s="722" t="s">
        <v>341</v>
      </c>
      <c r="H72" s="723" t="s">
        <v>10</v>
      </c>
      <c r="I72" s="724">
        <v>125</v>
      </c>
      <c r="J72" s="724">
        <f>VLOOKUP(A72,CENIK!$A$2:$F$191,6,FALSE)</f>
        <v>0</v>
      </c>
      <c r="K72" s="724">
        <f t="shared" si="2"/>
        <v>0</v>
      </c>
    </row>
    <row r="73" spans="1:11" ht="60" x14ac:dyDescent="0.25">
      <c r="A73" s="737">
        <v>6405</v>
      </c>
      <c r="B73" s="737">
        <v>67</v>
      </c>
      <c r="C73" s="721" t="s">
        <v>3102</v>
      </c>
      <c r="D73" s="790" t="s">
        <v>303</v>
      </c>
      <c r="E73" s="790" t="s">
        <v>128</v>
      </c>
      <c r="F73" s="790" t="s">
        <v>144</v>
      </c>
      <c r="G73" s="722" t="s">
        <v>146</v>
      </c>
      <c r="H73" s="723" t="s">
        <v>10</v>
      </c>
      <c r="I73" s="724">
        <v>345</v>
      </c>
      <c r="J73" s="724">
        <f>VLOOKUP(A73,CENIK!$A$2:$F$191,6,FALSE)</f>
        <v>0</v>
      </c>
      <c r="K73" s="724">
        <f t="shared" si="2"/>
        <v>0</v>
      </c>
    </row>
    <row r="74" spans="1:11" ht="30" x14ac:dyDescent="0.25">
      <c r="A74" s="737">
        <v>6501</v>
      </c>
      <c r="B74" s="737">
        <v>67</v>
      </c>
      <c r="C74" s="721" t="s">
        <v>3103</v>
      </c>
      <c r="D74" s="790" t="s">
        <v>303</v>
      </c>
      <c r="E74" s="790" t="s">
        <v>128</v>
      </c>
      <c r="F74" s="790" t="s">
        <v>147</v>
      </c>
      <c r="G74" s="722" t="s">
        <v>1007</v>
      </c>
      <c r="H74" s="723" t="s">
        <v>6</v>
      </c>
      <c r="I74" s="724">
        <v>1</v>
      </c>
      <c r="J74" s="724">
        <f>VLOOKUP(A74,CENIK!$A$2:$F$191,6,FALSE)</f>
        <v>0</v>
      </c>
      <c r="K74" s="724">
        <f t="shared" si="2"/>
        <v>0</v>
      </c>
    </row>
    <row r="75" spans="1:11" ht="30" x14ac:dyDescent="0.25">
      <c r="A75" s="737">
        <v>6502</v>
      </c>
      <c r="B75" s="737">
        <v>67</v>
      </c>
      <c r="C75" s="721" t="s">
        <v>3104</v>
      </c>
      <c r="D75" s="722" t="s">
        <v>303</v>
      </c>
      <c r="E75" s="722" t="s">
        <v>128</v>
      </c>
      <c r="F75" s="722" t="s">
        <v>147</v>
      </c>
      <c r="G75" s="722" t="s">
        <v>1008</v>
      </c>
      <c r="H75" s="723" t="s">
        <v>6</v>
      </c>
      <c r="I75" s="724">
        <v>1</v>
      </c>
      <c r="J75" s="724">
        <f>VLOOKUP(A75,CENIK!$A$2:$F$191,6,FALSE)</f>
        <v>0</v>
      </c>
      <c r="K75" s="724">
        <f t="shared" si="2"/>
        <v>0</v>
      </c>
    </row>
    <row r="76" spans="1:11" ht="45" x14ac:dyDescent="0.25">
      <c r="A76" s="737">
        <v>6503</v>
      </c>
      <c r="B76" s="737">
        <v>67</v>
      </c>
      <c r="C76" s="721" t="s">
        <v>3105</v>
      </c>
      <c r="D76" s="722" t="s">
        <v>303</v>
      </c>
      <c r="E76" s="722" t="s">
        <v>128</v>
      </c>
      <c r="F76" s="722" t="s">
        <v>147</v>
      </c>
      <c r="G76" s="722" t="s">
        <v>1009</v>
      </c>
      <c r="H76" s="723" t="s">
        <v>6</v>
      </c>
      <c r="I76" s="724">
        <v>7</v>
      </c>
      <c r="J76" s="724">
        <f>VLOOKUP(A76,CENIK!$A$2:$F$191,6,FALSE)</f>
        <v>0</v>
      </c>
      <c r="K76" s="724">
        <f t="shared" si="2"/>
        <v>0</v>
      </c>
    </row>
    <row r="77" spans="1:11" ht="45" x14ac:dyDescent="0.25">
      <c r="A77" s="737">
        <v>6504</v>
      </c>
      <c r="B77" s="737">
        <v>67</v>
      </c>
      <c r="C77" s="721" t="s">
        <v>3106</v>
      </c>
      <c r="D77" s="722" t="s">
        <v>303</v>
      </c>
      <c r="E77" s="722" t="s">
        <v>128</v>
      </c>
      <c r="F77" s="722" t="s">
        <v>147</v>
      </c>
      <c r="G77" s="722" t="s">
        <v>1010</v>
      </c>
      <c r="H77" s="723" t="s">
        <v>6</v>
      </c>
      <c r="I77" s="724">
        <v>2</v>
      </c>
      <c r="J77" s="724">
        <f>VLOOKUP(A77,CENIK!$A$2:$F$191,6,FALSE)</f>
        <v>0</v>
      </c>
      <c r="K77" s="724">
        <f t="shared" si="2"/>
        <v>0</v>
      </c>
    </row>
  </sheetData>
  <sheetProtection algorithmName="SHA-512" hashValue="Zv80w/59TWZ4AUIaUC+axBzvAEgROUiYyi087gI0stIjplODJ/UM0kTPjQANYLBeuAJGa3IrQXvhLATedpFxQw==" saltValue="dwJ1MF2iY+nIFKaarauGeA=="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487"/>
  <sheetViews>
    <sheetView topLeftCell="E115" zoomScale="70" zoomScaleNormal="70" workbookViewId="0">
      <selection activeCell="J124" sqref="J124"/>
    </sheetView>
  </sheetViews>
  <sheetFormatPr defaultRowHeight="15" x14ac:dyDescent="0.25"/>
  <cols>
    <col min="1" max="1" width="9.140625" style="663" hidden="1" customWidth="1"/>
    <col min="2" max="2" width="7.28515625" style="663" hidden="1" customWidth="1"/>
    <col min="3" max="3" width="10.7109375" style="663" hidden="1" customWidth="1"/>
    <col min="4" max="4" width="19.28515625" style="664" hidden="1" customWidth="1"/>
    <col min="5" max="5" width="21.42578125" style="791" customWidth="1"/>
    <col min="6" max="6" width="22.42578125" style="665" customWidth="1"/>
    <col min="7" max="7" width="60.85546875" style="665" customWidth="1"/>
    <col min="8" max="8" width="16" style="667" customWidth="1"/>
    <col min="9" max="11" width="16" style="668" customWidth="1"/>
    <col min="12" max="12" width="14.140625" style="667" customWidth="1"/>
    <col min="13" max="13" width="9.140625" style="667" customWidth="1"/>
    <col min="14" max="16384" width="9.140625" style="667"/>
  </cols>
  <sheetData>
    <row r="1" spans="2:17" ht="26.25" x14ac:dyDescent="0.25">
      <c r="G1" s="792" t="s">
        <v>5659</v>
      </c>
      <c r="J1" s="676"/>
      <c r="K1" s="676"/>
    </row>
    <row r="2" spans="2:17" x14ac:dyDescent="0.25">
      <c r="E2" s="793"/>
      <c r="F2" s="677"/>
    </row>
    <row r="3" spans="2:17" ht="18.75" x14ac:dyDescent="0.3">
      <c r="B3" s="696"/>
      <c r="C3" s="690"/>
      <c r="E3" s="794"/>
      <c r="F3" s="699" t="s">
        <v>331</v>
      </c>
      <c r="G3" s="788" t="s">
        <v>322</v>
      </c>
      <c r="H3" s="701"/>
      <c r="I3" s="702"/>
      <c r="J3" s="702"/>
      <c r="K3" s="795">
        <f>+K20</f>
        <v>0</v>
      </c>
      <c r="N3" s="696"/>
      <c r="O3" s="696"/>
      <c r="P3" s="697"/>
      <c r="Q3" s="697"/>
    </row>
    <row r="5" spans="2:17" ht="26.25" x14ac:dyDescent="0.25">
      <c r="B5" s="663" t="s">
        <v>5660</v>
      </c>
      <c r="D5" s="792"/>
      <c r="E5" s="796"/>
      <c r="F5" s="797"/>
      <c r="G5" s="797"/>
      <c r="H5" s="744"/>
      <c r="I5" s="798"/>
      <c r="J5" s="744"/>
    </row>
    <row r="6" spans="2:17" x14ac:dyDescent="0.25">
      <c r="D6" s="799"/>
      <c r="E6" s="800"/>
      <c r="F6" s="149"/>
      <c r="G6" s="150"/>
      <c r="H6" s="151"/>
      <c r="I6" s="152"/>
      <c r="J6" s="172"/>
      <c r="K6" s="172"/>
    </row>
    <row r="7" spans="2:17" x14ac:dyDescent="0.25">
      <c r="D7" s="799"/>
      <c r="E7" s="800"/>
      <c r="F7" s="154"/>
      <c r="G7" s="155" t="s">
        <v>5661</v>
      </c>
      <c r="H7" s="156"/>
      <c r="I7" s="157"/>
      <c r="J7" s="801"/>
      <c r="K7" s="801"/>
    </row>
    <row r="8" spans="2:17" x14ac:dyDescent="0.25">
      <c r="D8" s="799"/>
      <c r="E8" s="800"/>
      <c r="F8" s="149"/>
      <c r="G8" s="150"/>
      <c r="H8" s="151"/>
      <c r="I8" s="152"/>
      <c r="J8" s="172"/>
      <c r="K8" s="172"/>
    </row>
    <row r="9" spans="2:17" x14ac:dyDescent="0.25">
      <c r="D9" s="799"/>
      <c r="E9" s="800"/>
      <c r="F9" s="149"/>
      <c r="G9" s="150" t="s">
        <v>5662</v>
      </c>
      <c r="H9" s="151"/>
      <c r="I9" s="152"/>
      <c r="J9" s="172"/>
      <c r="K9" s="172">
        <f>K31</f>
        <v>0</v>
      </c>
    </row>
    <row r="10" spans="2:17" x14ac:dyDescent="0.25">
      <c r="D10" s="799"/>
      <c r="E10" s="800"/>
      <c r="F10" s="149"/>
      <c r="G10" s="150" t="s">
        <v>5663</v>
      </c>
      <c r="H10" s="151"/>
      <c r="I10" s="152"/>
      <c r="J10" s="172"/>
      <c r="K10" s="172">
        <f>K57</f>
        <v>0</v>
      </c>
    </row>
    <row r="11" spans="2:17" x14ac:dyDescent="0.25">
      <c r="D11" s="799"/>
      <c r="E11" s="800"/>
      <c r="F11" s="149"/>
      <c r="G11" s="150" t="s">
        <v>5664</v>
      </c>
      <c r="H11" s="151"/>
      <c r="I11" s="152"/>
      <c r="J11" s="172"/>
      <c r="K11" s="172">
        <f>K80</f>
        <v>0</v>
      </c>
    </row>
    <row r="12" spans="2:17" x14ac:dyDescent="0.25">
      <c r="D12" s="799"/>
      <c r="E12" s="800"/>
      <c r="F12" s="149"/>
      <c r="G12" s="150" t="s">
        <v>5665</v>
      </c>
      <c r="H12" s="151"/>
      <c r="I12" s="152"/>
      <c r="J12" s="172"/>
      <c r="K12" s="172">
        <f>K94</f>
        <v>0</v>
      </c>
    </row>
    <row r="13" spans="2:17" x14ac:dyDescent="0.25">
      <c r="D13" s="799"/>
      <c r="E13" s="802"/>
      <c r="F13" s="149"/>
      <c r="G13" s="150" t="s">
        <v>5666</v>
      </c>
      <c r="H13" s="151"/>
      <c r="I13" s="152"/>
      <c r="J13" s="172"/>
      <c r="K13" s="172">
        <f>K190</f>
        <v>0</v>
      </c>
    </row>
    <row r="14" spans="2:17" x14ac:dyDescent="0.25">
      <c r="D14" s="799"/>
      <c r="E14" s="800"/>
      <c r="F14" s="149"/>
      <c r="G14" s="150" t="s">
        <v>5667</v>
      </c>
      <c r="H14" s="151"/>
      <c r="I14" s="152"/>
      <c r="J14" s="172"/>
      <c r="K14" s="172">
        <f>K205</f>
        <v>0</v>
      </c>
    </row>
    <row r="15" spans="2:17" x14ac:dyDescent="0.25">
      <c r="D15" s="799"/>
      <c r="E15" s="800"/>
      <c r="F15" s="149"/>
      <c r="G15" s="150" t="s">
        <v>5668</v>
      </c>
      <c r="H15" s="151"/>
      <c r="I15" s="152"/>
      <c r="J15" s="172"/>
      <c r="K15" s="172">
        <f>K225</f>
        <v>0</v>
      </c>
    </row>
    <row r="16" spans="2:17" x14ac:dyDescent="0.25">
      <c r="D16" s="799"/>
      <c r="E16" s="802"/>
      <c r="F16" s="149"/>
      <c r="G16" s="150" t="s">
        <v>5669</v>
      </c>
      <c r="H16" s="151"/>
      <c r="I16" s="152"/>
      <c r="J16" s="172"/>
      <c r="K16" s="172">
        <f>K402</f>
        <v>0</v>
      </c>
    </row>
    <row r="17" spans="4:11" x14ac:dyDescent="0.25">
      <c r="D17" s="799"/>
      <c r="E17" s="802"/>
      <c r="F17" s="149"/>
      <c r="G17" s="150" t="s">
        <v>5670</v>
      </c>
      <c r="H17" s="151"/>
      <c r="I17" s="152"/>
      <c r="J17" s="172"/>
      <c r="K17" s="172">
        <f>K462</f>
        <v>0</v>
      </c>
    </row>
    <row r="18" spans="4:11" x14ac:dyDescent="0.25">
      <c r="D18" s="799"/>
      <c r="E18" s="802"/>
      <c r="F18" s="149"/>
      <c r="G18" s="150" t="s">
        <v>5671</v>
      </c>
      <c r="H18" s="151"/>
      <c r="I18" s="152"/>
      <c r="J18" s="172"/>
      <c r="K18" s="172">
        <f>K485</f>
        <v>0</v>
      </c>
    </row>
    <row r="19" spans="4:11" x14ac:dyDescent="0.25">
      <c r="D19" s="799"/>
      <c r="E19" s="800"/>
      <c r="F19" s="149"/>
      <c r="G19" s="150"/>
      <c r="H19" s="151"/>
      <c r="I19" s="152"/>
      <c r="J19" s="172"/>
      <c r="K19" s="172"/>
    </row>
    <row r="20" spans="4:11" x14ac:dyDescent="0.25">
      <c r="D20" s="799"/>
      <c r="E20" s="800"/>
      <c r="F20" s="149"/>
      <c r="G20" s="150"/>
      <c r="H20" s="156" t="s">
        <v>5672</v>
      </c>
      <c r="I20" s="157"/>
      <c r="J20" s="801"/>
      <c r="K20" s="801">
        <f>SUM(K9:K18)</f>
        <v>0</v>
      </c>
    </row>
    <row r="21" spans="4:11" x14ac:dyDescent="0.25">
      <c r="D21" s="799"/>
      <c r="E21" s="800"/>
      <c r="F21" s="149"/>
      <c r="G21" s="150"/>
      <c r="H21" s="151"/>
      <c r="I21" s="152"/>
      <c r="J21" s="172"/>
      <c r="K21" s="172"/>
    </row>
    <row r="22" spans="4:11" x14ac:dyDescent="0.25">
      <c r="D22" s="799"/>
      <c r="E22" s="800"/>
      <c r="F22" s="149"/>
      <c r="G22" s="150"/>
      <c r="H22" s="151"/>
      <c r="I22" s="152"/>
      <c r="J22" s="172"/>
      <c r="K22" s="172"/>
    </row>
    <row r="23" spans="4:11" ht="15.75" x14ac:dyDescent="0.25">
      <c r="D23" s="799"/>
      <c r="E23" s="803" t="s">
        <v>326</v>
      </c>
      <c r="F23" s="160" t="s">
        <v>5662</v>
      </c>
      <c r="G23" s="150"/>
      <c r="H23" s="151"/>
      <c r="I23" s="152"/>
      <c r="J23" s="172"/>
      <c r="K23" s="172"/>
    </row>
    <row r="24" spans="4:11" x14ac:dyDescent="0.25">
      <c r="D24" s="799"/>
      <c r="E24" s="154"/>
      <c r="F24" s="149"/>
      <c r="G24" s="161"/>
      <c r="H24" s="151"/>
      <c r="I24" s="152"/>
      <c r="J24" s="172"/>
      <c r="K24" s="172"/>
    </row>
    <row r="25" spans="4:11" ht="39" x14ac:dyDescent="0.25">
      <c r="D25" s="799"/>
      <c r="E25" s="154" t="str">
        <f>CONCATENATE($F$3,$B$5,F25)</f>
        <v>8ČP  01.1</v>
      </c>
      <c r="F25" s="149" t="s">
        <v>5673</v>
      </c>
      <c r="G25" s="162" t="s">
        <v>5674</v>
      </c>
      <c r="H25" s="151" t="s">
        <v>14</v>
      </c>
      <c r="I25" s="588">
        <v>1</v>
      </c>
      <c r="J25" s="552"/>
      <c r="K25" s="804">
        <f>ROUND(I25*J25,2)</f>
        <v>0</v>
      </c>
    </row>
    <row r="26" spans="4:11" x14ac:dyDescent="0.25">
      <c r="D26" s="799"/>
      <c r="E26" s="154"/>
      <c r="F26" s="149"/>
      <c r="G26" s="161"/>
      <c r="H26" s="151"/>
      <c r="I26" s="588"/>
      <c r="J26" s="553"/>
      <c r="K26" s="163"/>
    </row>
    <row r="27" spans="4:11" ht="39" x14ac:dyDescent="0.25">
      <c r="D27" s="799"/>
      <c r="E27" s="154" t="str">
        <f>CONCATENATE($F$3,$B$5,F27)</f>
        <v>8ČP  01.2</v>
      </c>
      <c r="F27" s="149" t="s">
        <v>5675</v>
      </c>
      <c r="G27" s="166" t="s">
        <v>5676</v>
      </c>
      <c r="H27" s="151" t="s">
        <v>14</v>
      </c>
      <c r="I27" s="588">
        <v>1</v>
      </c>
      <c r="J27" s="554"/>
      <c r="K27" s="804">
        <f>ROUND(I27*J27,2)</f>
        <v>0</v>
      </c>
    </row>
    <row r="28" spans="4:11" x14ac:dyDescent="0.25">
      <c r="D28" s="799"/>
      <c r="E28" s="154"/>
      <c r="F28" s="149"/>
      <c r="G28" s="166"/>
      <c r="H28" s="151"/>
      <c r="I28" s="588"/>
      <c r="J28" s="555"/>
      <c r="K28" s="163"/>
    </row>
    <row r="29" spans="4:11" ht="26.25" x14ac:dyDescent="0.25">
      <c r="D29" s="799"/>
      <c r="E29" s="154" t="str">
        <f>CONCATENATE($F$3,$B$5,F29)</f>
        <v>8ČP  01.3</v>
      </c>
      <c r="F29" s="149" t="s">
        <v>5677</v>
      </c>
      <c r="G29" s="166" t="s">
        <v>5678</v>
      </c>
      <c r="H29" s="151" t="s">
        <v>5679</v>
      </c>
      <c r="I29" s="588">
        <v>2</v>
      </c>
      <c r="J29" s="554"/>
      <c r="K29" s="804">
        <f>ROUND(I29*J29,2)</f>
        <v>0</v>
      </c>
    </row>
    <row r="30" spans="4:11" x14ac:dyDescent="0.25">
      <c r="D30" s="799"/>
      <c r="E30" s="154"/>
      <c r="F30" s="149"/>
      <c r="G30" s="166"/>
      <c r="H30" s="171"/>
      <c r="I30" s="589"/>
      <c r="J30" s="933"/>
      <c r="K30" s="163"/>
    </row>
    <row r="31" spans="4:11" ht="15.75" thickBot="1" x14ac:dyDescent="0.3">
      <c r="D31" s="799"/>
      <c r="E31" s="173"/>
      <c r="F31" s="174"/>
      <c r="G31" s="175" t="s">
        <v>5680</v>
      </c>
      <c r="H31" s="176"/>
      <c r="I31" s="590"/>
      <c r="J31" s="934"/>
      <c r="K31" s="566">
        <f>SUM(K25:K29)</f>
        <v>0</v>
      </c>
    </row>
    <row r="32" spans="4:11" ht="15.75" thickTop="1" x14ac:dyDescent="0.25">
      <c r="D32" s="799"/>
      <c r="E32" s="178"/>
      <c r="F32" s="179"/>
      <c r="G32" s="180"/>
      <c r="H32" s="181"/>
      <c r="I32" s="591"/>
      <c r="J32" s="935"/>
      <c r="K32" s="559"/>
    </row>
    <row r="33" spans="4:11" x14ac:dyDescent="0.25">
      <c r="D33" s="799"/>
      <c r="E33" s="178"/>
      <c r="F33" s="179"/>
      <c r="G33" s="180"/>
      <c r="H33" s="181"/>
      <c r="I33" s="591"/>
      <c r="J33" s="935"/>
      <c r="K33" s="559"/>
    </row>
    <row r="34" spans="4:11" x14ac:dyDescent="0.25">
      <c r="D34" s="799"/>
      <c r="E34" s="178"/>
      <c r="F34" s="179"/>
      <c r="G34" s="180"/>
      <c r="H34" s="181"/>
      <c r="I34" s="591"/>
      <c r="J34" s="935"/>
      <c r="K34" s="559"/>
    </row>
    <row r="35" spans="4:11" ht="15.75" x14ac:dyDescent="0.25">
      <c r="D35" s="799"/>
      <c r="E35" s="154"/>
      <c r="F35" s="185" t="s">
        <v>5681</v>
      </c>
      <c r="G35" s="185" t="s">
        <v>5682</v>
      </c>
      <c r="H35" s="151"/>
      <c r="I35" s="591"/>
      <c r="J35" s="935"/>
      <c r="K35" s="193"/>
    </row>
    <row r="36" spans="4:11" ht="15.75" x14ac:dyDescent="0.25">
      <c r="D36" s="799"/>
      <c r="E36" s="154"/>
      <c r="F36" s="185"/>
      <c r="G36" s="166"/>
      <c r="H36" s="151"/>
      <c r="I36" s="591"/>
      <c r="J36" s="935"/>
      <c r="K36" s="193"/>
    </row>
    <row r="37" spans="4:11" ht="26.25" x14ac:dyDescent="0.25">
      <c r="D37" s="799"/>
      <c r="E37" s="178" t="str">
        <f>CONCATENATE($F$3,$B$5,F37)</f>
        <v>8ČP  02.1</v>
      </c>
      <c r="F37" s="179" t="s">
        <v>5683</v>
      </c>
      <c r="G37" s="805" t="s">
        <v>5684</v>
      </c>
      <c r="H37" s="151" t="s">
        <v>33</v>
      </c>
      <c r="I37" s="588">
        <v>70</v>
      </c>
      <c r="J37" s="560"/>
      <c r="K37" s="804">
        <f>ROUND(I37*J37,2)</f>
        <v>0</v>
      </c>
    </row>
    <row r="38" spans="4:11" x14ac:dyDescent="0.25">
      <c r="D38" s="799"/>
      <c r="E38" s="154"/>
      <c r="F38" s="149"/>
      <c r="G38" s="806"/>
      <c r="H38" s="151"/>
      <c r="I38" s="591"/>
      <c r="J38" s="935"/>
      <c r="K38" s="193"/>
    </row>
    <row r="39" spans="4:11" ht="51.75" x14ac:dyDescent="0.25">
      <c r="D39" s="799"/>
      <c r="E39" s="154" t="str">
        <f>CONCATENATE($F$3,$B$5,F39)</f>
        <v>8ČP  02.2</v>
      </c>
      <c r="F39" s="149" t="s">
        <v>5685</v>
      </c>
      <c r="G39" s="805" t="s">
        <v>5686</v>
      </c>
      <c r="H39" s="181" t="s">
        <v>24</v>
      </c>
      <c r="I39" s="592">
        <f>348.2678876*0.6</f>
        <v>208.96073256</v>
      </c>
      <c r="J39" s="560"/>
      <c r="K39" s="804">
        <f>ROUND(I39*J39,2)</f>
        <v>0</v>
      </c>
    </row>
    <row r="40" spans="4:11" x14ac:dyDescent="0.25">
      <c r="D40" s="799"/>
      <c r="E40" s="191"/>
      <c r="F40" s="192"/>
      <c r="G40" s="190"/>
      <c r="H40" s="151"/>
      <c r="I40" s="588"/>
      <c r="J40" s="553"/>
      <c r="K40" s="163"/>
    </row>
    <row r="41" spans="4:11" ht="39" x14ac:dyDescent="0.25">
      <c r="D41" s="799"/>
      <c r="E41" s="154" t="str">
        <f>CONCATENATE($F$3,$B$5,F41)</f>
        <v>8ČP  02.3</v>
      </c>
      <c r="F41" s="149" t="s">
        <v>5687</v>
      </c>
      <c r="G41" s="805" t="s">
        <v>5688</v>
      </c>
      <c r="H41" s="151" t="s">
        <v>24</v>
      </c>
      <c r="I41" s="592">
        <f>348.2678876*0.3</f>
        <v>104.48036628</v>
      </c>
      <c r="J41" s="554"/>
      <c r="K41" s="804">
        <f>ROUND(I41*J41,2)</f>
        <v>0</v>
      </c>
    </row>
    <row r="42" spans="4:11" x14ac:dyDescent="0.25">
      <c r="D42" s="799"/>
      <c r="E42" s="154"/>
      <c r="F42" s="149"/>
      <c r="G42" s="805"/>
      <c r="H42" s="151"/>
      <c r="I42" s="591"/>
      <c r="J42" s="555"/>
      <c r="K42" s="163"/>
    </row>
    <row r="43" spans="4:11" ht="39" x14ac:dyDescent="0.25">
      <c r="D43" s="799"/>
      <c r="E43" s="154" t="str">
        <f>CONCATENATE($F$3,$B$5,F43)</f>
        <v>8ČP  02.4</v>
      </c>
      <c r="F43" s="149" t="s">
        <v>5689</v>
      </c>
      <c r="G43" s="805" t="s">
        <v>5690</v>
      </c>
      <c r="H43" s="151" t="s">
        <v>24</v>
      </c>
      <c r="I43" s="592">
        <f>348.2678876*0.1</f>
        <v>34.826788759999999</v>
      </c>
      <c r="J43" s="554"/>
      <c r="K43" s="804">
        <f>ROUND(I43*J43,2)</f>
        <v>0</v>
      </c>
    </row>
    <row r="44" spans="4:11" x14ac:dyDescent="0.25">
      <c r="D44" s="799"/>
      <c r="E44" s="194"/>
      <c r="F44" s="195"/>
      <c r="G44" s="805"/>
      <c r="H44" s="196"/>
      <c r="I44" s="593"/>
      <c r="J44" s="561"/>
      <c r="K44" s="212"/>
    </row>
    <row r="45" spans="4:11" ht="39" x14ac:dyDescent="0.25">
      <c r="D45" s="799"/>
      <c r="E45" s="154" t="str">
        <f>CONCATENATE($F$3,$B$5,F45)</f>
        <v>8ČP  02.5</v>
      </c>
      <c r="F45" s="149" t="s">
        <v>5691</v>
      </c>
      <c r="G45" s="210" t="s">
        <v>5692</v>
      </c>
      <c r="H45" s="151" t="s">
        <v>10</v>
      </c>
      <c r="I45" s="588">
        <f>4.5*4</f>
        <v>18</v>
      </c>
      <c r="J45" s="554"/>
      <c r="K45" s="804">
        <f>ROUND(I45*J45,2)</f>
        <v>0</v>
      </c>
    </row>
    <row r="46" spans="4:11" x14ac:dyDescent="0.25">
      <c r="D46" s="799"/>
      <c r="E46" s="194"/>
      <c r="F46" s="195" t="s">
        <v>5693</v>
      </c>
      <c r="G46" s="807"/>
      <c r="H46" s="196"/>
      <c r="I46" s="808"/>
      <c r="J46" s="561"/>
      <c r="K46" s="212"/>
    </row>
    <row r="47" spans="4:11" ht="26.25" x14ac:dyDescent="0.25">
      <c r="D47" s="799"/>
      <c r="E47" s="317" t="str">
        <f>CONCATENATE($F$3,$B$5,F47)</f>
        <v>8ČP  02.6</v>
      </c>
      <c r="F47" s="809" t="s">
        <v>5694</v>
      </c>
      <c r="G47" s="805" t="s">
        <v>5695</v>
      </c>
      <c r="H47" s="810" t="s">
        <v>33</v>
      </c>
      <c r="I47" s="209">
        <v>7</v>
      </c>
      <c r="J47" s="936"/>
      <c r="K47" s="804">
        <f>ROUND(I47*J47,2)</f>
        <v>0</v>
      </c>
    </row>
    <row r="48" spans="4:11" x14ac:dyDescent="0.25">
      <c r="D48" s="799"/>
      <c r="E48" s="317"/>
      <c r="F48" s="809"/>
      <c r="G48" s="805"/>
      <c r="H48" s="810"/>
      <c r="I48" s="209"/>
      <c r="J48" s="937"/>
      <c r="K48" s="804"/>
    </row>
    <row r="49" spans="4:11" ht="26.25" x14ac:dyDescent="0.25">
      <c r="D49" s="799"/>
      <c r="E49" s="317" t="str">
        <f>CONCATENATE($F$3,$B$5,F49)</f>
        <v>8ČP  02.7</v>
      </c>
      <c r="F49" s="809" t="s">
        <v>5696</v>
      </c>
      <c r="G49" s="210" t="s">
        <v>5697</v>
      </c>
      <c r="H49" s="151" t="s">
        <v>33</v>
      </c>
      <c r="I49" s="588">
        <v>20</v>
      </c>
      <c r="J49" s="554"/>
      <c r="K49" s="804">
        <f>ROUND(I49*J49,2)</f>
        <v>0</v>
      </c>
    </row>
    <row r="50" spans="4:11" x14ac:dyDescent="0.25">
      <c r="D50" s="799"/>
      <c r="E50" s="194"/>
      <c r="F50" s="195"/>
      <c r="G50" s="805"/>
      <c r="H50" s="810"/>
      <c r="I50" s="209"/>
      <c r="J50" s="937"/>
      <c r="K50" s="804"/>
    </row>
    <row r="51" spans="4:11" ht="39" x14ac:dyDescent="0.25">
      <c r="D51" s="799"/>
      <c r="E51" s="317" t="str">
        <f>CONCATENATE($F$3,$B$5,F51)</f>
        <v>8ČP  02.8</v>
      </c>
      <c r="F51" s="809" t="s">
        <v>5698</v>
      </c>
      <c r="G51" s="805" t="s">
        <v>5699</v>
      </c>
      <c r="H51" s="810" t="s">
        <v>24</v>
      </c>
      <c r="I51" s="592">
        <f>348.2678876*0.6</f>
        <v>208.96073256</v>
      </c>
      <c r="J51" s="936"/>
      <c r="K51" s="804">
        <f>ROUND(I51*J51,2)</f>
        <v>0</v>
      </c>
    </row>
    <row r="52" spans="4:11" x14ac:dyDescent="0.25">
      <c r="D52" s="799"/>
      <c r="E52" s="154"/>
      <c r="F52" s="149"/>
      <c r="G52" s="211"/>
      <c r="H52" s="196"/>
      <c r="I52" s="594"/>
      <c r="J52" s="562"/>
      <c r="K52" s="212"/>
    </row>
    <row r="53" spans="4:11" ht="26.25" x14ac:dyDescent="0.25">
      <c r="D53" s="799"/>
      <c r="E53" s="154" t="str">
        <f>CONCATENATE($F$3,$B$5,F53)</f>
        <v>8ČP  02.9</v>
      </c>
      <c r="F53" s="149" t="s">
        <v>5700</v>
      </c>
      <c r="G53" s="213" t="s">
        <v>5701</v>
      </c>
      <c r="H53" s="810" t="s">
        <v>24</v>
      </c>
      <c r="I53" s="592">
        <f>348.2678876*0.6*0.05</f>
        <v>10.448036628000001</v>
      </c>
      <c r="J53" s="936"/>
      <c r="K53" s="804">
        <f>ROUND(I53*J53,2)</f>
        <v>0</v>
      </c>
    </row>
    <row r="54" spans="4:11" x14ac:dyDescent="0.25">
      <c r="D54" s="799"/>
      <c r="E54" s="191"/>
      <c r="F54" s="192"/>
      <c r="G54" s="213"/>
      <c r="H54" s="151"/>
      <c r="I54" s="215"/>
      <c r="J54" s="555"/>
      <c r="K54" s="163"/>
    </row>
    <row r="55" spans="4:11" x14ac:dyDescent="0.25">
      <c r="D55" s="799"/>
      <c r="E55" s="154" t="str">
        <f>CONCATENATE($F$3,$B$5,F55)</f>
        <v>8ČP  02.10</v>
      </c>
      <c r="F55" s="149" t="s">
        <v>5702</v>
      </c>
      <c r="G55" s="210" t="s">
        <v>5703</v>
      </c>
      <c r="H55" s="151" t="s">
        <v>22</v>
      </c>
      <c r="I55" s="588">
        <v>20</v>
      </c>
      <c r="J55" s="554"/>
      <c r="K55" s="804">
        <f>ROUND(I55*J55,2)</f>
        <v>0</v>
      </c>
    </row>
    <row r="56" spans="4:11" x14ac:dyDescent="0.25">
      <c r="D56" s="799"/>
      <c r="E56" s="154"/>
      <c r="F56" s="149"/>
      <c r="G56" s="210"/>
      <c r="H56" s="151"/>
      <c r="I56" s="588"/>
      <c r="J56" s="555"/>
      <c r="K56" s="163"/>
    </row>
    <row r="57" spans="4:11" ht="15.75" thickBot="1" x14ac:dyDescent="0.3">
      <c r="D57" s="799"/>
      <c r="E57" s="173"/>
      <c r="F57" s="174"/>
      <c r="G57" s="175" t="s">
        <v>5704</v>
      </c>
      <c r="H57" s="176"/>
      <c r="I57" s="590"/>
      <c r="J57" s="934"/>
      <c r="K57" s="566">
        <f>SUM(K37:K55)</f>
        <v>0</v>
      </c>
    </row>
    <row r="58" spans="4:11" ht="15.75" thickTop="1" x14ac:dyDescent="0.25">
      <c r="D58" s="799"/>
      <c r="E58" s="178"/>
      <c r="F58" s="179"/>
      <c r="G58" s="180"/>
      <c r="H58" s="181"/>
      <c r="I58" s="591"/>
      <c r="J58" s="935"/>
      <c r="K58" s="559"/>
    </row>
    <row r="59" spans="4:11" x14ac:dyDescent="0.25">
      <c r="D59" s="799"/>
      <c r="E59" s="178"/>
      <c r="F59" s="179"/>
      <c r="G59" s="180"/>
      <c r="H59" s="181"/>
      <c r="I59" s="591"/>
      <c r="J59" s="935"/>
      <c r="K59" s="559"/>
    </row>
    <row r="60" spans="4:11" ht="15.75" x14ac:dyDescent="0.25">
      <c r="D60" s="799"/>
      <c r="E60" s="154"/>
      <c r="F60" s="185" t="s">
        <v>5705</v>
      </c>
      <c r="G60" s="185" t="s">
        <v>5706</v>
      </c>
      <c r="H60" s="151"/>
      <c r="I60" s="588"/>
      <c r="J60" s="553"/>
      <c r="K60" s="163"/>
    </row>
    <row r="61" spans="4:11" ht="15.75" x14ac:dyDescent="0.25">
      <c r="D61" s="799"/>
      <c r="E61" s="154"/>
      <c r="F61" s="185"/>
      <c r="G61" s="185"/>
      <c r="H61" s="151"/>
      <c r="I61" s="588"/>
      <c r="J61" s="553"/>
      <c r="K61" s="163"/>
    </row>
    <row r="62" spans="4:11" x14ac:dyDescent="0.25">
      <c r="D62" s="799"/>
      <c r="E62" s="317" t="str">
        <f>CONCATENATE($F$3,$B$5,F62)</f>
        <v>8ČP  03.1</v>
      </c>
      <c r="F62" s="809" t="s">
        <v>5707</v>
      </c>
      <c r="G62" s="805" t="s">
        <v>5708</v>
      </c>
      <c r="H62" s="810" t="s">
        <v>24</v>
      </c>
      <c r="I62" s="209">
        <v>1.5</v>
      </c>
      <c r="J62" s="936"/>
      <c r="K62" s="804">
        <f>ROUND(I62*J62,2)</f>
        <v>0</v>
      </c>
    </row>
    <row r="63" spans="4:11" x14ac:dyDescent="0.25">
      <c r="D63" s="799"/>
      <c r="E63" s="811"/>
      <c r="F63" s="812"/>
      <c r="G63" s="805"/>
      <c r="H63" s="810"/>
      <c r="I63" s="209"/>
      <c r="J63" s="937"/>
      <c r="K63" s="563"/>
    </row>
    <row r="64" spans="4:11" ht="26.25" x14ac:dyDescent="0.25">
      <c r="D64" s="799"/>
      <c r="E64" s="317" t="str">
        <f>CONCATENATE($F$3,$B$5,F64)</f>
        <v>8ČP  03.2</v>
      </c>
      <c r="F64" s="809" t="s">
        <v>5709</v>
      </c>
      <c r="G64" s="805" t="s">
        <v>5710</v>
      </c>
      <c r="H64" s="810" t="s">
        <v>24</v>
      </c>
      <c r="I64" s="209">
        <v>2.5</v>
      </c>
      <c r="J64" s="936"/>
      <c r="K64" s="804">
        <f>ROUND(I64*J64,2)</f>
        <v>0</v>
      </c>
    </row>
    <row r="65" spans="4:11" x14ac:dyDescent="0.25">
      <c r="D65" s="799"/>
      <c r="E65" s="317"/>
      <c r="F65" s="809"/>
      <c r="G65" s="805"/>
      <c r="H65" s="810"/>
      <c r="I65" s="209"/>
      <c r="J65" s="937"/>
      <c r="K65" s="804"/>
    </row>
    <row r="66" spans="4:11" ht="26.25" x14ac:dyDescent="0.25">
      <c r="D66" s="799"/>
      <c r="E66" s="317" t="str">
        <f>CONCATENATE($F$3,$B$5,F66)</f>
        <v>8ČP  03.3</v>
      </c>
      <c r="F66" s="809" t="s">
        <v>5711</v>
      </c>
      <c r="G66" s="805" t="s">
        <v>5712</v>
      </c>
      <c r="H66" s="810" t="s">
        <v>24</v>
      </c>
      <c r="I66" s="209">
        <v>1</v>
      </c>
      <c r="J66" s="936"/>
      <c r="K66" s="804">
        <f>ROUND(I66*J66,2)</f>
        <v>0</v>
      </c>
    </row>
    <row r="67" spans="4:11" x14ac:dyDescent="0.25">
      <c r="D67" s="799"/>
      <c r="E67" s="317"/>
      <c r="F67" s="809"/>
      <c r="G67" s="805"/>
      <c r="H67" s="810"/>
      <c r="I67" s="209"/>
      <c r="J67" s="937"/>
      <c r="K67" s="804"/>
    </row>
    <row r="68" spans="4:11" ht="39" x14ac:dyDescent="0.25">
      <c r="D68" s="799"/>
      <c r="E68" s="317" t="str">
        <f>CONCATENATE($F$3,$B$5,F68)</f>
        <v>8ČP  03.4</v>
      </c>
      <c r="F68" s="809" t="s">
        <v>5713</v>
      </c>
      <c r="G68" s="210" t="s">
        <v>5714</v>
      </c>
      <c r="H68" s="810" t="s">
        <v>14</v>
      </c>
      <c r="I68" s="209">
        <v>1</v>
      </c>
      <c r="J68" s="938"/>
      <c r="K68" s="804">
        <f>ROUND(I68*J68,2)</f>
        <v>0</v>
      </c>
    </row>
    <row r="69" spans="4:11" x14ac:dyDescent="0.25">
      <c r="D69" s="799"/>
      <c r="E69" s="317"/>
      <c r="F69" s="809"/>
      <c r="G69" s="210"/>
      <c r="H69" s="810"/>
      <c r="I69" s="209"/>
      <c r="J69" s="937"/>
      <c r="K69" s="804"/>
    </row>
    <row r="70" spans="4:11" x14ac:dyDescent="0.25">
      <c r="D70" s="799"/>
      <c r="E70" s="317" t="str">
        <f>CONCATENATE($F$3,$B$5,F70)</f>
        <v>8ČP  03.5</v>
      </c>
      <c r="F70" s="809" t="s">
        <v>5715</v>
      </c>
      <c r="G70" s="805" t="s">
        <v>5716</v>
      </c>
      <c r="H70" s="810" t="s">
        <v>24</v>
      </c>
      <c r="I70" s="209">
        <v>1</v>
      </c>
      <c r="J70" s="936"/>
      <c r="K70" s="804">
        <f>ROUND(I70*J70,2)</f>
        <v>0</v>
      </c>
    </row>
    <row r="71" spans="4:11" x14ac:dyDescent="0.25">
      <c r="D71" s="799"/>
      <c r="E71" s="317"/>
      <c r="F71" s="809"/>
      <c r="G71" s="210"/>
      <c r="H71" s="810"/>
      <c r="I71" s="209"/>
      <c r="J71" s="937"/>
      <c r="K71" s="804"/>
    </row>
    <row r="72" spans="4:11" ht="26.25" x14ac:dyDescent="0.25">
      <c r="D72" s="799"/>
      <c r="E72" s="317" t="str">
        <f>CONCATENATE($F$3,$B$5,F72)</f>
        <v>8ČP  03.6</v>
      </c>
      <c r="F72" s="809" t="s">
        <v>5717</v>
      </c>
      <c r="G72" s="805" t="s">
        <v>5718</v>
      </c>
      <c r="H72" s="810" t="s">
        <v>24</v>
      </c>
      <c r="I72" s="209">
        <v>1.5</v>
      </c>
      <c r="J72" s="936"/>
      <c r="K72" s="804">
        <f>ROUND(I72*J72,2)</f>
        <v>0</v>
      </c>
    </row>
    <row r="73" spans="4:11" ht="15.75" x14ac:dyDescent="0.25">
      <c r="D73" s="799"/>
      <c r="E73" s="194"/>
      <c r="F73" s="216"/>
      <c r="G73" s="216"/>
      <c r="H73" s="196"/>
      <c r="I73" s="594"/>
      <c r="J73" s="562"/>
      <c r="K73" s="212"/>
    </row>
    <row r="74" spans="4:11" ht="39" x14ac:dyDescent="0.25">
      <c r="D74" s="799"/>
      <c r="E74" s="317" t="str">
        <f>CONCATENATE($F$3,$B$5,F74)</f>
        <v>8ČP  03.7</v>
      </c>
      <c r="F74" s="809" t="s">
        <v>5719</v>
      </c>
      <c r="G74" s="805" t="s">
        <v>5720</v>
      </c>
      <c r="H74" s="810" t="s">
        <v>6</v>
      </c>
      <c r="I74" s="209">
        <v>1</v>
      </c>
      <c r="J74" s="936"/>
      <c r="K74" s="804">
        <f>ROUND(I74*J74,2)</f>
        <v>0</v>
      </c>
    </row>
    <row r="75" spans="4:11" x14ac:dyDescent="0.25">
      <c r="D75" s="799"/>
      <c r="E75" s="317"/>
      <c r="F75" s="809"/>
      <c r="G75" s="805"/>
      <c r="H75" s="810"/>
      <c r="I75" s="209"/>
      <c r="J75" s="937"/>
      <c r="K75" s="804"/>
    </row>
    <row r="76" spans="4:11" ht="26.25" x14ac:dyDescent="0.25">
      <c r="D76" s="799"/>
      <c r="E76" s="317" t="str">
        <f>CONCATENATE($F$3,$B$5,F76)</f>
        <v>8ČP  03.8</v>
      </c>
      <c r="F76" s="809" t="s">
        <v>5721</v>
      </c>
      <c r="G76" s="805" t="s">
        <v>5722</v>
      </c>
      <c r="H76" s="810" t="s">
        <v>6</v>
      </c>
      <c r="I76" s="209">
        <v>1</v>
      </c>
      <c r="J76" s="936"/>
      <c r="K76" s="804">
        <f>ROUND(I76*J76,2)</f>
        <v>0</v>
      </c>
    </row>
    <row r="77" spans="4:11" x14ac:dyDescent="0.25">
      <c r="D77" s="799"/>
      <c r="E77" s="317"/>
      <c r="F77" s="809"/>
      <c r="G77" s="805"/>
      <c r="H77" s="810"/>
      <c r="I77" s="209"/>
      <c r="J77" s="937"/>
      <c r="K77" s="804"/>
    </row>
    <row r="78" spans="4:11" ht="51.75" x14ac:dyDescent="0.25">
      <c r="D78" s="799"/>
      <c r="E78" s="317" t="str">
        <f>CONCATENATE($F$3,$B$5,F78)</f>
        <v>8ČP  03.9</v>
      </c>
      <c r="F78" s="809" t="s">
        <v>5723</v>
      </c>
      <c r="G78" s="805" t="s">
        <v>5724</v>
      </c>
      <c r="H78" s="810" t="s">
        <v>113</v>
      </c>
      <c r="I78" s="209">
        <v>12</v>
      </c>
      <c r="J78" s="936"/>
      <c r="K78" s="804">
        <f>ROUND(I78*J78,2)</f>
        <v>0</v>
      </c>
    </row>
    <row r="79" spans="4:11" x14ac:dyDescent="0.25">
      <c r="D79" s="799"/>
      <c r="E79" s="154"/>
      <c r="F79" s="149"/>
      <c r="G79" s="210"/>
      <c r="H79" s="151"/>
      <c r="I79" s="588"/>
      <c r="J79" s="553"/>
      <c r="K79" s="163"/>
    </row>
    <row r="80" spans="4:11" ht="15.75" thickBot="1" x14ac:dyDescent="0.3">
      <c r="D80" s="799"/>
      <c r="E80" s="173"/>
      <c r="F80" s="174"/>
      <c r="G80" s="175" t="s">
        <v>5725</v>
      </c>
      <c r="H80" s="176"/>
      <c r="I80" s="590"/>
      <c r="J80" s="934"/>
      <c r="K80" s="566">
        <f>SUM(K62:K78)</f>
        <v>0</v>
      </c>
    </row>
    <row r="81" spans="4:11" ht="15.75" thickTop="1" x14ac:dyDescent="0.25">
      <c r="D81" s="799"/>
      <c r="E81" s="178"/>
      <c r="F81" s="179"/>
      <c r="G81" s="180"/>
      <c r="H81" s="181"/>
      <c r="I81" s="591"/>
      <c r="J81" s="935"/>
      <c r="K81" s="559"/>
    </row>
    <row r="82" spans="4:11" x14ac:dyDescent="0.25">
      <c r="D82" s="799"/>
      <c r="E82" s="178"/>
      <c r="F82" s="179"/>
      <c r="G82" s="180"/>
      <c r="H82" s="181"/>
      <c r="I82" s="591"/>
      <c r="J82" s="935"/>
      <c r="K82" s="559"/>
    </row>
    <row r="83" spans="4:11" x14ac:dyDescent="0.25">
      <c r="D83" s="799"/>
      <c r="E83" s="178"/>
      <c r="F83" s="179"/>
      <c r="G83" s="180"/>
      <c r="H83" s="181"/>
      <c r="I83" s="591"/>
      <c r="J83" s="935"/>
      <c r="K83" s="559"/>
    </row>
    <row r="84" spans="4:11" ht="15.75" x14ac:dyDescent="0.25">
      <c r="D84" s="799"/>
      <c r="E84" s="154"/>
      <c r="F84" s="185" t="s">
        <v>5726</v>
      </c>
      <c r="G84" s="185" t="s">
        <v>5727</v>
      </c>
      <c r="H84" s="151"/>
      <c r="I84" s="588"/>
      <c r="J84" s="553"/>
      <c r="K84" s="163"/>
    </row>
    <row r="85" spans="4:11" ht="15.75" x14ac:dyDescent="0.25">
      <c r="D85" s="799"/>
      <c r="E85" s="154"/>
      <c r="F85" s="185"/>
      <c r="G85" s="185"/>
      <c r="H85" s="151"/>
      <c r="I85" s="588"/>
      <c r="J85" s="553"/>
      <c r="K85" s="163"/>
    </row>
    <row r="86" spans="4:11" ht="39" x14ac:dyDescent="0.25">
      <c r="D86" s="799"/>
      <c r="E86" s="317" t="str">
        <f>CONCATENATE($F$3,$B$5,F86)</f>
        <v>8ČP  04.1</v>
      </c>
      <c r="F86" s="809" t="s">
        <v>5728</v>
      </c>
      <c r="G86" s="805" t="s">
        <v>5729</v>
      </c>
      <c r="H86" s="810" t="s">
        <v>33</v>
      </c>
      <c r="I86" s="209">
        <f>5.6*2</f>
        <v>11.2</v>
      </c>
      <c r="J86" s="936"/>
      <c r="K86" s="804">
        <f>ROUND(I86*J86,2)</f>
        <v>0</v>
      </c>
    </row>
    <row r="87" spans="4:11" x14ac:dyDescent="0.25">
      <c r="D87" s="799"/>
      <c r="E87" s="317"/>
      <c r="F87" s="809"/>
      <c r="G87" s="805"/>
      <c r="H87" s="810"/>
      <c r="I87" s="209"/>
      <c r="J87" s="937"/>
      <c r="K87" s="804"/>
    </row>
    <row r="88" spans="4:11" x14ac:dyDescent="0.25">
      <c r="D88" s="799"/>
      <c r="E88" s="317" t="str">
        <f>CONCATENATE($F$3,$B$5,F88)</f>
        <v>8ČP  04.2</v>
      </c>
      <c r="F88" s="809" t="s">
        <v>5730</v>
      </c>
      <c r="G88" s="805" t="s">
        <v>5731</v>
      </c>
      <c r="H88" s="810" t="s">
        <v>6</v>
      </c>
      <c r="I88" s="209">
        <v>1</v>
      </c>
      <c r="J88" s="936"/>
      <c r="K88" s="804">
        <f>ROUND(I88*J88,2)</f>
        <v>0</v>
      </c>
    </row>
    <row r="89" spans="4:11" x14ac:dyDescent="0.25">
      <c r="D89" s="799"/>
      <c r="E89" s="317"/>
      <c r="F89" s="809"/>
      <c r="G89" s="805"/>
      <c r="H89" s="810"/>
      <c r="I89" s="209"/>
      <c r="J89" s="937"/>
      <c r="K89" s="804"/>
    </row>
    <row r="90" spans="4:11" x14ac:dyDescent="0.25">
      <c r="D90" s="799"/>
      <c r="E90" s="317" t="str">
        <f>CONCATENATE($F$3,$B$5,F90)</f>
        <v>8ČP  04.3</v>
      </c>
      <c r="F90" s="809" t="s">
        <v>5732</v>
      </c>
      <c r="G90" s="805" t="s">
        <v>5733</v>
      </c>
      <c r="H90" s="810" t="s">
        <v>6</v>
      </c>
      <c r="I90" s="209">
        <v>4</v>
      </c>
      <c r="J90" s="936"/>
      <c r="K90" s="804">
        <f>ROUND(I90*J90,2)</f>
        <v>0</v>
      </c>
    </row>
    <row r="91" spans="4:11" x14ac:dyDescent="0.25">
      <c r="D91" s="799"/>
      <c r="E91" s="317"/>
      <c r="F91" s="809"/>
      <c r="G91" s="805"/>
      <c r="H91" s="810"/>
      <c r="I91" s="209"/>
      <c r="J91" s="937"/>
      <c r="K91" s="804"/>
    </row>
    <row r="92" spans="4:11" x14ac:dyDescent="0.25">
      <c r="D92" s="799"/>
      <c r="E92" s="317" t="str">
        <f>CONCATENATE($F$3,$B$5,F92)</f>
        <v>8ČP  04.4</v>
      </c>
      <c r="F92" s="809" t="s">
        <v>5734</v>
      </c>
      <c r="G92" s="210" t="s">
        <v>5735</v>
      </c>
      <c r="H92" s="810" t="s">
        <v>6</v>
      </c>
      <c r="I92" s="209">
        <v>4</v>
      </c>
      <c r="J92" s="936"/>
      <c r="K92" s="804">
        <f>ROUND(I92*J92,2)</f>
        <v>0</v>
      </c>
    </row>
    <row r="93" spans="4:11" x14ac:dyDescent="0.25">
      <c r="D93" s="799"/>
      <c r="E93" s="154"/>
      <c r="F93" s="149"/>
      <c r="G93" s="210"/>
      <c r="H93" s="151"/>
      <c r="I93" s="588"/>
      <c r="J93" s="553"/>
      <c r="K93" s="163"/>
    </row>
    <row r="94" spans="4:11" ht="15.75" thickBot="1" x14ac:dyDescent="0.3">
      <c r="D94" s="799"/>
      <c r="E94" s="173"/>
      <c r="F94" s="174"/>
      <c r="G94" s="175" t="s">
        <v>5736</v>
      </c>
      <c r="H94" s="176"/>
      <c r="I94" s="590"/>
      <c r="J94" s="934"/>
      <c r="K94" s="566">
        <f>SUM(K86:K92)</f>
        <v>0</v>
      </c>
    </row>
    <row r="95" spans="4:11" ht="15.75" thickTop="1" x14ac:dyDescent="0.25">
      <c r="D95" s="799"/>
      <c r="E95" s="178"/>
      <c r="F95" s="179"/>
      <c r="G95" s="180"/>
      <c r="H95" s="181"/>
      <c r="I95" s="591"/>
      <c r="J95" s="935"/>
      <c r="K95" s="559"/>
    </row>
    <row r="96" spans="4:11" x14ac:dyDescent="0.25">
      <c r="D96" s="799"/>
      <c r="E96" s="178"/>
      <c r="F96" s="179"/>
      <c r="G96" s="180"/>
      <c r="H96" s="181"/>
      <c r="I96" s="591"/>
      <c r="J96" s="935"/>
      <c r="K96" s="559"/>
    </row>
    <row r="97" spans="4:11" x14ac:dyDescent="0.25">
      <c r="D97" s="799"/>
      <c r="E97" s="178"/>
      <c r="F97" s="179"/>
      <c r="G97" s="180"/>
      <c r="H97" s="181"/>
      <c r="I97" s="591"/>
      <c r="J97" s="935"/>
      <c r="K97" s="559"/>
    </row>
    <row r="98" spans="4:11" ht="15.75" x14ac:dyDescent="0.25">
      <c r="D98" s="799"/>
      <c r="E98" s="154"/>
      <c r="F98" s="185" t="s">
        <v>5737</v>
      </c>
      <c r="G98" s="185" t="s">
        <v>5738</v>
      </c>
      <c r="H98" s="151"/>
      <c r="I98" s="588"/>
      <c r="J98" s="553"/>
      <c r="K98" s="163"/>
    </row>
    <row r="99" spans="4:11" ht="15.75" x14ac:dyDescent="0.25">
      <c r="D99" s="799"/>
      <c r="E99" s="154"/>
      <c r="F99" s="185"/>
      <c r="G99" s="185"/>
      <c r="H99" s="151"/>
      <c r="I99" s="588"/>
      <c r="J99" s="553"/>
      <c r="K99" s="163"/>
    </row>
    <row r="100" spans="4:11" x14ac:dyDescent="0.25">
      <c r="D100" s="799"/>
      <c r="E100" s="813"/>
      <c r="F100" s="814"/>
      <c r="G100" s="723"/>
      <c r="H100" s="723" t="s">
        <v>5739</v>
      </c>
      <c r="I100" s="815" t="s">
        <v>345</v>
      </c>
      <c r="J100" s="754" t="s">
        <v>5740</v>
      </c>
      <c r="K100" s="816" t="s">
        <v>5741</v>
      </c>
    </row>
    <row r="101" spans="4:11" ht="18" x14ac:dyDescent="0.25">
      <c r="D101" s="799"/>
      <c r="E101" s="817"/>
      <c r="F101" s="818" t="s">
        <v>5742</v>
      </c>
      <c r="G101" s="819" t="s">
        <v>5738</v>
      </c>
      <c r="H101" s="820"/>
      <c r="I101" s="821"/>
      <c r="J101" s="755"/>
      <c r="K101" s="822"/>
    </row>
    <row r="102" spans="4:11" ht="15.75" x14ac:dyDescent="0.25">
      <c r="D102" s="799"/>
      <c r="E102" s="823"/>
      <c r="F102" s="824" t="s">
        <v>5743</v>
      </c>
      <c r="G102" s="825" t="s">
        <v>5744</v>
      </c>
      <c r="H102" s="820"/>
      <c r="I102" s="821"/>
      <c r="J102" s="755"/>
      <c r="K102" s="822" t="str">
        <f>IF(E102="S3",H102*J102,"")</f>
        <v/>
      </c>
    </row>
    <row r="103" spans="4:11" ht="71.25" x14ac:dyDescent="0.25">
      <c r="D103" s="799"/>
      <c r="E103" s="826" t="str">
        <f>CONCATENATE($F$3,$B$5,F103)</f>
        <v>8ČP  05.1.1</v>
      </c>
      <c r="F103" s="827" t="s">
        <v>5745</v>
      </c>
      <c r="G103" s="828" t="s">
        <v>5746</v>
      </c>
      <c r="H103" s="820"/>
      <c r="I103" s="821"/>
      <c r="J103" s="755"/>
      <c r="K103" s="822" t="str">
        <f>IF(E103="S3",H103*J103,"")</f>
        <v/>
      </c>
    </row>
    <row r="104" spans="4:11" x14ac:dyDescent="0.25">
      <c r="D104" s="799"/>
      <c r="E104" s="826"/>
      <c r="F104" s="827"/>
      <c r="G104" s="829" t="s">
        <v>5747</v>
      </c>
      <c r="H104" s="829">
        <v>22</v>
      </c>
      <c r="I104" s="830" t="s">
        <v>6</v>
      </c>
      <c r="J104" s="765"/>
      <c r="K104" s="804">
        <f>ROUND(H104*J104,2)</f>
        <v>0</v>
      </c>
    </row>
    <row r="105" spans="4:11" x14ac:dyDescent="0.25">
      <c r="D105" s="799"/>
      <c r="E105" s="826"/>
      <c r="F105" s="827"/>
      <c r="G105" s="829" t="s">
        <v>5748</v>
      </c>
      <c r="H105" s="829">
        <v>13</v>
      </c>
      <c r="I105" s="830" t="s">
        <v>6</v>
      </c>
      <c r="J105" s="765"/>
      <c r="K105" s="804">
        <f>ROUND(H105*J105,2)</f>
        <v>0</v>
      </c>
    </row>
    <row r="106" spans="4:11" ht="15.75" x14ac:dyDescent="0.25">
      <c r="D106" s="799"/>
      <c r="E106" s="823"/>
      <c r="F106" s="824" t="s">
        <v>5749</v>
      </c>
      <c r="G106" s="825" t="s">
        <v>5750</v>
      </c>
      <c r="H106" s="820"/>
      <c r="I106" s="830"/>
      <c r="J106" s="755"/>
      <c r="K106" s="822"/>
    </row>
    <row r="107" spans="4:11" ht="71.25" x14ac:dyDescent="0.25">
      <c r="D107" s="799"/>
      <c r="E107" s="826" t="str">
        <f>CONCATENATE($F$3,$B$5,F107)</f>
        <v>8ČP  05.2.1</v>
      </c>
      <c r="F107" s="827" t="s">
        <v>5751</v>
      </c>
      <c r="G107" s="828" t="s">
        <v>5752</v>
      </c>
      <c r="H107" s="831"/>
      <c r="I107" s="832"/>
      <c r="J107" s="755"/>
      <c r="K107" s="822"/>
    </row>
    <row r="108" spans="4:11" x14ac:dyDescent="0.25">
      <c r="D108" s="799"/>
      <c r="E108" s="826"/>
      <c r="F108" s="827"/>
      <c r="G108" s="828" t="s">
        <v>5753</v>
      </c>
      <c r="H108" s="820">
        <v>1</v>
      </c>
      <c r="I108" s="830" t="s">
        <v>6</v>
      </c>
      <c r="J108" s="765"/>
      <c r="K108" s="804">
        <f>ROUND(H108*J108,2)</f>
        <v>0</v>
      </c>
    </row>
    <row r="109" spans="4:11" ht="15.75" x14ac:dyDescent="0.25">
      <c r="D109" s="799"/>
      <c r="E109" s="823"/>
      <c r="F109" s="824" t="s">
        <v>5754</v>
      </c>
      <c r="G109" s="825" t="s">
        <v>5755</v>
      </c>
      <c r="H109" s="820"/>
      <c r="I109" s="821"/>
      <c r="J109" s="755"/>
      <c r="K109" s="822"/>
    </row>
    <row r="110" spans="4:11" ht="285" x14ac:dyDescent="0.25">
      <c r="D110" s="799"/>
      <c r="E110" s="826" t="str">
        <f>CONCATENATE($F$3,$B$5,F110)</f>
        <v>8ČP  05.3.1</v>
      </c>
      <c r="F110" s="827" t="s">
        <v>5756</v>
      </c>
      <c r="G110" s="833" t="s">
        <v>5757</v>
      </c>
      <c r="H110" s="831"/>
      <c r="I110" s="832"/>
      <c r="J110" s="755"/>
      <c r="K110" s="822"/>
    </row>
    <row r="111" spans="4:11" x14ac:dyDescent="0.25">
      <c r="D111" s="799"/>
      <c r="E111" s="826"/>
      <c r="F111" s="827"/>
      <c r="G111" s="828" t="s">
        <v>5753</v>
      </c>
      <c r="H111" s="820">
        <v>1</v>
      </c>
      <c r="I111" s="830" t="s">
        <v>6</v>
      </c>
      <c r="J111" s="765"/>
      <c r="K111" s="804">
        <f>ROUND(H111*J111,2)</f>
        <v>0</v>
      </c>
    </row>
    <row r="112" spans="4:11" ht="15.75" x14ac:dyDescent="0.25">
      <c r="D112" s="799"/>
      <c r="E112" s="823"/>
      <c r="F112" s="824" t="s">
        <v>5758</v>
      </c>
      <c r="G112" s="845" t="s">
        <v>5759</v>
      </c>
      <c r="H112" s="820"/>
      <c r="I112" s="821"/>
      <c r="J112" s="939"/>
      <c r="K112" s="1091"/>
    </row>
    <row r="113" spans="4:11" ht="409.5" x14ac:dyDescent="0.25">
      <c r="D113" s="799"/>
      <c r="E113" s="1138" t="str">
        <f>CONCATENATE($F$3,$B$5,F113)</f>
        <v>8ČP  2.4.1</v>
      </c>
      <c r="F113" s="1140" t="s">
        <v>5760</v>
      </c>
      <c r="G113" s="1086" t="s">
        <v>6306</v>
      </c>
      <c r="H113" s="831"/>
      <c r="I113" s="832"/>
      <c r="J113" s="1089"/>
      <c r="K113" s="1091"/>
    </row>
    <row r="114" spans="4:11" ht="71.25" x14ac:dyDescent="0.25">
      <c r="D114" s="799"/>
      <c r="E114" s="1139"/>
      <c r="F114" s="1141"/>
      <c r="G114" s="1087" t="s">
        <v>6307</v>
      </c>
      <c r="H114" s="831"/>
      <c r="I114" s="832"/>
      <c r="J114" s="1090"/>
      <c r="K114" s="1092"/>
    </row>
    <row r="115" spans="4:11" x14ac:dyDescent="0.25">
      <c r="D115" s="799"/>
      <c r="E115" s="826"/>
      <c r="F115" s="827"/>
      <c r="G115" s="1085" t="s">
        <v>5753</v>
      </c>
      <c r="H115" s="820">
        <v>1</v>
      </c>
      <c r="I115" s="821" t="s">
        <v>6</v>
      </c>
      <c r="J115" s="1088"/>
      <c r="K115" s="804">
        <f>ROUND(H115*J115,2)</f>
        <v>0</v>
      </c>
    </row>
    <row r="116" spans="4:11" x14ac:dyDescent="0.25">
      <c r="D116" s="799"/>
      <c r="E116" s="826"/>
      <c r="F116" s="827"/>
      <c r="G116" s="829" t="s">
        <v>5761</v>
      </c>
      <c r="H116" s="820">
        <v>18</v>
      </c>
      <c r="I116" s="834" t="s">
        <v>5762</v>
      </c>
      <c r="J116" s="755"/>
      <c r="K116" s="822"/>
    </row>
    <row r="117" spans="4:11" x14ac:dyDescent="0.25">
      <c r="D117" s="799"/>
      <c r="E117" s="826"/>
      <c r="F117" s="827"/>
      <c r="G117" s="829" t="s">
        <v>5763</v>
      </c>
      <c r="H117" s="820">
        <v>440</v>
      </c>
      <c r="I117" s="834" t="s">
        <v>5764</v>
      </c>
      <c r="J117" s="755"/>
      <c r="K117" s="822"/>
    </row>
    <row r="118" spans="4:11" x14ac:dyDescent="0.25">
      <c r="D118" s="799"/>
      <c r="E118" s="826"/>
      <c r="F118" s="827"/>
      <c r="G118" s="829" t="s">
        <v>5765</v>
      </c>
      <c r="H118" s="820">
        <v>200</v>
      </c>
      <c r="I118" s="834" t="s">
        <v>5766</v>
      </c>
      <c r="J118" s="755"/>
      <c r="K118" s="822"/>
    </row>
    <row r="119" spans="4:11" x14ac:dyDescent="0.25">
      <c r="D119" s="799"/>
      <c r="E119" s="826"/>
      <c r="F119" s="827"/>
      <c r="G119" s="829" t="s">
        <v>5767</v>
      </c>
      <c r="H119" s="820">
        <v>80</v>
      </c>
      <c r="I119" s="834" t="s">
        <v>5766</v>
      </c>
      <c r="J119" s="755"/>
      <c r="K119" s="822"/>
    </row>
    <row r="120" spans="4:11" x14ac:dyDescent="0.25">
      <c r="D120" s="799"/>
      <c r="E120" s="826"/>
      <c r="F120" s="827"/>
      <c r="G120" s="835" t="s">
        <v>5768</v>
      </c>
      <c r="H120" s="820">
        <v>279500</v>
      </c>
      <c r="I120" s="834" t="s">
        <v>5766</v>
      </c>
      <c r="J120" s="755"/>
      <c r="K120" s="822"/>
    </row>
    <row r="121" spans="4:11" ht="15.75" x14ac:dyDescent="0.25">
      <c r="D121" s="799"/>
      <c r="E121" s="823"/>
      <c r="F121" s="824" t="s">
        <v>5769</v>
      </c>
      <c r="G121" s="825" t="s">
        <v>5770</v>
      </c>
      <c r="H121" s="829"/>
      <c r="I121" s="821"/>
      <c r="J121" s="755"/>
      <c r="K121" s="822"/>
    </row>
    <row r="122" spans="4:11" ht="171" x14ac:dyDescent="0.25">
      <c r="D122" s="799"/>
      <c r="E122" s="826" t="str">
        <f>CONCATENATE($F$3,$B$5,F122)</f>
        <v>8ČP  05.5.1</v>
      </c>
      <c r="F122" s="827" t="s">
        <v>5771</v>
      </c>
      <c r="G122" s="828" t="s">
        <v>5772</v>
      </c>
      <c r="H122" s="831"/>
      <c r="I122" s="832"/>
      <c r="J122" s="755"/>
      <c r="K122" s="822"/>
    </row>
    <row r="123" spans="4:11" x14ac:dyDescent="0.25">
      <c r="D123" s="799"/>
      <c r="E123" s="826"/>
      <c r="F123" s="827"/>
      <c r="G123" s="723" t="s">
        <v>5753</v>
      </c>
      <c r="H123" s="820">
        <v>2</v>
      </c>
      <c r="I123" s="821" t="s">
        <v>6</v>
      </c>
      <c r="J123" s="755"/>
      <c r="K123" s="804"/>
    </row>
    <row r="124" spans="4:11" x14ac:dyDescent="0.25">
      <c r="D124" s="799"/>
      <c r="E124" s="826"/>
      <c r="F124" s="827"/>
      <c r="G124" s="723" t="s">
        <v>5773</v>
      </c>
      <c r="H124" s="820">
        <v>2.23</v>
      </c>
      <c r="I124" s="836" t="s">
        <v>5774</v>
      </c>
      <c r="J124" s="755"/>
      <c r="K124" s="822"/>
    </row>
    <row r="125" spans="4:11" x14ac:dyDescent="0.25">
      <c r="D125" s="799"/>
      <c r="E125" s="826"/>
      <c r="F125" s="827"/>
      <c r="G125" s="723" t="s">
        <v>5775</v>
      </c>
      <c r="H125" s="820">
        <v>4.88</v>
      </c>
      <c r="I125" s="821" t="s">
        <v>113</v>
      </c>
      <c r="J125" s="755"/>
      <c r="K125" s="822"/>
    </row>
    <row r="126" spans="4:11" x14ac:dyDescent="0.25">
      <c r="D126" s="799"/>
      <c r="E126" s="826"/>
      <c r="F126" s="827"/>
      <c r="G126" s="723" t="s">
        <v>5776</v>
      </c>
      <c r="H126" s="820">
        <v>5.81</v>
      </c>
      <c r="I126" s="821" t="s">
        <v>113</v>
      </c>
      <c r="J126" s="755"/>
      <c r="K126" s="822"/>
    </row>
    <row r="127" spans="4:11" x14ac:dyDescent="0.25">
      <c r="D127" s="799"/>
      <c r="E127" s="826"/>
      <c r="F127" s="827"/>
      <c r="G127" s="723" t="s">
        <v>5777</v>
      </c>
      <c r="H127" s="820">
        <v>1.2</v>
      </c>
      <c r="I127" s="837" t="s">
        <v>5778</v>
      </c>
      <c r="J127" s="755"/>
      <c r="K127" s="822"/>
    </row>
    <row r="128" spans="4:11" x14ac:dyDescent="0.25">
      <c r="D128" s="799"/>
      <c r="E128" s="826"/>
      <c r="F128" s="827"/>
      <c r="G128" s="723" t="s">
        <v>5779</v>
      </c>
      <c r="H128" s="820">
        <v>1.45</v>
      </c>
      <c r="I128" s="837" t="s">
        <v>5778</v>
      </c>
      <c r="J128" s="755"/>
      <c r="K128" s="822"/>
    </row>
    <row r="129" spans="4:11" x14ac:dyDescent="0.25">
      <c r="D129" s="799"/>
      <c r="E129" s="826"/>
      <c r="F129" s="827"/>
      <c r="G129" s="723" t="s">
        <v>5780</v>
      </c>
      <c r="H129" s="820">
        <v>2.65</v>
      </c>
      <c r="I129" s="837" t="s">
        <v>5781</v>
      </c>
      <c r="J129" s="755"/>
      <c r="K129" s="822"/>
    </row>
    <row r="130" spans="4:11" x14ac:dyDescent="0.25">
      <c r="D130" s="799"/>
      <c r="E130" s="826"/>
      <c r="F130" s="827"/>
      <c r="G130" s="723" t="s">
        <v>5782</v>
      </c>
      <c r="H130" s="838">
        <v>2913</v>
      </c>
      <c r="I130" s="837" t="s">
        <v>5783</v>
      </c>
      <c r="J130" s="755"/>
      <c r="K130" s="822"/>
    </row>
    <row r="131" spans="4:11" x14ac:dyDescent="0.25">
      <c r="D131" s="799"/>
      <c r="E131" s="826"/>
      <c r="F131" s="827"/>
      <c r="G131" s="723" t="s">
        <v>5784</v>
      </c>
      <c r="H131" s="838">
        <v>400</v>
      </c>
      <c r="I131" s="837" t="s">
        <v>5785</v>
      </c>
      <c r="J131" s="755"/>
      <c r="K131" s="822"/>
    </row>
    <row r="132" spans="4:11" x14ac:dyDescent="0.25">
      <c r="D132" s="799"/>
      <c r="E132" s="826"/>
      <c r="F132" s="827"/>
      <c r="G132" s="723" t="s">
        <v>5786</v>
      </c>
      <c r="H132" s="838">
        <v>50</v>
      </c>
      <c r="I132" s="821" t="s">
        <v>5787</v>
      </c>
      <c r="J132" s="755"/>
      <c r="K132" s="822"/>
    </row>
    <row r="133" spans="4:11" x14ac:dyDescent="0.25">
      <c r="D133" s="799"/>
      <c r="E133" s="826"/>
      <c r="F133" s="827"/>
      <c r="G133" s="723" t="s">
        <v>5788</v>
      </c>
      <c r="H133" s="838">
        <v>68</v>
      </c>
      <c r="I133" s="837" t="s">
        <v>5789</v>
      </c>
      <c r="J133" s="755"/>
      <c r="K133" s="822"/>
    </row>
    <row r="134" spans="4:11" x14ac:dyDescent="0.25">
      <c r="D134" s="799"/>
      <c r="E134" s="826"/>
      <c r="F134" s="827"/>
      <c r="G134" s="723" t="s">
        <v>5790</v>
      </c>
      <c r="H134" s="838">
        <v>10</v>
      </c>
      <c r="I134" s="837" t="s">
        <v>113</v>
      </c>
      <c r="J134" s="755"/>
      <c r="K134" s="822"/>
    </row>
    <row r="135" spans="4:11" x14ac:dyDescent="0.25">
      <c r="D135" s="799"/>
      <c r="E135" s="826"/>
      <c r="F135" s="827"/>
      <c r="G135" s="722" t="s">
        <v>5791</v>
      </c>
      <c r="H135" s="838">
        <v>200</v>
      </c>
      <c r="I135" s="837" t="s">
        <v>5766</v>
      </c>
      <c r="J135" s="755"/>
      <c r="K135" s="822"/>
    </row>
    <row r="136" spans="4:11" x14ac:dyDescent="0.25">
      <c r="D136" s="799"/>
      <c r="E136" s="826"/>
      <c r="F136" s="827"/>
      <c r="G136" s="723" t="s">
        <v>5792</v>
      </c>
      <c r="H136" s="820">
        <v>80</v>
      </c>
      <c r="I136" s="837" t="s">
        <v>5766</v>
      </c>
      <c r="J136" s="755"/>
      <c r="K136" s="822"/>
    </row>
    <row r="137" spans="4:11" x14ac:dyDescent="0.25">
      <c r="D137" s="799"/>
      <c r="E137" s="826"/>
      <c r="F137" s="827"/>
      <c r="G137" s="723" t="s">
        <v>5793</v>
      </c>
      <c r="H137" s="820"/>
      <c r="I137" s="837" t="s">
        <v>5766</v>
      </c>
      <c r="J137" s="755"/>
      <c r="K137" s="822"/>
    </row>
    <row r="138" spans="4:11" ht="142.5" x14ac:dyDescent="0.25">
      <c r="D138" s="799"/>
      <c r="E138" s="826" t="str">
        <f>CONCATENATE($F$3,$B$5,F138)</f>
        <v>8ČP  05.5.2</v>
      </c>
      <c r="F138" s="827" t="s">
        <v>5794</v>
      </c>
      <c r="G138" s="828" t="s">
        <v>5795</v>
      </c>
      <c r="H138" s="831"/>
      <c r="I138" s="832"/>
      <c r="J138" s="755"/>
      <c r="K138" s="822"/>
    </row>
    <row r="139" spans="4:11" x14ac:dyDescent="0.25">
      <c r="D139" s="799"/>
      <c r="E139" s="826"/>
      <c r="F139" s="827"/>
      <c r="G139" s="723" t="s">
        <v>5753</v>
      </c>
      <c r="H139" s="820">
        <v>1</v>
      </c>
      <c r="I139" s="821" t="s">
        <v>6</v>
      </c>
      <c r="J139" s="765"/>
      <c r="K139" s="804">
        <f>ROUND(H139*J139,2)</f>
        <v>0</v>
      </c>
    </row>
    <row r="140" spans="4:11" x14ac:dyDescent="0.25">
      <c r="D140" s="799"/>
      <c r="E140" s="826"/>
      <c r="F140" s="827"/>
      <c r="G140" s="723" t="s">
        <v>5773</v>
      </c>
      <c r="H140" s="820">
        <v>2.08</v>
      </c>
      <c r="I140" s="836" t="s">
        <v>5774</v>
      </c>
      <c r="J140" s="755"/>
      <c r="K140" s="822"/>
    </row>
    <row r="141" spans="4:11" x14ac:dyDescent="0.25">
      <c r="D141" s="799"/>
      <c r="E141" s="826"/>
      <c r="F141" s="827"/>
      <c r="G141" s="723" t="s">
        <v>5775</v>
      </c>
      <c r="H141" s="820"/>
      <c r="I141" s="821" t="s">
        <v>113</v>
      </c>
      <c r="J141" s="755"/>
      <c r="K141" s="822"/>
    </row>
    <row r="142" spans="4:11" x14ac:dyDescent="0.25">
      <c r="D142" s="799"/>
      <c r="E142" s="826"/>
      <c r="F142" s="827"/>
      <c r="G142" s="723" t="s">
        <v>5776</v>
      </c>
      <c r="H142" s="820">
        <v>4</v>
      </c>
      <c r="I142" s="821" t="s">
        <v>113</v>
      </c>
      <c r="J142" s="755"/>
      <c r="K142" s="822"/>
    </row>
    <row r="143" spans="4:11" x14ac:dyDescent="0.25">
      <c r="D143" s="799"/>
      <c r="E143" s="826"/>
      <c r="F143" s="827"/>
      <c r="G143" s="723" t="s">
        <v>5777</v>
      </c>
      <c r="H143" s="820"/>
      <c r="I143" s="837" t="s">
        <v>5778</v>
      </c>
      <c r="J143" s="755"/>
      <c r="K143" s="822"/>
    </row>
    <row r="144" spans="4:11" x14ac:dyDescent="0.25">
      <c r="D144" s="799"/>
      <c r="E144" s="826"/>
      <c r="F144" s="827"/>
      <c r="G144" s="723" t="s">
        <v>5779</v>
      </c>
      <c r="H144" s="820"/>
      <c r="I144" s="837" t="s">
        <v>5778</v>
      </c>
      <c r="J144" s="755"/>
      <c r="K144" s="822"/>
    </row>
    <row r="145" spans="4:11" x14ac:dyDescent="0.25">
      <c r="D145" s="799"/>
      <c r="E145" s="826"/>
      <c r="F145" s="827"/>
      <c r="G145" s="723" t="s">
        <v>5780</v>
      </c>
      <c r="H145" s="820"/>
      <c r="I145" s="837" t="s">
        <v>5781</v>
      </c>
      <c r="J145" s="755"/>
      <c r="K145" s="822"/>
    </row>
    <row r="146" spans="4:11" x14ac:dyDescent="0.25">
      <c r="D146" s="799"/>
      <c r="E146" s="826"/>
      <c r="F146" s="827"/>
      <c r="G146" s="723" t="s">
        <v>5782</v>
      </c>
      <c r="H146" s="838"/>
      <c r="I146" s="837" t="s">
        <v>5783</v>
      </c>
      <c r="J146" s="755"/>
      <c r="K146" s="822"/>
    </row>
    <row r="147" spans="4:11" x14ac:dyDescent="0.25">
      <c r="D147" s="799"/>
      <c r="E147" s="826"/>
      <c r="F147" s="827"/>
      <c r="G147" s="723" t="s">
        <v>5784</v>
      </c>
      <c r="H147" s="838">
        <v>230</v>
      </c>
      <c r="I147" s="837" t="s">
        <v>5785</v>
      </c>
      <c r="J147" s="755"/>
      <c r="K147" s="822"/>
    </row>
    <row r="148" spans="4:11" x14ac:dyDescent="0.25">
      <c r="D148" s="799"/>
      <c r="E148" s="826"/>
      <c r="F148" s="827"/>
      <c r="G148" s="723" t="s">
        <v>5786</v>
      </c>
      <c r="H148" s="838">
        <v>50</v>
      </c>
      <c r="I148" s="821" t="s">
        <v>5787</v>
      </c>
      <c r="J148" s="755"/>
      <c r="K148" s="822"/>
    </row>
    <row r="149" spans="4:11" x14ac:dyDescent="0.25">
      <c r="D149" s="799"/>
      <c r="E149" s="826"/>
      <c r="F149" s="827"/>
      <c r="G149" s="723" t="s">
        <v>5796</v>
      </c>
      <c r="H149" s="838">
        <v>68</v>
      </c>
      <c r="I149" s="837" t="s">
        <v>5789</v>
      </c>
      <c r="J149" s="755"/>
      <c r="K149" s="822"/>
    </row>
    <row r="150" spans="4:11" x14ac:dyDescent="0.25">
      <c r="D150" s="799"/>
      <c r="E150" s="826"/>
      <c r="F150" s="827"/>
      <c r="G150" s="723" t="s">
        <v>5790</v>
      </c>
      <c r="H150" s="838">
        <v>10</v>
      </c>
      <c r="I150" s="837" t="s">
        <v>113</v>
      </c>
      <c r="J150" s="755"/>
      <c r="K150" s="822"/>
    </row>
    <row r="151" spans="4:11" x14ac:dyDescent="0.25">
      <c r="D151" s="799"/>
      <c r="E151" s="826"/>
      <c r="F151" s="827"/>
      <c r="G151" s="722" t="s">
        <v>5791</v>
      </c>
      <c r="H151" s="838"/>
      <c r="I151" s="837" t="s">
        <v>5766</v>
      </c>
      <c r="J151" s="755"/>
      <c r="K151" s="822"/>
    </row>
    <row r="152" spans="4:11" x14ac:dyDescent="0.25">
      <c r="D152" s="799"/>
      <c r="E152" s="826"/>
      <c r="F152" s="827"/>
      <c r="G152" s="723" t="s">
        <v>5792</v>
      </c>
      <c r="H152" s="838"/>
      <c r="I152" s="837" t="s">
        <v>5766</v>
      </c>
      <c r="J152" s="755"/>
      <c r="K152" s="822"/>
    </row>
    <row r="153" spans="4:11" ht="15.75" x14ac:dyDescent="0.25">
      <c r="D153" s="799"/>
      <c r="E153" s="823"/>
      <c r="F153" s="824" t="s">
        <v>5797</v>
      </c>
      <c r="G153" s="825" t="s">
        <v>5798</v>
      </c>
      <c r="H153" s="820"/>
      <c r="I153" s="821"/>
      <c r="J153" s="755"/>
      <c r="K153" s="822"/>
    </row>
    <row r="154" spans="4:11" ht="213.75" x14ac:dyDescent="0.25">
      <c r="D154" s="799"/>
      <c r="E154" s="826" t="str">
        <f>CONCATENATE($F$3,$B$5,F154)</f>
        <v>8ČP  05.6.1</v>
      </c>
      <c r="F154" s="827" t="s">
        <v>5799</v>
      </c>
      <c r="G154" s="828" t="s">
        <v>5800</v>
      </c>
      <c r="H154" s="820"/>
      <c r="I154" s="821"/>
      <c r="J154" s="755"/>
      <c r="K154" s="822"/>
    </row>
    <row r="155" spans="4:11" x14ac:dyDescent="0.25">
      <c r="D155" s="799"/>
      <c r="E155" s="826"/>
      <c r="F155" s="827"/>
      <c r="G155" s="723" t="s">
        <v>5801</v>
      </c>
      <c r="H155" s="820">
        <v>80</v>
      </c>
      <c r="I155" s="821" t="s">
        <v>5766</v>
      </c>
      <c r="J155" s="755"/>
      <c r="K155" s="822"/>
    </row>
    <row r="156" spans="4:11" x14ac:dyDescent="0.25">
      <c r="D156" s="799"/>
      <c r="E156" s="826"/>
      <c r="F156" s="827"/>
      <c r="G156" s="723" t="s">
        <v>5802</v>
      </c>
      <c r="H156" s="820">
        <v>3.4</v>
      </c>
      <c r="I156" s="821" t="s">
        <v>113</v>
      </c>
      <c r="J156" s="765"/>
      <c r="K156" s="839">
        <f t="shared" ref="K156:K161" si="0">ROUND(H156*J156,2)</f>
        <v>0</v>
      </c>
    </row>
    <row r="157" spans="4:11" x14ac:dyDescent="0.25">
      <c r="D157" s="799"/>
      <c r="E157" s="826"/>
      <c r="F157" s="827"/>
      <c r="G157" s="723" t="s">
        <v>5803</v>
      </c>
      <c r="H157" s="820">
        <v>1</v>
      </c>
      <c r="I157" s="821" t="s">
        <v>6</v>
      </c>
      <c r="J157" s="765"/>
      <c r="K157" s="839">
        <f t="shared" si="0"/>
        <v>0</v>
      </c>
    </row>
    <row r="158" spans="4:11" x14ac:dyDescent="0.25">
      <c r="D158" s="799"/>
      <c r="E158" s="826"/>
      <c r="F158" s="827"/>
      <c r="G158" s="723" t="s">
        <v>5804</v>
      </c>
      <c r="H158" s="820">
        <v>3.4</v>
      </c>
      <c r="I158" s="821" t="s">
        <v>113</v>
      </c>
      <c r="J158" s="765"/>
      <c r="K158" s="839">
        <f t="shared" si="0"/>
        <v>0</v>
      </c>
    </row>
    <row r="159" spans="4:11" x14ac:dyDescent="0.25">
      <c r="D159" s="799"/>
      <c r="E159" s="826"/>
      <c r="F159" s="827"/>
      <c r="G159" s="723" t="s">
        <v>5805</v>
      </c>
      <c r="H159" s="820">
        <v>2</v>
      </c>
      <c r="I159" s="821" t="s">
        <v>6</v>
      </c>
      <c r="J159" s="765"/>
      <c r="K159" s="839">
        <f t="shared" si="0"/>
        <v>0</v>
      </c>
    </row>
    <row r="160" spans="4:11" x14ac:dyDescent="0.25">
      <c r="D160" s="799"/>
      <c r="E160" s="826"/>
      <c r="F160" s="827"/>
      <c r="G160" s="723" t="s">
        <v>5806</v>
      </c>
      <c r="H160" s="820">
        <v>2</v>
      </c>
      <c r="I160" s="821" t="s">
        <v>6</v>
      </c>
      <c r="J160" s="765"/>
      <c r="K160" s="839">
        <f t="shared" si="0"/>
        <v>0</v>
      </c>
    </row>
    <row r="161" spans="4:11" x14ac:dyDescent="0.25">
      <c r="D161" s="799"/>
      <c r="E161" s="826"/>
      <c r="F161" s="827"/>
      <c r="G161" s="723" t="s">
        <v>5807</v>
      </c>
      <c r="H161" s="820">
        <v>3</v>
      </c>
      <c r="I161" s="821" t="s">
        <v>6</v>
      </c>
      <c r="J161" s="765"/>
      <c r="K161" s="839">
        <f t="shared" si="0"/>
        <v>0</v>
      </c>
    </row>
    <row r="162" spans="4:11" ht="71.25" x14ac:dyDescent="0.25">
      <c r="D162" s="799"/>
      <c r="E162" s="826"/>
      <c r="F162" s="827"/>
      <c r="G162" s="828" t="s">
        <v>5808</v>
      </c>
      <c r="H162" s="820"/>
      <c r="I162" s="821"/>
      <c r="J162" s="755"/>
      <c r="K162" s="822"/>
    </row>
    <row r="163" spans="4:11" x14ac:dyDescent="0.25">
      <c r="D163" s="799"/>
      <c r="E163" s="826"/>
      <c r="F163" s="827"/>
      <c r="G163" s="723" t="s">
        <v>5801</v>
      </c>
      <c r="H163" s="820">
        <v>80</v>
      </c>
      <c r="I163" s="821" t="s">
        <v>5766</v>
      </c>
      <c r="J163" s="755"/>
      <c r="K163" s="822"/>
    </row>
    <row r="164" spans="4:11" x14ac:dyDescent="0.25">
      <c r="D164" s="799"/>
      <c r="E164" s="826"/>
      <c r="F164" s="827"/>
      <c r="G164" s="723" t="s">
        <v>5809</v>
      </c>
      <c r="H164" s="820">
        <v>0</v>
      </c>
      <c r="I164" s="821" t="s">
        <v>113</v>
      </c>
      <c r="J164" s="755"/>
      <c r="K164" s="839"/>
    </row>
    <row r="165" spans="4:11" x14ac:dyDescent="0.25">
      <c r="D165" s="799"/>
      <c r="E165" s="826"/>
      <c r="F165" s="827"/>
      <c r="G165" s="722" t="s">
        <v>5810</v>
      </c>
      <c r="H165" s="820">
        <v>1</v>
      </c>
      <c r="I165" s="821" t="s">
        <v>6</v>
      </c>
      <c r="J165" s="765"/>
      <c r="K165" s="839">
        <f>ROUND(H165*J165,2)</f>
        <v>0</v>
      </c>
    </row>
    <row r="166" spans="4:11" ht="15.75" x14ac:dyDescent="0.25">
      <c r="D166" s="799"/>
      <c r="E166" s="840"/>
      <c r="F166" s="841" t="s">
        <v>5811</v>
      </c>
      <c r="G166" s="842" t="s">
        <v>5812</v>
      </c>
      <c r="H166" s="820"/>
      <c r="I166" s="821"/>
      <c r="J166" s="755"/>
      <c r="K166" s="822"/>
    </row>
    <row r="167" spans="4:11" ht="171" x14ac:dyDescent="0.25">
      <c r="D167" s="799"/>
      <c r="E167" s="826" t="str">
        <f>CONCATENATE($F$3,$B$5,F167)</f>
        <v>8ČP  05.7.1</v>
      </c>
      <c r="F167" s="827" t="s">
        <v>5813</v>
      </c>
      <c r="G167" s="828" t="s">
        <v>5814</v>
      </c>
      <c r="H167" s="820"/>
      <c r="I167" s="821"/>
      <c r="J167" s="755"/>
      <c r="K167" s="822"/>
    </row>
    <row r="168" spans="4:11" x14ac:dyDescent="0.25">
      <c r="D168" s="799"/>
      <c r="E168" s="826"/>
      <c r="F168" s="827"/>
      <c r="G168" s="723" t="s">
        <v>5753</v>
      </c>
      <c r="H168" s="820">
        <v>1</v>
      </c>
      <c r="I168" s="821" t="s">
        <v>6</v>
      </c>
      <c r="J168" s="765"/>
      <c r="K168" s="839">
        <f>ROUND(H168*J168,2)</f>
        <v>0</v>
      </c>
    </row>
    <row r="169" spans="4:11" x14ac:dyDescent="0.25">
      <c r="D169" s="799"/>
      <c r="E169" s="826"/>
      <c r="F169" s="827"/>
      <c r="G169" s="723" t="s">
        <v>5815</v>
      </c>
      <c r="H169" s="820">
        <v>110</v>
      </c>
      <c r="I169" s="821" t="s">
        <v>5766</v>
      </c>
      <c r="J169" s="755"/>
      <c r="K169" s="822"/>
    </row>
    <row r="170" spans="4:11" x14ac:dyDescent="0.25">
      <c r="D170" s="799"/>
      <c r="E170" s="826"/>
      <c r="F170" s="827"/>
      <c r="G170" s="723" t="s">
        <v>5816</v>
      </c>
      <c r="H170" s="820">
        <v>350</v>
      </c>
      <c r="I170" s="821" t="s">
        <v>5766</v>
      </c>
      <c r="J170" s="755"/>
      <c r="K170" s="822"/>
    </row>
    <row r="171" spans="4:11" x14ac:dyDescent="0.25">
      <c r="D171" s="799"/>
      <c r="E171" s="826"/>
      <c r="F171" s="827"/>
      <c r="G171" s="723" t="s">
        <v>5817</v>
      </c>
      <c r="H171" s="820">
        <v>280</v>
      </c>
      <c r="I171" s="821" t="s">
        <v>5766</v>
      </c>
      <c r="J171" s="755"/>
      <c r="K171" s="822"/>
    </row>
    <row r="172" spans="4:11" x14ac:dyDescent="0.25">
      <c r="D172" s="799"/>
      <c r="E172" s="826"/>
      <c r="F172" s="827"/>
      <c r="G172" s="723" t="s">
        <v>5818</v>
      </c>
      <c r="H172" s="820">
        <v>1</v>
      </c>
      <c r="I172" s="821" t="s">
        <v>6</v>
      </c>
      <c r="J172" s="765"/>
      <c r="K172" s="839">
        <f>ROUND(H172*J172,2)</f>
        <v>0</v>
      </c>
    </row>
    <row r="173" spans="4:11" x14ac:dyDescent="0.25">
      <c r="D173" s="799"/>
      <c r="E173" s="826"/>
      <c r="F173" s="827"/>
      <c r="G173" s="723" t="s">
        <v>5819</v>
      </c>
      <c r="H173" s="820">
        <v>1</v>
      </c>
      <c r="I173" s="821" t="s">
        <v>6</v>
      </c>
      <c r="J173" s="765"/>
      <c r="K173" s="839">
        <f>ROUND(H173*J173,2)</f>
        <v>0</v>
      </c>
    </row>
    <row r="174" spans="4:11" x14ac:dyDescent="0.25">
      <c r="D174" s="799"/>
      <c r="E174" s="826"/>
      <c r="F174" s="827"/>
      <c r="G174" s="723" t="s">
        <v>5820</v>
      </c>
      <c r="H174" s="820">
        <v>1</v>
      </c>
      <c r="I174" s="821" t="s">
        <v>6</v>
      </c>
      <c r="J174" s="765"/>
      <c r="K174" s="839">
        <f>ROUND(H174*J174,2)</f>
        <v>0</v>
      </c>
    </row>
    <row r="175" spans="4:11" ht="15.75" x14ac:dyDescent="0.25">
      <c r="D175" s="799"/>
      <c r="E175" s="823"/>
      <c r="F175" s="824" t="s">
        <v>5821</v>
      </c>
      <c r="G175" s="842" t="s">
        <v>5822</v>
      </c>
      <c r="H175" s="820"/>
      <c r="I175" s="821"/>
      <c r="J175" s="755"/>
      <c r="K175" s="822"/>
    </row>
    <row r="176" spans="4:11" ht="42.75" x14ac:dyDescent="0.25">
      <c r="D176" s="799"/>
      <c r="E176" s="826" t="str">
        <f>CONCATENATE($F$3,$B$5,F176)</f>
        <v>8ČP  05.8.1</v>
      </c>
      <c r="F176" s="827" t="s">
        <v>5823</v>
      </c>
      <c r="G176" s="828" t="s">
        <v>5824</v>
      </c>
      <c r="H176" s="820"/>
      <c r="I176" s="821"/>
      <c r="J176" s="755"/>
      <c r="K176" s="822"/>
    </row>
    <row r="177" spans="4:11" x14ac:dyDescent="0.25">
      <c r="D177" s="799"/>
      <c r="E177" s="826"/>
      <c r="F177" s="827"/>
      <c r="G177" s="723" t="s">
        <v>5825</v>
      </c>
      <c r="H177" s="723">
        <v>1</v>
      </c>
      <c r="I177" s="821" t="s">
        <v>6</v>
      </c>
      <c r="J177" s="765"/>
      <c r="K177" s="839">
        <f>ROUND(H177*J177,2)</f>
        <v>0</v>
      </c>
    </row>
    <row r="178" spans="4:11" x14ac:dyDescent="0.25">
      <c r="D178" s="799"/>
      <c r="E178" s="826"/>
      <c r="F178" s="827"/>
      <c r="G178" s="723" t="s">
        <v>5826</v>
      </c>
      <c r="H178" s="723">
        <v>2</v>
      </c>
      <c r="I178" s="821" t="s">
        <v>6</v>
      </c>
      <c r="J178" s="765"/>
      <c r="K178" s="839">
        <f>ROUND(H178*J178,2)</f>
        <v>0</v>
      </c>
    </row>
    <row r="179" spans="4:11" ht="15.75" x14ac:dyDescent="0.25">
      <c r="D179" s="799"/>
      <c r="E179" s="823"/>
      <c r="F179" s="824" t="s">
        <v>5827</v>
      </c>
      <c r="G179" s="825" t="s">
        <v>5828</v>
      </c>
      <c r="H179" s="820"/>
      <c r="I179" s="821"/>
      <c r="J179" s="755"/>
      <c r="K179" s="822"/>
    </row>
    <row r="180" spans="4:11" ht="99.75" x14ac:dyDescent="0.25">
      <c r="D180" s="799"/>
      <c r="E180" s="826" t="str">
        <f>CONCATENATE($F$3,$B$5,F180)</f>
        <v>8ČP  05.9.1</v>
      </c>
      <c r="F180" s="827" t="s">
        <v>5829</v>
      </c>
      <c r="G180" s="828" t="s">
        <v>5830</v>
      </c>
      <c r="H180" s="820"/>
      <c r="I180" s="821"/>
      <c r="J180" s="755"/>
      <c r="K180" s="822"/>
    </row>
    <row r="181" spans="4:11" x14ac:dyDescent="0.25">
      <c r="D181" s="799"/>
      <c r="E181" s="826"/>
      <c r="F181" s="827"/>
      <c r="G181" s="723" t="s">
        <v>5831</v>
      </c>
      <c r="H181" s="820">
        <v>5</v>
      </c>
      <c r="I181" s="821" t="s">
        <v>113</v>
      </c>
      <c r="J181" s="765"/>
      <c r="K181" s="839">
        <f>ROUND(H181*J181,2)</f>
        <v>0</v>
      </c>
    </row>
    <row r="182" spans="4:11" x14ac:dyDescent="0.25">
      <c r="D182" s="799"/>
      <c r="E182" s="826"/>
      <c r="F182" s="827"/>
      <c r="G182" s="723" t="s">
        <v>5832</v>
      </c>
      <c r="H182" s="820">
        <v>2</v>
      </c>
      <c r="I182" s="821" t="s">
        <v>6</v>
      </c>
      <c r="J182" s="765"/>
      <c r="K182" s="839">
        <f>ROUND(H182*J182,2)</f>
        <v>0</v>
      </c>
    </row>
    <row r="183" spans="4:11" ht="114" x14ac:dyDescent="0.25">
      <c r="D183" s="799"/>
      <c r="E183" s="826" t="str">
        <f>CONCATENATE($F$3,$B$5,F183)</f>
        <v>8ČP  05.9.2</v>
      </c>
      <c r="F183" s="827" t="s">
        <v>5833</v>
      </c>
      <c r="G183" s="828" t="s">
        <v>5834</v>
      </c>
      <c r="H183" s="820"/>
      <c r="I183" s="821"/>
      <c r="J183" s="755"/>
      <c r="K183" s="822"/>
    </row>
    <row r="184" spans="4:11" x14ac:dyDescent="0.25">
      <c r="D184" s="799"/>
      <c r="E184" s="826"/>
      <c r="F184" s="827"/>
      <c r="G184" s="723" t="s">
        <v>5831</v>
      </c>
      <c r="H184" s="820">
        <v>5</v>
      </c>
      <c r="I184" s="821" t="s">
        <v>113</v>
      </c>
      <c r="J184" s="765"/>
      <c r="K184" s="839">
        <f>ROUND(H184*J184,2)</f>
        <v>0</v>
      </c>
    </row>
    <row r="185" spans="4:11" x14ac:dyDescent="0.25">
      <c r="D185" s="799"/>
      <c r="E185" s="826"/>
      <c r="F185" s="827"/>
      <c r="G185" s="723" t="s">
        <v>5832</v>
      </c>
      <c r="H185" s="820">
        <v>2</v>
      </c>
      <c r="I185" s="821" t="s">
        <v>6</v>
      </c>
      <c r="J185" s="765"/>
      <c r="K185" s="839">
        <f>ROUND(H185*J185,2)</f>
        <v>0</v>
      </c>
    </row>
    <row r="186" spans="4:11" ht="15.75" x14ac:dyDescent="0.25">
      <c r="D186" s="799"/>
      <c r="E186" s="843"/>
      <c r="F186" s="844" t="s">
        <v>5835</v>
      </c>
      <c r="G186" s="845" t="s">
        <v>5836</v>
      </c>
      <c r="H186" s="846"/>
      <c r="I186" s="847"/>
      <c r="J186" s="939"/>
      <c r="K186" s="822"/>
    </row>
    <row r="187" spans="4:11" ht="185.25" x14ac:dyDescent="0.25">
      <c r="D187" s="799"/>
      <c r="E187" s="826" t="str">
        <f>CONCATENATE($F$3,$B$5,F187)</f>
        <v>8ČP  05.10.1</v>
      </c>
      <c r="F187" s="827" t="s">
        <v>5837</v>
      </c>
      <c r="G187" s="828" t="s">
        <v>5838</v>
      </c>
      <c r="H187" s="820">
        <v>1</v>
      </c>
      <c r="I187" s="821" t="s">
        <v>6</v>
      </c>
      <c r="J187" s="766"/>
      <c r="K187" s="839">
        <f>ROUND(H187*J187,2)</f>
        <v>0</v>
      </c>
    </row>
    <row r="188" spans="4:11" ht="313.5" x14ac:dyDescent="0.25">
      <c r="D188" s="799"/>
      <c r="E188" s="826" t="str">
        <f>CONCATENATE($F$3,$B$5,F188)</f>
        <v>8ČP  05.10.1</v>
      </c>
      <c r="F188" s="827" t="s">
        <v>5837</v>
      </c>
      <c r="G188" s="828" t="s">
        <v>5839</v>
      </c>
      <c r="H188" s="820">
        <v>10</v>
      </c>
      <c r="I188" s="821" t="s">
        <v>113</v>
      </c>
      <c r="J188" s="766"/>
      <c r="K188" s="839">
        <f>ROUND(H188*J188,2)</f>
        <v>0</v>
      </c>
    </row>
    <row r="189" spans="4:11" x14ac:dyDescent="0.25">
      <c r="D189" s="799"/>
      <c r="E189" s="154"/>
      <c r="F189" s="149"/>
      <c r="G189" s="210"/>
      <c r="H189" s="151"/>
      <c r="I189" s="588"/>
      <c r="J189" s="553"/>
      <c r="K189" s="559"/>
    </row>
    <row r="190" spans="4:11" ht="15.75" thickBot="1" x14ac:dyDescent="0.3">
      <c r="D190" s="799"/>
      <c r="E190" s="173"/>
      <c r="F190" s="174"/>
      <c r="G190" s="175" t="s">
        <v>5840</v>
      </c>
      <c r="H190" s="176"/>
      <c r="I190" s="590"/>
      <c r="J190" s="934"/>
      <c r="K190" s="566">
        <f>SUM(K101:K189)</f>
        <v>0</v>
      </c>
    </row>
    <row r="191" spans="4:11" ht="15.75" thickTop="1" x14ac:dyDescent="0.25">
      <c r="D191" s="799"/>
      <c r="E191" s="178"/>
      <c r="F191" s="179"/>
      <c r="G191" s="180"/>
      <c r="H191" s="181"/>
      <c r="I191" s="591"/>
      <c r="J191" s="935"/>
      <c r="K191" s="559"/>
    </row>
    <row r="192" spans="4:11" ht="15.75" x14ac:dyDescent="0.25">
      <c r="D192" s="799"/>
      <c r="E192" s="154"/>
      <c r="F192" s="185"/>
      <c r="G192" s="185"/>
      <c r="H192" s="151"/>
      <c r="I192" s="588"/>
      <c r="J192" s="553"/>
      <c r="K192" s="163"/>
    </row>
    <row r="193" spans="4:11" ht="15.75" x14ac:dyDescent="0.25">
      <c r="D193" s="799"/>
      <c r="E193" s="154"/>
      <c r="F193" s="185" t="s">
        <v>5841</v>
      </c>
      <c r="G193" s="185" t="s">
        <v>5842</v>
      </c>
      <c r="H193" s="151"/>
      <c r="I193" s="588"/>
      <c r="J193" s="553"/>
      <c r="K193" s="163"/>
    </row>
    <row r="194" spans="4:11" ht="15.75" x14ac:dyDescent="0.25">
      <c r="D194" s="799"/>
      <c r="E194" s="154"/>
      <c r="F194" s="185"/>
      <c r="G194" s="185"/>
      <c r="H194" s="151"/>
      <c r="I194" s="588"/>
      <c r="J194" s="553"/>
      <c r="K194" s="163"/>
    </row>
    <row r="195" spans="4:11" ht="26.25" x14ac:dyDescent="0.25">
      <c r="D195" s="799"/>
      <c r="E195" s="317" t="str">
        <f>CONCATENATE($F$3,$B$5,F195)</f>
        <v>8ČP  06.1</v>
      </c>
      <c r="F195" s="809" t="s">
        <v>5843</v>
      </c>
      <c r="G195" s="805" t="s">
        <v>5844</v>
      </c>
      <c r="H195" s="810" t="s">
        <v>24</v>
      </c>
      <c r="I195" s="209">
        <f>40*0.55*1.1</f>
        <v>24.200000000000003</v>
      </c>
      <c r="J195" s="936"/>
      <c r="K195" s="804">
        <f>ROUND(I195*J195,2)</f>
        <v>0</v>
      </c>
    </row>
    <row r="196" spans="4:11" x14ac:dyDescent="0.25">
      <c r="D196" s="799"/>
      <c r="E196" s="317"/>
      <c r="F196" s="809"/>
      <c r="G196" s="805"/>
      <c r="H196" s="810"/>
      <c r="I196" s="209"/>
      <c r="J196" s="937"/>
      <c r="K196" s="804"/>
    </row>
    <row r="197" spans="4:11" ht="39" x14ac:dyDescent="0.25">
      <c r="D197" s="799"/>
      <c r="E197" s="317" t="str">
        <f>CONCATENATE($F$3,$B$5,F197)</f>
        <v>8ČP  06.2</v>
      </c>
      <c r="F197" s="809" t="s">
        <v>5845</v>
      </c>
      <c r="G197" s="805" t="s">
        <v>5846</v>
      </c>
      <c r="H197" s="810" t="s">
        <v>24</v>
      </c>
      <c r="I197" s="209">
        <f>40*0.12</f>
        <v>4.8</v>
      </c>
      <c r="J197" s="936"/>
      <c r="K197" s="804">
        <f>ROUND(I197*J197,2)</f>
        <v>0</v>
      </c>
    </row>
    <row r="198" spans="4:11" x14ac:dyDescent="0.25">
      <c r="D198" s="799"/>
      <c r="E198" s="317"/>
      <c r="F198" s="809"/>
      <c r="G198" s="210"/>
      <c r="H198" s="810"/>
      <c r="I198" s="209"/>
      <c r="J198" s="937"/>
      <c r="K198" s="804"/>
    </row>
    <row r="199" spans="4:11" x14ac:dyDescent="0.25">
      <c r="D199" s="799"/>
      <c r="E199" s="317" t="str">
        <f>CONCATENATE($F$3,$B$5,F199)</f>
        <v>8ČP  06.3</v>
      </c>
      <c r="F199" s="809" t="s">
        <v>5847</v>
      </c>
      <c r="G199" s="210" t="s">
        <v>5848</v>
      </c>
      <c r="H199" s="810" t="s">
        <v>33</v>
      </c>
      <c r="I199" s="209">
        <v>26</v>
      </c>
      <c r="J199" s="936"/>
      <c r="K199" s="804">
        <f>ROUND(I199*J199,2)</f>
        <v>0</v>
      </c>
    </row>
    <row r="200" spans="4:11" x14ac:dyDescent="0.25">
      <c r="D200" s="799"/>
      <c r="E200" s="317"/>
      <c r="F200" s="809"/>
      <c r="G200" s="210"/>
      <c r="H200" s="810"/>
      <c r="I200" s="209"/>
      <c r="J200" s="937"/>
      <c r="K200" s="804"/>
    </row>
    <row r="201" spans="4:11" ht="26.25" x14ac:dyDescent="0.25">
      <c r="D201" s="799"/>
      <c r="E201" s="317" t="str">
        <f>CONCATENATE($F$3,$B$5,F201)</f>
        <v>8ČP  06.4</v>
      </c>
      <c r="F201" s="809" t="s">
        <v>5849</v>
      </c>
      <c r="G201" s="210" t="s">
        <v>5850</v>
      </c>
      <c r="H201" s="810" t="s">
        <v>6</v>
      </c>
      <c r="I201" s="209">
        <v>1</v>
      </c>
      <c r="J201" s="936"/>
      <c r="K201" s="804">
        <f>ROUND(I201*J201,2)</f>
        <v>0</v>
      </c>
    </row>
    <row r="202" spans="4:11" x14ac:dyDescent="0.25">
      <c r="D202" s="799"/>
      <c r="E202" s="317"/>
      <c r="F202" s="809"/>
      <c r="G202" s="210"/>
      <c r="H202" s="810"/>
      <c r="I202" s="209"/>
      <c r="J202" s="937"/>
      <c r="K202" s="804"/>
    </row>
    <row r="203" spans="4:11" ht="26.25" x14ac:dyDescent="0.25">
      <c r="D203" s="799"/>
      <c r="E203" s="317" t="str">
        <f>CONCATENATE($F$3,$B$5,F203)</f>
        <v>8ČP  06.5</v>
      </c>
      <c r="F203" s="809" t="s">
        <v>5851</v>
      </c>
      <c r="G203" s="210" t="s">
        <v>5852</v>
      </c>
      <c r="H203" s="810" t="s">
        <v>6</v>
      </c>
      <c r="I203" s="209">
        <v>1</v>
      </c>
      <c r="J203" s="936"/>
      <c r="K203" s="804">
        <f>ROUND(I203*J203,2)</f>
        <v>0</v>
      </c>
    </row>
    <row r="204" spans="4:11" x14ac:dyDescent="0.25">
      <c r="D204" s="799"/>
      <c r="E204" s="154"/>
      <c r="F204" s="149"/>
      <c r="G204" s="210"/>
      <c r="H204" s="151"/>
      <c r="I204" s="588"/>
      <c r="J204" s="553"/>
      <c r="K204" s="163"/>
    </row>
    <row r="205" spans="4:11" ht="15.75" thickBot="1" x14ac:dyDescent="0.3">
      <c r="D205" s="799"/>
      <c r="E205" s="173"/>
      <c r="F205" s="174"/>
      <c r="G205" s="175" t="s">
        <v>5853</v>
      </c>
      <c r="H205" s="176"/>
      <c r="I205" s="590"/>
      <c r="J205" s="934"/>
      <c r="K205" s="566">
        <f>SUM(K195:K203)</f>
        <v>0</v>
      </c>
    </row>
    <row r="206" spans="4:11" ht="15.75" thickTop="1" x14ac:dyDescent="0.25">
      <c r="D206" s="799"/>
      <c r="E206" s="178"/>
      <c r="F206" s="179"/>
      <c r="G206" s="180"/>
      <c r="H206" s="181"/>
      <c r="I206" s="591"/>
      <c r="J206" s="935"/>
      <c r="K206" s="559"/>
    </row>
    <row r="207" spans="4:11" x14ac:dyDescent="0.25">
      <c r="D207" s="799"/>
      <c r="E207" s="178"/>
      <c r="F207" s="179"/>
      <c r="G207" s="180"/>
      <c r="H207" s="181"/>
      <c r="I207" s="591"/>
      <c r="J207" s="935"/>
      <c r="K207" s="559"/>
    </row>
    <row r="208" spans="4:11" x14ac:dyDescent="0.25">
      <c r="D208" s="799"/>
      <c r="E208" s="178"/>
      <c r="F208" s="179"/>
      <c r="G208" s="180"/>
      <c r="H208" s="181"/>
      <c r="I208" s="591"/>
      <c r="J208" s="935"/>
      <c r="K208" s="559"/>
    </row>
    <row r="209" spans="4:11" ht="15.75" x14ac:dyDescent="0.25">
      <c r="D209" s="799"/>
      <c r="E209" s="154"/>
      <c r="F209" s="185" t="s">
        <v>5854</v>
      </c>
      <c r="G209" s="185" t="s">
        <v>5855</v>
      </c>
      <c r="H209" s="151"/>
      <c r="I209" s="588"/>
      <c r="J209" s="553"/>
      <c r="K209" s="163"/>
    </row>
    <row r="210" spans="4:11" x14ac:dyDescent="0.25">
      <c r="D210" s="799"/>
      <c r="E210" s="178"/>
      <c r="F210" s="179"/>
      <c r="G210" s="180"/>
      <c r="H210" s="181"/>
      <c r="I210" s="591"/>
      <c r="J210" s="935"/>
      <c r="K210" s="559"/>
    </row>
    <row r="211" spans="4:11" x14ac:dyDescent="0.25">
      <c r="D211" s="799"/>
      <c r="E211" s="154" t="str">
        <f>CONCATENATE($F$3,$B$5,F211)</f>
        <v>8ČP  07.1</v>
      </c>
      <c r="F211" s="149" t="s">
        <v>5856</v>
      </c>
      <c r="G211" s="239" t="s">
        <v>5857</v>
      </c>
      <c r="H211" s="151" t="s">
        <v>33</v>
      </c>
      <c r="I211" s="588">
        <v>70</v>
      </c>
      <c r="J211" s="552"/>
      <c r="K211" s="804">
        <f>ROUND(I211*J211,2)</f>
        <v>0</v>
      </c>
    </row>
    <row r="212" spans="4:11" x14ac:dyDescent="0.25">
      <c r="D212" s="799"/>
      <c r="E212" s="154"/>
      <c r="F212" s="149"/>
      <c r="G212" s="239"/>
      <c r="H212" s="151"/>
      <c r="I212" s="588"/>
      <c r="J212" s="553"/>
      <c r="K212" s="163"/>
    </row>
    <row r="213" spans="4:11" ht="26.25" x14ac:dyDescent="0.25">
      <c r="D213" s="799"/>
      <c r="E213" s="154" t="str">
        <f>CONCATENATE($F$3,$B$5,F213)</f>
        <v>8ČP  07.2</v>
      </c>
      <c r="F213" s="149" t="s">
        <v>5858</v>
      </c>
      <c r="G213" s="166" t="s">
        <v>5859</v>
      </c>
      <c r="H213" s="151" t="s">
        <v>14</v>
      </c>
      <c r="I213" s="588">
        <v>1</v>
      </c>
      <c r="J213" s="554"/>
      <c r="K213" s="804">
        <f>ROUND(I213*J213,2)</f>
        <v>0</v>
      </c>
    </row>
    <row r="214" spans="4:11" x14ac:dyDescent="0.25">
      <c r="D214" s="799"/>
      <c r="E214" s="154"/>
      <c r="F214" s="149"/>
      <c r="G214" s="166"/>
      <c r="H214" s="151"/>
      <c r="I214" s="588"/>
      <c r="J214" s="555"/>
      <c r="K214" s="163"/>
    </row>
    <row r="215" spans="4:11" ht="26.25" x14ac:dyDescent="0.25">
      <c r="D215" s="799"/>
      <c r="E215" s="154" t="str">
        <f>CONCATENATE($F$3,$B$5,F215)</f>
        <v>8ČP  07.3</v>
      </c>
      <c r="F215" s="149" t="s">
        <v>5860</v>
      </c>
      <c r="G215" s="166" t="s">
        <v>5861</v>
      </c>
      <c r="H215" s="151" t="s">
        <v>14</v>
      </c>
      <c r="I215" s="588">
        <v>1</v>
      </c>
      <c r="J215" s="554"/>
      <c r="K215" s="804">
        <f>ROUND(I215*J215,2)</f>
        <v>0</v>
      </c>
    </row>
    <row r="216" spans="4:11" x14ac:dyDescent="0.25">
      <c r="D216" s="799"/>
      <c r="E216" s="154"/>
      <c r="F216" s="149"/>
      <c r="G216" s="166"/>
      <c r="H216" s="151"/>
      <c r="I216" s="588"/>
      <c r="J216" s="555"/>
      <c r="K216" s="163"/>
    </row>
    <row r="217" spans="4:11" ht="39" x14ac:dyDescent="0.25">
      <c r="D217" s="799"/>
      <c r="E217" s="154" t="str">
        <f>CONCATENATE($F$3,$B$5,F217)</f>
        <v>8ČP  07.4</v>
      </c>
      <c r="F217" s="149" t="s">
        <v>5862</v>
      </c>
      <c r="G217" s="162" t="s">
        <v>5863</v>
      </c>
      <c r="H217" s="151" t="s">
        <v>5679</v>
      </c>
      <c r="I217" s="588">
        <v>3</v>
      </c>
      <c r="J217" s="554"/>
      <c r="K217" s="804">
        <f>ROUND(I217*J217,2)</f>
        <v>0</v>
      </c>
    </row>
    <row r="218" spans="4:11" x14ac:dyDescent="0.25">
      <c r="D218" s="799"/>
      <c r="E218" s="154"/>
      <c r="F218" s="149"/>
      <c r="G218" s="166"/>
      <c r="H218" s="151"/>
      <c r="I218" s="592"/>
      <c r="J218" s="553"/>
      <c r="K218" s="163"/>
    </row>
    <row r="219" spans="4:11" ht="39" x14ac:dyDescent="0.25">
      <c r="D219" s="799"/>
      <c r="E219" s="154" t="str">
        <f>CONCATENATE($F$3,$B$5,F219)</f>
        <v>8ČP  07.5</v>
      </c>
      <c r="F219" s="149" t="s">
        <v>5864</v>
      </c>
      <c r="G219" s="848" t="s">
        <v>5865</v>
      </c>
      <c r="H219" s="190" t="s">
        <v>14</v>
      </c>
      <c r="I219" s="588">
        <v>1</v>
      </c>
      <c r="J219" s="554"/>
      <c r="K219" s="804">
        <f>ROUND(I219*J219,2)</f>
        <v>0</v>
      </c>
    </row>
    <row r="220" spans="4:11" x14ac:dyDescent="0.25">
      <c r="D220" s="799"/>
      <c r="E220" s="154"/>
      <c r="F220" s="149"/>
      <c r="G220" s="848"/>
      <c r="H220" s="190"/>
      <c r="I220" s="592"/>
      <c r="J220" s="555"/>
      <c r="K220" s="163"/>
    </row>
    <row r="221" spans="4:11" ht="39" x14ac:dyDescent="0.25">
      <c r="D221" s="799"/>
      <c r="E221" s="154" t="str">
        <f>CONCATENATE($F$3,$B$5,F221)</f>
        <v>8ČP  07.6</v>
      </c>
      <c r="F221" s="149" t="s">
        <v>5866</v>
      </c>
      <c r="G221" s="848" t="s">
        <v>5867</v>
      </c>
      <c r="H221" s="190" t="s">
        <v>14</v>
      </c>
      <c r="I221" s="588">
        <v>1</v>
      </c>
      <c r="J221" s="554"/>
      <c r="K221" s="804">
        <f>ROUND(I221*J221,2)</f>
        <v>0</v>
      </c>
    </row>
    <row r="222" spans="4:11" x14ac:dyDescent="0.25">
      <c r="D222" s="799"/>
      <c r="E222" s="154"/>
      <c r="F222" s="149"/>
      <c r="G222" s="166"/>
      <c r="H222" s="151"/>
      <c r="I222" s="588"/>
      <c r="J222" s="555"/>
      <c r="K222" s="163"/>
    </row>
    <row r="223" spans="4:11" ht="39" x14ac:dyDescent="0.25">
      <c r="D223" s="799"/>
      <c r="E223" s="154" t="str">
        <f>CONCATENATE($F$3,$B$5,F223)</f>
        <v>8ČP  07.7</v>
      </c>
      <c r="F223" s="149" t="s">
        <v>5868</v>
      </c>
      <c r="G223" s="210" t="s">
        <v>5869</v>
      </c>
      <c r="H223" s="151"/>
      <c r="I223" s="588"/>
      <c r="J223" s="553"/>
      <c r="K223" s="163">
        <f>SUM(K211:K215)*0.1</f>
        <v>0</v>
      </c>
    </row>
    <row r="224" spans="4:11" x14ac:dyDescent="0.25">
      <c r="D224" s="799"/>
      <c r="E224" s="178"/>
      <c r="F224" s="179"/>
      <c r="G224" s="180"/>
      <c r="H224" s="181"/>
      <c r="I224" s="591"/>
      <c r="J224" s="935"/>
      <c r="K224" s="559"/>
    </row>
    <row r="225" spans="4:11" ht="15.75" thickBot="1" x14ac:dyDescent="0.3">
      <c r="D225" s="799"/>
      <c r="E225" s="173"/>
      <c r="F225" s="173"/>
      <c r="G225" s="175" t="s">
        <v>5870</v>
      </c>
      <c r="H225" s="243"/>
      <c r="I225" s="595"/>
      <c r="J225" s="558"/>
      <c r="K225" s="566">
        <f>SUM(K211:K223)</f>
        <v>0</v>
      </c>
    </row>
    <row r="226" spans="4:11" ht="15.75" thickTop="1" x14ac:dyDescent="0.25">
      <c r="D226" s="799"/>
      <c r="E226" s="800"/>
      <c r="F226" s="849"/>
      <c r="G226" s="850"/>
      <c r="H226" s="851"/>
      <c r="I226" s="852"/>
      <c r="J226" s="752"/>
      <c r="K226" s="853"/>
    </row>
    <row r="227" spans="4:11" x14ac:dyDescent="0.25">
      <c r="D227" s="799"/>
      <c r="E227" s="800"/>
      <c r="F227" s="849"/>
      <c r="G227" s="850"/>
      <c r="H227" s="851"/>
      <c r="I227" s="852"/>
      <c r="J227" s="752"/>
      <c r="K227" s="853"/>
    </row>
    <row r="228" spans="4:11" ht="18" x14ac:dyDescent="0.25">
      <c r="D228" s="799"/>
      <c r="E228" s="154"/>
      <c r="F228" s="185" t="s">
        <v>5871</v>
      </c>
      <c r="G228" s="854" t="s">
        <v>5872</v>
      </c>
      <c r="H228" s="855"/>
      <c r="I228" s="856"/>
      <c r="J228" s="758"/>
      <c r="K228" s="857"/>
    </row>
    <row r="229" spans="4:11" x14ac:dyDescent="0.25">
      <c r="D229" s="799"/>
      <c r="E229" s="858"/>
      <c r="F229" s="859"/>
      <c r="G229" s="855"/>
      <c r="H229" s="855"/>
      <c r="I229" s="856"/>
      <c r="J229" s="758"/>
      <c r="K229" s="857"/>
    </row>
    <row r="230" spans="4:11" x14ac:dyDescent="0.25">
      <c r="D230" s="799"/>
      <c r="E230" s="858"/>
      <c r="F230" s="859"/>
      <c r="G230" s="860" t="s">
        <v>5873</v>
      </c>
      <c r="H230" s="861" t="s">
        <v>5874</v>
      </c>
      <c r="I230" s="862" t="s">
        <v>5753</v>
      </c>
      <c r="J230" s="759" t="s">
        <v>5875</v>
      </c>
      <c r="K230" s="863" t="s">
        <v>5876</v>
      </c>
    </row>
    <row r="231" spans="4:11" x14ac:dyDescent="0.25">
      <c r="D231" s="799"/>
      <c r="E231" s="858"/>
      <c r="F231" s="859"/>
      <c r="G231" s="855"/>
      <c r="H231" s="855"/>
      <c r="I231" s="856"/>
      <c r="J231" s="758"/>
      <c r="K231" s="857"/>
    </row>
    <row r="232" spans="4:11" ht="48.75" x14ac:dyDescent="0.25">
      <c r="D232" s="799"/>
      <c r="E232" s="858"/>
      <c r="F232" s="859"/>
      <c r="G232" s="258" t="s">
        <v>5877</v>
      </c>
      <c r="H232" s="855"/>
      <c r="I232" s="856"/>
      <c r="J232" s="758"/>
      <c r="K232" s="857"/>
    </row>
    <row r="233" spans="4:11" x14ac:dyDescent="0.25">
      <c r="D233" s="799"/>
      <c r="E233" s="858"/>
      <c r="F233" s="859"/>
      <c r="G233" s="259"/>
      <c r="H233" s="855"/>
      <c r="I233" s="856"/>
      <c r="J233" s="758"/>
      <c r="K233" s="857"/>
    </row>
    <row r="234" spans="4:11" x14ac:dyDescent="0.25">
      <c r="D234" s="799"/>
      <c r="E234" s="858"/>
      <c r="F234" s="859"/>
      <c r="G234" s="260"/>
      <c r="H234" s="855"/>
      <c r="I234" s="856"/>
      <c r="J234" s="758"/>
      <c r="K234" s="857"/>
    </row>
    <row r="235" spans="4:11" x14ac:dyDescent="0.25">
      <c r="D235" s="799"/>
      <c r="E235" s="154" t="str">
        <f>CONCATENATE($F$3,$B$5,F235)</f>
        <v>8ČP  08.1</v>
      </c>
      <c r="F235" s="149" t="s">
        <v>5878</v>
      </c>
      <c r="G235" s="261" t="s">
        <v>5879</v>
      </c>
      <c r="H235" s="864"/>
      <c r="I235" s="543"/>
      <c r="J235" s="760"/>
      <c r="K235" s="477"/>
    </row>
    <row r="236" spans="4:11" x14ac:dyDescent="0.25">
      <c r="D236" s="799"/>
      <c r="E236" s="858"/>
      <c r="F236" s="859"/>
      <c r="G236" s="261"/>
      <c r="H236" s="864"/>
      <c r="I236" s="543"/>
      <c r="J236" s="761"/>
      <c r="K236" s="475"/>
    </row>
    <row r="237" spans="4:11" ht="26.25" x14ac:dyDescent="0.25">
      <c r="D237" s="799"/>
      <c r="E237" s="858"/>
      <c r="F237" s="859" t="s">
        <v>5880</v>
      </c>
      <c r="G237" s="265" t="s">
        <v>5881</v>
      </c>
      <c r="H237" s="269"/>
      <c r="I237" s="501"/>
      <c r="J237" s="761"/>
      <c r="K237" s="475"/>
    </row>
    <row r="238" spans="4:11" ht="24.75" x14ac:dyDescent="0.25">
      <c r="D238" s="799"/>
      <c r="E238" s="858"/>
      <c r="F238" s="859"/>
      <c r="G238" s="268" t="s">
        <v>5882</v>
      </c>
      <c r="H238" s="269"/>
      <c r="I238" s="501"/>
      <c r="J238" s="761"/>
      <c r="K238" s="475"/>
    </row>
    <row r="239" spans="4:11" x14ac:dyDescent="0.25">
      <c r="D239" s="799"/>
      <c r="E239" s="858"/>
      <c r="F239" s="859"/>
      <c r="G239" s="265" t="s">
        <v>5883</v>
      </c>
      <c r="H239" s="269" t="s">
        <v>113</v>
      </c>
      <c r="I239" s="502">
        <v>35</v>
      </c>
      <c r="J239" s="762"/>
      <c r="K239" s="567">
        <f t="shared" ref="K239:K248" si="1">ROUND(I239*J239,2)</f>
        <v>0</v>
      </c>
    </row>
    <row r="240" spans="4:11" x14ac:dyDescent="0.25">
      <c r="D240" s="799"/>
      <c r="E240" s="858"/>
      <c r="F240" s="859"/>
      <c r="G240" s="265" t="s">
        <v>5884</v>
      </c>
      <c r="H240" s="269" t="s">
        <v>113</v>
      </c>
      <c r="I240" s="502">
        <v>5</v>
      </c>
      <c r="J240" s="762"/>
      <c r="K240" s="567">
        <f t="shared" si="1"/>
        <v>0</v>
      </c>
    </row>
    <row r="241" spans="4:11" x14ac:dyDescent="0.25">
      <c r="D241" s="799"/>
      <c r="E241" s="858"/>
      <c r="F241" s="859"/>
      <c r="G241" s="265" t="s">
        <v>5885</v>
      </c>
      <c r="H241" s="269" t="s">
        <v>113</v>
      </c>
      <c r="I241" s="502">
        <v>10</v>
      </c>
      <c r="J241" s="762"/>
      <c r="K241" s="567">
        <f t="shared" si="1"/>
        <v>0</v>
      </c>
    </row>
    <row r="242" spans="4:11" x14ac:dyDescent="0.25">
      <c r="D242" s="799"/>
      <c r="E242" s="858"/>
      <c r="F242" s="859"/>
      <c r="G242" s="265" t="s">
        <v>5886</v>
      </c>
      <c r="H242" s="269" t="s">
        <v>113</v>
      </c>
      <c r="I242" s="502">
        <v>25</v>
      </c>
      <c r="J242" s="762"/>
      <c r="K242" s="567">
        <f t="shared" si="1"/>
        <v>0</v>
      </c>
    </row>
    <row r="243" spans="4:11" x14ac:dyDescent="0.25">
      <c r="D243" s="799"/>
      <c r="E243" s="858"/>
      <c r="F243" s="859"/>
      <c r="G243" s="265" t="s">
        <v>5887</v>
      </c>
      <c r="H243" s="269" t="s">
        <v>113</v>
      </c>
      <c r="I243" s="502">
        <v>10</v>
      </c>
      <c r="J243" s="762"/>
      <c r="K243" s="567">
        <f t="shared" si="1"/>
        <v>0</v>
      </c>
    </row>
    <row r="244" spans="4:11" x14ac:dyDescent="0.25">
      <c r="D244" s="799"/>
      <c r="E244" s="858"/>
      <c r="F244" s="859"/>
      <c r="G244" s="265" t="s">
        <v>5888</v>
      </c>
      <c r="H244" s="269" t="s">
        <v>113</v>
      </c>
      <c r="I244" s="502">
        <v>10</v>
      </c>
      <c r="J244" s="762"/>
      <c r="K244" s="567">
        <f t="shared" si="1"/>
        <v>0</v>
      </c>
    </row>
    <row r="245" spans="4:11" x14ac:dyDescent="0.25">
      <c r="D245" s="799"/>
      <c r="E245" s="858"/>
      <c r="F245" s="859"/>
      <c r="G245" s="265" t="s">
        <v>5889</v>
      </c>
      <c r="H245" s="269" t="s">
        <v>113</v>
      </c>
      <c r="I245" s="502">
        <v>20</v>
      </c>
      <c r="J245" s="762"/>
      <c r="K245" s="567">
        <f t="shared" si="1"/>
        <v>0</v>
      </c>
    </row>
    <row r="246" spans="4:11" x14ac:dyDescent="0.25">
      <c r="D246" s="799"/>
      <c r="E246" s="858"/>
      <c r="F246" s="859"/>
      <c r="G246" s="265" t="s">
        <v>5890</v>
      </c>
      <c r="H246" s="269" t="s">
        <v>113</v>
      </c>
      <c r="I246" s="502">
        <v>20</v>
      </c>
      <c r="J246" s="762"/>
      <c r="K246" s="567">
        <f t="shared" si="1"/>
        <v>0</v>
      </c>
    </row>
    <row r="247" spans="4:11" x14ac:dyDescent="0.25">
      <c r="D247" s="799"/>
      <c r="E247" s="858"/>
      <c r="F247" s="859"/>
      <c r="G247" s="265" t="s">
        <v>5891</v>
      </c>
      <c r="H247" s="269" t="s">
        <v>113</v>
      </c>
      <c r="I247" s="502">
        <v>5</v>
      </c>
      <c r="J247" s="762"/>
      <c r="K247" s="567">
        <f t="shared" si="1"/>
        <v>0</v>
      </c>
    </row>
    <row r="248" spans="4:11" x14ac:dyDescent="0.25">
      <c r="D248" s="799"/>
      <c r="E248" s="858"/>
      <c r="F248" s="859"/>
      <c r="G248" s="265" t="s">
        <v>5892</v>
      </c>
      <c r="H248" s="269" t="s">
        <v>113</v>
      </c>
      <c r="I248" s="502">
        <v>5</v>
      </c>
      <c r="J248" s="762"/>
      <c r="K248" s="567">
        <f t="shared" si="1"/>
        <v>0</v>
      </c>
    </row>
    <row r="249" spans="4:11" x14ac:dyDescent="0.25">
      <c r="D249" s="799"/>
      <c r="E249" s="858"/>
      <c r="F249" s="859"/>
      <c r="G249" s="270"/>
      <c r="H249" s="271"/>
      <c r="I249" s="596"/>
      <c r="J249" s="763"/>
      <c r="K249" s="477"/>
    </row>
    <row r="250" spans="4:11" ht="39" x14ac:dyDescent="0.25">
      <c r="D250" s="799"/>
      <c r="E250" s="858"/>
      <c r="F250" s="859" t="s">
        <v>5893</v>
      </c>
      <c r="G250" s="265" t="s">
        <v>5894</v>
      </c>
      <c r="H250" s="269" t="s">
        <v>6</v>
      </c>
      <c r="I250" s="502">
        <v>8</v>
      </c>
      <c r="J250" s="762"/>
      <c r="K250" s="567">
        <f>ROUND(I250*J250,2)</f>
        <v>0</v>
      </c>
    </row>
    <row r="251" spans="4:11" x14ac:dyDescent="0.25">
      <c r="D251" s="799"/>
      <c r="E251" s="858"/>
      <c r="F251" s="859"/>
      <c r="G251" s="270"/>
      <c r="H251" s="271"/>
      <c r="I251" s="596"/>
      <c r="J251" s="763"/>
      <c r="K251" s="477"/>
    </row>
    <row r="252" spans="4:11" x14ac:dyDescent="0.25">
      <c r="D252" s="799"/>
      <c r="E252" s="858"/>
      <c r="F252" s="859" t="s">
        <v>5895</v>
      </c>
      <c r="G252" s="259" t="s">
        <v>5896</v>
      </c>
      <c r="H252" s="269" t="s">
        <v>113</v>
      </c>
      <c r="I252" s="502">
        <v>30</v>
      </c>
      <c r="J252" s="762"/>
      <c r="K252" s="567">
        <f>ROUND(I252*J252,2)</f>
        <v>0</v>
      </c>
    </row>
    <row r="253" spans="4:11" x14ac:dyDescent="0.25">
      <c r="D253" s="799"/>
      <c r="E253" s="858"/>
      <c r="F253" s="859"/>
      <c r="G253" s="270"/>
      <c r="H253" s="271"/>
      <c r="I253" s="596"/>
      <c r="J253" s="763"/>
      <c r="K253" s="477"/>
    </row>
    <row r="254" spans="4:11" ht="26.25" x14ac:dyDescent="0.25">
      <c r="D254" s="799"/>
      <c r="E254" s="858"/>
      <c r="F254" s="859" t="s">
        <v>5897</v>
      </c>
      <c r="G254" s="265" t="s">
        <v>5898</v>
      </c>
      <c r="H254" s="269" t="s">
        <v>113</v>
      </c>
      <c r="I254" s="502">
        <v>30</v>
      </c>
      <c r="J254" s="762"/>
      <c r="K254" s="567">
        <f>ROUND(I254*J254,2)</f>
        <v>0</v>
      </c>
    </row>
    <row r="255" spans="4:11" x14ac:dyDescent="0.25">
      <c r="D255" s="799"/>
      <c r="E255" s="858"/>
      <c r="F255" s="859"/>
      <c r="G255" s="259"/>
      <c r="H255" s="269"/>
      <c r="I255" s="501"/>
      <c r="J255" s="761"/>
      <c r="K255" s="477"/>
    </row>
    <row r="256" spans="4:11" x14ac:dyDescent="0.25">
      <c r="D256" s="799"/>
      <c r="E256" s="858"/>
      <c r="F256" s="859" t="s">
        <v>5899</v>
      </c>
      <c r="G256" s="259" t="s">
        <v>5900</v>
      </c>
      <c r="H256" s="269" t="s">
        <v>6</v>
      </c>
      <c r="I256" s="502">
        <v>1</v>
      </c>
      <c r="J256" s="762"/>
      <c r="K256" s="567">
        <f>ROUND(I256*J256,2)</f>
        <v>0</v>
      </c>
    </row>
    <row r="257" spans="4:11" x14ac:dyDescent="0.25">
      <c r="D257" s="799"/>
      <c r="E257" s="858"/>
      <c r="F257" s="859"/>
      <c r="G257" s="259"/>
      <c r="H257" s="269"/>
      <c r="I257" s="501"/>
      <c r="J257" s="761"/>
      <c r="K257" s="477"/>
    </row>
    <row r="258" spans="4:11" x14ac:dyDescent="0.25">
      <c r="D258" s="799"/>
      <c r="E258" s="858"/>
      <c r="F258" s="859" t="s">
        <v>5901</v>
      </c>
      <c r="G258" s="259" t="s">
        <v>5902</v>
      </c>
      <c r="H258" s="269"/>
      <c r="I258" s="501"/>
      <c r="J258" s="761"/>
      <c r="K258" s="477"/>
    </row>
    <row r="259" spans="4:11" x14ac:dyDescent="0.25">
      <c r="D259" s="799"/>
      <c r="E259" s="858"/>
      <c r="F259" s="859"/>
      <c r="G259" s="259" t="s">
        <v>5903</v>
      </c>
      <c r="H259" s="269" t="s">
        <v>6</v>
      </c>
      <c r="I259" s="502">
        <v>1</v>
      </c>
      <c r="J259" s="762"/>
      <c r="K259" s="567">
        <f>ROUND(I259*J259,2)</f>
        <v>0</v>
      </c>
    </row>
    <row r="260" spans="4:11" x14ac:dyDescent="0.25">
      <c r="D260" s="799"/>
      <c r="E260" s="858"/>
      <c r="F260" s="859"/>
      <c r="G260" s="259" t="s">
        <v>5904</v>
      </c>
      <c r="H260" s="269" t="s">
        <v>6</v>
      </c>
      <c r="I260" s="502">
        <v>2</v>
      </c>
      <c r="J260" s="762"/>
      <c r="K260" s="567">
        <f>ROUND(I260*J260,2)</f>
        <v>0</v>
      </c>
    </row>
    <row r="261" spans="4:11" x14ac:dyDescent="0.25">
      <c r="D261" s="799"/>
      <c r="E261" s="858"/>
      <c r="F261" s="859"/>
      <c r="G261" s="259" t="s">
        <v>5905</v>
      </c>
      <c r="H261" s="269" t="s">
        <v>6</v>
      </c>
      <c r="I261" s="502">
        <v>4</v>
      </c>
      <c r="J261" s="762"/>
      <c r="K261" s="567">
        <f>ROUND(I261*J261,2)</f>
        <v>0</v>
      </c>
    </row>
    <row r="262" spans="4:11" x14ac:dyDescent="0.25">
      <c r="D262" s="799"/>
      <c r="E262" s="858"/>
      <c r="F262" s="859"/>
      <c r="G262" s="259"/>
      <c r="H262" s="269"/>
      <c r="I262" s="501"/>
      <c r="J262" s="761"/>
      <c r="K262" s="477"/>
    </row>
    <row r="263" spans="4:11" ht="26.25" x14ac:dyDescent="0.25">
      <c r="D263" s="799"/>
      <c r="E263" s="858"/>
      <c r="F263" s="859" t="s">
        <v>5906</v>
      </c>
      <c r="G263" s="259" t="s">
        <v>5907</v>
      </c>
      <c r="H263" s="269" t="s">
        <v>22</v>
      </c>
      <c r="I263" s="502">
        <v>12</v>
      </c>
      <c r="J263" s="762"/>
      <c r="K263" s="567">
        <f>ROUND(I263*J263,2)</f>
        <v>0</v>
      </c>
    </row>
    <row r="264" spans="4:11" x14ac:dyDescent="0.25">
      <c r="D264" s="799"/>
      <c r="E264" s="858"/>
      <c r="F264" s="859"/>
      <c r="G264" s="259"/>
      <c r="H264" s="269"/>
      <c r="I264" s="501"/>
      <c r="J264" s="761"/>
      <c r="K264" s="477"/>
    </row>
    <row r="265" spans="4:11" ht="26.25" x14ac:dyDescent="0.25">
      <c r="D265" s="799"/>
      <c r="E265" s="858"/>
      <c r="F265" s="859" t="s">
        <v>5908</v>
      </c>
      <c r="G265" s="259" t="s">
        <v>5909</v>
      </c>
      <c r="H265" s="269"/>
      <c r="I265" s="501"/>
      <c r="J265" s="761"/>
      <c r="K265" s="477"/>
    </row>
    <row r="266" spans="4:11" x14ac:dyDescent="0.25">
      <c r="D266" s="799"/>
      <c r="E266" s="858"/>
      <c r="F266" s="859"/>
      <c r="G266" s="259" t="s">
        <v>5910</v>
      </c>
      <c r="H266" s="269" t="s">
        <v>6</v>
      </c>
      <c r="I266" s="502">
        <v>1</v>
      </c>
      <c r="J266" s="762"/>
      <c r="K266" s="567">
        <f>ROUND(I266*J266,2)</f>
        <v>0</v>
      </c>
    </row>
    <row r="267" spans="4:11" x14ac:dyDescent="0.25">
      <c r="D267" s="799"/>
      <c r="E267" s="858"/>
      <c r="F267" s="859"/>
      <c r="G267" s="259"/>
      <c r="H267" s="269"/>
      <c r="I267" s="501"/>
      <c r="J267" s="761"/>
      <c r="K267" s="477"/>
    </row>
    <row r="268" spans="4:11" x14ac:dyDescent="0.25">
      <c r="D268" s="799"/>
      <c r="E268" s="858"/>
      <c r="F268" s="859" t="s">
        <v>5911</v>
      </c>
      <c r="G268" s="259" t="s">
        <v>5912</v>
      </c>
      <c r="H268" s="269"/>
      <c r="I268" s="501"/>
      <c r="J268" s="761"/>
      <c r="K268" s="477"/>
    </row>
    <row r="269" spans="4:11" x14ac:dyDescent="0.25">
      <c r="D269" s="799"/>
      <c r="E269" s="858"/>
      <c r="F269" s="859"/>
      <c r="G269" s="259" t="s">
        <v>5913</v>
      </c>
      <c r="H269" s="269" t="s">
        <v>6</v>
      </c>
      <c r="I269" s="502">
        <v>1</v>
      </c>
      <c r="J269" s="762"/>
      <c r="K269" s="567">
        <f>ROUND(I269*J269,2)</f>
        <v>0</v>
      </c>
    </row>
    <row r="270" spans="4:11" x14ac:dyDescent="0.25">
      <c r="D270" s="799"/>
      <c r="E270" s="858"/>
      <c r="F270" s="859"/>
      <c r="G270" s="259"/>
      <c r="H270" s="269"/>
      <c r="I270" s="501"/>
      <c r="J270" s="761"/>
      <c r="K270" s="477"/>
    </row>
    <row r="271" spans="4:11" ht="26.25" x14ac:dyDescent="0.25">
      <c r="D271" s="799"/>
      <c r="E271" s="858"/>
      <c r="F271" s="859" t="s">
        <v>5914</v>
      </c>
      <c r="G271" s="273" t="s">
        <v>5915</v>
      </c>
      <c r="H271" s="269"/>
      <c r="I271" s="501"/>
      <c r="J271" s="761"/>
      <c r="K271" s="477"/>
    </row>
    <row r="272" spans="4:11" x14ac:dyDescent="0.25">
      <c r="D272" s="799"/>
      <c r="E272" s="858"/>
      <c r="F272" s="859"/>
      <c r="G272" s="265" t="s">
        <v>5916</v>
      </c>
      <c r="H272" s="269" t="s">
        <v>6</v>
      </c>
      <c r="I272" s="502">
        <v>1</v>
      </c>
      <c r="J272" s="762"/>
      <c r="K272" s="567">
        <f>ROUND(I272*J272,2)</f>
        <v>0</v>
      </c>
    </row>
    <row r="273" spans="4:11" x14ac:dyDescent="0.25">
      <c r="D273" s="799"/>
      <c r="E273" s="858"/>
      <c r="F273" s="859"/>
      <c r="G273" s="265" t="s">
        <v>5917</v>
      </c>
      <c r="H273" s="269" t="s">
        <v>6</v>
      </c>
      <c r="I273" s="502">
        <v>1</v>
      </c>
      <c r="J273" s="762"/>
      <c r="K273" s="567">
        <f>ROUND(I273*J273,2)</f>
        <v>0</v>
      </c>
    </row>
    <row r="274" spans="4:11" x14ac:dyDescent="0.25">
      <c r="D274" s="799"/>
      <c r="E274" s="858"/>
      <c r="F274" s="859"/>
      <c r="G274" s="265" t="s">
        <v>5918</v>
      </c>
      <c r="H274" s="269" t="s">
        <v>6</v>
      </c>
      <c r="I274" s="502">
        <v>1</v>
      </c>
      <c r="J274" s="762"/>
      <c r="K274" s="567">
        <f>ROUND(I274*J274,2)</f>
        <v>0</v>
      </c>
    </row>
    <row r="275" spans="4:11" x14ac:dyDescent="0.25">
      <c r="D275" s="799"/>
      <c r="E275" s="858"/>
      <c r="F275" s="859"/>
      <c r="G275" s="259"/>
      <c r="H275" s="269"/>
      <c r="I275" s="501"/>
      <c r="J275" s="761"/>
      <c r="K275" s="477"/>
    </row>
    <row r="276" spans="4:11" ht="26.25" x14ac:dyDescent="0.25">
      <c r="D276" s="799"/>
      <c r="E276" s="858"/>
      <c r="F276" s="859" t="s">
        <v>5919</v>
      </c>
      <c r="G276" s="259" t="s">
        <v>5920</v>
      </c>
      <c r="H276" s="269" t="s">
        <v>5921</v>
      </c>
      <c r="I276" s="502">
        <v>1</v>
      </c>
      <c r="J276" s="762"/>
      <c r="K276" s="567">
        <f>ROUND(I276*J276,2)</f>
        <v>0</v>
      </c>
    </row>
    <row r="277" spans="4:11" x14ac:dyDescent="0.25">
      <c r="D277" s="799"/>
      <c r="E277" s="858"/>
      <c r="F277" s="859"/>
      <c r="G277" s="259"/>
      <c r="H277" s="269"/>
      <c r="I277" s="501"/>
      <c r="J277" s="761"/>
      <c r="K277" s="477"/>
    </row>
    <row r="278" spans="4:11" x14ac:dyDescent="0.25">
      <c r="D278" s="799"/>
      <c r="E278" s="858"/>
      <c r="F278" s="859" t="s">
        <v>5922</v>
      </c>
      <c r="G278" s="865" t="s">
        <v>5923</v>
      </c>
      <c r="H278" s="269" t="s">
        <v>6</v>
      </c>
      <c r="I278" s="866">
        <v>1</v>
      </c>
      <c r="J278" s="762"/>
      <c r="K278" s="567">
        <f>ROUND(I278*J278,2)</f>
        <v>0</v>
      </c>
    </row>
    <row r="279" spans="4:11" x14ac:dyDescent="0.25">
      <c r="D279" s="799"/>
      <c r="E279" s="858"/>
      <c r="F279" s="859"/>
      <c r="G279" s="259"/>
      <c r="H279" s="269"/>
      <c r="I279" s="501"/>
      <c r="J279" s="761"/>
      <c r="K279" s="475"/>
    </row>
    <row r="280" spans="4:11" x14ac:dyDescent="0.25">
      <c r="D280" s="799"/>
      <c r="E280" s="858"/>
      <c r="F280" s="859"/>
      <c r="G280" s="275" t="s">
        <v>5924</v>
      </c>
      <c r="H280" s="282"/>
      <c r="I280" s="867"/>
      <c r="J280" s="764"/>
      <c r="K280" s="568">
        <f>SUM(K235:K279)</f>
        <v>0</v>
      </c>
    </row>
    <row r="281" spans="4:11" x14ac:dyDescent="0.25">
      <c r="D281" s="799"/>
      <c r="E281" s="858"/>
      <c r="F281" s="859"/>
      <c r="G281" s="259"/>
      <c r="H281" s="269"/>
      <c r="I281" s="501"/>
      <c r="J281" s="761"/>
      <c r="K281" s="475"/>
    </row>
    <row r="282" spans="4:11" x14ac:dyDescent="0.25">
      <c r="D282" s="799"/>
      <c r="E282" s="858"/>
      <c r="F282" s="859"/>
      <c r="G282" s="277"/>
      <c r="H282" s="269"/>
      <c r="I282" s="501"/>
      <c r="J282" s="761"/>
      <c r="K282" s="475"/>
    </row>
    <row r="283" spans="4:11" x14ac:dyDescent="0.25">
      <c r="D283" s="799"/>
      <c r="E283" s="858"/>
      <c r="F283" s="859"/>
      <c r="G283" s="277"/>
      <c r="H283" s="269"/>
      <c r="I283" s="501"/>
      <c r="J283" s="761"/>
      <c r="K283" s="475"/>
    </row>
    <row r="284" spans="4:11" x14ac:dyDescent="0.25">
      <c r="D284" s="799"/>
      <c r="E284" s="154" t="str">
        <f>CONCATENATE($F$3,$B$5,F284)</f>
        <v>8ČP  08.2.</v>
      </c>
      <c r="F284" s="149" t="s">
        <v>5925</v>
      </c>
      <c r="G284" s="261" t="s">
        <v>5926</v>
      </c>
      <c r="H284" s="864"/>
      <c r="I284" s="543"/>
      <c r="J284" s="760"/>
      <c r="K284" s="477"/>
    </row>
    <row r="285" spans="4:11" x14ac:dyDescent="0.25">
      <c r="D285" s="799"/>
      <c r="E285" s="858"/>
      <c r="F285" s="859"/>
      <c r="G285" s="277"/>
      <c r="H285" s="269"/>
      <c r="I285" s="501"/>
      <c r="J285" s="761"/>
      <c r="K285" s="475"/>
    </row>
    <row r="286" spans="4:11" x14ac:dyDescent="0.25">
      <c r="D286" s="799"/>
      <c r="E286" s="858"/>
      <c r="F286" s="859"/>
      <c r="G286" s="260" t="s">
        <v>5927</v>
      </c>
      <c r="H286" s="278"/>
      <c r="I286" s="209"/>
      <c r="J286" s="761"/>
      <c r="K286" s="475"/>
    </row>
    <row r="287" spans="4:11" x14ac:dyDescent="0.25">
      <c r="D287" s="799"/>
      <c r="E287" s="858"/>
      <c r="F287" s="859"/>
      <c r="G287" s="260" t="s">
        <v>5928</v>
      </c>
      <c r="H287" s="278"/>
      <c r="I287" s="209"/>
      <c r="J287" s="761"/>
      <c r="K287" s="475"/>
    </row>
    <row r="288" spans="4:11" x14ac:dyDescent="0.25">
      <c r="D288" s="799"/>
      <c r="E288" s="858"/>
      <c r="F288" s="859"/>
      <c r="G288" s="260" t="s">
        <v>5929</v>
      </c>
      <c r="H288" s="278"/>
      <c r="I288" s="209"/>
      <c r="J288" s="761"/>
      <c r="K288" s="475"/>
    </row>
    <row r="289" spans="4:11" x14ac:dyDescent="0.25">
      <c r="D289" s="799"/>
      <c r="E289" s="858"/>
      <c r="F289" s="859"/>
      <c r="G289" s="260" t="s">
        <v>5930</v>
      </c>
      <c r="H289" s="278"/>
      <c r="I289" s="209"/>
      <c r="J289" s="761"/>
      <c r="K289" s="475"/>
    </row>
    <row r="290" spans="4:11" x14ac:dyDescent="0.25">
      <c r="D290" s="799"/>
      <c r="E290" s="858"/>
      <c r="F290" s="859"/>
      <c r="G290" s="260" t="s">
        <v>5931</v>
      </c>
      <c r="H290" s="278"/>
      <c r="I290" s="209"/>
      <c r="J290" s="761"/>
      <c r="K290" s="475"/>
    </row>
    <row r="291" spans="4:11" x14ac:dyDescent="0.25">
      <c r="D291" s="799"/>
      <c r="E291" s="858"/>
      <c r="F291" s="859"/>
      <c r="G291" s="260" t="s">
        <v>5932</v>
      </c>
      <c r="H291" s="278"/>
      <c r="I291" s="209"/>
      <c r="J291" s="761"/>
      <c r="K291" s="475"/>
    </row>
    <row r="292" spans="4:11" x14ac:dyDescent="0.25">
      <c r="D292" s="799"/>
      <c r="E292" s="858"/>
      <c r="F292" s="859"/>
      <c r="G292" s="260" t="s">
        <v>5933</v>
      </c>
      <c r="H292" s="278"/>
      <c r="I292" s="209"/>
      <c r="J292" s="761"/>
      <c r="K292" s="475"/>
    </row>
    <row r="293" spans="4:11" x14ac:dyDescent="0.25">
      <c r="D293" s="799"/>
      <c r="E293" s="858"/>
      <c r="F293" s="859"/>
      <c r="G293" s="260" t="s">
        <v>5934</v>
      </c>
      <c r="H293" s="278"/>
      <c r="I293" s="209"/>
      <c r="J293" s="761"/>
      <c r="K293" s="475"/>
    </row>
    <row r="294" spans="4:11" ht="24.75" x14ac:dyDescent="0.25">
      <c r="D294" s="799"/>
      <c r="E294" s="858"/>
      <c r="F294" s="859"/>
      <c r="G294" s="260" t="s">
        <v>5935</v>
      </c>
      <c r="H294" s="278"/>
      <c r="I294" s="209"/>
      <c r="J294" s="761"/>
      <c r="K294" s="475"/>
    </row>
    <row r="295" spans="4:11" x14ac:dyDescent="0.25">
      <c r="D295" s="799"/>
      <c r="E295" s="858"/>
      <c r="F295" s="859"/>
      <c r="G295" s="260" t="s">
        <v>5936</v>
      </c>
      <c r="H295" s="278"/>
      <c r="I295" s="209"/>
      <c r="J295" s="761"/>
      <c r="K295" s="475"/>
    </row>
    <row r="296" spans="4:11" x14ac:dyDescent="0.25">
      <c r="D296" s="799"/>
      <c r="E296" s="858"/>
      <c r="F296" s="859"/>
      <c r="G296" s="277"/>
      <c r="H296" s="269"/>
      <c r="I296" s="501"/>
      <c r="J296" s="761"/>
      <c r="K296" s="475"/>
    </row>
    <row r="297" spans="4:11" ht="51.75" x14ac:dyDescent="0.25">
      <c r="D297" s="799"/>
      <c r="E297" s="858" t="str">
        <f>CONCATENATE($F$3,$B$5,$F$284,F297)</f>
        <v>8ČP  08.2.1.</v>
      </c>
      <c r="F297" s="859" t="s">
        <v>5880</v>
      </c>
      <c r="G297" s="259" t="s">
        <v>5937</v>
      </c>
      <c r="H297" s="269" t="s">
        <v>5921</v>
      </c>
      <c r="I297" s="597">
        <v>1</v>
      </c>
      <c r="J297" s="940"/>
      <c r="K297" s="477">
        <f>ROUND(I297*J297,2)</f>
        <v>0</v>
      </c>
    </row>
    <row r="298" spans="4:11" x14ac:dyDescent="0.25">
      <c r="D298" s="799"/>
      <c r="E298" s="858"/>
      <c r="F298" s="859"/>
      <c r="G298" s="259"/>
      <c r="H298" s="269"/>
      <c r="I298" s="597"/>
      <c r="J298" s="761"/>
      <c r="K298" s="475"/>
    </row>
    <row r="299" spans="4:11" x14ac:dyDescent="0.25">
      <c r="D299" s="799"/>
      <c r="E299" s="858"/>
      <c r="F299" s="859"/>
      <c r="G299" s="280" t="s">
        <v>5938</v>
      </c>
      <c r="H299" s="269"/>
      <c r="I299" s="501"/>
      <c r="J299" s="761"/>
      <c r="K299" s="475"/>
    </row>
    <row r="300" spans="4:11" ht="26.25" x14ac:dyDescent="0.25">
      <c r="D300" s="799"/>
      <c r="E300" s="858"/>
      <c r="F300" s="859"/>
      <c r="G300" s="259" t="s">
        <v>5939</v>
      </c>
      <c r="H300" s="269" t="s">
        <v>6</v>
      </c>
      <c r="I300" s="501">
        <v>1</v>
      </c>
      <c r="J300" s="761"/>
      <c r="K300" s="475"/>
    </row>
    <row r="301" spans="4:11" ht="25.5" x14ac:dyDescent="0.25">
      <c r="D301" s="799"/>
      <c r="E301" s="858"/>
      <c r="F301" s="859"/>
      <c r="G301" s="281" t="s">
        <v>5940</v>
      </c>
      <c r="H301" s="269" t="s">
        <v>6</v>
      </c>
      <c r="I301" s="501">
        <v>1</v>
      </c>
      <c r="J301" s="761"/>
      <c r="K301" s="475"/>
    </row>
    <row r="302" spans="4:11" ht="25.5" x14ac:dyDescent="0.25">
      <c r="D302" s="799"/>
      <c r="E302" s="858"/>
      <c r="F302" s="859"/>
      <c r="G302" s="281" t="s">
        <v>5941</v>
      </c>
      <c r="H302" s="269" t="s">
        <v>6</v>
      </c>
      <c r="I302" s="501">
        <v>1</v>
      </c>
      <c r="J302" s="761"/>
      <c r="K302" s="475"/>
    </row>
    <row r="303" spans="4:11" ht="25.5" x14ac:dyDescent="0.25">
      <c r="D303" s="799"/>
      <c r="E303" s="858"/>
      <c r="F303" s="859"/>
      <c r="G303" s="281" t="s">
        <v>5942</v>
      </c>
      <c r="H303" s="269" t="s">
        <v>6</v>
      </c>
      <c r="I303" s="501">
        <v>1</v>
      </c>
      <c r="J303" s="761"/>
      <c r="K303" s="475"/>
    </row>
    <row r="304" spans="4:11" ht="38.25" x14ac:dyDescent="0.25">
      <c r="D304" s="799"/>
      <c r="E304" s="858"/>
      <c r="F304" s="859"/>
      <c r="G304" s="281" t="s">
        <v>5943</v>
      </c>
      <c r="H304" s="269" t="s">
        <v>6</v>
      </c>
      <c r="I304" s="501">
        <v>1</v>
      </c>
      <c r="J304" s="761"/>
      <c r="K304" s="475"/>
    </row>
    <row r="305" spans="4:11" ht="25.5" x14ac:dyDescent="0.25">
      <c r="D305" s="799"/>
      <c r="E305" s="858"/>
      <c r="F305" s="859"/>
      <c r="G305" s="281" t="s">
        <v>5944</v>
      </c>
      <c r="H305" s="269" t="s">
        <v>6</v>
      </c>
      <c r="I305" s="501">
        <v>1</v>
      </c>
      <c r="J305" s="761"/>
      <c r="K305" s="475"/>
    </row>
    <row r="306" spans="4:11" ht="25.5" x14ac:dyDescent="0.25">
      <c r="D306" s="799"/>
      <c r="E306" s="858"/>
      <c r="F306" s="859"/>
      <c r="G306" s="281" t="s">
        <v>5945</v>
      </c>
      <c r="H306" s="269" t="s">
        <v>6</v>
      </c>
      <c r="I306" s="501">
        <v>1</v>
      </c>
      <c r="J306" s="761"/>
      <c r="K306" s="475"/>
    </row>
    <row r="307" spans="4:11" ht="25.5" x14ac:dyDescent="0.25">
      <c r="D307" s="799"/>
      <c r="E307" s="858"/>
      <c r="F307" s="859"/>
      <c r="G307" s="281" t="s">
        <v>5946</v>
      </c>
      <c r="H307" s="269" t="s">
        <v>6</v>
      </c>
      <c r="I307" s="501">
        <v>1</v>
      </c>
      <c r="J307" s="761"/>
      <c r="K307" s="475"/>
    </row>
    <row r="308" spans="4:11" ht="38.25" x14ac:dyDescent="0.25">
      <c r="D308" s="799"/>
      <c r="E308" s="858"/>
      <c r="F308" s="859"/>
      <c r="G308" s="281" t="s">
        <v>5947</v>
      </c>
      <c r="H308" s="269" t="s">
        <v>6</v>
      </c>
      <c r="I308" s="501">
        <v>1</v>
      </c>
      <c r="J308" s="761"/>
      <c r="K308" s="475"/>
    </row>
    <row r="309" spans="4:11" ht="25.5" x14ac:dyDescent="0.25">
      <c r="D309" s="799"/>
      <c r="E309" s="858"/>
      <c r="F309" s="859"/>
      <c r="G309" s="281" t="s">
        <v>5948</v>
      </c>
      <c r="H309" s="269" t="s">
        <v>6</v>
      </c>
      <c r="I309" s="501">
        <v>7</v>
      </c>
      <c r="J309" s="761"/>
      <c r="K309" s="475"/>
    </row>
    <row r="310" spans="4:11" ht="25.5" x14ac:dyDescent="0.25">
      <c r="D310" s="799"/>
      <c r="E310" s="858"/>
      <c r="F310" s="859"/>
      <c r="G310" s="281" t="s">
        <v>5949</v>
      </c>
      <c r="H310" s="269" t="s">
        <v>6</v>
      </c>
      <c r="I310" s="501">
        <v>1</v>
      </c>
      <c r="J310" s="761"/>
      <c r="K310" s="475"/>
    </row>
    <row r="311" spans="4:11" ht="25.5" x14ac:dyDescent="0.25">
      <c r="D311" s="799"/>
      <c r="E311" s="858"/>
      <c r="F311" s="859"/>
      <c r="G311" s="281" t="s">
        <v>5950</v>
      </c>
      <c r="H311" s="269" t="s">
        <v>6</v>
      </c>
      <c r="I311" s="501">
        <v>1</v>
      </c>
      <c r="J311" s="761"/>
      <c r="K311" s="475"/>
    </row>
    <row r="312" spans="4:11" x14ac:dyDescent="0.25">
      <c r="D312" s="799"/>
      <c r="E312" s="858"/>
      <c r="F312" s="859"/>
      <c r="G312" s="281" t="s">
        <v>5951</v>
      </c>
      <c r="H312" s="269" t="s">
        <v>6</v>
      </c>
      <c r="I312" s="501">
        <v>1</v>
      </c>
      <c r="J312" s="761"/>
      <c r="K312" s="475"/>
    </row>
    <row r="313" spans="4:11" x14ac:dyDescent="0.25">
      <c r="D313" s="799"/>
      <c r="E313" s="858"/>
      <c r="F313" s="859"/>
      <c r="G313" s="281" t="s">
        <v>5952</v>
      </c>
      <c r="H313" s="269" t="s">
        <v>6</v>
      </c>
      <c r="I313" s="501">
        <v>1</v>
      </c>
      <c r="J313" s="761"/>
      <c r="K313" s="475"/>
    </row>
    <row r="314" spans="4:11" x14ac:dyDescent="0.25">
      <c r="D314" s="799"/>
      <c r="E314" s="858"/>
      <c r="F314" s="859"/>
      <c r="G314" s="281" t="s">
        <v>5953</v>
      </c>
      <c r="H314" s="269" t="s">
        <v>6</v>
      </c>
      <c r="I314" s="501">
        <v>1</v>
      </c>
      <c r="J314" s="761"/>
      <c r="K314" s="475"/>
    </row>
    <row r="315" spans="4:11" x14ac:dyDescent="0.25">
      <c r="D315" s="799"/>
      <c r="E315" s="858"/>
      <c r="F315" s="859"/>
      <c r="G315" s="281" t="s">
        <v>5954</v>
      </c>
      <c r="H315" s="269" t="s">
        <v>6</v>
      </c>
      <c r="I315" s="501">
        <v>1</v>
      </c>
      <c r="J315" s="761"/>
      <c r="K315" s="475"/>
    </row>
    <row r="316" spans="4:11" x14ac:dyDescent="0.25">
      <c r="D316" s="799"/>
      <c r="E316" s="858"/>
      <c r="F316" s="859"/>
      <c r="G316" s="281" t="s">
        <v>5955</v>
      </c>
      <c r="H316" s="269" t="s">
        <v>6</v>
      </c>
      <c r="I316" s="501">
        <v>1</v>
      </c>
      <c r="J316" s="761"/>
      <c r="K316" s="475"/>
    </row>
    <row r="317" spans="4:11" x14ac:dyDescent="0.25">
      <c r="D317" s="799"/>
      <c r="E317" s="858"/>
      <c r="F317" s="859"/>
      <c r="G317" s="281" t="s">
        <v>5956</v>
      </c>
      <c r="H317" s="269" t="s">
        <v>6</v>
      </c>
      <c r="I317" s="501">
        <v>1</v>
      </c>
      <c r="J317" s="761"/>
      <c r="K317" s="475"/>
    </row>
    <row r="318" spans="4:11" ht="51" x14ac:dyDescent="0.25">
      <c r="D318" s="799"/>
      <c r="E318" s="858"/>
      <c r="F318" s="859"/>
      <c r="G318" s="281" t="s">
        <v>5957</v>
      </c>
      <c r="H318" s="269" t="s">
        <v>6</v>
      </c>
      <c r="I318" s="501">
        <v>1</v>
      </c>
      <c r="J318" s="761"/>
      <c r="K318" s="475"/>
    </row>
    <row r="319" spans="4:11" x14ac:dyDescent="0.25">
      <c r="D319" s="799"/>
      <c r="E319" s="858"/>
      <c r="F319" s="859"/>
      <c r="G319" s="281" t="s">
        <v>5958</v>
      </c>
      <c r="H319" s="269" t="s">
        <v>6</v>
      </c>
      <c r="I319" s="501">
        <v>1</v>
      </c>
      <c r="J319" s="761"/>
      <c r="K319" s="475"/>
    </row>
    <row r="320" spans="4:11" x14ac:dyDescent="0.25">
      <c r="D320" s="799"/>
      <c r="E320" s="858"/>
      <c r="F320" s="859"/>
      <c r="G320" s="281" t="s">
        <v>5959</v>
      </c>
      <c r="H320" s="269" t="s">
        <v>6</v>
      </c>
      <c r="I320" s="501">
        <v>1</v>
      </c>
      <c r="J320" s="761"/>
      <c r="K320" s="475"/>
    </row>
    <row r="321" spans="4:11" x14ac:dyDescent="0.25">
      <c r="D321" s="799"/>
      <c r="E321" s="858"/>
      <c r="F321" s="859"/>
      <c r="G321" s="281" t="s">
        <v>5960</v>
      </c>
      <c r="H321" s="269" t="s">
        <v>6</v>
      </c>
      <c r="I321" s="501">
        <v>1</v>
      </c>
      <c r="J321" s="761"/>
      <c r="K321" s="475"/>
    </row>
    <row r="322" spans="4:11" x14ac:dyDescent="0.25">
      <c r="D322" s="799"/>
      <c r="E322" s="858"/>
      <c r="F322" s="859"/>
      <c r="G322" s="281" t="s">
        <v>5961</v>
      </c>
      <c r="H322" s="269"/>
      <c r="I322" s="501"/>
      <c r="J322" s="761"/>
      <c r="K322" s="475"/>
    </row>
    <row r="323" spans="4:11" x14ac:dyDescent="0.25">
      <c r="D323" s="799"/>
      <c r="E323" s="858"/>
      <c r="F323" s="859"/>
      <c r="G323" s="281" t="s">
        <v>5962</v>
      </c>
      <c r="H323" s="269"/>
      <c r="I323" s="501"/>
      <c r="J323" s="761"/>
      <c r="K323" s="475"/>
    </row>
    <row r="324" spans="4:11" x14ac:dyDescent="0.25">
      <c r="D324" s="799"/>
      <c r="E324" s="858"/>
      <c r="F324" s="859"/>
      <c r="G324" s="281" t="s">
        <v>5963</v>
      </c>
      <c r="H324" s="269" t="s">
        <v>6</v>
      </c>
      <c r="I324" s="501">
        <v>1</v>
      </c>
      <c r="J324" s="761"/>
      <c r="K324" s="475"/>
    </row>
    <row r="325" spans="4:11" x14ac:dyDescent="0.25">
      <c r="D325" s="799"/>
      <c r="E325" s="858"/>
      <c r="F325" s="859"/>
      <c r="G325" s="281" t="s">
        <v>5964</v>
      </c>
      <c r="H325" s="269" t="s">
        <v>6</v>
      </c>
      <c r="I325" s="501">
        <v>1</v>
      </c>
      <c r="J325" s="761"/>
      <c r="K325" s="475"/>
    </row>
    <row r="326" spans="4:11" x14ac:dyDescent="0.25">
      <c r="D326" s="799"/>
      <c r="E326" s="858"/>
      <c r="F326" s="859"/>
      <c r="G326" s="281" t="s">
        <v>5965</v>
      </c>
      <c r="H326" s="269" t="s">
        <v>6</v>
      </c>
      <c r="I326" s="501">
        <v>1</v>
      </c>
      <c r="J326" s="761"/>
      <c r="K326" s="475"/>
    </row>
    <row r="327" spans="4:11" x14ac:dyDescent="0.25">
      <c r="D327" s="799"/>
      <c r="E327" s="858"/>
      <c r="F327" s="859"/>
      <c r="G327" s="281" t="s">
        <v>5966</v>
      </c>
      <c r="H327" s="269" t="s">
        <v>6</v>
      </c>
      <c r="I327" s="501">
        <v>1</v>
      </c>
      <c r="J327" s="761"/>
      <c r="K327" s="475"/>
    </row>
    <row r="328" spans="4:11" x14ac:dyDescent="0.25">
      <c r="D328" s="799"/>
      <c r="E328" s="858"/>
      <c r="F328" s="859"/>
      <c r="G328" s="281" t="s">
        <v>5967</v>
      </c>
      <c r="H328" s="269" t="s">
        <v>6</v>
      </c>
      <c r="I328" s="501">
        <v>1</v>
      </c>
      <c r="J328" s="761"/>
      <c r="K328" s="475"/>
    </row>
    <row r="329" spans="4:11" x14ac:dyDescent="0.25">
      <c r="D329" s="799"/>
      <c r="E329" s="858"/>
      <c r="F329" s="859"/>
      <c r="G329" s="281" t="s">
        <v>5968</v>
      </c>
      <c r="H329" s="269" t="s">
        <v>6</v>
      </c>
      <c r="I329" s="501">
        <v>1</v>
      </c>
      <c r="J329" s="761"/>
      <c r="K329" s="475"/>
    </row>
    <row r="330" spans="4:11" x14ac:dyDescent="0.25">
      <c r="D330" s="799"/>
      <c r="E330" s="858"/>
      <c r="F330" s="859"/>
      <c r="G330" s="281" t="s">
        <v>5969</v>
      </c>
      <c r="H330" s="269" t="s">
        <v>6</v>
      </c>
      <c r="I330" s="501">
        <v>1</v>
      </c>
      <c r="J330" s="761"/>
      <c r="K330" s="475"/>
    </row>
    <row r="331" spans="4:11" x14ac:dyDescent="0.25">
      <c r="D331" s="799"/>
      <c r="E331" s="858"/>
      <c r="F331" s="859"/>
      <c r="G331" s="281" t="s">
        <v>5970</v>
      </c>
      <c r="H331" s="269" t="s">
        <v>6</v>
      </c>
      <c r="I331" s="501">
        <v>1</v>
      </c>
      <c r="J331" s="761"/>
      <c r="K331" s="475"/>
    </row>
    <row r="332" spans="4:11" x14ac:dyDescent="0.25">
      <c r="D332" s="799"/>
      <c r="E332" s="858"/>
      <c r="F332" s="859"/>
      <c r="G332" s="281" t="s">
        <v>5971</v>
      </c>
      <c r="H332" s="269" t="s">
        <v>6</v>
      </c>
      <c r="I332" s="501">
        <v>1</v>
      </c>
      <c r="J332" s="761"/>
      <c r="K332" s="475"/>
    </row>
    <row r="333" spans="4:11" x14ac:dyDescent="0.25">
      <c r="D333" s="799"/>
      <c r="E333" s="858"/>
      <c r="F333" s="859"/>
      <c r="G333" s="281" t="s">
        <v>5972</v>
      </c>
      <c r="H333" s="269" t="s">
        <v>6</v>
      </c>
      <c r="I333" s="501">
        <v>1</v>
      </c>
      <c r="J333" s="761"/>
      <c r="K333" s="475"/>
    </row>
    <row r="334" spans="4:11" x14ac:dyDescent="0.25">
      <c r="D334" s="799"/>
      <c r="E334" s="858"/>
      <c r="F334" s="859"/>
      <c r="G334" s="281" t="s">
        <v>5973</v>
      </c>
      <c r="H334" s="269" t="s">
        <v>6</v>
      </c>
      <c r="I334" s="501">
        <v>3</v>
      </c>
      <c r="J334" s="761"/>
      <c r="K334" s="475"/>
    </row>
    <row r="335" spans="4:11" x14ac:dyDescent="0.25">
      <c r="D335" s="799"/>
      <c r="E335" s="858"/>
      <c r="F335" s="859"/>
      <c r="G335" s="281"/>
      <c r="H335" s="269"/>
      <c r="I335" s="501"/>
      <c r="J335" s="761"/>
      <c r="K335" s="475"/>
    </row>
    <row r="336" spans="4:11" x14ac:dyDescent="0.25">
      <c r="D336" s="799"/>
      <c r="E336" s="858"/>
      <c r="F336" s="859"/>
      <c r="G336" s="280" t="s">
        <v>5974</v>
      </c>
      <c r="H336" s="282"/>
      <c r="I336" s="543"/>
      <c r="J336" s="761"/>
      <c r="K336" s="475"/>
    </row>
    <row r="337" spans="4:11" x14ac:dyDescent="0.25">
      <c r="D337" s="799"/>
      <c r="E337" s="858"/>
      <c r="F337" s="859"/>
      <c r="G337" s="281" t="s">
        <v>5951</v>
      </c>
      <c r="H337" s="269" t="s">
        <v>6</v>
      </c>
      <c r="I337" s="501">
        <v>1</v>
      </c>
      <c r="J337" s="761"/>
      <c r="K337" s="475"/>
    </row>
    <row r="338" spans="4:11" x14ac:dyDescent="0.25">
      <c r="D338" s="799"/>
      <c r="E338" s="858"/>
      <c r="F338" s="859"/>
      <c r="G338" s="281" t="s">
        <v>5952</v>
      </c>
      <c r="H338" s="269" t="s">
        <v>6</v>
      </c>
      <c r="I338" s="501">
        <v>1</v>
      </c>
      <c r="J338" s="761"/>
      <c r="K338" s="475"/>
    </row>
    <row r="339" spans="4:11" x14ac:dyDescent="0.25">
      <c r="D339" s="799"/>
      <c r="E339" s="858"/>
      <c r="F339" s="859"/>
      <c r="G339" s="281" t="s">
        <v>5953</v>
      </c>
      <c r="H339" s="269" t="s">
        <v>6</v>
      </c>
      <c r="I339" s="501">
        <v>1</v>
      </c>
      <c r="J339" s="761"/>
      <c r="K339" s="475"/>
    </row>
    <row r="340" spans="4:11" x14ac:dyDescent="0.25">
      <c r="D340" s="799"/>
      <c r="E340" s="858"/>
      <c r="F340" s="859"/>
      <c r="G340" s="281" t="s">
        <v>5954</v>
      </c>
      <c r="H340" s="269" t="s">
        <v>6</v>
      </c>
      <c r="I340" s="501">
        <v>1</v>
      </c>
      <c r="J340" s="761"/>
      <c r="K340" s="475"/>
    </row>
    <row r="341" spans="4:11" x14ac:dyDescent="0.25">
      <c r="D341" s="799"/>
      <c r="E341" s="858"/>
      <c r="F341" s="859"/>
      <c r="G341" s="281" t="s">
        <v>5955</v>
      </c>
      <c r="H341" s="269" t="s">
        <v>6</v>
      </c>
      <c r="I341" s="501">
        <v>1</v>
      </c>
      <c r="J341" s="761"/>
      <c r="K341" s="475"/>
    </row>
    <row r="342" spans="4:11" x14ac:dyDescent="0.25">
      <c r="D342" s="799"/>
      <c r="E342" s="858"/>
      <c r="F342" s="859"/>
      <c r="G342" s="281" t="s">
        <v>5956</v>
      </c>
      <c r="H342" s="269" t="s">
        <v>6</v>
      </c>
      <c r="I342" s="501">
        <v>1</v>
      </c>
      <c r="J342" s="761"/>
      <c r="K342" s="475"/>
    </row>
    <row r="343" spans="4:11" ht="25.5" x14ac:dyDescent="0.25">
      <c r="D343" s="799"/>
      <c r="E343" s="858"/>
      <c r="F343" s="859"/>
      <c r="G343" s="281" t="s">
        <v>5975</v>
      </c>
      <c r="H343" s="269" t="s">
        <v>6</v>
      </c>
      <c r="I343" s="501">
        <v>1</v>
      </c>
      <c r="J343" s="761"/>
      <c r="K343" s="475"/>
    </row>
    <row r="344" spans="4:11" ht="25.5" x14ac:dyDescent="0.25">
      <c r="D344" s="799"/>
      <c r="E344" s="858"/>
      <c r="F344" s="859"/>
      <c r="G344" s="280" t="s">
        <v>5976</v>
      </c>
      <c r="H344" s="282" t="s">
        <v>5921</v>
      </c>
      <c r="I344" s="543">
        <v>1</v>
      </c>
      <c r="J344" s="760"/>
      <c r="K344" s="475"/>
    </row>
    <row r="345" spans="4:11" x14ac:dyDescent="0.25">
      <c r="D345" s="799"/>
      <c r="E345" s="858"/>
      <c r="F345" s="859"/>
      <c r="G345" s="283" t="s">
        <v>5977</v>
      </c>
      <c r="H345" s="269" t="s">
        <v>6</v>
      </c>
      <c r="I345" s="502">
        <v>1</v>
      </c>
      <c r="J345" s="941"/>
      <c r="K345" s="567"/>
    </row>
    <row r="346" spans="4:11" x14ac:dyDescent="0.25">
      <c r="D346" s="799"/>
      <c r="E346" s="858"/>
      <c r="F346" s="859"/>
      <c r="G346" s="283"/>
      <c r="H346" s="269"/>
      <c r="I346" s="501"/>
      <c r="J346" s="761"/>
      <c r="K346" s="475"/>
    </row>
    <row r="347" spans="4:11" x14ac:dyDescent="0.25">
      <c r="D347" s="799"/>
      <c r="E347" s="858"/>
      <c r="F347" s="859"/>
      <c r="G347" s="275" t="s">
        <v>5978</v>
      </c>
      <c r="H347" s="282"/>
      <c r="I347" s="867"/>
      <c r="J347" s="764"/>
      <c r="K347" s="568">
        <f>SUM(K295:K346)</f>
        <v>0</v>
      </c>
    </row>
    <row r="348" spans="4:11" x14ac:dyDescent="0.25">
      <c r="D348" s="799"/>
      <c r="E348" s="858"/>
      <c r="F348" s="859"/>
      <c r="G348" s="265"/>
      <c r="H348" s="269"/>
      <c r="I348" s="501"/>
      <c r="J348" s="761"/>
      <c r="K348" s="569"/>
    </row>
    <row r="349" spans="4:11" x14ac:dyDescent="0.25">
      <c r="D349" s="799"/>
      <c r="E349" s="868"/>
      <c r="F349" s="869"/>
      <c r="G349" s="259"/>
      <c r="H349" s="278"/>
      <c r="I349" s="209"/>
      <c r="J349" s="768"/>
      <c r="K349" s="481"/>
    </row>
    <row r="350" spans="4:11" x14ac:dyDescent="0.25">
      <c r="D350" s="799"/>
      <c r="E350" s="154"/>
      <c r="F350" s="149" t="s">
        <v>5979</v>
      </c>
      <c r="G350" s="286" t="s">
        <v>5980</v>
      </c>
      <c r="H350" s="295"/>
      <c r="I350" s="599"/>
      <c r="J350" s="769"/>
      <c r="K350" s="483"/>
    </row>
    <row r="351" spans="4:11" x14ac:dyDescent="0.25">
      <c r="D351" s="799"/>
      <c r="E351" s="868"/>
      <c r="F351" s="869"/>
      <c r="G351" s="286"/>
      <c r="H351" s="295"/>
      <c r="I351" s="599"/>
      <c r="J351" s="769"/>
      <c r="K351" s="483"/>
    </row>
    <row r="352" spans="4:11" x14ac:dyDescent="0.25">
      <c r="D352" s="799"/>
      <c r="E352" s="868"/>
      <c r="F352" s="870"/>
      <c r="G352" s="289" t="s">
        <v>5981</v>
      </c>
      <c r="H352" s="295"/>
      <c r="I352" s="599"/>
      <c r="J352" s="769"/>
      <c r="K352" s="483"/>
    </row>
    <row r="353" spans="4:11" ht="26.25" x14ac:dyDescent="0.25">
      <c r="D353" s="799"/>
      <c r="E353" s="868"/>
      <c r="F353" s="870"/>
      <c r="G353" s="290" t="s">
        <v>5982</v>
      </c>
      <c r="H353" s="295"/>
      <c r="I353" s="599"/>
      <c r="J353" s="769"/>
      <c r="K353" s="483"/>
    </row>
    <row r="354" spans="4:11" x14ac:dyDescent="0.25">
      <c r="D354" s="799"/>
      <c r="E354" s="868"/>
      <c r="F354" s="870"/>
      <c r="G354" s="871" t="s">
        <v>5983</v>
      </c>
      <c r="H354" s="295"/>
      <c r="I354" s="599"/>
      <c r="J354" s="769"/>
      <c r="K354" s="483"/>
    </row>
    <row r="355" spans="4:11" ht="39" x14ac:dyDescent="0.25">
      <c r="D355" s="799"/>
      <c r="E355" s="868"/>
      <c r="F355" s="870"/>
      <c r="G355" s="872" t="s">
        <v>5984</v>
      </c>
      <c r="H355" s="295"/>
      <c r="I355" s="599"/>
      <c r="J355" s="769"/>
      <c r="K355" s="483"/>
    </row>
    <row r="356" spans="4:11" ht="39" x14ac:dyDescent="0.25">
      <c r="D356" s="799"/>
      <c r="E356" s="868"/>
      <c r="F356" s="870"/>
      <c r="G356" s="872" t="s">
        <v>5985</v>
      </c>
      <c r="H356" s="295"/>
      <c r="I356" s="599"/>
      <c r="J356" s="769"/>
      <c r="K356" s="483"/>
    </row>
    <row r="357" spans="4:11" x14ac:dyDescent="0.25">
      <c r="D357" s="799"/>
      <c r="E357" s="868"/>
      <c r="F357" s="870"/>
      <c r="G357" s="871" t="s">
        <v>5986</v>
      </c>
      <c r="H357" s="295"/>
      <c r="I357" s="599"/>
      <c r="J357" s="769"/>
      <c r="K357" s="483"/>
    </row>
    <row r="358" spans="4:11" ht="39" x14ac:dyDescent="0.25">
      <c r="D358" s="799"/>
      <c r="E358" s="868"/>
      <c r="F358" s="870"/>
      <c r="G358" s="872" t="s">
        <v>5987</v>
      </c>
      <c r="H358" s="295"/>
      <c r="I358" s="599"/>
      <c r="J358" s="769"/>
      <c r="K358" s="483"/>
    </row>
    <row r="359" spans="4:11" ht="51.75" x14ac:dyDescent="0.25">
      <c r="D359" s="799"/>
      <c r="E359" s="868"/>
      <c r="F359" s="870"/>
      <c r="G359" s="872" t="s">
        <v>5988</v>
      </c>
      <c r="H359" s="295"/>
      <c r="I359" s="599"/>
      <c r="J359" s="769"/>
      <c r="K359" s="483"/>
    </row>
    <row r="360" spans="4:11" ht="26.25" x14ac:dyDescent="0.25">
      <c r="D360" s="799"/>
      <c r="E360" s="868"/>
      <c r="F360" s="870"/>
      <c r="G360" s="872" t="s">
        <v>5989</v>
      </c>
      <c r="H360" s="295"/>
      <c r="I360" s="599"/>
      <c r="J360" s="769"/>
      <c r="K360" s="483"/>
    </row>
    <row r="361" spans="4:11" x14ac:dyDescent="0.25">
      <c r="D361" s="799"/>
      <c r="E361" s="868"/>
      <c r="F361" s="870"/>
      <c r="G361" s="873"/>
      <c r="H361" s="295"/>
      <c r="I361" s="599"/>
      <c r="J361" s="769"/>
      <c r="K361" s="483"/>
    </row>
    <row r="362" spans="4:11" x14ac:dyDescent="0.25">
      <c r="D362" s="799"/>
      <c r="E362" s="868"/>
      <c r="F362" s="870"/>
      <c r="G362" s="874" t="s">
        <v>5990</v>
      </c>
      <c r="H362" s="295"/>
      <c r="I362" s="599"/>
      <c r="J362" s="769"/>
      <c r="K362" s="483"/>
    </row>
    <row r="363" spans="4:11" ht="128.25" x14ac:dyDescent="0.25">
      <c r="D363" s="799"/>
      <c r="E363" s="868"/>
      <c r="F363" s="870"/>
      <c r="G363" s="873" t="s">
        <v>5991</v>
      </c>
      <c r="H363" s="295"/>
      <c r="I363" s="599"/>
      <c r="J363" s="769"/>
      <c r="K363" s="483"/>
    </row>
    <row r="364" spans="4:11" x14ac:dyDescent="0.25">
      <c r="D364" s="799"/>
      <c r="E364" s="868"/>
      <c r="F364" s="869"/>
      <c r="G364" s="277"/>
      <c r="H364" s="278"/>
      <c r="I364" s="209"/>
      <c r="J364" s="768"/>
      <c r="K364" s="481"/>
    </row>
    <row r="365" spans="4:11" ht="38.25" x14ac:dyDescent="0.25">
      <c r="D365" s="799"/>
      <c r="E365" s="868" t="str">
        <f>CONCATENATE($F$3,$B$5,$F$350,F365)</f>
        <v>8ČP  08.3.1.</v>
      </c>
      <c r="F365" s="869" t="s">
        <v>5880</v>
      </c>
      <c r="G365" s="281" t="s">
        <v>5992</v>
      </c>
      <c r="H365" s="295" t="s">
        <v>5921</v>
      </c>
      <c r="I365" s="598">
        <v>1</v>
      </c>
      <c r="J365" s="770"/>
      <c r="K365" s="570">
        <f>ROUND(I365*J365,2)</f>
        <v>0</v>
      </c>
    </row>
    <row r="366" spans="4:11" x14ac:dyDescent="0.25">
      <c r="D366" s="799"/>
      <c r="E366" s="868"/>
      <c r="F366" s="869"/>
      <c r="G366" s="281"/>
      <c r="H366" s="295"/>
      <c r="I366" s="599"/>
      <c r="J366" s="768"/>
      <c r="K366" s="481"/>
    </row>
    <row r="367" spans="4:11" x14ac:dyDescent="0.25">
      <c r="D367" s="799"/>
      <c r="E367" s="868" t="str">
        <f>CONCATENATE($F$3,$B$5,$F$350,F367)</f>
        <v>8ČP  08.3.2.</v>
      </c>
      <c r="F367" s="869" t="s">
        <v>5893</v>
      </c>
      <c r="G367" s="281" t="s">
        <v>5993</v>
      </c>
      <c r="H367" s="295">
        <v>1</v>
      </c>
      <c r="I367" s="598">
        <v>1</v>
      </c>
      <c r="J367" s="770"/>
      <c r="K367" s="570">
        <f>ROUND(I367*J367,2)</f>
        <v>0</v>
      </c>
    </row>
    <row r="368" spans="4:11" x14ac:dyDescent="0.25">
      <c r="D368" s="799"/>
      <c r="E368" s="868"/>
      <c r="F368" s="869"/>
      <c r="G368" s="281"/>
      <c r="H368" s="295"/>
      <c r="I368" s="599"/>
      <c r="J368" s="768"/>
      <c r="K368" s="481"/>
    </row>
    <row r="369" spans="4:11" x14ac:dyDescent="0.25">
      <c r="D369" s="799"/>
      <c r="E369" s="868" t="str">
        <f>CONCATENATE($F$3,$B$5,$F$350,F369)</f>
        <v>8ČP  08.3.3.</v>
      </c>
      <c r="F369" s="869" t="s">
        <v>5895</v>
      </c>
      <c r="G369" s="281" t="s">
        <v>5994</v>
      </c>
      <c r="H369" s="295">
        <v>1</v>
      </c>
      <c r="I369" s="598">
        <v>1</v>
      </c>
      <c r="J369" s="770"/>
      <c r="K369" s="570">
        <f>ROUND(I369*J369,2)</f>
        <v>0</v>
      </c>
    </row>
    <row r="370" spans="4:11" x14ac:dyDescent="0.25">
      <c r="D370" s="799"/>
      <c r="E370" s="868"/>
      <c r="F370" s="869"/>
      <c r="G370" s="281"/>
      <c r="H370" s="295"/>
      <c r="I370" s="599"/>
      <c r="J370" s="768"/>
      <c r="K370" s="481"/>
    </row>
    <row r="371" spans="4:11" x14ac:dyDescent="0.25">
      <c r="D371" s="799"/>
      <c r="E371" s="868" t="str">
        <f>CONCATENATE($F$3,$B$5,$F$350,F371)</f>
        <v>8ČP  08.3.4.</v>
      </c>
      <c r="F371" s="869" t="s">
        <v>5897</v>
      </c>
      <c r="G371" s="281" t="s">
        <v>5995</v>
      </c>
      <c r="H371" s="295">
        <v>1</v>
      </c>
      <c r="I371" s="598">
        <v>1</v>
      </c>
      <c r="J371" s="770"/>
      <c r="K371" s="570">
        <f>ROUND(I371*J371,2)</f>
        <v>0</v>
      </c>
    </row>
    <row r="372" spans="4:11" x14ac:dyDescent="0.25">
      <c r="D372" s="799"/>
      <c r="E372" s="868"/>
      <c r="F372" s="869"/>
      <c r="G372" s="296"/>
      <c r="H372" s="278"/>
      <c r="I372" s="209"/>
      <c r="J372" s="768"/>
      <c r="K372" s="481"/>
    </row>
    <row r="373" spans="4:11" x14ac:dyDescent="0.25">
      <c r="D373" s="799"/>
      <c r="E373" s="868"/>
      <c r="F373" s="869"/>
      <c r="G373" s="297" t="s">
        <v>5996</v>
      </c>
      <c r="H373" s="515"/>
      <c r="I373" s="875"/>
      <c r="J373" s="771"/>
      <c r="K373" s="571">
        <f>SUM(K350:K372)</f>
        <v>0</v>
      </c>
    </row>
    <row r="374" spans="4:11" x14ac:dyDescent="0.25">
      <c r="D374" s="799"/>
      <c r="E374" s="868"/>
      <c r="F374" s="869"/>
      <c r="G374" s="296"/>
      <c r="H374" s="278"/>
      <c r="I374" s="209"/>
      <c r="J374" s="768"/>
      <c r="K374" s="481"/>
    </row>
    <row r="375" spans="4:11" x14ac:dyDescent="0.25">
      <c r="D375" s="799"/>
      <c r="E375" s="858"/>
      <c r="F375" s="859"/>
      <c r="G375" s="296"/>
      <c r="H375" s="269"/>
      <c r="I375" s="501"/>
      <c r="J375" s="761"/>
      <c r="K375" s="475"/>
    </row>
    <row r="376" spans="4:11" x14ac:dyDescent="0.25">
      <c r="D376" s="799"/>
      <c r="E376" s="858"/>
      <c r="F376" s="859"/>
      <c r="G376" s="265"/>
      <c r="H376" s="269"/>
      <c r="I376" s="501"/>
      <c r="J376" s="761"/>
      <c r="K376" s="475"/>
    </row>
    <row r="377" spans="4:11" x14ac:dyDescent="0.25">
      <c r="D377" s="799"/>
      <c r="E377" s="154"/>
      <c r="F377" s="149" t="s">
        <v>5997</v>
      </c>
      <c r="G377" s="261" t="s">
        <v>5998</v>
      </c>
      <c r="H377" s="864"/>
      <c r="I377" s="543"/>
      <c r="J377" s="760"/>
      <c r="K377" s="477"/>
    </row>
    <row r="378" spans="4:11" x14ac:dyDescent="0.25">
      <c r="D378" s="799"/>
      <c r="E378" s="858"/>
      <c r="F378" s="859"/>
      <c r="G378" s="265"/>
      <c r="H378" s="269"/>
      <c r="I378" s="501"/>
      <c r="J378" s="761"/>
      <c r="K378" s="475"/>
    </row>
    <row r="379" spans="4:11" x14ac:dyDescent="0.25">
      <c r="D379" s="799"/>
      <c r="E379" s="858" t="str">
        <f>CONCATENATE($F$3,$B$5,$F$377,F379)</f>
        <v>8ČP  08.4.1.</v>
      </c>
      <c r="F379" s="859" t="s">
        <v>5880</v>
      </c>
      <c r="G379" s="265" t="s">
        <v>5999</v>
      </c>
      <c r="H379" s="269" t="s">
        <v>113</v>
      </c>
      <c r="I379" s="502">
        <v>30</v>
      </c>
      <c r="J379" s="772"/>
      <c r="K379" s="567">
        <f>ROUND(I379*J379,2)</f>
        <v>0</v>
      </c>
    </row>
    <row r="380" spans="4:11" x14ac:dyDescent="0.25">
      <c r="D380" s="799"/>
      <c r="E380" s="858"/>
      <c r="F380" s="859"/>
      <c r="G380" s="265"/>
      <c r="H380" s="269"/>
      <c r="I380" s="501"/>
      <c r="J380" s="761"/>
      <c r="K380" s="477"/>
    </row>
    <row r="381" spans="4:11" x14ac:dyDescent="0.25">
      <c r="D381" s="799"/>
      <c r="E381" s="858" t="str">
        <f>CONCATENATE($F$3,$B$5,$F$377,F381)</f>
        <v>8ČP  08.4.2.</v>
      </c>
      <c r="F381" s="859" t="s">
        <v>5893</v>
      </c>
      <c r="G381" s="265" t="s">
        <v>6000</v>
      </c>
      <c r="H381" s="269"/>
      <c r="I381" s="501"/>
      <c r="J381" s="761"/>
      <c r="K381" s="477"/>
    </row>
    <row r="382" spans="4:11" x14ac:dyDescent="0.25">
      <c r="D382" s="799"/>
      <c r="E382" s="858"/>
      <c r="F382" s="859"/>
      <c r="G382" s="265" t="s">
        <v>6001</v>
      </c>
      <c r="H382" s="269" t="s">
        <v>113</v>
      </c>
      <c r="I382" s="502">
        <v>15</v>
      </c>
      <c r="J382" s="772"/>
      <c r="K382" s="567">
        <f>ROUND(I382*J382,2)</f>
        <v>0</v>
      </c>
    </row>
    <row r="383" spans="4:11" x14ac:dyDescent="0.25">
      <c r="D383" s="799"/>
      <c r="E383" s="858"/>
      <c r="F383" s="859"/>
      <c r="G383" s="265" t="s">
        <v>6002</v>
      </c>
      <c r="H383" s="269" t="s">
        <v>113</v>
      </c>
      <c r="I383" s="502">
        <v>10</v>
      </c>
      <c r="J383" s="772"/>
      <c r="K383" s="567">
        <f>ROUND(I383*J383,2)</f>
        <v>0</v>
      </c>
    </row>
    <row r="384" spans="4:11" x14ac:dyDescent="0.25">
      <c r="D384" s="799"/>
      <c r="E384" s="858"/>
      <c r="F384" s="859"/>
      <c r="G384" s="265"/>
      <c r="H384" s="269"/>
      <c r="I384" s="501"/>
      <c r="J384" s="761"/>
      <c r="K384" s="477"/>
    </row>
    <row r="385" spans="4:11" ht="26.25" x14ac:dyDescent="0.25">
      <c r="D385" s="799"/>
      <c r="E385" s="858" t="str">
        <f>CONCATENATE($F$3,$B$5,$F$377,F385)</f>
        <v>8ČP  08.4.3.</v>
      </c>
      <c r="F385" s="859" t="s">
        <v>5895</v>
      </c>
      <c r="G385" s="259" t="s">
        <v>6003</v>
      </c>
      <c r="H385" s="269" t="s">
        <v>6</v>
      </c>
      <c r="I385" s="502">
        <v>1</v>
      </c>
      <c r="J385" s="772"/>
      <c r="K385" s="567">
        <f>ROUND(I385*J385,2)</f>
        <v>0</v>
      </c>
    </row>
    <row r="386" spans="4:11" x14ac:dyDescent="0.25">
      <c r="D386" s="799"/>
      <c r="E386" s="858"/>
      <c r="F386" s="859"/>
      <c r="G386" s="265"/>
      <c r="H386" s="269"/>
      <c r="I386" s="501"/>
      <c r="J386" s="761"/>
      <c r="K386" s="477"/>
    </row>
    <row r="387" spans="4:11" ht="26.25" x14ac:dyDescent="0.25">
      <c r="D387" s="799"/>
      <c r="E387" s="858" t="str">
        <f>CONCATENATE($F$3,$B$5,$F$377,F387)</f>
        <v>8ČP  08.4.4.</v>
      </c>
      <c r="F387" s="859" t="s">
        <v>5897</v>
      </c>
      <c r="G387" s="259" t="s">
        <v>6004</v>
      </c>
      <c r="H387" s="269" t="s">
        <v>6</v>
      </c>
      <c r="I387" s="502">
        <v>15</v>
      </c>
      <c r="J387" s="772"/>
      <c r="K387" s="567">
        <f>ROUND(I387*J387,2)</f>
        <v>0</v>
      </c>
    </row>
    <row r="388" spans="4:11" x14ac:dyDescent="0.25">
      <c r="D388" s="799"/>
      <c r="E388" s="858"/>
      <c r="F388" s="859"/>
      <c r="G388" s="259"/>
      <c r="H388" s="269"/>
      <c r="I388" s="501"/>
      <c r="J388" s="761"/>
      <c r="K388" s="477"/>
    </row>
    <row r="389" spans="4:11" x14ac:dyDescent="0.25">
      <c r="D389" s="799"/>
      <c r="E389" s="858" t="str">
        <f>CONCATENATE($F$3,$B$5,$F$377,F389)</f>
        <v>8ČP  08.4.5.</v>
      </c>
      <c r="F389" s="859" t="s">
        <v>5899</v>
      </c>
      <c r="G389" s="265" t="s">
        <v>6005</v>
      </c>
      <c r="H389" s="269" t="s">
        <v>6</v>
      </c>
      <c r="I389" s="502">
        <v>5</v>
      </c>
      <c r="J389" s="772"/>
      <c r="K389" s="567">
        <f>ROUND(I389*J389,2)</f>
        <v>0</v>
      </c>
    </row>
    <row r="390" spans="4:11" x14ac:dyDescent="0.25">
      <c r="D390" s="799"/>
      <c r="E390" s="858"/>
      <c r="F390" s="859"/>
      <c r="G390" s="265"/>
      <c r="H390" s="269"/>
      <c r="I390" s="501"/>
      <c r="J390" s="761"/>
      <c r="K390" s="477"/>
    </row>
    <row r="391" spans="4:11" x14ac:dyDescent="0.25">
      <c r="D391" s="799"/>
      <c r="E391" s="858" t="str">
        <f>CONCATENATE($F$3,$B$5,$F$377,F391)</f>
        <v>8ČP  08.4.6.</v>
      </c>
      <c r="F391" s="859" t="s">
        <v>5901</v>
      </c>
      <c r="G391" s="265" t="s">
        <v>6006</v>
      </c>
      <c r="H391" s="269" t="s">
        <v>6</v>
      </c>
      <c r="I391" s="502">
        <v>8</v>
      </c>
      <c r="J391" s="772"/>
      <c r="K391" s="567">
        <f>ROUND(I391*J391,2)</f>
        <v>0</v>
      </c>
    </row>
    <row r="392" spans="4:11" x14ac:dyDescent="0.25">
      <c r="D392" s="799"/>
      <c r="E392" s="858"/>
      <c r="F392" s="859"/>
      <c r="G392" s="265"/>
      <c r="H392" s="269"/>
      <c r="I392" s="501"/>
      <c r="J392" s="761"/>
      <c r="K392" s="477"/>
    </row>
    <row r="393" spans="4:11" ht="26.25" x14ac:dyDescent="0.25">
      <c r="D393" s="799"/>
      <c r="E393" s="858" t="str">
        <f>CONCATENATE($F$3,$B$5,$F$377,F393)</f>
        <v>8ČP  08.4.7.</v>
      </c>
      <c r="F393" s="859" t="s">
        <v>5906</v>
      </c>
      <c r="G393" s="265" t="s">
        <v>6007</v>
      </c>
      <c r="H393" s="269" t="s">
        <v>6</v>
      </c>
      <c r="I393" s="502">
        <v>6</v>
      </c>
      <c r="J393" s="772"/>
      <c r="K393" s="567">
        <f>ROUND(I393*J393,2)</f>
        <v>0</v>
      </c>
    </row>
    <row r="394" spans="4:11" x14ac:dyDescent="0.25">
      <c r="D394" s="799"/>
      <c r="E394" s="858"/>
      <c r="F394" s="859"/>
      <c r="G394" s="265"/>
      <c r="H394" s="269"/>
      <c r="I394" s="501"/>
      <c r="J394" s="761"/>
      <c r="K394" s="477"/>
    </row>
    <row r="395" spans="4:11" ht="26.25" x14ac:dyDescent="0.25">
      <c r="D395" s="799"/>
      <c r="E395" s="858" t="str">
        <f>CONCATENATE($F$3,$B$5,$F$377,F395)</f>
        <v>8ČP  08.4.8.</v>
      </c>
      <c r="F395" s="859" t="s">
        <v>5908</v>
      </c>
      <c r="G395" s="265" t="s">
        <v>6008</v>
      </c>
      <c r="H395" s="269" t="s">
        <v>6</v>
      </c>
      <c r="I395" s="502">
        <v>6</v>
      </c>
      <c r="J395" s="772"/>
      <c r="K395" s="567">
        <f>ROUND(I395*J395,2)</f>
        <v>0</v>
      </c>
    </row>
    <row r="396" spans="4:11" x14ac:dyDescent="0.25">
      <c r="D396" s="799"/>
      <c r="E396" s="858"/>
      <c r="F396" s="859"/>
      <c r="G396" s="265"/>
      <c r="H396" s="269"/>
      <c r="I396" s="501"/>
      <c r="J396" s="761"/>
      <c r="K396" s="477"/>
    </row>
    <row r="397" spans="4:11" x14ac:dyDescent="0.25">
      <c r="D397" s="799"/>
      <c r="E397" s="858" t="str">
        <f>CONCATENATE($F$3,$B$5,$F$377,F397)</f>
        <v>8ČP  08.4.9.</v>
      </c>
      <c r="F397" s="859" t="s">
        <v>5911</v>
      </c>
      <c r="G397" s="265" t="s">
        <v>6009</v>
      </c>
      <c r="H397" s="269" t="s">
        <v>6</v>
      </c>
      <c r="I397" s="866">
        <v>1</v>
      </c>
      <c r="J397" s="772"/>
      <c r="K397" s="567">
        <f>ROUND(I397*J397,2)</f>
        <v>0</v>
      </c>
    </row>
    <row r="398" spans="4:11" x14ac:dyDescent="0.25">
      <c r="D398" s="799"/>
      <c r="E398" s="858"/>
      <c r="F398" s="859"/>
      <c r="G398" s="865"/>
      <c r="H398" s="865"/>
      <c r="I398" s="876"/>
      <c r="J398" s="761"/>
      <c r="K398" s="475"/>
    </row>
    <row r="399" spans="4:11" x14ac:dyDescent="0.25">
      <c r="D399" s="799"/>
      <c r="E399" s="858"/>
      <c r="F399" s="859"/>
      <c r="G399" s="275" t="s">
        <v>6010</v>
      </c>
      <c r="H399" s="282"/>
      <c r="I399" s="867"/>
      <c r="J399" s="764"/>
      <c r="K399" s="568">
        <f>SUM(K378:K398)</f>
        <v>0</v>
      </c>
    </row>
    <row r="400" spans="4:11" x14ac:dyDescent="0.25">
      <c r="D400" s="799"/>
      <c r="E400" s="858"/>
      <c r="F400" s="859"/>
      <c r="G400" s="855"/>
      <c r="H400" s="865"/>
      <c r="I400" s="856"/>
      <c r="J400" s="758"/>
      <c r="K400" s="857"/>
    </row>
    <row r="401" spans="4:11" ht="15.75" thickBot="1" x14ac:dyDescent="0.3">
      <c r="D401" s="799"/>
      <c r="E401" s="877"/>
      <c r="F401" s="878"/>
      <c r="G401" s="879"/>
      <c r="H401" s="880"/>
      <c r="I401" s="881"/>
      <c r="J401" s="773"/>
      <c r="K401" s="882"/>
    </row>
    <row r="402" spans="4:11" ht="15.75" thickBot="1" x14ac:dyDescent="0.3">
      <c r="D402" s="799"/>
      <c r="E402" s="173"/>
      <c r="F402" s="173"/>
      <c r="G402" s="175" t="s">
        <v>6011</v>
      </c>
      <c r="H402" s="243"/>
      <c r="I402" s="600"/>
      <c r="J402" s="558"/>
      <c r="K402" s="566">
        <f>(K399+K373+K347+K280)</f>
        <v>0</v>
      </c>
    </row>
    <row r="403" spans="4:11" ht="15.75" thickTop="1" x14ac:dyDescent="0.25">
      <c r="D403" s="799"/>
      <c r="E403" s="800"/>
      <c r="F403" s="849"/>
      <c r="G403" s="850"/>
      <c r="H403" s="851"/>
      <c r="I403" s="852"/>
      <c r="J403" s="752"/>
      <c r="K403" s="853"/>
    </row>
    <row r="404" spans="4:11" ht="18.75" x14ac:dyDescent="0.25">
      <c r="D404" s="799"/>
      <c r="E404" s="883"/>
      <c r="F404" s="884"/>
      <c r="G404" s="885"/>
      <c r="H404" s="886"/>
      <c r="I404" s="887"/>
      <c r="J404" s="942"/>
      <c r="K404" s="853"/>
    </row>
    <row r="405" spans="4:11" ht="18.75" x14ac:dyDescent="0.25">
      <c r="D405" s="799"/>
      <c r="E405" s="883"/>
      <c r="F405" s="884"/>
      <c r="G405" s="885"/>
      <c r="H405" s="886"/>
      <c r="I405" s="887"/>
      <c r="J405" s="942"/>
      <c r="K405" s="853"/>
    </row>
    <row r="406" spans="4:11" ht="18" x14ac:dyDescent="0.25">
      <c r="D406" s="799"/>
      <c r="E406" s="154"/>
      <c r="F406" s="185" t="s">
        <v>6012</v>
      </c>
      <c r="G406" s="854" t="s">
        <v>6013</v>
      </c>
      <c r="H406" s="855"/>
      <c r="I406" s="856"/>
      <c r="J406" s="758"/>
      <c r="K406" s="857"/>
    </row>
    <row r="407" spans="4:11" x14ac:dyDescent="0.25">
      <c r="D407" s="799"/>
      <c r="E407" s="889"/>
      <c r="F407" s="890"/>
      <c r="G407" s="891"/>
      <c r="H407" s="892"/>
      <c r="I407" s="893"/>
      <c r="J407" s="943"/>
      <c r="K407" s="853"/>
    </row>
    <row r="408" spans="4:11" x14ac:dyDescent="0.25">
      <c r="D408" s="799"/>
      <c r="E408" s="895"/>
      <c r="F408" s="896" t="s">
        <v>5880</v>
      </c>
      <c r="G408" s="897" t="s">
        <v>6014</v>
      </c>
      <c r="H408" s="898"/>
      <c r="I408" s="899"/>
      <c r="J408" s="944"/>
      <c r="K408" s="900"/>
    </row>
    <row r="409" spans="4:11" x14ac:dyDescent="0.25">
      <c r="D409" s="799"/>
      <c r="E409" s="901"/>
      <c r="F409" s="902" t="s">
        <v>6015</v>
      </c>
      <c r="G409" s="903" t="s">
        <v>6016</v>
      </c>
      <c r="H409" s="904" t="s">
        <v>5874</v>
      </c>
      <c r="I409" s="904" t="s">
        <v>5753</v>
      </c>
      <c r="J409" s="945" t="s">
        <v>5875</v>
      </c>
      <c r="K409" s="905" t="s">
        <v>6017</v>
      </c>
    </row>
    <row r="410" spans="4:11" x14ac:dyDescent="0.25">
      <c r="D410" s="799"/>
      <c r="E410" s="906"/>
      <c r="F410" s="907"/>
      <c r="G410" s="908" t="s">
        <v>6018</v>
      </c>
      <c r="H410" s="909"/>
      <c r="I410" s="910"/>
      <c r="J410" s="946"/>
      <c r="K410" s="911"/>
    </row>
    <row r="411" spans="4:11" ht="37.5" x14ac:dyDescent="0.25">
      <c r="D411" s="799"/>
      <c r="E411" s="912" t="str">
        <f t="shared" ref="E411:E416" si="2">CONCATENATE($F$3,$B$5,$F$406,$F$408,F411)</f>
        <v>8ČP  09.1.1.</v>
      </c>
      <c r="F411" s="913" t="s">
        <v>5880</v>
      </c>
      <c r="G411" s="914" t="s">
        <v>6019</v>
      </c>
      <c r="H411" s="904" t="s">
        <v>6</v>
      </c>
      <c r="I411" s="915">
        <v>1</v>
      </c>
      <c r="J411" s="947"/>
      <c r="K411" s="916">
        <f t="shared" ref="K411:K416" si="3">ROUND(I411*J411,2)</f>
        <v>0</v>
      </c>
    </row>
    <row r="412" spans="4:11" ht="48" x14ac:dyDescent="0.25">
      <c r="D412" s="799"/>
      <c r="E412" s="912" t="str">
        <f t="shared" si="2"/>
        <v>8ČP  09.1.2.</v>
      </c>
      <c r="F412" s="913" t="s">
        <v>5893</v>
      </c>
      <c r="G412" s="917" t="s">
        <v>6020</v>
      </c>
      <c r="H412" s="904" t="s">
        <v>6</v>
      </c>
      <c r="I412" s="915">
        <v>1</v>
      </c>
      <c r="J412" s="947"/>
      <c r="K412" s="916">
        <f t="shared" si="3"/>
        <v>0</v>
      </c>
    </row>
    <row r="413" spans="4:11" ht="60" x14ac:dyDescent="0.25">
      <c r="D413" s="799"/>
      <c r="E413" s="912" t="str">
        <f t="shared" si="2"/>
        <v>8ČP  09.1.3.</v>
      </c>
      <c r="F413" s="913" t="s">
        <v>5895</v>
      </c>
      <c r="G413" s="914" t="s">
        <v>6021</v>
      </c>
      <c r="H413" s="904" t="s">
        <v>113</v>
      </c>
      <c r="I413" s="915">
        <v>2</v>
      </c>
      <c r="J413" s="947"/>
      <c r="K413" s="916">
        <f t="shared" si="3"/>
        <v>0</v>
      </c>
    </row>
    <row r="414" spans="4:11" ht="24" x14ac:dyDescent="0.25">
      <c r="D414" s="799"/>
      <c r="E414" s="912" t="str">
        <f t="shared" si="2"/>
        <v>8ČP  09.1.5.</v>
      </c>
      <c r="F414" s="913" t="s">
        <v>5899</v>
      </c>
      <c r="G414" s="918" t="s">
        <v>6022</v>
      </c>
      <c r="H414" s="904" t="s">
        <v>24</v>
      </c>
      <c r="I414" s="915">
        <v>8</v>
      </c>
      <c r="J414" s="947"/>
      <c r="K414" s="916">
        <f t="shared" si="3"/>
        <v>0</v>
      </c>
    </row>
    <row r="415" spans="4:11" x14ac:dyDescent="0.25">
      <c r="D415" s="799"/>
      <c r="E415" s="912" t="str">
        <f t="shared" si="2"/>
        <v>8ČP  09.1.6.</v>
      </c>
      <c r="F415" s="913" t="s">
        <v>5901</v>
      </c>
      <c r="G415" s="918" t="s">
        <v>6023</v>
      </c>
      <c r="H415" s="904" t="s">
        <v>33</v>
      </c>
      <c r="I415" s="915">
        <v>30</v>
      </c>
      <c r="J415" s="947"/>
      <c r="K415" s="916">
        <f t="shared" si="3"/>
        <v>0</v>
      </c>
    </row>
    <row r="416" spans="4:11" ht="24" x14ac:dyDescent="0.25">
      <c r="D416" s="799"/>
      <c r="E416" s="912" t="str">
        <f t="shared" si="2"/>
        <v>8ČP  09.1.7.</v>
      </c>
      <c r="F416" s="913" t="s">
        <v>5906</v>
      </c>
      <c r="G416" s="918" t="s">
        <v>6024</v>
      </c>
      <c r="H416" s="904" t="s">
        <v>14</v>
      </c>
      <c r="I416" s="915">
        <v>1</v>
      </c>
      <c r="J416" s="947"/>
      <c r="K416" s="916">
        <f t="shared" si="3"/>
        <v>0</v>
      </c>
    </row>
    <row r="417" spans="4:11" x14ac:dyDescent="0.25">
      <c r="D417" s="799"/>
      <c r="E417" s="912"/>
      <c r="F417" s="913"/>
      <c r="G417" s="918"/>
      <c r="H417" s="904"/>
      <c r="I417" s="915"/>
      <c r="J417" s="1055"/>
      <c r="K417" s="919"/>
    </row>
    <row r="418" spans="4:11" x14ac:dyDescent="0.25">
      <c r="D418" s="799"/>
      <c r="E418" s="912"/>
      <c r="F418" s="913"/>
      <c r="G418" s="914"/>
      <c r="H418" s="904"/>
      <c r="I418" s="915"/>
      <c r="J418" s="948"/>
      <c r="K418" s="919"/>
    </row>
    <row r="419" spans="4:11" x14ac:dyDescent="0.25">
      <c r="D419" s="799"/>
      <c r="E419" s="895"/>
      <c r="F419" s="896" t="s">
        <v>5893</v>
      </c>
      <c r="G419" s="897" t="s">
        <v>6025</v>
      </c>
      <c r="H419" s="898"/>
      <c r="I419" s="899"/>
      <c r="J419" s="944"/>
      <c r="K419" s="900"/>
    </row>
    <row r="420" spans="4:11" x14ac:dyDescent="0.25">
      <c r="D420" s="799"/>
      <c r="E420" s="901"/>
      <c r="F420" s="902" t="s">
        <v>6015</v>
      </c>
      <c r="G420" s="903" t="s">
        <v>6016</v>
      </c>
      <c r="H420" s="904" t="s">
        <v>5874</v>
      </c>
      <c r="I420" s="904" t="s">
        <v>5753</v>
      </c>
      <c r="J420" s="945" t="s">
        <v>5875</v>
      </c>
      <c r="K420" s="905" t="s">
        <v>6017</v>
      </c>
    </row>
    <row r="421" spans="4:11" x14ac:dyDescent="0.25">
      <c r="D421" s="799"/>
      <c r="E421" s="912" t="str">
        <f t="shared" ref="E421:E431" si="4">CONCATENATE($F$3,$B$5,$F$406,$F$419,F421)</f>
        <v>8ČP  09.2.1.</v>
      </c>
      <c r="F421" s="913" t="s">
        <v>5880</v>
      </c>
      <c r="G421" s="920" t="s">
        <v>6026</v>
      </c>
      <c r="H421" s="904" t="s">
        <v>113</v>
      </c>
      <c r="I421" s="915">
        <v>45</v>
      </c>
      <c r="J421" s="947"/>
      <c r="K421" s="916">
        <f t="shared" ref="K421:K431" si="5">ROUND(I421*J421,2)</f>
        <v>0</v>
      </c>
    </row>
    <row r="422" spans="4:11" x14ac:dyDescent="0.25">
      <c r="D422" s="799"/>
      <c r="E422" s="912" t="str">
        <f t="shared" si="4"/>
        <v>8ČP  09.2.2.</v>
      </c>
      <c r="F422" s="913" t="s">
        <v>5893</v>
      </c>
      <c r="G422" s="920" t="s">
        <v>6027</v>
      </c>
      <c r="H422" s="904" t="s">
        <v>113</v>
      </c>
      <c r="I422" s="915">
        <v>12</v>
      </c>
      <c r="J422" s="947"/>
      <c r="K422" s="916">
        <f t="shared" si="5"/>
        <v>0</v>
      </c>
    </row>
    <row r="423" spans="4:11" ht="25.5" x14ac:dyDescent="0.25">
      <c r="D423" s="799"/>
      <c r="E423" s="912" t="str">
        <f t="shared" si="4"/>
        <v>8ČP  09.2.3.</v>
      </c>
      <c r="F423" s="913" t="s">
        <v>5895</v>
      </c>
      <c r="G423" s="921" t="s">
        <v>6028</v>
      </c>
      <c r="H423" s="904" t="s">
        <v>6</v>
      </c>
      <c r="I423" s="915">
        <v>1</v>
      </c>
      <c r="J423" s="947"/>
      <c r="K423" s="916">
        <f t="shared" si="5"/>
        <v>0</v>
      </c>
    </row>
    <row r="424" spans="4:11" x14ac:dyDescent="0.25">
      <c r="D424" s="799"/>
      <c r="E424" s="912" t="str">
        <f t="shared" si="4"/>
        <v>8ČP  09.2.4.</v>
      </c>
      <c r="F424" s="913" t="s">
        <v>5897</v>
      </c>
      <c r="G424" s="921" t="s">
        <v>6029</v>
      </c>
      <c r="H424" s="904" t="s">
        <v>6</v>
      </c>
      <c r="I424" s="915">
        <v>4</v>
      </c>
      <c r="J424" s="947"/>
      <c r="K424" s="916">
        <f t="shared" si="5"/>
        <v>0</v>
      </c>
    </row>
    <row r="425" spans="4:11" ht="25.5" x14ac:dyDescent="0.25">
      <c r="D425" s="799"/>
      <c r="E425" s="912" t="str">
        <f t="shared" si="4"/>
        <v>8ČP  09.2.5.</v>
      </c>
      <c r="F425" s="913" t="s">
        <v>5899</v>
      </c>
      <c r="G425" s="920" t="s">
        <v>6030</v>
      </c>
      <c r="H425" s="904" t="s">
        <v>14</v>
      </c>
      <c r="I425" s="915">
        <v>1</v>
      </c>
      <c r="J425" s="947"/>
      <c r="K425" s="916">
        <f t="shared" si="5"/>
        <v>0</v>
      </c>
    </row>
    <row r="426" spans="4:11" ht="48" x14ac:dyDescent="0.25">
      <c r="D426" s="799"/>
      <c r="E426" s="912" t="str">
        <f t="shared" si="4"/>
        <v>8ČP  09.2.6.</v>
      </c>
      <c r="F426" s="913" t="s">
        <v>5901</v>
      </c>
      <c r="G426" s="920" t="s">
        <v>6031</v>
      </c>
      <c r="H426" s="904" t="s">
        <v>14</v>
      </c>
      <c r="I426" s="915">
        <v>1</v>
      </c>
      <c r="J426" s="947"/>
      <c r="K426" s="916">
        <f t="shared" si="5"/>
        <v>0</v>
      </c>
    </row>
    <row r="427" spans="4:11" ht="24" x14ac:dyDescent="0.25">
      <c r="D427" s="799"/>
      <c r="E427" s="912" t="str">
        <f t="shared" si="4"/>
        <v>8ČP  09.2.7.</v>
      </c>
      <c r="F427" s="913" t="s">
        <v>5906</v>
      </c>
      <c r="G427" s="922" t="s">
        <v>6032</v>
      </c>
      <c r="H427" s="904" t="s">
        <v>6</v>
      </c>
      <c r="I427" s="915">
        <v>1</v>
      </c>
      <c r="J427" s="947"/>
      <c r="K427" s="916">
        <f t="shared" si="5"/>
        <v>0</v>
      </c>
    </row>
    <row r="428" spans="4:11" ht="60" x14ac:dyDescent="0.25">
      <c r="D428" s="799"/>
      <c r="E428" s="912" t="str">
        <f t="shared" si="4"/>
        <v>8ČP  09.2.9.</v>
      </c>
      <c r="F428" s="913" t="s">
        <v>5911</v>
      </c>
      <c r="G428" s="922" t="s">
        <v>6033</v>
      </c>
      <c r="H428" s="904" t="s">
        <v>14</v>
      </c>
      <c r="I428" s="915">
        <v>1</v>
      </c>
      <c r="J428" s="947"/>
      <c r="K428" s="916">
        <f t="shared" si="5"/>
        <v>0</v>
      </c>
    </row>
    <row r="429" spans="4:11" ht="60" x14ac:dyDescent="0.25">
      <c r="D429" s="799"/>
      <c r="E429" s="912" t="str">
        <f t="shared" si="4"/>
        <v>8ČP  09.2.10.</v>
      </c>
      <c r="F429" s="913" t="s">
        <v>5914</v>
      </c>
      <c r="G429" s="922" t="s">
        <v>6034</v>
      </c>
      <c r="H429" s="904" t="s">
        <v>14</v>
      </c>
      <c r="I429" s="915">
        <v>2</v>
      </c>
      <c r="J429" s="947"/>
      <c r="K429" s="916">
        <f t="shared" si="5"/>
        <v>0</v>
      </c>
    </row>
    <row r="430" spans="4:11" x14ac:dyDescent="0.25">
      <c r="D430" s="799"/>
      <c r="E430" s="912" t="str">
        <f t="shared" si="4"/>
        <v>8ČP  09.2.11.</v>
      </c>
      <c r="F430" s="913" t="s">
        <v>5919</v>
      </c>
      <c r="G430" s="922" t="s">
        <v>6035</v>
      </c>
      <c r="H430" s="904" t="s">
        <v>22</v>
      </c>
      <c r="I430" s="915">
        <v>8</v>
      </c>
      <c r="J430" s="947"/>
      <c r="K430" s="916">
        <f t="shared" si="5"/>
        <v>0</v>
      </c>
    </row>
    <row r="431" spans="4:11" ht="24" x14ac:dyDescent="0.25">
      <c r="D431" s="799"/>
      <c r="E431" s="912" t="str">
        <f t="shared" si="4"/>
        <v>8ČP  09.2.12.</v>
      </c>
      <c r="F431" s="913" t="s">
        <v>5922</v>
      </c>
      <c r="G431" s="920" t="s">
        <v>6036</v>
      </c>
      <c r="H431" s="904" t="s">
        <v>14</v>
      </c>
      <c r="I431" s="915">
        <v>1</v>
      </c>
      <c r="J431" s="947"/>
      <c r="K431" s="916">
        <f t="shared" si="5"/>
        <v>0</v>
      </c>
    </row>
    <row r="432" spans="4:11" x14ac:dyDescent="0.25">
      <c r="D432" s="799"/>
      <c r="E432" s="912"/>
      <c r="F432" s="913"/>
      <c r="G432" s="922" t="s">
        <v>6037</v>
      </c>
      <c r="H432" s="904"/>
      <c r="I432" s="915"/>
      <c r="J432" s="948"/>
      <c r="K432" s="916"/>
    </row>
    <row r="433" spans="4:11" x14ac:dyDescent="0.25">
      <c r="D433" s="799"/>
      <c r="E433" s="912"/>
      <c r="F433" s="913"/>
      <c r="G433" s="922" t="s">
        <v>6038</v>
      </c>
      <c r="H433" s="904"/>
      <c r="I433" s="915"/>
      <c r="J433" s="948"/>
      <c r="K433" s="916"/>
    </row>
    <row r="434" spans="4:11" x14ac:dyDescent="0.25">
      <c r="D434" s="799"/>
      <c r="E434" s="912"/>
      <c r="F434" s="913"/>
      <c r="G434" s="922" t="s">
        <v>6039</v>
      </c>
      <c r="H434" s="904"/>
      <c r="I434" s="915"/>
      <c r="J434" s="948"/>
      <c r="K434" s="916"/>
    </row>
    <row r="435" spans="4:11" x14ac:dyDescent="0.25">
      <c r="D435" s="799"/>
      <c r="E435" s="912"/>
      <c r="F435" s="913"/>
      <c r="G435" s="922" t="s">
        <v>6040</v>
      </c>
      <c r="H435" s="904"/>
      <c r="I435" s="915"/>
      <c r="J435" s="948"/>
      <c r="K435" s="916"/>
    </row>
    <row r="436" spans="4:11" x14ac:dyDescent="0.25">
      <c r="D436" s="799"/>
      <c r="E436" s="912"/>
      <c r="F436" s="913"/>
      <c r="G436" s="922" t="s">
        <v>6041</v>
      </c>
      <c r="H436" s="904"/>
      <c r="I436" s="915"/>
      <c r="J436" s="948"/>
      <c r="K436" s="916"/>
    </row>
    <row r="437" spans="4:11" x14ac:dyDescent="0.25">
      <c r="D437" s="799"/>
      <c r="E437" s="912"/>
      <c r="F437" s="913"/>
      <c r="G437" s="922" t="s">
        <v>6042</v>
      </c>
      <c r="H437" s="904"/>
      <c r="I437" s="915"/>
      <c r="J437" s="948"/>
      <c r="K437" s="916"/>
    </row>
    <row r="438" spans="4:11" x14ac:dyDescent="0.25">
      <c r="D438" s="799"/>
      <c r="E438" s="912"/>
      <c r="F438" s="913"/>
      <c r="G438" s="922" t="s">
        <v>6043</v>
      </c>
      <c r="H438" s="904"/>
      <c r="I438" s="915"/>
      <c r="J438" s="948"/>
      <c r="K438" s="916"/>
    </row>
    <row r="439" spans="4:11" x14ac:dyDescent="0.25">
      <c r="D439" s="799"/>
      <c r="E439" s="912"/>
      <c r="F439" s="913"/>
      <c r="G439" s="922" t="s">
        <v>6044</v>
      </c>
      <c r="H439" s="904"/>
      <c r="I439" s="915"/>
      <c r="J439" s="948"/>
      <c r="K439" s="916"/>
    </row>
    <row r="440" spans="4:11" x14ac:dyDescent="0.25">
      <c r="D440" s="799"/>
      <c r="E440" s="912"/>
      <c r="F440" s="913"/>
      <c r="G440" s="922" t="s">
        <v>6045</v>
      </c>
      <c r="H440" s="904"/>
      <c r="I440" s="915"/>
      <c r="J440" s="948"/>
      <c r="K440" s="916"/>
    </row>
    <row r="441" spans="4:11" x14ac:dyDescent="0.25">
      <c r="D441" s="799"/>
      <c r="E441" s="912"/>
      <c r="F441" s="913"/>
      <c r="G441" s="922" t="s">
        <v>6046</v>
      </c>
      <c r="H441" s="904"/>
      <c r="I441" s="915"/>
      <c r="J441" s="948"/>
      <c r="K441" s="916"/>
    </row>
    <row r="442" spans="4:11" x14ac:dyDescent="0.25">
      <c r="D442" s="799"/>
      <c r="E442" s="912"/>
      <c r="F442" s="913"/>
      <c r="G442" s="922" t="s">
        <v>6047</v>
      </c>
      <c r="H442" s="904"/>
      <c r="I442" s="915"/>
      <c r="J442" s="948"/>
      <c r="K442" s="916"/>
    </row>
    <row r="443" spans="4:11" x14ac:dyDescent="0.25">
      <c r="D443" s="799"/>
      <c r="E443" s="912"/>
      <c r="F443" s="913"/>
      <c r="G443" s="922" t="s">
        <v>6048</v>
      </c>
      <c r="H443" s="904"/>
      <c r="I443" s="915"/>
      <c r="J443" s="948"/>
      <c r="K443" s="916"/>
    </row>
    <row r="444" spans="4:11" x14ac:dyDescent="0.25">
      <c r="D444" s="799"/>
      <c r="E444" s="912"/>
      <c r="F444" s="913"/>
      <c r="G444" s="922" t="s">
        <v>6049</v>
      </c>
      <c r="H444" s="904"/>
      <c r="I444" s="915"/>
      <c r="J444" s="948"/>
      <c r="K444" s="916"/>
    </row>
    <row r="445" spans="4:11" x14ac:dyDescent="0.25">
      <c r="D445" s="799"/>
      <c r="E445" s="912"/>
      <c r="F445" s="913"/>
      <c r="G445" s="922" t="s">
        <v>6050</v>
      </c>
      <c r="H445" s="904"/>
      <c r="I445" s="915"/>
      <c r="J445" s="948"/>
      <c r="K445" s="916"/>
    </row>
    <row r="446" spans="4:11" x14ac:dyDescent="0.25">
      <c r="D446" s="799"/>
      <c r="E446" s="912"/>
      <c r="F446" s="913"/>
      <c r="G446" s="922" t="s">
        <v>6051</v>
      </c>
      <c r="H446" s="904"/>
      <c r="I446" s="915"/>
      <c r="J446" s="948"/>
      <c r="K446" s="916"/>
    </row>
    <row r="447" spans="4:11" x14ac:dyDescent="0.25">
      <c r="D447" s="799"/>
      <c r="E447" s="912"/>
      <c r="F447" s="913"/>
      <c r="G447" s="922" t="s">
        <v>6052</v>
      </c>
      <c r="H447" s="904"/>
      <c r="I447" s="915"/>
      <c r="J447" s="948"/>
      <c r="K447" s="916"/>
    </row>
    <row r="448" spans="4:11" ht="24" x14ac:dyDescent="0.25">
      <c r="D448" s="799"/>
      <c r="E448" s="912" t="str">
        <f>CONCATENATE($F$3,$B$5,$F$406,$F$419,F448)</f>
        <v>8ČP  09.2.13.</v>
      </c>
      <c r="F448" s="913" t="s">
        <v>6053</v>
      </c>
      <c r="G448" s="922" t="s">
        <v>6054</v>
      </c>
      <c r="H448" s="904" t="s">
        <v>6</v>
      </c>
      <c r="I448" s="915">
        <v>1</v>
      </c>
      <c r="J448" s="947"/>
      <c r="K448" s="916">
        <f>ROUND(I448*J448,2)</f>
        <v>0</v>
      </c>
    </row>
    <row r="449" spans="4:11" ht="27" x14ac:dyDescent="0.25">
      <c r="D449" s="799"/>
      <c r="E449" s="912" t="str">
        <f>CONCATENATE($F$3,$B$5,$F$406,$F$419,F449)</f>
        <v>8ČP  09.2.14.</v>
      </c>
      <c r="F449" s="913" t="s">
        <v>6055</v>
      </c>
      <c r="G449" s="922" t="s">
        <v>6056</v>
      </c>
      <c r="H449" s="904" t="s">
        <v>6</v>
      </c>
      <c r="I449" s="915">
        <v>6</v>
      </c>
      <c r="J449" s="947"/>
      <c r="K449" s="916">
        <f>ROUND(I449*J449,2)</f>
        <v>0</v>
      </c>
    </row>
    <row r="450" spans="4:11" x14ac:dyDescent="0.25">
      <c r="D450" s="799"/>
      <c r="E450" s="912" t="str">
        <f>CONCATENATE($F$3,$B$5,$F$406,$F$419,F450)</f>
        <v>8ČP  09.2.15.</v>
      </c>
      <c r="F450" s="913" t="s">
        <v>6057</v>
      </c>
      <c r="G450" s="922" t="s">
        <v>6058</v>
      </c>
      <c r="H450" s="904" t="s">
        <v>14</v>
      </c>
      <c r="I450" s="915">
        <v>1</v>
      </c>
      <c r="J450" s="947"/>
      <c r="K450" s="916">
        <f>ROUND(I450*J450,2)</f>
        <v>0</v>
      </c>
    </row>
    <row r="451" spans="4:11" x14ac:dyDescent="0.25">
      <c r="D451" s="799"/>
      <c r="E451" s="912" t="str">
        <f>CONCATENATE($F$3,$B$5,$F$406,$F$419,F451)</f>
        <v>8ČP  09.2.16.</v>
      </c>
      <c r="F451" s="913" t="s">
        <v>6059</v>
      </c>
      <c r="G451" s="922" t="s">
        <v>6060</v>
      </c>
      <c r="H451" s="904" t="s">
        <v>113</v>
      </c>
      <c r="I451" s="915">
        <v>20</v>
      </c>
      <c r="J451" s="947"/>
      <c r="K451" s="916">
        <f>ROUND(I451*J451,2)</f>
        <v>0</v>
      </c>
    </row>
    <row r="452" spans="4:11" ht="24" x14ac:dyDescent="0.25">
      <c r="D452" s="799"/>
      <c r="E452" s="912" t="str">
        <f>CONCATENATE($F$3,$B$5,$F$406,$F$419,F452)</f>
        <v>8ČP  09.2.17.</v>
      </c>
      <c r="F452" s="913" t="s">
        <v>6061</v>
      </c>
      <c r="G452" s="922" t="s">
        <v>6062</v>
      </c>
      <c r="H452" s="904" t="s">
        <v>6</v>
      </c>
      <c r="I452" s="915">
        <v>8</v>
      </c>
      <c r="J452" s="947"/>
      <c r="K452" s="916">
        <f>ROUND(I452*J452,2)</f>
        <v>0</v>
      </c>
    </row>
    <row r="453" spans="4:11" x14ac:dyDescent="0.25">
      <c r="D453" s="799"/>
      <c r="E453" s="912"/>
      <c r="F453" s="913"/>
      <c r="G453" s="922"/>
      <c r="H453" s="904"/>
      <c r="I453" s="915"/>
      <c r="J453" s="948"/>
      <c r="K453" s="916"/>
    </row>
    <row r="454" spans="4:11" x14ac:dyDescent="0.25">
      <c r="D454" s="799"/>
      <c r="E454" s="895"/>
      <c r="F454" s="896" t="s">
        <v>5895</v>
      </c>
      <c r="G454" s="897" t="s">
        <v>6063</v>
      </c>
      <c r="H454" s="898"/>
      <c r="I454" s="899"/>
      <c r="J454" s="944"/>
      <c r="K454" s="900"/>
    </row>
    <row r="455" spans="4:11" x14ac:dyDescent="0.25">
      <c r="D455" s="799"/>
      <c r="E455" s="901"/>
      <c r="F455" s="902" t="s">
        <v>6015</v>
      </c>
      <c r="G455" s="903" t="s">
        <v>6016</v>
      </c>
      <c r="H455" s="904" t="s">
        <v>5874</v>
      </c>
      <c r="I455" s="904" t="s">
        <v>5753</v>
      </c>
      <c r="J455" s="945" t="s">
        <v>5875</v>
      </c>
      <c r="K455" s="905" t="s">
        <v>6017</v>
      </c>
    </row>
    <row r="456" spans="4:11" x14ac:dyDescent="0.25">
      <c r="D456" s="799"/>
      <c r="E456" s="912" t="str">
        <f>CONCATENATE($F$3,$B$5,$F$406,$F$454,F456)</f>
        <v>8ČP  09.3.1.</v>
      </c>
      <c r="F456" s="913" t="s">
        <v>5880</v>
      </c>
      <c r="G456" s="923" t="s">
        <v>6064</v>
      </c>
      <c r="H456" s="904" t="s">
        <v>14</v>
      </c>
      <c r="I456" s="915">
        <v>1</v>
      </c>
      <c r="J456" s="947"/>
      <c r="K456" s="916">
        <f>ROUND(I456*J456,2)</f>
        <v>0</v>
      </c>
    </row>
    <row r="457" spans="4:11" x14ac:dyDescent="0.25">
      <c r="D457" s="799"/>
      <c r="E457" s="912" t="str">
        <f>CONCATENATE($F$3,$B$5,$F$406,$F$454,F457)</f>
        <v>8ČP  09.3.2.</v>
      </c>
      <c r="F457" s="913" t="s">
        <v>5893</v>
      </c>
      <c r="G457" s="923" t="s">
        <v>6065</v>
      </c>
      <c r="H457" s="904" t="s">
        <v>14</v>
      </c>
      <c r="I457" s="915">
        <v>1</v>
      </c>
      <c r="J457" s="947"/>
      <c r="K457" s="916">
        <f>ROUND(I457*J457,2)</f>
        <v>0</v>
      </c>
    </row>
    <row r="458" spans="4:11" x14ac:dyDescent="0.25">
      <c r="D458" s="799"/>
      <c r="E458" s="912" t="str">
        <f>CONCATENATE($F$3,$B$5,$F$406,$F$454,F458)</f>
        <v>8ČP  09.3.3.</v>
      </c>
      <c r="F458" s="913" t="s">
        <v>5895</v>
      </c>
      <c r="G458" s="923" t="s">
        <v>6066</v>
      </c>
      <c r="H458" s="904" t="s">
        <v>14</v>
      </c>
      <c r="I458" s="915">
        <v>1</v>
      </c>
      <c r="J458" s="947"/>
      <c r="K458" s="916">
        <f>ROUND(I458*J458,2)</f>
        <v>0</v>
      </c>
    </row>
    <row r="459" spans="4:11" ht="24" x14ac:dyDescent="0.25">
      <c r="D459" s="799"/>
      <c r="E459" s="912" t="str">
        <f>CONCATENATE($F$3,$B$5,$F$406,$F$454,F459)</f>
        <v>8ČP  09.3.4.</v>
      </c>
      <c r="F459" s="913" t="s">
        <v>5897</v>
      </c>
      <c r="G459" s="923" t="s">
        <v>6067</v>
      </c>
      <c r="H459" s="904" t="s">
        <v>14</v>
      </c>
      <c r="I459" s="915">
        <v>1</v>
      </c>
      <c r="J459" s="947"/>
      <c r="K459" s="916">
        <f>ROUND(I459*J459,2)</f>
        <v>0</v>
      </c>
    </row>
    <row r="460" spans="4:11" ht="36" x14ac:dyDescent="0.25">
      <c r="D460" s="799"/>
      <c r="E460" s="924" t="str">
        <f>CONCATENATE($F$3,$B$5,$F$406,$F$454,F460)</f>
        <v>8ČP  09.3.5.</v>
      </c>
      <c r="F460" s="925" t="s">
        <v>5899</v>
      </c>
      <c r="G460" s="926" t="s">
        <v>6068</v>
      </c>
      <c r="H460" s="904" t="s">
        <v>14</v>
      </c>
      <c r="I460" s="915">
        <v>1</v>
      </c>
      <c r="J460" s="947"/>
      <c r="K460" s="916">
        <f>ROUND(I460*J460,2)</f>
        <v>0</v>
      </c>
    </row>
    <row r="461" spans="4:11" x14ac:dyDescent="0.25">
      <c r="D461" s="799"/>
      <c r="E461" s="927"/>
      <c r="F461" s="928"/>
      <c r="G461" s="929"/>
      <c r="H461" s="930"/>
      <c r="I461" s="931"/>
      <c r="J461" s="949"/>
      <c r="K461" s="932"/>
    </row>
    <row r="462" spans="4:11" ht="15.75" thickBot="1" x14ac:dyDescent="0.3">
      <c r="D462" s="799"/>
      <c r="E462" s="173"/>
      <c r="F462" s="173"/>
      <c r="G462" s="175" t="s">
        <v>6069</v>
      </c>
      <c r="H462" s="243" t="s">
        <v>6070</v>
      </c>
      <c r="I462" s="595"/>
      <c r="J462" s="558"/>
      <c r="K462" s="566">
        <f>SUM(K410:K461)</f>
        <v>0</v>
      </c>
    </row>
    <row r="463" spans="4:11" ht="15.75" thickTop="1" x14ac:dyDescent="0.25">
      <c r="D463" s="799"/>
      <c r="E463" s="159"/>
      <c r="F463" s="849"/>
      <c r="G463" s="850"/>
      <c r="H463" s="851"/>
      <c r="I463" s="852"/>
      <c r="J463" s="752"/>
      <c r="K463" s="853"/>
    </row>
    <row r="464" spans="4:11" ht="18.75" x14ac:dyDescent="0.25">
      <c r="D464" s="799"/>
      <c r="E464" s="154"/>
      <c r="F464" s="884"/>
      <c r="G464" s="885"/>
      <c r="H464" s="886"/>
      <c r="I464" s="887"/>
      <c r="J464" s="950"/>
      <c r="K464" s="888"/>
    </row>
    <row r="465" spans="4:11" ht="18.75" x14ac:dyDescent="0.25">
      <c r="D465" s="799"/>
      <c r="E465" s="154"/>
      <c r="F465" s="884"/>
      <c r="G465" s="885"/>
      <c r="H465" s="886"/>
      <c r="I465" s="887"/>
      <c r="J465" s="950"/>
      <c r="K465" s="888"/>
    </row>
    <row r="466" spans="4:11" ht="18" x14ac:dyDescent="0.25">
      <c r="D466" s="799"/>
      <c r="E466" s="154"/>
      <c r="F466" s="185" t="s">
        <v>5914</v>
      </c>
      <c r="G466" s="854" t="s">
        <v>6071</v>
      </c>
      <c r="H466" s="855"/>
      <c r="I466" s="856"/>
      <c r="J466" s="758"/>
      <c r="K466" s="857"/>
    </row>
    <row r="467" spans="4:11" x14ac:dyDescent="0.25">
      <c r="D467" s="799"/>
      <c r="E467" s="154"/>
      <c r="F467" s="890"/>
      <c r="G467" s="891"/>
      <c r="H467" s="892"/>
      <c r="I467" s="893"/>
      <c r="J467" s="951"/>
      <c r="K467" s="894"/>
    </row>
    <row r="468" spans="4:11" x14ac:dyDescent="0.25">
      <c r="D468" s="799"/>
      <c r="E468" s="154"/>
      <c r="F468" s="896" t="s">
        <v>5880</v>
      </c>
      <c r="G468" s="897" t="s">
        <v>6014</v>
      </c>
      <c r="H468" s="898"/>
      <c r="I468" s="899"/>
      <c r="J468" s="944"/>
      <c r="K468" s="900"/>
    </row>
    <row r="469" spans="4:11" x14ac:dyDescent="0.25">
      <c r="D469" s="799"/>
      <c r="E469" s="901"/>
      <c r="F469" s="902" t="s">
        <v>6015</v>
      </c>
      <c r="G469" s="903" t="s">
        <v>6016</v>
      </c>
      <c r="H469" s="904" t="s">
        <v>5874</v>
      </c>
      <c r="I469" s="904" t="s">
        <v>5753</v>
      </c>
      <c r="J469" s="945" t="s">
        <v>5875</v>
      </c>
      <c r="K469" s="905" t="s">
        <v>6017</v>
      </c>
    </row>
    <row r="470" spans="4:11" x14ac:dyDescent="0.25">
      <c r="D470" s="799"/>
      <c r="E470" s="906"/>
      <c r="F470" s="907"/>
      <c r="G470" s="908" t="s">
        <v>6018</v>
      </c>
      <c r="H470" s="909"/>
      <c r="I470" s="910"/>
      <c r="J470" s="946"/>
      <c r="K470" s="911"/>
    </row>
    <row r="471" spans="4:11" ht="60" x14ac:dyDescent="0.25">
      <c r="D471" s="799"/>
      <c r="E471" s="912" t="str">
        <f>CONCATENATE($F$3,$B$5,$F$466,$F$468,F471)</f>
        <v>8ČP  10.1.1.</v>
      </c>
      <c r="F471" s="913" t="s">
        <v>5880</v>
      </c>
      <c r="G471" s="914" t="s">
        <v>6072</v>
      </c>
      <c r="H471" s="904" t="s">
        <v>113</v>
      </c>
      <c r="I471" s="915">
        <v>68</v>
      </c>
      <c r="J471" s="947"/>
      <c r="K471" s="916">
        <f>ROUND(I471*J471,2)</f>
        <v>0</v>
      </c>
    </row>
    <row r="472" spans="4:11" ht="24" x14ac:dyDescent="0.25">
      <c r="D472" s="799"/>
      <c r="E472" s="912" t="str">
        <f>CONCATENATE($F$3,$B$5,$F$466,$F$468,F472)</f>
        <v>8ČP  10.1.2.</v>
      </c>
      <c r="F472" s="913" t="s">
        <v>5893</v>
      </c>
      <c r="G472" s="918" t="s">
        <v>6022</v>
      </c>
      <c r="H472" s="904" t="s">
        <v>24</v>
      </c>
      <c r="I472" s="915">
        <v>4</v>
      </c>
      <c r="J472" s="947"/>
      <c r="K472" s="916">
        <f>ROUND(I472*J472,2)</f>
        <v>0</v>
      </c>
    </row>
    <row r="473" spans="4:11" x14ac:dyDescent="0.25">
      <c r="D473" s="799"/>
      <c r="E473" s="912" t="str">
        <f>CONCATENATE($F$3,$B$5,$F$466,$F$468,F473)</f>
        <v>8ČP  10.1.3.</v>
      </c>
      <c r="F473" s="913" t="s">
        <v>5895</v>
      </c>
      <c r="G473" s="918" t="s">
        <v>6023</v>
      </c>
      <c r="H473" s="904" t="s">
        <v>33</v>
      </c>
      <c r="I473" s="915">
        <v>150</v>
      </c>
      <c r="J473" s="947"/>
      <c r="K473" s="916">
        <f>ROUND(I473*J473,2)</f>
        <v>0</v>
      </c>
    </row>
    <row r="474" spans="4:11" ht="24" x14ac:dyDescent="0.25">
      <c r="D474" s="799"/>
      <c r="E474" s="912" t="str">
        <f>CONCATENATE($F$3,$B$5,$F$466,$F$468,F474)</f>
        <v>8ČP  10.1.4.</v>
      </c>
      <c r="F474" s="913" t="s">
        <v>5897</v>
      </c>
      <c r="G474" s="918" t="s">
        <v>6024</v>
      </c>
      <c r="H474" s="904" t="s">
        <v>14</v>
      </c>
      <c r="I474" s="915">
        <v>1</v>
      </c>
      <c r="J474" s="947"/>
      <c r="K474" s="916">
        <f>ROUND(I474*J474,2)</f>
        <v>0</v>
      </c>
    </row>
    <row r="475" spans="4:11" x14ac:dyDescent="0.25">
      <c r="D475" s="799"/>
      <c r="E475" s="912"/>
      <c r="F475" s="913"/>
      <c r="G475" s="914"/>
      <c r="H475" s="904"/>
      <c r="I475" s="915"/>
      <c r="J475" s="948"/>
      <c r="K475" s="919"/>
    </row>
    <row r="476" spans="4:11" x14ac:dyDescent="0.25">
      <c r="D476" s="799"/>
      <c r="E476" s="895"/>
      <c r="F476" s="896" t="s">
        <v>5893</v>
      </c>
      <c r="G476" s="897" t="s">
        <v>6025</v>
      </c>
      <c r="H476" s="898"/>
      <c r="I476" s="899"/>
      <c r="J476" s="944"/>
      <c r="K476" s="900"/>
    </row>
    <row r="477" spans="4:11" x14ac:dyDescent="0.25">
      <c r="D477" s="799"/>
      <c r="E477" s="901"/>
      <c r="F477" s="902" t="s">
        <v>6015</v>
      </c>
      <c r="G477" s="903" t="s">
        <v>6016</v>
      </c>
      <c r="H477" s="904" t="s">
        <v>5874</v>
      </c>
      <c r="I477" s="904" t="s">
        <v>5753</v>
      </c>
      <c r="J477" s="945" t="s">
        <v>5875</v>
      </c>
      <c r="K477" s="905" t="s">
        <v>6017</v>
      </c>
    </row>
    <row r="478" spans="4:11" ht="25.5" x14ac:dyDescent="0.25">
      <c r="D478" s="799"/>
      <c r="E478" s="912" t="str">
        <f>CONCATENATE($F$3,$B$5,$F$466,$F$476,F478)</f>
        <v>8ČP  10.2.1.</v>
      </c>
      <c r="F478" s="913" t="s">
        <v>5880</v>
      </c>
      <c r="G478" s="920" t="s">
        <v>6073</v>
      </c>
      <c r="H478" s="904" t="s">
        <v>113</v>
      </c>
      <c r="I478" s="915">
        <v>74</v>
      </c>
      <c r="J478" s="947"/>
      <c r="K478" s="916">
        <f>ROUND(I478*J478,2)</f>
        <v>0</v>
      </c>
    </row>
    <row r="479" spans="4:11" x14ac:dyDescent="0.25">
      <c r="D479" s="799"/>
      <c r="E479" s="912"/>
      <c r="F479" s="913"/>
      <c r="G479" s="922"/>
      <c r="H479" s="904"/>
      <c r="I479" s="915"/>
      <c r="J479" s="948"/>
      <c r="K479" s="916"/>
    </row>
    <row r="480" spans="4:11" x14ac:dyDescent="0.25">
      <c r="D480" s="799"/>
      <c r="E480" s="895"/>
      <c r="F480" s="896" t="s">
        <v>5895</v>
      </c>
      <c r="G480" s="897" t="s">
        <v>6063</v>
      </c>
      <c r="H480" s="898"/>
      <c r="I480" s="899"/>
      <c r="J480" s="944"/>
      <c r="K480" s="900"/>
    </row>
    <row r="481" spans="4:11" x14ac:dyDescent="0.25">
      <c r="D481" s="799"/>
      <c r="E481" s="901"/>
      <c r="F481" s="902" t="s">
        <v>6015</v>
      </c>
      <c r="G481" s="903" t="s">
        <v>6016</v>
      </c>
      <c r="H481" s="904" t="s">
        <v>5874</v>
      </c>
      <c r="I481" s="904" t="s">
        <v>5753</v>
      </c>
      <c r="J481" s="945" t="s">
        <v>5875</v>
      </c>
      <c r="K481" s="905" t="s">
        <v>6017</v>
      </c>
    </row>
    <row r="482" spans="4:11" ht="24" x14ac:dyDescent="0.25">
      <c r="D482" s="799"/>
      <c r="E482" s="912" t="str">
        <f>CONCATENATE($F$3,$B$5,$F$466,$F$480,F482)</f>
        <v>8ČP  10.3.1.</v>
      </c>
      <c r="F482" s="913" t="s">
        <v>5880</v>
      </c>
      <c r="G482" s="923" t="s">
        <v>6067</v>
      </c>
      <c r="H482" s="904" t="s">
        <v>14</v>
      </c>
      <c r="I482" s="915">
        <v>1</v>
      </c>
      <c r="J482" s="947"/>
      <c r="K482" s="916">
        <f>ROUND(I482*J482,2)</f>
        <v>0</v>
      </c>
    </row>
    <row r="483" spans="4:11" ht="36" x14ac:dyDescent="0.25">
      <c r="D483" s="799"/>
      <c r="E483" s="924" t="str">
        <f>CONCATENATE($F$3,$B$5,$F$466,$F$480,F483)</f>
        <v>8ČP  10.3.2.</v>
      </c>
      <c r="F483" s="925" t="s">
        <v>5893</v>
      </c>
      <c r="G483" s="926" t="s">
        <v>6068</v>
      </c>
      <c r="H483" s="904" t="s">
        <v>14</v>
      </c>
      <c r="I483" s="915">
        <v>1</v>
      </c>
      <c r="J483" s="947"/>
      <c r="K483" s="916">
        <f>ROUND(I483*J483,2)</f>
        <v>0</v>
      </c>
    </row>
    <row r="484" spans="4:11" x14ac:dyDescent="0.25">
      <c r="D484" s="799"/>
      <c r="E484" s="927"/>
      <c r="F484" s="928"/>
      <c r="G484" s="929"/>
      <c r="H484" s="930"/>
      <c r="I484" s="931"/>
      <c r="J484" s="949"/>
      <c r="K484" s="932"/>
    </row>
    <row r="485" spans="4:11" ht="15.75" thickBot="1" x14ac:dyDescent="0.3">
      <c r="D485" s="799"/>
      <c r="E485" s="173"/>
      <c r="F485" s="173"/>
      <c r="G485" s="175" t="s">
        <v>6069</v>
      </c>
      <c r="H485" s="243" t="s">
        <v>6070</v>
      </c>
      <c r="I485" s="595"/>
      <c r="J485" s="558"/>
      <c r="K485" s="566">
        <f>SUM(K470:K484)</f>
        <v>0</v>
      </c>
    </row>
    <row r="486" spans="4:11" ht="15.75" thickTop="1" x14ac:dyDescent="0.25">
      <c r="D486" s="799"/>
      <c r="E486" s="800"/>
      <c r="F486" s="850"/>
      <c r="G486" s="850"/>
      <c r="H486" s="851"/>
      <c r="I486" s="852"/>
      <c r="J486" s="752"/>
      <c r="K486" s="853"/>
    </row>
    <row r="487" spans="4:11" x14ac:dyDescent="0.25">
      <c r="D487" s="799"/>
      <c r="E487" s="796"/>
      <c r="F487" s="797"/>
      <c r="G487" s="797"/>
      <c r="H487" s="744"/>
      <c r="I487" s="798"/>
      <c r="J487" s="798"/>
    </row>
  </sheetData>
  <sheetProtection algorithmName="SHA-512" hashValue="WYVARwSveYwQLuWoqzxgxXspP5VSVEZOPggb9XyQDasvWMID/FnANuZHL6XO9hK0U7BeZl/98fc1WjM1rHlHqA==" saltValue="w8BJRhEtqVgh7ZioDbDdbQ==" spinCount="100000" sheet="1" objects="1" scenarios="1" selectLockedCells="1"/>
  <mergeCells count="2">
    <mergeCell ref="E113:E114"/>
    <mergeCell ref="F113:F1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268"/>
  <sheetViews>
    <sheetView topLeftCell="C1" zoomScale="85" zoomScaleNormal="85" workbookViewId="0">
      <selection activeCell="L17" sqref="L17"/>
    </sheetView>
  </sheetViews>
  <sheetFormatPr defaultRowHeight="15" x14ac:dyDescent="0.25"/>
  <cols>
    <col min="1" max="1" width="9.140625" style="662" hidden="1" customWidth="1"/>
    <col min="2" max="2" width="7.28515625" style="662" hidden="1" customWidth="1"/>
    <col min="3" max="3" width="10.85546875" style="663" customWidth="1"/>
    <col min="4" max="4" width="19.28515625" style="664" customWidth="1"/>
    <col min="5" max="5" width="21.42578125" style="665" customWidth="1"/>
    <col min="6" max="6" width="22.42578125" style="665" customWidth="1"/>
    <col min="7" max="7" width="60.85546875" style="665" customWidth="1"/>
    <col min="8" max="8" width="9.140625" style="667"/>
    <col min="9" max="9" width="9.140625" style="668"/>
    <col min="10" max="10" width="14.28515625" style="668" customWidth="1"/>
    <col min="11" max="11" width="12.85546875" style="668" customWidth="1"/>
    <col min="12" max="12" width="9.140625" style="667"/>
    <col min="13" max="13" width="9.140625" style="952" customWidth="1"/>
    <col min="14" max="16384" width="9.140625" style="667"/>
  </cols>
  <sheetData>
    <row r="1" spans="2:16" ht="18.75" x14ac:dyDescent="0.25">
      <c r="F1" s="666" t="s">
        <v>327</v>
      </c>
    </row>
    <row r="2" spans="2:16" ht="26.25" x14ac:dyDescent="0.25">
      <c r="F2" s="669">
        <v>10</v>
      </c>
      <c r="G2" s="670" t="s">
        <v>308</v>
      </c>
      <c r="H2" s="671"/>
      <c r="I2" s="672"/>
      <c r="J2" s="672"/>
      <c r="K2" s="673"/>
    </row>
    <row r="4" spans="2:16" ht="26.25" x14ac:dyDescent="0.25">
      <c r="G4" s="675" t="s">
        <v>174</v>
      </c>
      <c r="J4" s="676"/>
      <c r="K4" s="676"/>
    </row>
    <row r="5" spans="2:16" x14ac:dyDescent="0.25">
      <c r="E5" s="677"/>
      <c r="F5" s="677"/>
    </row>
    <row r="6" spans="2:16" ht="18.75" x14ac:dyDescent="0.3">
      <c r="E6" s="678"/>
      <c r="F6" s="1136" t="s">
        <v>324</v>
      </c>
      <c r="G6" s="679" t="s">
        <v>175</v>
      </c>
      <c r="H6" s="680"/>
      <c r="I6" s="681"/>
      <c r="J6" s="681"/>
      <c r="K6" s="682" t="s">
        <v>151</v>
      </c>
    </row>
    <row r="7" spans="2:16" ht="18.75" x14ac:dyDescent="0.3">
      <c r="B7" s="683" t="s">
        <v>176</v>
      </c>
      <c r="C7" s="684"/>
      <c r="E7" s="678"/>
      <c r="F7" s="1137"/>
      <c r="G7" s="685" t="s">
        <v>177</v>
      </c>
      <c r="H7" s="686"/>
      <c r="I7" s="687"/>
      <c r="J7" s="687"/>
      <c r="K7" s="688">
        <f>SUM(K18:K24)</f>
        <v>0</v>
      </c>
    </row>
    <row r="8" spans="2:16" ht="18.75" x14ac:dyDescent="0.3">
      <c r="B8" s="689">
        <v>172</v>
      </c>
      <c r="C8" s="690"/>
      <c r="E8" s="678"/>
      <c r="F8" s="691">
        <v>172</v>
      </c>
      <c r="G8" s="692" t="s">
        <v>230</v>
      </c>
      <c r="H8" s="693"/>
      <c r="I8" s="694"/>
      <c r="J8" s="694"/>
      <c r="K8" s="695">
        <f t="shared" ref="K8:K13" si="0">SUMIF($B$29:$B$260,B8,$K$29:$K$260)</f>
        <v>0</v>
      </c>
      <c r="M8" s="696"/>
      <c r="N8" s="696"/>
      <c r="O8" s="697"/>
      <c r="P8" s="697"/>
    </row>
    <row r="9" spans="2:16" ht="18.75" x14ac:dyDescent="0.3">
      <c r="B9" s="689">
        <v>167</v>
      </c>
      <c r="C9" s="690"/>
      <c r="E9" s="678"/>
      <c r="F9" s="691">
        <v>167</v>
      </c>
      <c r="G9" s="692" t="s">
        <v>231</v>
      </c>
      <c r="H9" s="693"/>
      <c r="I9" s="694"/>
      <c r="J9" s="694"/>
      <c r="K9" s="695">
        <f t="shared" si="0"/>
        <v>0</v>
      </c>
      <c r="M9" s="696"/>
      <c r="N9" s="696"/>
      <c r="O9" s="697"/>
      <c r="P9" s="697"/>
    </row>
    <row r="10" spans="2:16" ht="18.75" x14ac:dyDescent="0.3">
      <c r="B10" s="689">
        <v>174</v>
      </c>
      <c r="C10" s="690"/>
      <c r="E10" s="678"/>
      <c r="F10" s="691">
        <v>174</v>
      </c>
      <c r="G10" s="692" t="s">
        <v>232</v>
      </c>
      <c r="H10" s="693"/>
      <c r="I10" s="694"/>
      <c r="J10" s="694"/>
      <c r="K10" s="695">
        <f t="shared" si="0"/>
        <v>0</v>
      </c>
      <c r="M10" s="696"/>
      <c r="N10" s="696"/>
      <c r="O10" s="697"/>
      <c r="P10" s="697"/>
    </row>
    <row r="11" spans="2:16" ht="18.75" x14ac:dyDescent="0.3">
      <c r="B11" s="689">
        <v>501</v>
      </c>
      <c r="C11" s="690"/>
      <c r="E11" s="678"/>
      <c r="F11" s="691">
        <v>501</v>
      </c>
      <c r="G11" s="692" t="s">
        <v>233</v>
      </c>
      <c r="H11" s="693"/>
      <c r="I11" s="694"/>
      <c r="J11" s="694"/>
      <c r="K11" s="695">
        <f t="shared" si="0"/>
        <v>0</v>
      </c>
      <c r="M11" s="696"/>
      <c r="N11" s="696"/>
      <c r="O11" s="697"/>
      <c r="P11" s="697"/>
    </row>
    <row r="12" spans="2:16" ht="18.75" x14ac:dyDescent="0.3">
      <c r="B12" s="689">
        <v>177</v>
      </c>
      <c r="C12" s="690"/>
      <c r="E12" s="678"/>
      <c r="F12" s="691">
        <v>177</v>
      </c>
      <c r="G12" s="692" t="s">
        <v>234</v>
      </c>
      <c r="H12" s="693"/>
      <c r="I12" s="694"/>
      <c r="J12" s="694"/>
      <c r="K12" s="695">
        <f t="shared" si="0"/>
        <v>0</v>
      </c>
      <c r="M12" s="696"/>
      <c r="N12" s="696"/>
      <c r="O12" s="697"/>
      <c r="P12" s="697"/>
    </row>
    <row r="13" spans="2:16" ht="18.75" x14ac:dyDescent="0.3">
      <c r="B13" s="689">
        <v>500</v>
      </c>
      <c r="C13" s="690"/>
      <c r="E13" s="678"/>
      <c r="F13" s="691">
        <v>500</v>
      </c>
      <c r="G13" s="692" t="s">
        <v>235</v>
      </c>
      <c r="H13" s="693"/>
      <c r="I13" s="694"/>
      <c r="J13" s="694"/>
      <c r="K13" s="695">
        <f t="shared" si="0"/>
        <v>0</v>
      </c>
      <c r="M13" s="696"/>
      <c r="N13" s="696"/>
      <c r="O13" s="697"/>
      <c r="P13" s="697"/>
    </row>
    <row r="14" spans="2:16" ht="18.75" x14ac:dyDescent="0.3">
      <c r="B14" s="705" t="s">
        <v>330</v>
      </c>
      <c r="C14" s="706"/>
      <c r="F14" s="691" t="s">
        <v>3347</v>
      </c>
      <c r="G14" s="707" t="s">
        <v>188</v>
      </c>
      <c r="H14" s="693"/>
      <c r="I14" s="694"/>
      <c r="J14" s="694"/>
      <c r="K14" s="695">
        <f>(SUM(K8:K13)*0.002)</f>
        <v>0</v>
      </c>
    </row>
    <row r="15" spans="2:16" ht="18.75" x14ac:dyDescent="0.3">
      <c r="F15" s="708"/>
      <c r="G15" s="709"/>
      <c r="H15" s="680"/>
      <c r="I15" s="710" t="s">
        <v>172</v>
      </c>
      <c r="J15" s="710"/>
      <c r="K15" s="710">
        <f>SUM(K7:K14)</f>
        <v>0</v>
      </c>
    </row>
    <row r="16" spans="2:16" ht="26.25" x14ac:dyDescent="0.25">
      <c r="D16" s="711" t="s">
        <v>177</v>
      </c>
    </row>
    <row r="17" spans="1:11" ht="30" x14ac:dyDescent="0.25">
      <c r="A17" s="712" t="s">
        <v>329</v>
      </c>
      <c r="B17" s="713"/>
      <c r="C17" s="714" t="s">
        <v>326</v>
      </c>
      <c r="D17" s="1127" t="s">
        <v>189</v>
      </c>
      <c r="E17" s="1128"/>
      <c r="F17" s="715" t="s">
        <v>190</v>
      </c>
      <c r="G17" s="715" t="s">
        <v>3</v>
      </c>
      <c r="H17" s="716" t="s">
        <v>4</v>
      </c>
      <c r="I17" s="717" t="s">
        <v>191</v>
      </c>
      <c r="J17" s="718" t="s">
        <v>192</v>
      </c>
      <c r="K17" s="719" t="s">
        <v>4568</v>
      </c>
    </row>
    <row r="18" spans="1:11" ht="120" x14ac:dyDescent="0.25">
      <c r="A18" s="662">
        <v>1101</v>
      </c>
      <c r="B18" s="720"/>
      <c r="C18" s="721" t="s">
        <v>3348</v>
      </c>
      <c r="D18" s="1129" t="s">
        <v>5</v>
      </c>
      <c r="E18" s="1130"/>
      <c r="F18" s="1135" t="s">
        <v>193</v>
      </c>
      <c r="G18" s="722" t="s">
        <v>194</v>
      </c>
      <c r="H18" s="723" t="s">
        <v>14</v>
      </c>
      <c r="I18" s="724">
        <v>1</v>
      </c>
      <c r="J18" s="661"/>
      <c r="K18" s="725">
        <f t="shared" ref="K18:K24" si="1">ROUND(J18*I18,2)</f>
        <v>0</v>
      </c>
    </row>
    <row r="19" spans="1:11" ht="30" x14ac:dyDescent="0.25">
      <c r="A19" s="662">
        <v>1102</v>
      </c>
      <c r="B19" s="720"/>
      <c r="C19" s="721" t="s">
        <v>3349</v>
      </c>
      <c r="D19" s="1131"/>
      <c r="E19" s="1132"/>
      <c r="F19" s="1135"/>
      <c r="G19" s="722" t="s">
        <v>195</v>
      </c>
      <c r="H19" s="723" t="s">
        <v>14</v>
      </c>
      <c r="I19" s="724">
        <v>1</v>
      </c>
      <c r="J19" s="661"/>
      <c r="K19" s="725">
        <f t="shared" si="1"/>
        <v>0</v>
      </c>
    </row>
    <row r="20" spans="1:11" ht="75" x14ac:dyDescent="0.25">
      <c r="A20" s="662">
        <v>1103</v>
      </c>
      <c r="B20" s="720"/>
      <c r="C20" s="721" t="s">
        <v>3350</v>
      </c>
      <c r="D20" s="1131"/>
      <c r="E20" s="1132"/>
      <c r="F20" s="1135"/>
      <c r="G20" s="722" t="s">
        <v>196</v>
      </c>
      <c r="H20" s="723" t="s">
        <v>14</v>
      </c>
      <c r="I20" s="724">
        <v>1</v>
      </c>
      <c r="J20" s="661"/>
      <c r="K20" s="725">
        <f t="shared" si="1"/>
        <v>0</v>
      </c>
    </row>
    <row r="21" spans="1:11" ht="45" x14ac:dyDescent="0.25">
      <c r="A21" s="662">
        <v>1104</v>
      </c>
      <c r="B21" s="720"/>
      <c r="C21" s="721" t="s">
        <v>3351</v>
      </c>
      <c r="D21" s="1131"/>
      <c r="E21" s="1132"/>
      <c r="F21" s="1135"/>
      <c r="G21" s="722" t="s">
        <v>197</v>
      </c>
      <c r="H21" s="723" t="s">
        <v>14</v>
      </c>
      <c r="I21" s="724">
        <v>1</v>
      </c>
      <c r="J21" s="661"/>
      <c r="K21" s="725">
        <f t="shared" si="1"/>
        <v>0</v>
      </c>
    </row>
    <row r="22" spans="1:11" ht="45" x14ac:dyDescent="0.25">
      <c r="A22" s="662">
        <v>1105</v>
      </c>
      <c r="B22" s="720"/>
      <c r="C22" s="721" t="s">
        <v>3352</v>
      </c>
      <c r="D22" s="1131"/>
      <c r="E22" s="1132"/>
      <c r="F22" s="1135"/>
      <c r="G22" s="722" t="s">
        <v>198</v>
      </c>
      <c r="H22" s="723" t="s">
        <v>14</v>
      </c>
      <c r="I22" s="724">
        <v>1</v>
      </c>
      <c r="J22" s="661"/>
      <c r="K22" s="725">
        <f t="shared" si="1"/>
        <v>0</v>
      </c>
    </row>
    <row r="23" spans="1:11" ht="105" x14ac:dyDescent="0.25">
      <c r="A23" s="662">
        <v>1106</v>
      </c>
      <c r="B23" s="720"/>
      <c r="C23" s="721" t="s">
        <v>3353</v>
      </c>
      <c r="D23" s="1131"/>
      <c r="E23" s="1132"/>
      <c r="F23" s="1135"/>
      <c r="G23" s="722" t="s">
        <v>199</v>
      </c>
      <c r="H23" s="953" t="s">
        <v>10</v>
      </c>
      <c r="I23" s="724">
        <v>516</v>
      </c>
      <c r="J23" s="661"/>
      <c r="K23" s="725">
        <f t="shared" si="1"/>
        <v>0</v>
      </c>
    </row>
    <row r="24" spans="1:11" ht="30" x14ac:dyDescent="0.25">
      <c r="A24" s="727">
        <v>201</v>
      </c>
      <c r="B24" s="728" t="s">
        <v>328</v>
      </c>
      <c r="C24" s="721" t="s">
        <v>3354</v>
      </c>
      <c r="D24" s="1133"/>
      <c r="E24" s="1134"/>
      <c r="F24" s="722" t="s">
        <v>338</v>
      </c>
      <c r="G24" s="722" t="s">
        <v>339</v>
      </c>
      <c r="H24" s="723" t="s">
        <v>6</v>
      </c>
      <c r="I24" s="724">
        <v>1</v>
      </c>
      <c r="J24" s="724">
        <f>VLOOKUP(A24,CENIK!$A$2:$F$191,6,FALSE)</f>
        <v>0</v>
      </c>
      <c r="K24" s="725">
        <f t="shared" si="1"/>
        <v>0</v>
      </c>
    </row>
    <row r="25" spans="1:11" x14ac:dyDescent="0.25">
      <c r="B25" s="729"/>
      <c r="C25" s="730"/>
      <c r="D25" s="731"/>
      <c r="E25" s="731"/>
      <c r="F25" s="731"/>
      <c r="G25" s="731"/>
      <c r="H25" s="732"/>
      <c r="I25" s="733"/>
      <c r="J25" s="733"/>
      <c r="K25" s="733"/>
    </row>
    <row r="26" spans="1:11" x14ac:dyDescent="0.25">
      <c r="B26" s="729"/>
      <c r="C26" s="730"/>
      <c r="D26" s="731"/>
      <c r="E26" s="731"/>
      <c r="F26" s="731"/>
      <c r="G26" s="731"/>
      <c r="H26" s="732"/>
      <c r="I26" s="733"/>
      <c r="J26" s="733"/>
      <c r="K26" s="733"/>
    </row>
    <row r="27" spans="1:11" ht="26.25" x14ac:dyDescent="0.25">
      <c r="A27" s="662" t="s">
        <v>329</v>
      </c>
      <c r="B27" s="734"/>
      <c r="C27" s="954"/>
      <c r="D27" s="711" t="s">
        <v>200</v>
      </c>
      <c r="E27" s="736"/>
      <c r="F27" s="736"/>
      <c r="G27" s="731"/>
      <c r="H27" s="732"/>
      <c r="I27" s="733"/>
      <c r="J27" s="733"/>
      <c r="K27" s="733"/>
    </row>
    <row r="28" spans="1:11" ht="30" x14ac:dyDescent="0.25">
      <c r="A28" s="737" t="s">
        <v>0</v>
      </c>
      <c r="B28" s="720" t="s">
        <v>176</v>
      </c>
      <c r="C28" s="738" t="s">
        <v>325</v>
      </c>
      <c r="D28" s="715" t="s">
        <v>201</v>
      </c>
      <c r="E28" s="715" t="s">
        <v>189</v>
      </c>
      <c r="F28" s="715" t="s">
        <v>190</v>
      </c>
      <c r="G28" s="715" t="s">
        <v>3</v>
      </c>
      <c r="H28" s="716" t="s">
        <v>4</v>
      </c>
      <c r="I28" s="717" t="s">
        <v>191</v>
      </c>
      <c r="J28" s="718" t="s">
        <v>192</v>
      </c>
      <c r="K28" s="739" t="s">
        <v>4568</v>
      </c>
    </row>
    <row r="29" spans="1:11" ht="60" x14ac:dyDescent="0.25">
      <c r="A29" s="737">
        <v>1201</v>
      </c>
      <c r="B29" s="737">
        <v>172</v>
      </c>
      <c r="C29" s="955" t="s">
        <v>3107</v>
      </c>
      <c r="D29" s="790" t="s">
        <v>230</v>
      </c>
      <c r="E29" s="790" t="s">
        <v>7</v>
      </c>
      <c r="F29" s="790" t="s">
        <v>8</v>
      </c>
      <c r="G29" s="790" t="s">
        <v>9</v>
      </c>
      <c r="H29" s="956" t="s">
        <v>10</v>
      </c>
      <c r="I29" s="742">
        <v>266</v>
      </c>
      <c r="J29" s="742">
        <f>VLOOKUP(A29,CENIK!$A$2:$F$191,6,FALSE)</f>
        <v>0</v>
      </c>
      <c r="K29" s="742">
        <f t="shared" ref="K29:K92" si="2">ROUND(J29*I29,2)</f>
        <v>0</v>
      </c>
    </row>
    <row r="30" spans="1:11" ht="45" x14ac:dyDescent="0.25">
      <c r="A30" s="737">
        <v>1202</v>
      </c>
      <c r="B30" s="737">
        <v>172</v>
      </c>
      <c r="C30" s="955" t="s">
        <v>3108</v>
      </c>
      <c r="D30" s="790" t="s">
        <v>230</v>
      </c>
      <c r="E30" s="790" t="s">
        <v>7</v>
      </c>
      <c r="F30" s="790" t="s">
        <v>8</v>
      </c>
      <c r="G30" s="790" t="s">
        <v>11</v>
      </c>
      <c r="H30" s="956" t="s">
        <v>12</v>
      </c>
      <c r="I30" s="742">
        <v>11</v>
      </c>
      <c r="J30" s="742">
        <f>VLOOKUP(A30,CENIK!$A$2:$F$191,6,FALSE)</f>
        <v>0</v>
      </c>
      <c r="K30" s="742">
        <f t="shared" si="2"/>
        <v>0</v>
      </c>
    </row>
    <row r="31" spans="1:11" ht="60" x14ac:dyDescent="0.25">
      <c r="A31" s="737">
        <v>1203</v>
      </c>
      <c r="B31" s="737">
        <v>172</v>
      </c>
      <c r="C31" s="955" t="s">
        <v>3109</v>
      </c>
      <c r="D31" s="790" t="s">
        <v>230</v>
      </c>
      <c r="E31" s="790" t="s">
        <v>7</v>
      </c>
      <c r="F31" s="790" t="s">
        <v>8</v>
      </c>
      <c r="G31" s="790" t="s">
        <v>941</v>
      </c>
      <c r="H31" s="956" t="s">
        <v>10</v>
      </c>
      <c r="I31" s="742">
        <v>266</v>
      </c>
      <c r="J31" s="742">
        <f>VLOOKUP(A31,CENIK!$A$2:$F$191,6,FALSE)</f>
        <v>0</v>
      </c>
      <c r="K31" s="742">
        <f t="shared" si="2"/>
        <v>0</v>
      </c>
    </row>
    <row r="32" spans="1:11" ht="45" x14ac:dyDescent="0.25">
      <c r="A32" s="737">
        <v>1301</v>
      </c>
      <c r="B32" s="737">
        <v>172</v>
      </c>
      <c r="C32" s="955" t="s">
        <v>3110</v>
      </c>
      <c r="D32" s="790" t="s">
        <v>230</v>
      </c>
      <c r="E32" s="790" t="s">
        <v>7</v>
      </c>
      <c r="F32" s="790" t="s">
        <v>16</v>
      </c>
      <c r="G32" s="790" t="s">
        <v>17</v>
      </c>
      <c r="H32" s="956" t="s">
        <v>10</v>
      </c>
      <c r="I32" s="742">
        <v>266</v>
      </c>
      <c r="J32" s="742">
        <f>VLOOKUP(A32,CENIK!$A$2:$F$191,6,FALSE)</f>
        <v>0</v>
      </c>
      <c r="K32" s="742">
        <f t="shared" si="2"/>
        <v>0</v>
      </c>
    </row>
    <row r="33" spans="1:11" ht="150" x14ac:dyDescent="0.25">
      <c r="A33" s="737">
        <v>1302</v>
      </c>
      <c r="B33" s="737">
        <v>172</v>
      </c>
      <c r="C33" s="955" t="s">
        <v>3111</v>
      </c>
      <c r="D33" s="790" t="s">
        <v>230</v>
      </c>
      <c r="E33" s="790" t="s">
        <v>7</v>
      </c>
      <c r="F33" s="790" t="s">
        <v>16</v>
      </c>
      <c r="G33" s="790" t="s">
        <v>952</v>
      </c>
      <c r="H33" s="956" t="s">
        <v>10</v>
      </c>
      <c r="I33" s="742">
        <v>266</v>
      </c>
      <c r="J33" s="742">
        <f>VLOOKUP(A33,CENIK!$A$2:$F$191,6,FALSE)</f>
        <v>0</v>
      </c>
      <c r="K33" s="742">
        <f t="shared" si="2"/>
        <v>0</v>
      </c>
    </row>
    <row r="34" spans="1:11" ht="165" x14ac:dyDescent="0.25">
      <c r="A34" s="737">
        <v>1304</v>
      </c>
      <c r="B34" s="737">
        <v>172</v>
      </c>
      <c r="C34" s="955" t="s">
        <v>3112</v>
      </c>
      <c r="D34" s="790" t="s">
        <v>230</v>
      </c>
      <c r="E34" s="790" t="s">
        <v>7</v>
      </c>
      <c r="F34" s="790" t="s">
        <v>16</v>
      </c>
      <c r="G34" s="790" t="s">
        <v>953</v>
      </c>
      <c r="H34" s="956" t="s">
        <v>6</v>
      </c>
      <c r="I34" s="742">
        <v>1</v>
      </c>
      <c r="J34" s="742">
        <f>VLOOKUP(A34,CENIK!$A$2:$F$191,6,FALSE)</f>
        <v>0</v>
      </c>
      <c r="K34" s="742">
        <f t="shared" si="2"/>
        <v>0</v>
      </c>
    </row>
    <row r="35" spans="1:11" ht="60" x14ac:dyDescent="0.25">
      <c r="A35" s="737">
        <v>1310</v>
      </c>
      <c r="B35" s="737">
        <v>172</v>
      </c>
      <c r="C35" s="955" t="s">
        <v>3113</v>
      </c>
      <c r="D35" s="790" t="s">
        <v>230</v>
      </c>
      <c r="E35" s="790" t="s">
        <v>7</v>
      </c>
      <c r="F35" s="790" t="s">
        <v>16</v>
      </c>
      <c r="G35" s="790" t="s">
        <v>23</v>
      </c>
      <c r="H35" s="956" t="s">
        <v>24</v>
      </c>
      <c r="I35" s="742">
        <v>233</v>
      </c>
      <c r="J35" s="742">
        <f>VLOOKUP(A35,CENIK!$A$2:$F$191,6,FALSE)</f>
        <v>0</v>
      </c>
      <c r="K35" s="742">
        <f t="shared" si="2"/>
        <v>0</v>
      </c>
    </row>
    <row r="36" spans="1:11" ht="30" x14ac:dyDescent="0.25">
      <c r="A36" s="737">
        <v>1401</v>
      </c>
      <c r="B36" s="737">
        <v>172</v>
      </c>
      <c r="C36" s="955" t="s">
        <v>3114</v>
      </c>
      <c r="D36" s="790" t="s">
        <v>230</v>
      </c>
      <c r="E36" s="790" t="s">
        <v>7</v>
      </c>
      <c r="F36" s="790" t="s">
        <v>27</v>
      </c>
      <c r="G36" s="790" t="s">
        <v>955</v>
      </c>
      <c r="H36" s="956" t="s">
        <v>22</v>
      </c>
      <c r="I36" s="742">
        <v>20</v>
      </c>
      <c r="J36" s="742">
        <f>VLOOKUP(A36,CENIK!$A$2:$F$191,6,FALSE)</f>
        <v>0</v>
      </c>
      <c r="K36" s="742">
        <f t="shared" si="2"/>
        <v>0</v>
      </c>
    </row>
    <row r="37" spans="1:11" ht="30" x14ac:dyDescent="0.25">
      <c r="A37" s="737">
        <v>1402</v>
      </c>
      <c r="B37" s="737">
        <v>172</v>
      </c>
      <c r="C37" s="955" t="s">
        <v>3115</v>
      </c>
      <c r="D37" s="790" t="s">
        <v>230</v>
      </c>
      <c r="E37" s="790" t="s">
        <v>7</v>
      </c>
      <c r="F37" s="790" t="s">
        <v>27</v>
      </c>
      <c r="G37" s="790" t="s">
        <v>956</v>
      </c>
      <c r="H37" s="956" t="s">
        <v>22</v>
      </c>
      <c r="I37" s="742">
        <v>20</v>
      </c>
      <c r="J37" s="742">
        <f>VLOOKUP(A37,CENIK!$A$2:$F$191,6,FALSE)</f>
        <v>0</v>
      </c>
      <c r="K37" s="742">
        <f t="shared" si="2"/>
        <v>0</v>
      </c>
    </row>
    <row r="38" spans="1:11" ht="30" x14ac:dyDescent="0.25">
      <c r="A38" s="737">
        <v>1403</v>
      </c>
      <c r="B38" s="737">
        <v>172</v>
      </c>
      <c r="C38" s="955" t="s">
        <v>3116</v>
      </c>
      <c r="D38" s="790" t="s">
        <v>230</v>
      </c>
      <c r="E38" s="790" t="s">
        <v>7</v>
      </c>
      <c r="F38" s="790" t="s">
        <v>27</v>
      </c>
      <c r="G38" s="790" t="s">
        <v>957</v>
      </c>
      <c r="H38" s="956" t="s">
        <v>22</v>
      </c>
      <c r="I38" s="742">
        <v>20</v>
      </c>
      <c r="J38" s="742">
        <f>VLOOKUP(A38,CENIK!$A$2:$F$191,6,FALSE)</f>
        <v>0</v>
      </c>
      <c r="K38" s="742">
        <f t="shared" si="2"/>
        <v>0</v>
      </c>
    </row>
    <row r="39" spans="1:11" ht="45" x14ac:dyDescent="0.25">
      <c r="A39" s="737">
        <v>12309</v>
      </c>
      <c r="B39" s="737">
        <v>172</v>
      </c>
      <c r="C39" s="955" t="s">
        <v>3117</v>
      </c>
      <c r="D39" s="790" t="s">
        <v>230</v>
      </c>
      <c r="E39" s="790" t="s">
        <v>30</v>
      </c>
      <c r="F39" s="790" t="s">
        <v>31</v>
      </c>
      <c r="G39" s="790" t="s">
        <v>34</v>
      </c>
      <c r="H39" s="956" t="s">
        <v>33</v>
      </c>
      <c r="I39" s="742">
        <v>410</v>
      </c>
      <c r="J39" s="742">
        <f>VLOOKUP(A39,CENIK!$A$2:$F$191,6,FALSE)</f>
        <v>0</v>
      </c>
      <c r="K39" s="742">
        <f t="shared" si="2"/>
        <v>0</v>
      </c>
    </row>
    <row r="40" spans="1:11" ht="30" x14ac:dyDescent="0.25">
      <c r="A40" s="737">
        <v>12328</v>
      </c>
      <c r="B40" s="737">
        <v>172</v>
      </c>
      <c r="C40" s="955" t="s">
        <v>3118</v>
      </c>
      <c r="D40" s="790" t="s">
        <v>230</v>
      </c>
      <c r="E40" s="790" t="s">
        <v>30</v>
      </c>
      <c r="F40" s="790" t="s">
        <v>31</v>
      </c>
      <c r="G40" s="790" t="s">
        <v>37</v>
      </c>
      <c r="H40" s="956" t="s">
        <v>10</v>
      </c>
      <c r="I40" s="742">
        <v>558</v>
      </c>
      <c r="J40" s="742">
        <f>VLOOKUP(A40,CENIK!$A$2:$F$191,6,FALSE)</f>
        <v>0</v>
      </c>
      <c r="K40" s="742">
        <f t="shared" si="2"/>
        <v>0</v>
      </c>
    </row>
    <row r="41" spans="1:11" ht="60" x14ac:dyDescent="0.25">
      <c r="A41" s="737">
        <v>21106</v>
      </c>
      <c r="B41" s="737">
        <v>172</v>
      </c>
      <c r="C41" s="955" t="s">
        <v>3119</v>
      </c>
      <c r="D41" s="790" t="s">
        <v>230</v>
      </c>
      <c r="E41" s="790" t="s">
        <v>30</v>
      </c>
      <c r="F41" s="790" t="s">
        <v>31</v>
      </c>
      <c r="G41" s="790" t="s">
        <v>965</v>
      </c>
      <c r="H41" s="956" t="s">
        <v>24</v>
      </c>
      <c r="I41" s="742">
        <v>144</v>
      </c>
      <c r="J41" s="742">
        <f>VLOOKUP(A41,CENIK!$A$2:$F$191,6,FALSE)</f>
        <v>0</v>
      </c>
      <c r="K41" s="742">
        <f t="shared" si="2"/>
        <v>0</v>
      </c>
    </row>
    <row r="42" spans="1:11" ht="30" x14ac:dyDescent="0.25">
      <c r="A42" s="737">
        <v>22103</v>
      </c>
      <c r="B42" s="737">
        <v>172</v>
      </c>
      <c r="C42" s="955" t="s">
        <v>3120</v>
      </c>
      <c r="D42" s="790" t="s">
        <v>230</v>
      </c>
      <c r="E42" s="790" t="s">
        <v>30</v>
      </c>
      <c r="F42" s="790" t="s">
        <v>43</v>
      </c>
      <c r="G42" s="790" t="s">
        <v>48</v>
      </c>
      <c r="H42" s="956" t="s">
        <v>33</v>
      </c>
      <c r="I42" s="742">
        <v>333</v>
      </c>
      <c r="J42" s="742">
        <f>VLOOKUP(A42,CENIK!$A$2:$F$191,6,FALSE)</f>
        <v>0</v>
      </c>
      <c r="K42" s="742">
        <f t="shared" si="2"/>
        <v>0</v>
      </c>
    </row>
    <row r="43" spans="1:11" ht="30" x14ac:dyDescent="0.25">
      <c r="A43" s="737">
        <v>24405</v>
      </c>
      <c r="B43" s="737">
        <v>172</v>
      </c>
      <c r="C43" s="955" t="s">
        <v>3121</v>
      </c>
      <c r="D43" s="790" t="s">
        <v>230</v>
      </c>
      <c r="E43" s="790" t="s">
        <v>30</v>
      </c>
      <c r="F43" s="790" t="s">
        <v>43</v>
      </c>
      <c r="G43" s="790" t="s">
        <v>969</v>
      </c>
      <c r="H43" s="956" t="s">
        <v>24</v>
      </c>
      <c r="I43" s="742">
        <v>133</v>
      </c>
      <c r="J43" s="742">
        <f>VLOOKUP(A43,CENIK!$A$2:$F$191,6,FALSE)</f>
        <v>0</v>
      </c>
      <c r="K43" s="742">
        <f t="shared" si="2"/>
        <v>0</v>
      </c>
    </row>
    <row r="44" spans="1:11" ht="30" x14ac:dyDescent="0.25">
      <c r="A44" s="737">
        <v>31101</v>
      </c>
      <c r="B44" s="737">
        <v>172</v>
      </c>
      <c r="C44" s="955" t="s">
        <v>3122</v>
      </c>
      <c r="D44" s="790" t="s">
        <v>230</v>
      </c>
      <c r="E44" s="790" t="s">
        <v>30</v>
      </c>
      <c r="F44" s="790" t="s">
        <v>43</v>
      </c>
      <c r="G44" s="790" t="s">
        <v>970</v>
      </c>
      <c r="H44" s="956" t="s">
        <v>24</v>
      </c>
      <c r="I44" s="742">
        <v>67</v>
      </c>
      <c r="J44" s="742">
        <f>VLOOKUP(A44,CENIK!$A$2:$F$191,6,FALSE)</f>
        <v>0</v>
      </c>
      <c r="K44" s="742">
        <f t="shared" si="2"/>
        <v>0</v>
      </c>
    </row>
    <row r="45" spans="1:11" ht="30" x14ac:dyDescent="0.25">
      <c r="A45" s="737">
        <v>31602</v>
      </c>
      <c r="B45" s="737">
        <v>172</v>
      </c>
      <c r="C45" s="955" t="s">
        <v>3123</v>
      </c>
      <c r="D45" s="790" t="s">
        <v>230</v>
      </c>
      <c r="E45" s="790" t="s">
        <v>30</v>
      </c>
      <c r="F45" s="790" t="s">
        <v>43</v>
      </c>
      <c r="G45" s="790" t="s">
        <v>973</v>
      </c>
      <c r="H45" s="956" t="s">
        <v>33</v>
      </c>
      <c r="I45" s="742">
        <v>333</v>
      </c>
      <c r="J45" s="742">
        <f>VLOOKUP(A45,CENIK!$A$2:$F$191,6,FALSE)</f>
        <v>0</v>
      </c>
      <c r="K45" s="742">
        <f t="shared" si="2"/>
        <v>0</v>
      </c>
    </row>
    <row r="46" spans="1:11" ht="45" x14ac:dyDescent="0.25">
      <c r="A46" s="737">
        <v>32208</v>
      </c>
      <c r="B46" s="737">
        <v>172</v>
      </c>
      <c r="C46" s="955" t="s">
        <v>3124</v>
      </c>
      <c r="D46" s="790" t="s">
        <v>230</v>
      </c>
      <c r="E46" s="790" t="s">
        <v>30</v>
      </c>
      <c r="F46" s="790" t="s">
        <v>43</v>
      </c>
      <c r="G46" s="790" t="s">
        <v>974</v>
      </c>
      <c r="H46" s="956" t="s">
        <v>33</v>
      </c>
      <c r="I46" s="742">
        <v>333</v>
      </c>
      <c r="J46" s="742">
        <f>VLOOKUP(A46,CENIK!$A$2:$F$191,6,FALSE)</f>
        <v>0</v>
      </c>
      <c r="K46" s="742">
        <f t="shared" si="2"/>
        <v>0</v>
      </c>
    </row>
    <row r="47" spans="1:11" ht="45" x14ac:dyDescent="0.25">
      <c r="A47" s="737">
        <v>3311</v>
      </c>
      <c r="B47" s="737">
        <v>172</v>
      </c>
      <c r="C47" s="955" t="s">
        <v>3125</v>
      </c>
      <c r="D47" s="790" t="s">
        <v>230</v>
      </c>
      <c r="E47" s="790" t="s">
        <v>64</v>
      </c>
      <c r="F47" s="790" t="s">
        <v>77</v>
      </c>
      <c r="G47" s="790" t="s">
        <v>81</v>
      </c>
      <c r="H47" s="956" t="s">
        <v>10</v>
      </c>
      <c r="I47" s="742">
        <v>10</v>
      </c>
      <c r="J47" s="742">
        <f>VLOOKUP(A47,CENIK!$A$2:$F$191,6,FALSE)</f>
        <v>0</v>
      </c>
      <c r="K47" s="742">
        <f t="shared" si="2"/>
        <v>0</v>
      </c>
    </row>
    <row r="48" spans="1:11" ht="60" x14ac:dyDescent="0.25">
      <c r="A48" s="737">
        <v>4101</v>
      </c>
      <c r="B48" s="737">
        <v>172</v>
      </c>
      <c r="C48" s="955" t="s">
        <v>3126</v>
      </c>
      <c r="D48" s="790" t="s">
        <v>230</v>
      </c>
      <c r="E48" s="790" t="s">
        <v>85</v>
      </c>
      <c r="F48" s="790" t="s">
        <v>86</v>
      </c>
      <c r="G48" s="790" t="s">
        <v>459</v>
      </c>
      <c r="H48" s="956" t="s">
        <v>33</v>
      </c>
      <c r="I48" s="742">
        <v>1540</v>
      </c>
      <c r="J48" s="742">
        <f>VLOOKUP(A48,CENIK!$A$2:$F$191,6,FALSE)</f>
        <v>0</v>
      </c>
      <c r="K48" s="742">
        <f t="shared" si="2"/>
        <v>0</v>
      </c>
    </row>
    <row r="49" spans="1:11" ht="60" x14ac:dyDescent="0.25">
      <c r="A49" s="737">
        <v>4105</v>
      </c>
      <c r="B49" s="737">
        <v>172</v>
      </c>
      <c r="C49" s="955" t="s">
        <v>3127</v>
      </c>
      <c r="D49" s="790" t="s">
        <v>230</v>
      </c>
      <c r="E49" s="790" t="s">
        <v>85</v>
      </c>
      <c r="F49" s="790" t="s">
        <v>86</v>
      </c>
      <c r="G49" s="790" t="s">
        <v>982</v>
      </c>
      <c r="H49" s="956" t="s">
        <v>24</v>
      </c>
      <c r="I49" s="742">
        <v>253</v>
      </c>
      <c r="J49" s="742">
        <f>VLOOKUP(A49,CENIK!$A$2:$F$191,6,FALSE)</f>
        <v>0</v>
      </c>
      <c r="K49" s="742">
        <f t="shared" si="2"/>
        <v>0</v>
      </c>
    </row>
    <row r="50" spans="1:11" ht="60" x14ac:dyDescent="0.25">
      <c r="A50" s="737">
        <v>4110</v>
      </c>
      <c r="B50" s="737">
        <v>172</v>
      </c>
      <c r="C50" s="955" t="s">
        <v>3128</v>
      </c>
      <c r="D50" s="790" t="s">
        <v>230</v>
      </c>
      <c r="E50" s="790" t="s">
        <v>85</v>
      </c>
      <c r="F50" s="790" t="s">
        <v>86</v>
      </c>
      <c r="G50" s="790" t="s">
        <v>90</v>
      </c>
      <c r="H50" s="956" t="s">
        <v>24</v>
      </c>
      <c r="I50" s="742">
        <v>106</v>
      </c>
      <c r="J50" s="742">
        <f>VLOOKUP(A50,CENIK!$A$2:$F$191,6,FALSE)</f>
        <v>0</v>
      </c>
      <c r="K50" s="742">
        <f t="shared" si="2"/>
        <v>0</v>
      </c>
    </row>
    <row r="51" spans="1:11" ht="45" x14ac:dyDescent="0.25">
      <c r="A51" s="737">
        <v>4117</v>
      </c>
      <c r="B51" s="737">
        <v>172</v>
      </c>
      <c r="C51" s="955" t="s">
        <v>3129</v>
      </c>
      <c r="D51" s="790" t="s">
        <v>230</v>
      </c>
      <c r="E51" s="790" t="s">
        <v>85</v>
      </c>
      <c r="F51" s="790" t="s">
        <v>86</v>
      </c>
      <c r="G51" s="790" t="s">
        <v>94</v>
      </c>
      <c r="H51" s="956" t="s">
        <v>24</v>
      </c>
      <c r="I51" s="742">
        <v>610</v>
      </c>
      <c r="J51" s="742">
        <f>VLOOKUP(A51,CENIK!$A$2:$F$191,6,FALSE)</f>
        <v>0</v>
      </c>
      <c r="K51" s="742">
        <f t="shared" si="2"/>
        <v>0</v>
      </c>
    </row>
    <row r="52" spans="1:11" ht="45" x14ac:dyDescent="0.25">
      <c r="A52" s="737">
        <v>4121</v>
      </c>
      <c r="B52" s="737">
        <v>172</v>
      </c>
      <c r="C52" s="955" t="s">
        <v>3130</v>
      </c>
      <c r="D52" s="790" t="s">
        <v>230</v>
      </c>
      <c r="E52" s="790" t="s">
        <v>85</v>
      </c>
      <c r="F52" s="790" t="s">
        <v>86</v>
      </c>
      <c r="G52" s="790" t="s">
        <v>986</v>
      </c>
      <c r="H52" s="956" t="s">
        <v>24</v>
      </c>
      <c r="I52" s="742">
        <v>25</v>
      </c>
      <c r="J52" s="742">
        <f>VLOOKUP(A52,CENIK!$A$2:$F$191,6,FALSE)</f>
        <v>0</v>
      </c>
      <c r="K52" s="742">
        <f t="shared" si="2"/>
        <v>0</v>
      </c>
    </row>
    <row r="53" spans="1:11" ht="30" x14ac:dyDescent="0.25">
      <c r="A53" s="737">
        <v>4124</v>
      </c>
      <c r="B53" s="737">
        <v>172</v>
      </c>
      <c r="C53" s="955" t="s">
        <v>3131</v>
      </c>
      <c r="D53" s="790" t="s">
        <v>230</v>
      </c>
      <c r="E53" s="790" t="s">
        <v>85</v>
      </c>
      <c r="F53" s="790" t="s">
        <v>86</v>
      </c>
      <c r="G53" s="790" t="s">
        <v>97</v>
      </c>
      <c r="H53" s="956" t="s">
        <v>22</v>
      </c>
      <c r="I53" s="742">
        <v>10</v>
      </c>
      <c r="J53" s="742">
        <f>VLOOKUP(A53,CENIK!$A$2:$F$191,6,FALSE)</f>
        <v>0</v>
      </c>
      <c r="K53" s="742">
        <f t="shared" si="2"/>
        <v>0</v>
      </c>
    </row>
    <row r="54" spans="1:11" ht="30" x14ac:dyDescent="0.25">
      <c r="A54" s="737">
        <v>4202</v>
      </c>
      <c r="B54" s="737">
        <v>172</v>
      </c>
      <c r="C54" s="955" t="s">
        <v>3132</v>
      </c>
      <c r="D54" s="790" t="s">
        <v>230</v>
      </c>
      <c r="E54" s="790" t="s">
        <v>85</v>
      </c>
      <c r="F54" s="790" t="s">
        <v>98</v>
      </c>
      <c r="G54" s="790" t="s">
        <v>100</v>
      </c>
      <c r="H54" s="956" t="s">
        <v>33</v>
      </c>
      <c r="I54" s="742">
        <v>333</v>
      </c>
      <c r="J54" s="742">
        <f>VLOOKUP(A54,CENIK!$A$2:$F$191,6,FALSE)</f>
        <v>0</v>
      </c>
      <c r="K54" s="742">
        <f t="shared" si="2"/>
        <v>0</v>
      </c>
    </row>
    <row r="55" spans="1:11" ht="75" x14ac:dyDescent="0.25">
      <c r="A55" s="737">
        <v>4203</v>
      </c>
      <c r="B55" s="737">
        <v>172</v>
      </c>
      <c r="C55" s="955" t="s">
        <v>3133</v>
      </c>
      <c r="D55" s="790" t="s">
        <v>230</v>
      </c>
      <c r="E55" s="790" t="s">
        <v>85</v>
      </c>
      <c r="F55" s="790" t="s">
        <v>98</v>
      </c>
      <c r="G55" s="790" t="s">
        <v>101</v>
      </c>
      <c r="H55" s="956" t="s">
        <v>24</v>
      </c>
      <c r="I55" s="742">
        <v>33.5</v>
      </c>
      <c r="J55" s="742">
        <f>VLOOKUP(A55,CENIK!$A$2:$F$191,6,FALSE)</f>
        <v>0</v>
      </c>
      <c r="K55" s="742">
        <f t="shared" si="2"/>
        <v>0</v>
      </c>
    </row>
    <row r="56" spans="1:11" ht="60" x14ac:dyDescent="0.25">
      <c r="A56" s="737">
        <v>4204</v>
      </c>
      <c r="B56" s="737">
        <v>172</v>
      </c>
      <c r="C56" s="955" t="s">
        <v>3134</v>
      </c>
      <c r="D56" s="790" t="s">
        <v>230</v>
      </c>
      <c r="E56" s="790" t="s">
        <v>85</v>
      </c>
      <c r="F56" s="790" t="s">
        <v>98</v>
      </c>
      <c r="G56" s="790" t="s">
        <v>102</v>
      </c>
      <c r="H56" s="956" t="s">
        <v>24</v>
      </c>
      <c r="I56" s="742">
        <v>181.5</v>
      </c>
      <c r="J56" s="742">
        <f>VLOOKUP(A56,CENIK!$A$2:$F$191,6,FALSE)</f>
        <v>0</v>
      </c>
      <c r="K56" s="742">
        <f t="shared" si="2"/>
        <v>0</v>
      </c>
    </row>
    <row r="57" spans="1:11" ht="60" x14ac:dyDescent="0.25">
      <c r="A57" s="737">
        <v>4206</v>
      </c>
      <c r="B57" s="737">
        <v>172</v>
      </c>
      <c r="C57" s="955" t="s">
        <v>3135</v>
      </c>
      <c r="D57" s="790" t="s">
        <v>230</v>
      </c>
      <c r="E57" s="790" t="s">
        <v>85</v>
      </c>
      <c r="F57" s="790" t="s">
        <v>98</v>
      </c>
      <c r="G57" s="790" t="s">
        <v>104</v>
      </c>
      <c r="H57" s="956" t="s">
        <v>24</v>
      </c>
      <c r="I57" s="742">
        <v>253</v>
      </c>
      <c r="J57" s="742">
        <f>VLOOKUP(A57,CENIK!$A$2:$F$191,6,FALSE)</f>
        <v>0</v>
      </c>
      <c r="K57" s="742">
        <f t="shared" si="2"/>
        <v>0</v>
      </c>
    </row>
    <row r="58" spans="1:11" ht="60" x14ac:dyDescent="0.25">
      <c r="A58" s="737">
        <v>4207</v>
      </c>
      <c r="B58" s="737">
        <v>172</v>
      </c>
      <c r="C58" s="955" t="s">
        <v>3136</v>
      </c>
      <c r="D58" s="790" t="s">
        <v>230</v>
      </c>
      <c r="E58" s="790" t="s">
        <v>85</v>
      </c>
      <c r="F58" s="790" t="s">
        <v>98</v>
      </c>
      <c r="G58" s="790" t="s">
        <v>990</v>
      </c>
      <c r="H58" s="956" t="s">
        <v>24</v>
      </c>
      <c r="I58" s="742">
        <v>274</v>
      </c>
      <c r="J58" s="742">
        <f>VLOOKUP(A58,CENIK!$A$2:$F$191,6,FALSE)</f>
        <v>0</v>
      </c>
      <c r="K58" s="742">
        <f t="shared" si="2"/>
        <v>0</v>
      </c>
    </row>
    <row r="59" spans="1:11" ht="75" x14ac:dyDescent="0.25">
      <c r="A59" s="737">
        <v>5108</v>
      </c>
      <c r="B59" s="737">
        <v>172</v>
      </c>
      <c r="C59" s="955" t="s">
        <v>3137</v>
      </c>
      <c r="D59" s="790" t="s">
        <v>230</v>
      </c>
      <c r="E59" s="790" t="s">
        <v>106</v>
      </c>
      <c r="F59" s="790" t="s">
        <v>107</v>
      </c>
      <c r="G59" s="790" t="s">
        <v>112</v>
      </c>
      <c r="H59" s="956" t="s">
        <v>113</v>
      </c>
      <c r="I59" s="742">
        <v>20</v>
      </c>
      <c r="J59" s="742">
        <f>VLOOKUP(A59,CENIK!$A$2:$F$191,6,FALSE)</f>
        <v>0</v>
      </c>
      <c r="K59" s="742">
        <f t="shared" si="2"/>
        <v>0</v>
      </c>
    </row>
    <row r="60" spans="1:11" ht="135" x14ac:dyDescent="0.25">
      <c r="A60" s="737">
        <v>6101</v>
      </c>
      <c r="B60" s="737">
        <v>172</v>
      </c>
      <c r="C60" s="955" t="s">
        <v>3138</v>
      </c>
      <c r="D60" s="790" t="s">
        <v>230</v>
      </c>
      <c r="E60" s="790" t="s">
        <v>128</v>
      </c>
      <c r="F60" s="790" t="s">
        <v>129</v>
      </c>
      <c r="G60" s="790" t="s">
        <v>6304</v>
      </c>
      <c r="H60" s="956" t="s">
        <v>10</v>
      </c>
      <c r="I60" s="742">
        <v>266</v>
      </c>
      <c r="J60" s="742">
        <f>VLOOKUP(A60,CENIK!$A$2:$F$191,6,FALSE)</f>
        <v>0</v>
      </c>
      <c r="K60" s="742">
        <f t="shared" si="2"/>
        <v>0</v>
      </c>
    </row>
    <row r="61" spans="1:11" ht="120" x14ac:dyDescent="0.25">
      <c r="A61" s="737">
        <v>6204</v>
      </c>
      <c r="B61" s="737">
        <v>172</v>
      </c>
      <c r="C61" s="955" t="s">
        <v>3139</v>
      </c>
      <c r="D61" s="790" t="s">
        <v>230</v>
      </c>
      <c r="E61" s="790" t="s">
        <v>128</v>
      </c>
      <c r="F61" s="790" t="s">
        <v>132</v>
      </c>
      <c r="G61" s="790" t="s">
        <v>993</v>
      </c>
      <c r="H61" s="956" t="s">
        <v>6</v>
      </c>
      <c r="I61" s="742">
        <v>7</v>
      </c>
      <c r="J61" s="742">
        <f>VLOOKUP(A61,CENIK!$A$2:$F$191,6,FALSE)</f>
        <v>0</v>
      </c>
      <c r="K61" s="742">
        <f t="shared" si="2"/>
        <v>0</v>
      </c>
    </row>
    <row r="62" spans="1:11" ht="120" x14ac:dyDescent="0.25">
      <c r="A62" s="737">
        <v>6206</v>
      </c>
      <c r="B62" s="737">
        <v>172</v>
      </c>
      <c r="C62" s="955" t="s">
        <v>3140</v>
      </c>
      <c r="D62" s="790" t="s">
        <v>230</v>
      </c>
      <c r="E62" s="790" t="s">
        <v>128</v>
      </c>
      <c r="F62" s="790" t="s">
        <v>132</v>
      </c>
      <c r="G62" s="790" t="s">
        <v>995</v>
      </c>
      <c r="H62" s="956" t="s">
        <v>6</v>
      </c>
      <c r="I62" s="742">
        <v>3</v>
      </c>
      <c r="J62" s="742">
        <f>VLOOKUP(A62,CENIK!$A$2:$F$191,6,FALSE)</f>
        <v>0</v>
      </c>
      <c r="K62" s="742">
        <f t="shared" si="2"/>
        <v>0</v>
      </c>
    </row>
    <row r="63" spans="1:11" ht="120" x14ac:dyDescent="0.25">
      <c r="A63" s="737">
        <v>6253</v>
      </c>
      <c r="B63" s="737">
        <v>172</v>
      </c>
      <c r="C63" s="955" t="s">
        <v>3141</v>
      </c>
      <c r="D63" s="790" t="s">
        <v>230</v>
      </c>
      <c r="E63" s="790" t="s">
        <v>128</v>
      </c>
      <c r="F63" s="790" t="s">
        <v>132</v>
      </c>
      <c r="G63" s="790" t="s">
        <v>1004</v>
      </c>
      <c r="H63" s="956" t="s">
        <v>6</v>
      </c>
      <c r="I63" s="742">
        <v>11</v>
      </c>
      <c r="J63" s="742">
        <f>VLOOKUP(A63,CENIK!$A$2:$F$191,6,FALSE)</f>
        <v>0</v>
      </c>
      <c r="K63" s="742">
        <f t="shared" si="2"/>
        <v>0</v>
      </c>
    </row>
    <row r="64" spans="1:11" ht="30" x14ac:dyDescent="0.25">
      <c r="A64" s="737">
        <v>6258</v>
      </c>
      <c r="B64" s="737">
        <v>172</v>
      </c>
      <c r="C64" s="955" t="s">
        <v>3142</v>
      </c>
      <c r="D64" s="790" t="s">
        <v>230</v>
      </c>
      <c r="E64" s="790" t="s">
        <v>128</v>
      </c>
      <c r="F64" s="790" t="s">
        <v>132</v>
      </c>
      <c r="G64" s="790" t="s">
        <v>137</v>
      </c>
      <c r="H64" s="956" t="s">
        <v>6</v>
      </c>
      <c r="I64" s="742">
        <v>1</v>
      </c>
      <c r="J64" s="742">
        <f>VLOOKUP(A64,CENIK!$A$2:$F$191,6,FALSE)</f>
        <v>0</v>
      </c>
      <c r="K64" s="742">
        <f t="shared" si="2"/>
        <v>0</v>
      </c>
    </row>
    <row r="65" spans="1:11" ht="345" x14ac:dyDescent="0.25">
      <c r="A65" s="737">
        <v>6301</v>
      </c>
      <c r="B65" s="737">
        <v>172</v>
      </c>
      <c r="C65" s="955" t="s">
        <v>3143</v>
      </c>
      <c r="D65" s="790" t="s">
        <v>230</v>
      </c>
      <c r="E65" s="790" t="s">
        <v>128</v>
      </c>
      <c r="F65" s="790" t="s">
        <v>140</v>
      </c>
      <c r="G65" s="790" t="s">
        <v>1005</v>
      </c>
      <c r="H65" s="956" t="s">
        <v>6</v>
      </c>
      <c r="I65" s="742">
        <v>10</v>
      </c>
      <c r="J65" s="742">
        <f>VLOOKUP(A65,CENIK!$A$2:$F$191,6,FALSE)</f>
        <v>0</v>
      </c>
      <c r="K65" s="742">
        <f t="shared" si="2"/>
        <v>0</v>
      </c>
    </row>
    <row r="66" spans="1:11" ht="120" x14ac:dyDescent="0.25">
      <c r="A66" s="737">
        <v>6302</v>
      </c>
      <c r="B66" s="737">
        <v>172</v>
      </c>
      <c r="C66" s="955" t="s">
        <v>3144</v>
      </c>
      <c r="D66" s="790" t="s">
        <v>230</v>
      </c>
      <c r="E66" s="790" t="s">
        <v>128</v>
      </c>
      <c r="F66" s="790" t="s">
        <v>140</v>
      </c>
      <c r="G66" s="790" t="s">
        <v>141</v>
      </c>
      <c r="H66" s="956" t="s">
        <v>6</v>
      </c>
      <c r="I66" s="742">
        <v>10</v>
      </c>
      <c r="J66" s="742">
        <f>VLOOKUP(A66,CENIK!$A$2:$F$191,6,FALSE)</f>
        <v>0</v>
      </c>
      <c r="K66" s="742">
        <f t="shared" si="2"/>
        <v>0</v>
      </c>
    </row>
    <row r="67" spans="1:11" ht="30" x14ac:dyDescent="0.25">
      <c r="A67" s="737">
        <v>6401</v>
      </c>
      <c r="B67" s="737">
        <v>172</v>
      </c>
      <c r="C67" s="955" t="s">
        <v>3145</v>
      </c>
      <c r="D67" s="790" t="s">
        <v>230</v>
      </c>
      <c r="E67" s="790" t="s">
        <v>128</v>
      </c>
      <c r="F67" s="790" t="s">
        <v>144</v>
      </c>
      <c r="G67" s="790" t="s">
        <v>145</v>
      </c>
      <c r="H67" s="956" t="s">
        <v>10</v>
      </c>
      <c r="I67" s="742">
        <v>266</v>
      </c>
      <c r="J67" s="742">
        <f>VLOOKUP(A67,CENIK!$A$2:$F$191,6,FALSE)</f>
        <v>0</v>
      </c>
      <c r="K67" s="742">
        <f t="shared" si="2"/>
        <v>0</v>
      </c>
    </row>
    <row r="68" spans="1:11" ht="30" x14ac:dyDescent="0.25">
      <c r="A68" s="737">
        <v>6402</v>
      </c>
      <c r="B68" s="737">
        <v>172</v>
      </c>
      <c r="C68" s="955" t="s">
        <v>3146</v>
      </c>
      <c r="D68" s="790" t="s">
        <v>230</v>
      </c>
      <c r="E68" s="790" t="s">
        <v>128</v>
      </c>
      <c r="F68" s="790" t="s">
        <v>144</v>
      </c>
      <c r="G68" s="790" t="s">
        <v>340</v>
      </c>
      <c r="H68" s="956" t="s">
        <v>10</v>
      </c>
      <c r="I68" s="742">
        <v>266</v>
      </c>
      <c r="J68" s="742">
        <f>VLOOKUP(A68,CENIK!$A$2:$F$191,6,FALSE)</f>
        <v>0</v>
      </c>
      <c r="K68" s="742">
        <f t="shared" si="2"/>
        <v>0</v>
      </c>
    </row>
    <row r="69" spans="1:11" ht="60" x14ac:dyDescent="0.25">
      <c r="A69" s="737">
        <v>6405</v>
      </c>
      <c r="B69" s="737">
        <v>172</v>
      </c>
      <c r="C69" s="955" t="s">
        <v>3147</v>
      </c>
      <c r="D69" s="790" t="s">
        <v>230</v>
      </c>
      <c r="E69" s="790" t="s">
        <v>128</v>
      </c>
      <c r="F69" s="790" t="s">
        <v>144</v>
      </c>
      <c r="G69" s="790" t="s">
        <v>146</v>
      </c>
      <c r="H69" s="956" t="s">
        <v>10</v>
      </c>
      <c r="I69" s="742">
        <v>266</v>
      </c>
      <c r="J69" s="742">
        <f>VLOOKUP(A69,CENIK!$A$2:$F$191,6,FALSE)</f>
        <v>0</v>
      </c>
      <c r="K69" s="742">
        <f t="shared" si="2"/>
        <v>0</v>
      </c>
    </row>
    <row r="70" spans="1:11" ht="30" x14ac:dyDescent="0.25">
      <c r="A70" s="737">
        <v>6501</v>
      </c>
      <c r="B70" s="737">
        <v>172</v>
      </c>
      <c r="C70" s="955" t="s">
        <v>3148</v>
      </c>
      <c r="D70" s="790" t="s">
        <v>230</v>
      </c>
      <c r="E70" s="790" t="s">
        <v>128</v>
      </c>
      <c r="F70" s="790" t="s">
        <v>147</v>
      </c>
      <c r="G70" s="790" t="s">
        <v>1007</v>
      </c>
      <c r="H70" s="956" t="s">
        <v>6</v>
      </c>
      <c r="I70" s="742">
        <v>3</v>
      </c>
      <c r="J70" s="742">
        <f>VLOOKUP(A70,CENIK!$A$2:$F$191,6,FALSE)</f>
        <v>0</v>
      </c>
      <c r="K70" s="742">
        <f t="shared" si="2"/>
        <v>0</v>
      </c>
    </row>
    <row r="71" spans="1:11" ht="45" x14ac:dyDescent="0.25">
      <c r="A71" s="737">
        <v>6503</v>
      </c>
      <c r="B71" s="737">
        <v>172</v>
      </c>
      <c r="C71" s="955" t="s">
        <v>3149</v>
      </c>
      <c r="D71" s="790" t="s">
        <v>230</v>
      </c>
      <c r="E71" s="790" t="s">
        <v>128</v>
      </c>
      <c r="F71" s="790" t="s">
        <v>147</v>
      </c>
      <c r="G71" s="790" t="s">
        <v>1009</v>
      </c>
      <c r="H71" s="956" t="s">
        <v>6</v>
      </c>
      <c r="I71" s="742">
        <v>5</v>
      </c>
      <c r="J71" s="742">
        <f>VLOOKUP(A71,CENIK!$A$2:$F$191,6,FALSE)</f>
        <v>0</v>
      </c>
      <c r="K71" s="742">
        <f t="shared" si="2"/>
        <v>0</v>
      </c>
    </row>
    <row r="72" spans="1:11" ht="45" x14ac:dyDescent="0.25">
      <c r="A72" s="737">
        <v>6504</v>
      </c>
      <c r="B72" s="737">
        <v>172</v>
      </c>
      <c r="C72" s="955" t="s">
        <v>3150</v>
      </c>
      <c r="D72" s="790" t="s">
        <v>230</v>
      </c>
      <c r="E72" s="790" t="s">
        <v>128</v>
      </c>
      <c r="F72" s="790" t="s">
        <v>147</v>
      </c>
      <c r="G72" s="790" t="s">
        <v>1010</v>
      </c>
      <c r="H72" s="956" t="s">
        <v>6</v>
      </c>
      <c r="I72" s="742">
        <v>3</v>
      </c>
      <c r="J72" s="742">
        <f>VLOOKUP(A72,CENIK!$A$2:$F$191,6,FALSE)</f>
        <v>0</v>
      </c>
      <c r="K72" s="742">
        <f t="shared" si="2"/>
        <v>0</v>
      </c>
    </row>
    <row r="73" spans="1:11" ht="30" x14ac:dyDescent="0.25">
      <c r="A73" s="737">
        <v>6507</v>
      </c>
      <c r="B73" s="737">
        <v>172</v>
      </c>
      <c r="C73" s="955" t="s">
        <v>3151</v>
      </c>
      <c r="D73" s="790" t="s">
        <v>230</v>
      </c>
      <c r="E73" s="790" t="s">
        <v>128</v>
      </c>
      <c r="F73" s="790" t="s">
        <v>147</v>
      </c>
      <c r="G73" s="790" t="s">
        <v>1013</v>
      </c>
      <c r="H73" s="956" t="s">
        <v>6</v>
      </c>
      <c r="I73" s="742">
        <v>2</v>
      </c>
      <c r="J73" s="742">
        <f>VLOOKUP(A73,CENIK!$A$2:$F$191,6,FALSE)</f>
        <v>0</v>
      </c>
      <c r="K73" s="742">
        <f t="shared" si="2"/>
        <v>0</v>
      </c>
    </row>
    <row r="74" spans="1:11" ht="60" x14ac:dyDescent="0.25">
      <c r="A74" s="737">
        <v>1201</v>
      </c>
      <c r="B74" s="737">
        <v>167</v>
      </c>
      <c r="C74" s="955" t="s">
        <v>3152</v>
      </c>
      <c r="D74" s="790" t="s">
        <v>231</v>
      </c>
      <c r="E74" s="790" t="s">
        <v>7</v>
      </c>
      <c r="F74" s="790" t="s">
        <v>8</v>
      </c>
      <c r="G74" s="790" t="s">
        <v>9</v>
      </c>
      <c r="H74" s="956" t="s">
        <v>10</v>
      </c>
      <c r="I74" s="742">
        <v>77</v>
      </c>
      <c r="J74" s="742">
        <f>VLOOKUP(A74,CENIK!$A$2:$F$191,6,FALSE)</f>
        <v>0</v>
      </c>
      <c r="K74" s="742">
        <f t="shared" si="2"/>
        <v>0</v>
      </c>
    </row>
    <row r="75" spans="1:11" ht="45" x14ac:dyDescent="0.25">
      <c r="A75" s="737">
        <v>1202</v>
      </c>
      <c r="B75" s="737">
        <v>167</v>
      </c>
      <c r="C75" s="955" t="s">
        <v>3153</v>
      </c>
      <c r="D75" s="790" t="s">
        <v>231</v>
      </c>
      <c r="E75" s="790" t="s">
        <v>7</v>
      </c>
      <c r="F75" s="790" t="s">
        <v>8</v>
      </c>
      <c r="G75" s="790" t="s">
        <v>11</v>
      </c>
      <c r="H75" s="956" t="s">
        <v>12</v>
      </c>
      <c r="I75" s="742">
        <v>3</v>
      </c>
      <c r="J75" s="742">
        <f>VLOOKUP(A75,CENIK!$A$2:$F$191,6,FALSE)</f>
        <v>0</v>
      </c>
      <c r="K75" s="742">
        <f t="shared" si="2"/>
        <v>0</v>
      </c>
    </row>
    <row r="76" spans="1:11" ht="60" x14ac:dyDescent="0.25">
      <c r="A76" s="737">
        <v>1203</v>
      </c>
      <c r="B76" s="737">
        <v>167</v>
      </c>
      <c r="C76" s="955" t="s">
        <v>3154</v>
      </c>
      <c r="D76" s="790" t="s">
        <v>231</v>
      </c>
      <c r="E76" s="790" t="s">
        <v>7</v>
      </c>
      <c r="F76" s="790" t="s">
        <v>8</v>
      </c>
      <c r="G76" s="790" t="s">
        <v>941</v>
      </c>
      <c r="H76" s="956" t="s">
        <v>10</v>
      </c>
      <c r="I76" s="742">
        <v>77</v>
      </c>
      <c r="J76" s="742">
        <f>VLOOKUP(A76,CENIK!$A$2:$F$191,6,FALSE)</f>
        <v>0</v>
      </c>
      <c r="K76" s="742">
        <f t="shared" si="2"/>
        <v>0</v>
      </c>
    </row>
    <row r="77" spans="1:11" ht="45" x14ac:dyDescent="0.25">
      <c r="A77" s="737">
        <v>1301</v>
      </c>
      <c r="B77" s="737">
        <v>167</v>
      </c>
      <c r="C77" s="955" t="s">
        <v>3155</v>
      </c>
      <c r="D77" s="790" t="s">
        <v>231</v>
      </c>
      <c r="E77" s="790" t="s">
        <v>7</v>
      </c>
      <c r="F77" s="790" t="s">
        <v>16</v>
      </c>
      <c r="G77" s="790" t="s">
        <v>17</v>
      </c>
      <c r="H77" s="956" t="s">
        <v>10</v>
      </c>
      <c r="I77" s="742">
        <v>77</v>
      </c>
      <c r="J77" s="742">
        <f>VLOOKUP(A77,CENIK!$A$2:$F$191,6,FALSE)</f>
        <v>0</v>
      </c>
      <c r="K77" s="742">
        <f t="shared" si="2"/>
        <v>0</v>
      </c>
    </row>
    <row r="78" spans="1:11" ht="150" x14ac:dyDescent="0.25">
      <c r="A78" s="737">
        <v>1302</v>
      </c>
      <c r="B78" s="737">
        <v>167</v>
      </c>
      <c r="C78" s="955" t="s">
        <v>3156</v>
      </c>
      <c r="D78" s="790" t="s">
        <v>231</v>
      </c>
      <c r="E78" s="790" t="s">
        <v>7</v>
      </c>
      <c r="F78" s="790" t="s">
        <v>16</v>
      </c>
      <c r="G78" s="790" t="s">
        <v>952</v>
      </c>
      <c r="H78" s="956" t="s">
        <v>10</v>
      </c>
      <c r="I78" s="742">
        <v>77</v>
      </c>
      <c r="J78" s="742">
        <f>VLOOKUP(A78,CENIK!$A$2:$F$191,6,FALSE)</f>
        <v>0</v>
      </c>
      <c r="K78" s="742">
        <f t="shared" si="2"/>
        <v>0</v>
      </c>
    </row>
    <row r="79" spans="1:11" ht="60" x14ac:dyDescent="0.25">
      <c r="A79" s="737">
        <v>1310</v>
      </c>
      <c r="B79" s="737">
        <v>167</v>
      </c>
      <c r="C79" s="955" t="s">
        <v>3157</v>
      </c>
      <c r="D79" s="790" t="s">
        <v>231</v>
      </c>
      <c r="E79" s="790" t="s">
        <v>7</v>
      </c>
      <c r="F79" s="790" t="s">
        <v>16</v>
      </c>
      <c r="G79" s="790" t="s">
        <v>23</v>
      </c>
      <c r="H79" s="956" t="s">
        <v>24</v>
      </c>
      <c r="I79" s="742">
        <v>108</v>
      </c>
      <c r="J79" s="742">
        <f>VLOOKUP(A79,CENIK!$A$2:$F$191,6,FALSE)</f>
        <v>0</v>
      </c>
      <c r="K79" s="742">
        <f t="shared" si="2"/>
        <v>0</v>
      </c>
    </row>
    <row r="80" spans="1:11" ht="30" x14ac:dyDescent="0.25">
      <c r="A80" s="737">
        <v>1401</v>
      </c>
      <c r="B80" s="737">
        <v>167</v>
      </c>
      <c r="C80" s="955" t="s">
        <v>3158</v>
      </c>
      <c r="D80" s="790" t="s">
        <v>231</v>
      </c>
      <c r="E80" s="790" t="s">
        <v>7</v>
      </c>
      <c r="F80" s="790" t="s">
        <v>27</v>
      </c>
      <c r="G80" s="790" t="s">
        <v>955</v>
      </c>
      <c r="H80" s="956" t="s">
        <v>22</v>
      </c>
      <c r="I80" s="742">
        <v>10</v>
      </c>
      <c r="J80" s="742">
        <f>VLOOKUP(A80,CENIK!$A$2:$F$191,6,FALSE)</f>
        <v>0</v>
      </c>
      <c r="K80" s="742">
        <f t="shared" si="2"/>
        <v>0</v>
      </c>
    </row>
    <row r="81" spans="1:11" ht="30" x14ac:dyDescent="0.25">
      <c r="A81" s="737">
        <v>1402</v>
      </c>
      <c r="B81" s="737">
        <v>167</v>
      </c>
      <c r="C81" s="955" t="s">
        <v>3159</v>
      </c>
      <c r="D81" s="790" t="s">
        <v>231</v>
      </c>
      <c r="E81" s="790" t="s">
        <v>7</v>
      </c>
      <c r="F81" s="790" t="s">
        <v>27</v>
      </c>
      <c r="G81" s="790" t="s">
        <v>956</v>
      </c>
      <c r="H81" s="956" t="s">
        <v>22</v>
      </c>
      <c r="I81" s="742">
        <v>10</v>
      </c>
      <c r="J81" s="742">
        <f>VLOOKUP(A81,CENIK!$A$2:$F$191,6,FALSE)</f>
        <v>0</v>
      </c>
      <c r="K81" s="742">
        <f t="shared" si="2"/>
        <v>0</v>
      </c>
    </row>
    <row r="82" spans="1:11" ht="30" x14ac:dyDescent="0.25">
      <c r="A82" s="737">
        <v>1403</v>
      </c>
      <c r="B82" s="737">
        <v>167</v>
      </c>
      <c r="C82" s="955" t="s">
        <v>3160</v>
      </c>
      <c r="D82" s="790" t="s">
        <v>231</v>
      </c>
      <c r="E82" s="790" t="s">
        <v>7</v>
      </c>
      <c r="F82" s="790" t="s">
        <v>27</v>
      </c>
      <c r="G82" s="790" t="s">
        <v>957</v>
      </c>
      <c r="H82" s="956" t="s">
        <v>22</v>
      </c>
      <c r="I82" s="742">
        <v>10</v>
      </c>
      <c r="J82" s="742">
        <f>VLOOKUP(A82,CENIK!$A$2:$F$191,6,FALSE)</f>
        <v>0</v>
      </c>
      <c r="K82" s="742">
        <f t="shared" si="2"/>
        <v>0</v>
      </c>
    </row>
    <row r="83" spans="1:11" ht="45" x14ac:dyDescent="0.25">
      <c r="A83" s="737">
        <v>12309</v>
      </c>
      <c r="B83" s="737">
        <v>167</v>
      </c>
      <c r="C83" s="955" t="s">
        <v>3161</v>
      </c>
      <c r="D83" s="790" t="s">
        <v>231</v>
      </c>
      <c r="E83" s="790" t="s">
        <v>30</v>
      </c>
      <c r="F83" s="790" t="s">
        <v>31</v>
      </c>
      <c r="G83" s="790" t="s">
        <v>34</v>
      </c>
      <c r="H83" s="956" t="s">
        <v>33</v>
      </c>
      <c r="I83" s="742">
        <v>155</v>
      </c>
      <c r="J83" s="742">
        <f>VLOOKUP(A83,CENIK!$A$2:$F$191,6,FALSE)</f>
        <v>0</v>
      </c>
      <c r="K83" s="742">
        <f t="shared" si="2"/>
        <v>0</v>
      </c>
    </row>
    <row r="84" spans="1:11" ht="30" x14ac:dyDescent="0.25">
      <c r="A84" s="737">
        <v>12328</v>
      </c>
      <c r="B84" s="737">
        <v>167</v>
      </c>
      <c r="C84" s="955" t="s">
        <v>3162</v>
      </c>
      <c r="D84" s="790" t="s">
        <v>231</v>
      </c>
      <c r="E84" s="790" t="s">
        <v>30</v>
      </c>
      <c r="F84" s="790" t="s">
        <v>31</v>
      </c>
      <c r="G84" s="790" t="s">
        <v>37</v>
      </c>
      <c r="H84" s="956" t="s">
        <v>10</v>
      </c>
      <c r="I84" s="742">
        <v>156</v>
      </c>
      <c r="J84" s="742">
        <f>VLOOKUP(A84,CENIK!$A$2:$F$191,6,FALSE)</f>
        <v>0</v>
      </c>
      <c r="K84" s="742">
        <f t="shared" si="2"/>
        <v>0</v>
      </c>
    </row>
    <row r="85" spans="1:11" ht="60" x14ac:dyDescent="0.25">
      <c r="A85" s="737">
        <v>21106</v>
      </c>
      <c r="B85" s="737">
        <v>167</v>
      </c>
      <c r="C85" s="955" t="s">
        <v>3163</v>
      </c>
      <c r="D85" s="790" t="s">
        <v>231</v>
      </c>
      <c r="E85" s="790" t="s">
        <v>30</v>
      </c>
      <c r="F85" s="790" t="s">
        <v>31</v>
      </c>
      <c r="G85" s="790" t="s">
        <v>965</v>
      </c>
      <c r="H85" s="956" t="s">
        <v>24</v>
      </c>
      <c r="I85" s="742">
        <v>39</v>
      </c>
      <c r="J85" s="742">
        <f>VLOOKUP(A85,CENIK!$A$2:$F$191,6,FALSE)</f>
        <v>0</v>
      </c>
      <c r="K85" s="742">
        <f t="shared" si="2"/>
        <v>0</v>
      </c>
    </row>
    <row r="86" spans="1:11" ht="30" x14ac:dyDescent="0.25">
      <c r="A86" s="737">
        <v>22103</v>
      </c>
      <c r="B86" s="737">
        <v>167</v>
      </c>
      <c r="C86" s="955" t="s">
        <v>3164</v>
      </c>
      <c r="D86" s="790" t="s">
        <v>231</v>
      </c>
      <c r="E86" s="790" t="s">
        <v>30</v>
      </c>
      <c r="F86" s="790" t="s">
        <v>43</v>
      </c>
      <c r="G86" s="790" t="s">
        <v>48</v>
      </c>
      <c r="H86" s="956" t="s">
        <v>33</v>
      </c>
      <c r="I86" s="742">
        <v>155</v>
      </c>
      <c r="J86" s="742">
        <f>VLOOKUP(A86,CENIK!$A$2:$F$191,6,FALSE)</f>
        <v>0</v>
      </c>
      <c r="K86" s="742">
        <f t="shared" si="2"/>
        <v>0</v>
      </c>
    </row>
    <row r="87" spans="1:11" ht="30" x14ac:dyDescent="0.25">
      <c r="A87" s="737">
        <v>24405</v>
      </c>
      <c r="B87" s="737">
        <v>167</v>
      </c>
      <c r="C87" s="955" t="s">
        <v>3165</v>
      </c>
      <c r="D87" s="790" t="s">
        <v>231</v>
      </c>
      <c r="E87" s="790" t="s">
        <v>30</v>
      </c>
      <c r="F87" s="790" t="s">
        <v>43</v>
      </c>
      <c r="G87" s="790" t="s">
        <v>969</v>
      </c>
      <c r="H87" s="956" t="s">
        <v>24</v>
      </c>
      <c r="I87" s="742">
        <v>61</v>
      </c>
      <c r="J87" s="742">
        <f>VLOOKUP(A87,CENIK!$A$2:$F$191,6,FALSE)</f>
        <v>0</v>
      </c>
      <c r="K87" s="742">
        <f t="shared" si="2"/>
        <v>0</v>
      </c>
    </row>
    <row r="88" spans="1:11" ht="30" x14ac:dyDescent="0.25">
      <c r="A88" s="737">
        <v>31101</v>
      </c>
      <c r="B88" s="737">
        <v>167</v>
      </c>
      <c r="C88" s="955" t="s">
        <v>3166</v>
      </c>
      <c r="D88" s="790" t="s">
        <v>231</v>
      </c>
      <c r="E88" s="790" t="s">
        <v>30</v>
      </c>
      <c r="F88" s="790" t="s">
        <v>43</v>
      </c>
      <c r="G88" s="790" t="s">
        <v>970</v>
      </c>
      <c r="H88" s="956" t="s">
        <v>24</v>
      </c>
      <c r="I88" s="742">
        <v>31.5</v>
      </c>
      <c r="J88" s="742">
        <f>VLOOKUP(A88,CENIK!$A$2:$F$191,6,FALSE)</f>
        <v>0</v>
      </c>
      <c r="K88" s="742">
        <f t="shared" si="2"/>
        <v>0</v>
      </c>
    </row>
    <row r="89" spans="1:11" ht="30" x14ac:dyDescent="0.25">
      <c r="A89" s="737">
        <v>31602</v>
      </c>
      <c r="B89" s="737">
        <v>167</v>
      </c>
      <c r="C89" s="955" t="s">
        <v>3167</v>
      </c>
      <c r="D89" s="790" t="s">
        <v>231</v>
      </c>
      <c r="E89" s="790" t="s">
        <v>30</v>
      </c>
      <c r="F89" s="790" t="s">
        <v>43</v>
      </c>
      <c r="G89" s="790" t="s">
        <v>973</v>
      </c>
      <c r="H89" s="956" t="s">
        <v>33</v>
      </c>
      <c r="I89" s="742">
        <v>155</v>
      </c>
      <c r="J89" s="742">
        <f>VLOOKUP(A89,CENIK!$A$2:$F$191,6,FALSE)</f>
        <v>0</v>
      </c>
      <c r="K89" s="742">
        <f t="shared" si="2"/>
        <v>0</v>
      </c>
    </row>
    <row r="90" spans="1:11" ht="45" x14ac:dyDescent="0.25">
      <c r="A90" s="737">
        <v>32208</v>
      </c>
      <c r="B90" s="737">
        <v>167</v>
      </c>
      <c r="C90" s="955" t="s">
        <v>3168</v>
      </c>
      <c r="D90" s="790" t="s">
        <v>231</v>
      </c>
      <c r="E90" s="790" t="s">
        <v>30</v>
      </c>
      <c r="F90" s="790" t="s">
        <v>43</v>
      </c>
      <c r="G90" s="790" t="s">
        <v>974</v>
      </c>
      <c r="H90" s="956" t="s">
        <v>33</v>
      </c>
      <c r="I90" s="742">
        <v>155</v>
      </c>
      <c r="J90" s="742">
        <f>VLOOKUP(A90,CENIK!$A$2:$F$191,6,FALSE)</f>
        <v>0</v>
      </c>
      <c r="K90" s="742">
        <f t="shared" si="2"/>
        <v>0</v>
      </c>
    </row>
    <row r="91" spans="1:11" ht="60" x14ac:dyDescent="0.25">
      <c r="A91" s="737">
        <v>4101</v>
      </c>
      <c r="B91" s="737">
        <v>167</v>
      </c>
      <c r="C91" s="955" t="s">
        <v>3169</v>
      </c>
      <c r="D91" s="790" t="s">
        <v>231</v>
      </c>
      <c r="E91" s="790" t="s">
        <v>85</v>
      </c>
      <c r="F91" s="790" t="s">
        <v>86</v>
      </c>
      <c r="G91" s="790" t="s">
        <v>459</v>
      </c>
      <c r="H91" s="956" t="s">
        <v>33</v>
      </c>
      <c r="I91" s="742">
        <v>359</v>
      </c>
      <c r="J91" s="742">
        <f>VLOOKUP(A91,CENIK!$A$2:$F$191,6,FALSE)</f>
        <v>0</v>
      </c>
      <c r="K91" s="742">
        <f t="shared" si="2"/>
        <v>0</v>
      </c>
    </row>
    <row r="92" spans="1:11" ht="60" x14ac:dyDescent="0.25">
      <c r="A92" s="737">
        <v>4105</v>
      </c>
      <c r="B92" s="737">
        <v>167</v>
      </c>
      <c r="C92" s="955" t="s">
        <v>3170</v>
      </c>
      <c r="D92" s="790" t="s">
        <v>231</v>
      </c>
      <c r="E92" s="790" t="s">
        <v>85</v>
      </c>
      <c r="F92" s="790" t="s">
        <v>86</v>
      </c>
      <c r="G92" s="790" t="s">
        <v>982</v>
      </c>
      <c r="H92" s="956" t="s">
        <v>24</v>
      </c>
      <c r="I92" s="742">
        <v>56</v>
      </c>
      <c r="J92" s="742">
        <f>VLOOKUP(A92,CENIK!$A$2:$F$191,6,FALSE)</f>
        <v>0</v>
      </c>
      <c r="K92" s="742">
        <f t="shared" si="2"/>
        <v>0</v>
      </c>
    </row>
    <row r="93" spans="1:11" ht="45" x14ac:dyDescent="0.25">
      <c r="A93" s="737">
        <v>4106</v>
      </c>
      <c r="B93" s="737">
        <v>167</v>
      </c>
      <c r="C93" s="955" t="s">
        <v>3171</v>
      </c>
      <c r="D93" s="790" t="s">
        <v>231</v>
      </c>
      <c r="E93" s="790" t="s">
        <v>85</v>
      </c>
      <c r="F93" s="790" t="s">
        <v>86</v>
      </c>
      <c r="G93" s="790" t="s">
        <v>89</v>
      </c>
      <c r="H93" s="956" t="s">
        <v>24</v>
      </c>
      <c r="I93" s="742">
        <v>29</v>
      </c>
      <c r="J93" s="742">
        <f>VLOOKUP(A93,CENIK!$A$2:$F$191,6,FALSE)</f>
        <v>0</v>
      </c>
      <c r="K93" s="742">
        <f t="shared" ref="K93:K156" si="3">ROUND(J93*I93,2)</f>
        <v>0</v>
      </c>
    </row>
    <row r="94" spans="1:11" ht="45" x14ac:dyDescent="0.25">
      <c r="A94" s="737">
        <v>4117</v>
      </c>
      <c r="B94" s="737">
        <v>167</v>
      </c>
      <c r="C94" s="955" t="s">
        <v>3172</v>
      </c>
      <c r="D94" s="790" t="s">
        <v>231</v>
      </c>
      <c r="E94" s="790" t="s">
        <v>85</v>
      </c>
      <c r="F94" s="790" t="s">
        <v>86</v>
      </c>
      <c r="G94" s="790" t="s">
        <v>94</v>
      </c>
      <c r="H94" s="956" t="s">
        <v>24</v>
      </c>
      <c r="I94" s="742">
        <v>138</v>
      </c>
      <c r="J94" s="742">
        <f>VLOOKUP(A94,CENIK!$A$2:$F$191,6,FALSE)</f>
        <v>0</v>
      </c>
      <c r="K94" s="742">
        <f t="shared" si="3"/>
        <v>0</v>
      </c>
    </row>
    <row r="95" spans="1:11" ht="45" x14ac:dyDescent="0.25">
      <c r="A95" s="737">
        <v>4121</v>
      </c>
      <c r="B95" s="737">
        <v>167</v>
      </c>
      <c r="C95" s="955" t="s">
        <v>3173</v>
      </c>
      <c r="D95" s="790" t="s">
        <v>231</v>
      </c>
      <c r="E95" s="790" t="s">
        <v>85</v>
      </c>
      <c r="F95" s="790" t="s">
        <v>86</v>
      </c>
      <c r="G95" s="790" t="s">
        <v>986</v>
      </c>
      <c r="H95" s="956" t="s">
        <v>24</v>
      </c>
      <c r="I95" s="742">
        <v>10</v>
      </c>
      <c r="J95" s="742">
        <f>VLOOKUP(A95,CENIK!$A$2:$F$191,6,FALSE)</f>
        <v>0</v>
      </c>
      <c r="K95" s="742">
        <f t="shared" si="3"/>
        <v>0</v>
      </c>
    </row>
    <row r="96" spans="1:11" ht="30" x14ac:dyDescent="0.25">
      <c r="A96" s="737">
        <v>4124</v>
      </c>
      <c r="B96" s="737">
        <v>167</v>
      </c>
      <c r="C96" s="955" t="s">
        <v>3174</v>
      </c>
      <c r="D96" s="790" t="s">
        <v>231</v>
      </c>
      <c r="E96" s="790" t="s">
        <v>85</v>
      </c>
      <c r="F96" s="790" t="s">
        <v>86</v>
      </c>
      <c r="G96" s="790" t="s">
        <v>97</v>
      </c>
      <c r="H96" s="956" t="s">
        <v>22</v>
      </c>
      <c r="I96" s="742">
        <v>8</v>
      </c>
      <c r="J96" s="742">
        <f>VLOOKUP(A96,CENIK!$A$2:$F$191,6,FALSE)</f>
        <v>0</v>
      </c>
      <c r="K96" s="742">
        <f t="shared" si="3"/>
        <v>0</v>
      </c>
    </row>
    <row r="97" spans="1:11" ht="30" x14ac:dyDescent="0.25">
      <c r="A97" s="737">
        <v>4202</v>
      </c>
      <c r="B97" s="737">
        <v>167</v>
      </c>
      <c r="C97" s="955" t="s">
        <v>3175</v>
      </c>
      <c r="D97" s="790" t="s">
        <v>231</v>
      </c>
      <c r="E97" s="790" t="s">
        <v>85</v>
      </c>
      <c r="F97" s="790" t="s">
        <v>98</v>
      </c>
      <c r="G97" s="790" t="s">
        <v>100</v>
      </c>
      <c r="H97" s="956" t="s">
        <v>33</v>
      </c>
      <c r="I97" s="742">
        <v>96</v>
      </c>
      <c r="J97" s="742">
        <f>VLOOKUP(A97,CENIK!$A$2:$F$191,6,FALSE)</f>
        <v>0</v>
      </c>
      <c r="K97" s="742">
        <f t="shared" si="3"/>
        <v>0</v>
      </c>
    </row>
    <row r="98" spans="1:11" ht="75" x14ac:dyDescent="0.25">
      <c r="A98" s="737">
        <v>4203</v>
      </c>
      <c r="B98" s="737">
        <v>167</v>
      </c>
      <c r="C98" s="955" t="s">
        <v>3176</v>
      </c>
      <c r="D98" s="790" t="s">
        <v>231</v>
      </c>
      <c r="E98" s="790" t="s">
        <v>85</v>
      </c>
      <c r="F98" s="790" t="s">
        <v>98</v>
      </c>
      <c r="G98" s="790" t="s">
        <v>101</v>
      </c>
      <c r="H98" s="956" t="s">
        <v>24</v>
      </c>
      <c r="I98" s="742">
        <v>9.6999999999999993</v>
      </c>
      <c r="J98" s="742">
        <f>VLOOKUP(A98,CENIK!$A$2:$F$191,6,FALSE)</f>
        <v>0</v>
      </c>
      <c r="K98" s="742">
        <f t="shared" si="3"/>
        <v>0</v>
      </c>
    </row>
    <row r="99" spans="1:11" ht="60" x14ac:dyDescent="0.25">
      <c r="A99" s="737">
        <v>4204</v>
      </c>
      <c r="B99" s="737">
        <v>167</v>
      </c>
      <c r="C99" s="955" t="s">
        <v>3177</v>
      </c>
      <c r="D99" s="790" t="s">
        <v>231</v>
      </c>
      <c r="E99" s="790" t="s">
        <v>85</v>
      </c>
      <c r="F99" s="790" t="s">
        <v>98</v>
      </c>
      <c r="G99" s="790" t="s">
        <v>102</v>
      </c>
      <c r="H99" s="956" t="s">
        <v>24</v>
      </c>
      <c r="I99" s="742">
        <v>52.5</v>
      </c>
      <c r="J99" s="742">
        <f>VLOOKUP(A99,CENIK!$A$2:$F$191,6,FALSE)</f>
        <v>0</v>
      </c>
      <c r="K99" s="742">
        <f t="shared" si="3"/>
        <v>0</v>
      </c>
    </row>
    <row r="100" spans="1:11" ht="60" x14ac:dyDescent="0.25">
      <c r="A100" s="737">
        <v>4206</v>
      </c>
      <c r="B100" s="737">
        <v>167</v>
      </c>
      <c r="C100" s="955" t="s">
        <v>3178</v>
      </c>
      <c r="D100" s="790" t="s">
        <v>231</v>
      </c>
      <c r="E100" s="790" t="s">
        <v>85</v>
      </c>
      <c r="F100" s="790" t="s">
        <v>98</v>
      </c>
      <c r="G100" s="790" t="s">
        <v>104</v>
      </c>
      <c r="H100" s="956" t="s">
        <v>24</v>
      </c>
      <c r="I100" s="742">
        <v>56</v>
      </c>
      <c r="J100" s="742">
        <f>VLOOKUP(A100,CENIK!$A$2:$F$191,6,FALSE)</f>
        <v>0</v>
      </c>
      <c r="K100" s="742">
        <f t="shared" si="3"/>
        <v>0</v>
      </c>
    </row>
    <row r="101" spans="1:11" ht="60" x14ac:dyDescent="0.25">
      <c r="A101" s="737">
        <v>4207</v>
      </c>
      <c r="B101" s="737">
        <v>167</v>
      </c>
      <c r="C101" s="955" t="s">
        <v>3179</v>
      </c>
      <c r="D101" s="790" t="s">
        <v>231</v>
      </c>
      <c r="E101" s="790" t="s">
        <v>85</v>
      </c>
      <c r="F101" s="790" t="s">
        <v>98</v>
      </c>
      <c r="G101" s="790" t="s">
        <v>990</v>
      </c>
      <c r="H101" s="956" t="s">
        <v>24</v>
      </c>
      <c r="I101" s="742">
        <v>38</v>
      </c>
      <c r="J101" s="742">
        <f>VLOOKUP(A101,CENIK!$A$2:$F$191,6,FALSE)</f>
        <v>0</v>
      </c>
      <c r="K101" s="742">
        <f t="shared" si="3"/>
        <v>0</v>
      </c>
    </row>
    <row r="102" spans="1:11" ht="135" x14ac:dyDescent="0.25">
      <c r="A102" s="737">
        <v>6101</v>
      </c>
      <c r="B102" s="737">
        <v>167</v>
      </c>
      <c r="C102" s="955" t="s">
        <v>3180</v>
      </c>
      <c r="D102" s="790" t="s">
        <v>231</v>
      </c>
      <c r="E102" s="790" t="s">
        <v>128</v>
      </c>
      <c r="F102" s="790" t="s">
        <v>129</v>
      </c>
      <c r="G102" s="790" t="s">
        <v>6304</v>
      </c>
      <c r="H102" s="956" t="s">
        <v>10</v>
      </c>
      <c r="I102" s="742">
        <v>77</v>
      </c>
      <c r="J102" s="742">
        <f>VLOOKUP(A102,CENIK!$A$2:$F$191,6,FALSE)</f>
        <v>0</v>
      </c>
      <c r="K102" s="742">
        <f t="shared" si="3"/>
        <v>0</v>
      </c>
    </row>
    <row r="103" spans="1:11" ht="120" x14ac:dyDescent="0.25">
      <c r="A103" s="737">
        <v>6202</v>
      </c>
      <c r="B103" s="737">
        <v>167</v>
      </c>
      <c r="C103" s="955" t="s">
        <v>3181</v>
      </c>
      <c r="D103" s="790" t="s">
        <v>231</v>
      </c>
      <c r="E103" s="790" t="s">
        <v>128</v>
      </c>
      <c r="F103" s="790" t="s">
        <v>132</v>
      </c>
      <c r="G103" s="790" t="s">
        <v>991</v>
      </c>
      <c r="H103" s="956" t="s">
        <v>6</v>
      </c>
      <c r="I103" s="742">
        <v>1</v>
      </c>
      <c r="J103" s="742">
        <f>VLOOKUP(A103,CENIK!$A$2:$F$191,6,FALSE)</f>
        <v>0</v>
      </c>
      <c r="K103" s="742">
        <f t="shared" si="3"/>
        <v>0</v>
      </c>
    </row>
    <row r="104" spans="1:11" ht="120" x14ac:dyDescent="0.25">
      <c r="A104" s="737">
        <v>6204</v>
      </c>
      <c r="B104" s="737">
        <v>167</v>
      </c>
      <c r="C104" s="955" t="s">
        <v>3182</v>
      </c>
      <c r="D104" s="790" t="s">
        <v>231</v>
      </c>
      <c r="E104" s="790" t="s">
        <v>128</v>
      </c>
      <c r="F104" s="790" t="s">
        <v>132</v>
      </c>
      <c r="G104" s="790" t="s">
        <v>993</v>
      </c>
      <c r="H104" s="956" t="s">
        <v>6</v>
      </c>
      <c r="I104" s="742">
        <v>1</v>
      </c>
      <c r="J104" s="742">
        <f>VLOOKUP(A104,CENIK!$A$2:$F$191,6,FALSE)</f>
        <v>0</v>
      </c>
      <c r="K104" s="742">
        <f t="shared" si="3"/>
        <v>0</v>
      </c>
    </row>
    <row r="105" spans="1:11" ht="120" x14ac:dyDescent="0.25">
      <c r="A105" s="737">
        <v>6253</v>
      </c>
      <c r="B105" s="737">
        <v>167</v>
      </c>
      <c r="C105" s="955" t="s">
        <v>3183</v>
      </c>
      <c r="D105" s="790" t="s">
        <v>231</v>
      </c>
      <c r="E105" s="790" t="s">
        <v>128</v>
      </c>
      <c r="F105" s="790" t="s">
        <v>132</v>
      </c>
      <c r="G105" s="790" t="s">
        <v>1004</v>
      </c>
      <c r="H105" s="956" t="s">
        <v>6</v>
      </c>
      <c r="I105" s="742">
        <v>2</v>
      </c>
      <c r="J105" s="742">
        <f>VLOOKUP(A105,CENIK!$A$2:$F$191,6,FALSE)</f>
        <v>0</v>
      </c>
      <c r="K105" s="742">
        <f t="shared" si="3"/>
        <v>0</v>
      </c>
    </row>
    <row r="106" spans="1:11" ht="30" x14ac:dyDescent="0.25">
      <c r="A106" s="737">
        <v>6258</v>
      </c>
      <c r="B106" s="737">
        <v>167</v>
      </c>
      <c r="C106" s="955" t="s">
        <v>3184</v>
      </c>
      <c r="D106" s="790" t="s">
        <v>231</v>
      </c>
      <c r="E106" s="790" t="s">
        <v>128</v>
      </c>
      <c r="F106" s="790" t="s">
        <v>132</v>
      </c>
      <c r="G106" s="790" t="s">
        <v>137</v>
      </c>
      <c r="H106" s="956" t="s">
        <v>6</v>
      </c>
      <c r="I106" s="742">
        <v>1</v>
      </c>
      <c r="J106" s="742">
        <f>VLOOKUP(A106,CENIK!$A$2:$F$191,6,FALSE)</f>
        <v>0</v>
      </c>
      <c r="K106" s="742">
        <f t="shared" si="3"/>
        <v>0</v>
      </c>
    </row>
    <row r="107" spans="1:11" ht="345" x14ac:dyDescent="0.25">
      <c r="A107" s="737">
        <v>6301</v>
      </c>
      <c r="B107" s="737">
        <v>167</v>
      </c>
      <c r="C107" s="955" t="s">
        <v>3185</v>
      </c>
      <c r="D107" s="790" t="s">
        <v>231</v>
      </c>
      <c r="E107" s="790" t="s">
        <v>128</v>
      </c>
      <c r="F107" s="790" t="s">
        <v>140</v>
      </c>
      <c r="G107" s="790" t="s">
        <v>1005</v>
      </c>
      <c r="H107" s="956" t="s">
        <v>6</v>
      </c>
      <c r="I107" s="742">
        <v>6</v>
      </c>
      <c r="J107" s="742">
        <f>VLOOKUP(A107,CENIK!$A$2:$F$191,6,FALSE)</f>
        <v>0</v>
      </c>
      <c r="K107" s="742">
        <f t="shared" si="3"/>
        <v>0</v>
      </c>
    </row>
    <row r="108" spans="1:11" ht="120" x14ac:dyDescent="0.25">
      <c r="A108" s="737">
        <v>6302</v>
      </c>
      <c r="B108" s="737">
        <v>167</v>
      </c>
      <c r="C108" s="955" t="s">
        <v>3186</v>
      </c>
      <c r="D108" s="790" t="s">
        <v>231</v>
      </c>
      <c r="E108" s="790" t="s">
        <v>128</v>
      </c>
      <c r="F108" s="790" t="s">
        <v>140</v>
      </c>
      <c r="G108" s="790" t="s">
        <v>141</v>
      </c>
      <c r="H108" s="956" t="s">
        <v>6</v>
      </c>
      <c r="I108" s="742">
        <v>6</v>
      </c>
      <c r="J108" s="742">
        <f>VLOOKUP(A108,CENIK!$A$2:$F$191,6,FALSE)</f>
        <v>0</v>
      </c>
      <c r="K108" s="742">
        <f t="shared" si="3"/>
        <v>0</v>
      </c>
    </row>
    <row r="109" spans="1:11" ht="30" x14ac:dyDescent="0.25">
      <c r="A109" s="737">
        <v>6401</v>
      </c>
      <c r="B109" s="737">
        <v>167</v>
      </c>
      <c r="C109" s="955" t="s">
        <v>3187</v>
      </c>
      <c r="D109" s="790" t="s">
        <v>231</v>
      </c>
      <c r="E109" s="790" t="s">
        <v>128</v>
      </c>
      <c r="F109" s="790" t="s">
        <v>144</v>
      </c>
      <c r="G109" s="790" t="s">
        <v>145</v>
      </c>
      <c r="H109" s="956" t="s">
        <v>10</v>
      </c>
      <c r="I109" s="742">
        <v>77</v>
      </c>
      <c r="J109" s="742">
        <f>VLOOKUP(A109,CENIK!$A$2:$F$191,6,FALSE)</f>
        <v>0</v>
      </c>
      <c r="K109" s="742">
        <f t="shared" si="3"/>
        <v>0</v>
      </c>
    </row>
    <row r="110" spans="1:11" ht="30" x14ac:dyDescent="0.25">
      <c r="A110" s="737">
        <v>6402</v>
      </c>
      <c r="B110" s="737">
        <v>167</v>
      </c>
      <c r="C110" s="955" t="s">
        <v>3188</v>
      </c>
      <c r="D110" s="790" t="s">
        <v>231</v>
      </c>
      <c r="E110" s="790" t="s">
        <v>128</v>
      </c>
      <c r="F110" s="790" t="s">
        <v>144</v>
      </c>
      <c r="G110" s="790" t="s">
        <v>340</v>
      </c>
      <c r="H110" s="956" t="s">
        <v>10</v>
      </c>
      <c r="I110" s="742">
        <v>77</v>
      </c>
      <c r="J110" s="742">
        <f>VLOOKUP(A110,CENIK!$A$2:$F$191,6,FALSE)</f>
        <v>0</v>
      </c>
      <c r="K110" s="742">
        <f t="shared" si="3"/>
        <v>0</v>
      </c>
    </row>
    <row r="111" spans="1:11" ht="60" x14ac:dyDescent="0.25">
      <c r="A111" s="737">
        <v>6405</v>
      </c>
      <c r="B111" s="737">
        <v>167</v>
      </c>
      <c r="C111" s="955" t="s">
        <v>3189</v>
      </c>
      <c r="D111" s="790" t="s">
        <v>231</v>
      </c>
      <c r="E111" s="790" t="s">
        <v>128</v>
      </c>
      <c r="F111" s="790" t="s">
        <v>144</v>
      </c>
      <c r="G111" s="790" t="s">
        <v>146</v>
      </c>
      <c r="H111" s="956" t="s">
        <v>10</v>
      </c>
      <c r="I111" s="742">
        <v>77</v>
      </c>
      <c r="J111" s="742">
        <f>VLOOKUP(A111,CENIK!$A$2:$F$191,6,FALSE)</f>
        <v>0</v>
      </c>
      <c r="K111" s="742">
        <f t="shared" si="3"/>
        <v>0</v>
      </c>
    </row>
    <row r="112" spans="1:11" ht="45" x14ac:dyDescent="0.25">
      <c r="A112" s="737">
        <v>6503</v>
      </c>
      <c r="B112" s="737">
        <v>167</v>
      </c>
      <c r="C112" s="955" t="s">
        <v>3190</v>
      </c>
      <c r="D112" s="790" t="s">
        <v>231</v>
      </c>
      <c r="E112" s="790" t="s">
        <v>128</v>
      </c>
      <c r="F112" s="790" t="s">
        <v>147</v>
      </c>
      <c r="G112" s="790" t="s">
        <v>1009</v>
      </c>
      <c r="H112" s="956" t="s">
        <v>6</v>
      </c>
      <c r="I112" s="742">
        <v>1</v>
      </c>
      <c r="J112" s="742">
        <f>VLOOKUP(A112,CENIK!$A$2:$F$191,6,FALSE)</f>
        <v>0</v>
      </c>
      <c r="K112" s="742">
        <f t="shared" si="3"/>
        <v>0</v>
      </c>
    </row>
    <row r="113" spans="1:11" ht="60" x14ac:dyDescent="0.25">
      <c r="A113" s="737">
        <v>1201</v>
      </c>
      <c r="B113" s="737">
        <v>174</v>
      </c>
      <c r="C113" s="955" t="s">
        <v>3191</v>
      </c>
      <c r="D113" s="790" t="s">
        <v>232</v>
      </c>
      <c r="E113" s="790" t="s">
        <v>7</v>
      </c>
      <c r="F113" s="790" t="s">
        <v>8</v>
      </c>
      <c r="G113" s="790" t="s">
        <v>9</v>
      </c>
      <c r="H113" s="956" t="s">
        <v>10</v>
      </c>
      <c r="I113" s="742">
        <v>45</v>
      </c>
      <c r="J113" s="742">
        <f>VLOOKUP(A113,CENIK!$A$2:$F$191,6,FALSE)</f>
        <v>0</v>
      </c>
      <c r="K113" s="742">
        <f t="shared" si="3"/>
        <v>0</v>
      </c>
    </row>
    <row r="114" spans="1:11" ht="45" x14ac:dyDescent="0.25">
      <c r="A114" s="737">
        <v>1202</v>
      </c>
      <c r="B114" s="737">
        <v>174</v>
      </c>
      <c r="C114" s="955" t="s">
        <v>3192</v>
      </c>
      <c r="D114" s="790" t="s">
        <v>232</v>
      </c>
      <c r="E114" s="790" t="s">
        <v>7</v>
      </c>
      <c r="F114" s="790" t="s">
        <v>8</v>
      </c>
      <c r="G114" s="790" t="s">
        <v>11</v>
      </c>
      <c r="H114" s="956" t="s">
        <v>12</v>
      </c>
      <c r="I114" s="742">
        <v>2</v>
      </c>
      <c r="J114" s="742">
        <f>VLOOKUP(A114,CENIK!$A$2:$F$191,6,FALSE)</f>
        <v>0</v>
      </c>
      <c r="K114" s="742">
        <f t="shared" si="3"/>
        <v>0</v>
      </c>
    </row>
    <row r="115" spans="1:11" ht="60" x14ac:dyDescent="0.25">
      <c r="A115" s="737">
        <v>1203</v>
      </c>
      <c r="B115" s="737">
        <v>174</v>
      </c>
      <c r="C115" s="955" t="s">
        <v>3193</v>
      </c>
      <c r="D115" s="790" t="s">
        <v>232</v>
      </c>
      <c r="E115" s="790" t="s">
        <v>7</v>
      </c>
      <c r="F115" s="790" t="s">
        <v>8</v>
      </c>
      <c r="G115" s="790" t="s">
        <v>941</v>
      </c>
      <c r="H115" s="956" t="s">
        <v>10</v>
      </c>
      <c r="I115" s="742">
        <v>45</v>
      </c>
      <c r="J115" s="742">
        <f>VLOOKUP(A115,CENIK!$A$2:$F$191,6,FALSE)</f>
        <v>0</v>
      </c>
      <c r="K115" s="742">
        <f t="shared" si="3"/>
        <v>0</v>
      </c>
    </row>
    <row r="116" spans="1:11" ht="45" x14ac:dyDescent="0.25">
      <c r="A116" s="737">
        <v>1301</v>
      </c>
      <c r="B116" s="737">
        <v>174</v>
      </c>
      <c r="C116" s="955" t="s">
        <v>3194</v>
      </c>
      <c r="D116" s="790" t="s">
        <v>232</v>
      </c>
      <c r="E116" s="790" t="s">
        <v>7</v>
      </c>
      <c r="F116" s="790" t="s">
        <v>16</v>
      </c>
      <c r="G116" s="790" t="s">
        <v>17</v>
      </c>
      <c r="H116" s="956" t="s">
        <v>10</v>
      </c>
      <c r="I116" s="742">
        <v>45</v>
      </c>
      <c r="J116" s="742">
        <f>VLOOKUP(A116,CENIK!$A$2:$F$191,6,FALSE)</f>
        <v>0</v>
      </c>
      <c r="K116" s="742">
        <f t="shared" si="3"/>
        <v>0</v>
      </c>
    </row>
    <row r="117" spans="1:11" ht="150" x14ac:dyDescent="0.25">
      <c r="A117" s="737">
        <v>1302</v>
      </c>
      <c r="B117" s="737">
        <v>174</v>
      </c>
      <c r="C117" s="955" t="s">
        <v>3195</v>
      </c>
      <c r="D117" s="790" t="s">
        <v>232</v>
      </c>
      <c r="E117" s="790" t="s">
        <v>7</v>
      </c>
      <c r="F117" s="790" t="s">
        <v>16</v>
      </c>
      <c r="G117" s="790" t="s">
        <v>952</v>
      </c>
      <c r="H117" s="956" t="s">
        <v>10</v>
      </c>
      <c r="I117" s="742">
        <v>45</v>
      </c>
      <c r="J117" s="742">
        <f>VLOOKUP(A117,CENIK!$A$2:$F$191,6,FALSE)</f>
        <v>0</v>
      </c>
      <c r="K117" s="742">
        <f t="shared" si="3"/>
        <v>0</v>
      </c>
    </row>
    <row r="118" spans="1:11" ht="60" x14ac:dyDescent="0.25">
      <c r="A118" s="737">
        <v>1310</v>
      </c>
      <c r="B118" s="737">
        <v>174</v>
      </c>
      <c r="C118" s="955" t="s">
        <v>3196</v>
      </c>
      <c r="D118" s="790" t="s">
        <v>232</v>
      </c>
      <c r="E118" s="790" t="s">
        <v>7</v>
      </c>
      <c r="F118" s="790" t="s">
        <v>16</v>
      </c>
      <c r="G118" s="790" t="s">
        <v>23</v>
      </c>
      <c r="H118" s="956" t="s">
        <v>24</v>
      </c>
      <c r="I118" s="742">
        <v>63</v>
      </c>
      <c r="J118" s="742">
        <f>VLOOKUP(A118,CENIK!$A$2:$F$191,6,FALSE)</f>
        <v>0</v>
      </c>
      <c r="K118" s="742">
        <f t="shared" si="3"/>
        <v>0</v>
      </c>
    </row>
    <row r="119" spans="1:11" ht="30" x14ac:dyDescent="0.25">
      <c r="A119" s="737">
        <v>1401</v>
      </c>
      <c r="B119" s="737">
        <v>174</v>
      </c>
      <c r="C119" s="955" t="s">
        <v>3197</v>
      </c>
      <c r="D119" s="790" t="s">
        <v>232</v>
      </c>
      <c r="E119" s="790" t="s">
        <v>7</v>
      </c>
      <c r="F119" s="790" t="s">
        <v>27</v>
      </c>
      <c r="G119" s="790" t="s">
        <v>955</v>
      </c>
      <c r="H119" s="956" t="s">
        <v>22</v>
      </c>
      <c r="I119" s="742">
        <v>6</v>
      </c>
      <c r="J119" s="742">
        <f>VLOOKUP(A119,CENIK!$A$2:$F$191,6,FALSE)</f>
        <v>0</v>
      </c>
      <c r="K119" s="742">
        <f t="shared" si="3"/>
        <v>0</v>
      </c>
    </row>
    <row r="120" spans="1:11" ht="30" x14ac:dyDescent="0.25">
      <c r="A120" s="737">
        <v>1402</v>
      </c>
      <c r="B120" s="737">
        <v>174</v>
      </c>
      <c r="C120" s="955" t="s">
        <v>3198</v>
      </c>
      <c r="D120" s="790" t="s">
        <v>232</v>
      </c>
      <c r="E120" s="790" t="s">
        <v>7</v>
      </c>
      <c r="F120" s="790" t="s">
        <v>27</v>
      </c>
      <c r="G120" s="790" t="s">
        <v>956</v>
      </c>
      <c r="H120" s="956" t="s">
        <v>22</v>
      </c>
      <c r="I120" s="742">
        <v>6</v>
      </c>
      <c r="J120" s="742">
        <f>VLOOKUP(A120,CENIK!$A$2:$F$191,6,FALSE)</f>
        <v>0</v>
      </c>
      <c r="K120" s="742">
        <f t="shared" si="3"/>
        <v>0</v>
      </c>
    </row>
    <row r="121" spans="1:11" ht="30" x14ac:dyDescent="0.25">
      <c r="A121" s="737">
        <v>1403</v>
      </c>
      <c r="B121" s="737">
        <v>174</v>
      </c>
      <c r="C121" s="955" t="s">
        <v>3199</v>
      </c>
      <c r="D121" s="790" t="s">
        <v>232</v>
      </c>
      <c r="E121" s="790" t="s">
        <v>7</v>
      </c>
      <c r="F121" s="790" t="s">
        <v>27</v>
      </c>
      <c r="G121" s="790" t="s">
        <v>957</v>
      </c>
      <c r="H121" s="956" t="s">
        <v>22</v>
      </c>
      <c r="I121" s="742">
        <v>6</v>
      </c>
      <c r="J121" s="742">
        <f>VLOOKUP(A121,CENIK!$A$2:$F$191,6,FALSE)</f>
        <v>0</v>
      </c>
      <c r="K121" s="742">
        <f t="shared" si="3"/>
        <v>0</v>
      </c>
    </row>
    <row r="122" spans="1:11" ht="45" x14ac:dyDescent="0.25">
      <c r="A122" s="737">
        <v>12309</v>
      </c>
      <c r="B122" s="737">
        <v>174</v>
      </c>
      <c r="C122" s="955" t="s">
        <v>3200</v>
      </c>
      <c r="D122" s="790" t="s">
        <v>232</v>
      </c>
      <c r="E122" s="790" t="s">
        <v>30</v>
      </c>
      <c r="F122" s="790" t="s">
        <v>31</v>
      </c>
      <c r="G122" s="790" t="s">
        <v>34</v>
      </c>
      <c r="H122" s="956" t="s">
        <v>33</v>
      </c>
      <c r="I122" s="742">
        <v>90</v>
      </c>
      <c r="J122" s="742">
        <f>VLOOKUP(A122,CENIK!$A$2:$F$191,6,FALSE)</f>
        <v>0</v>
      </c>
      <c r="K122" s="742">
        <f t="shared" si="3"/>
        <v>0</v>
      </c>
    </row>
    <row r="123" spans="1:11" ht="30" x14ac:dyDescent="0.25">
      <c r="A123" s="737">
        <v>12328</v>
      </c>
      <c r="B123" s="737">
        <v>174</v>
      </c>
      <c r="C123" s="955" t="s">
        <v>3201</v>
      </c>
      <c r="D123" s="790" t="s">
        <v>232</v>
      </c>
      <c r="E123" s="790" t="s">
        <v>30</v>
      </c>
      <c r="F123" s="790" t="s">
        <v>31</v>
      </c>
      <c r="G123" s="790" t="s">
        <v>37</v>
      </c>
      <c r="H123" s="956" t="s">
        <v>10</v>
      </c>
      <c r="I123" s="742">
        <v>92</v>
      </c>
      <c r="J123" s="742">
        <f>VLOOKUP(A123,CENIK!$A$2:$F$191,6,FALSE)</f>
        <v>0</v>
      </c>
      <c r="K123" s="742">
        <f t="shared" si="3"/>
        <v>0</v>
      </c>
    </row>
    <row r="124" spans="1:11" ht="60" x14ac:dyDescent="0.25">
      <c r="A124" s="737">
        <v>21106</v>
      </c>
      <c r="B124" s="737">
        <v>174</v>
      </c>
      <c r="C124" s="955" t="s">
        <v>3202</v>
      </c>
      <c r="D124" s="790" t="s">
        <v>232</v>
      </c>
      <c r="E124" s="790" t="s">
        <v>30</v>
      </c>
      <c r="F124" s="790" t="s">
        <v>31</v>
      </c>
      <c r="G124" s="790" t="s">
        <v>965</v>
      </c>
      <c r="H124" s="956" t="s">
        <v>24</v>
      </c>
      <c r="I124" s="742">
        <v>36.5</v>
      </c>
      <c r="J124" s="742">
        <f>VLOOKUP(A124,CENIK!$A$2:$F$191,6,FALSE)</f>
        <v>0</v>
      </c>
      <c r="K124" s="742">
        <f t="shared" si="3"/>
        <v>0</v>
      </c>
    </row>
    <row r="125" spans="1:11" ht="30" x14ac:dyDescent="0.25">
      <c r="A125" s="737">
        <v>22103</v>
      </c>
      <c r="B125" s="737">
        <v>174</v>
      </c>
      <c r="C125" s="955" t="s">
        <v>3203</v>
      </c>
      <c r="D125" s="790" t="s">
        <v>232</v>
      </c>
      <c r="E125" s="790" t="s">
        <v>30</v>
      </c>
      <c r="F125" s="790" t="s">
        <v>43</v>
      </c>
      <c r="G125" s="790" t="s">
        <v>48</v>
      </c>
      <c r="H125" s="956" t="s">
        <v>33</v>
      </c>
      <c r="I125" s="742">
        <v>91</v>
      </c>
      <c r="J125" s="742">
        <f>VLOOKUP(A125,CENIK!$A$2:$F$191,6,FALSE)</f>
        <v>0</v>
      </c>
      <c r="K125" s="742">
        <f t="shared" si="3"/>
        <v>0</v>
      </c>
    </row>
    <row r="126" spans="1:11" ht="30" x14ac:dyDescent="0.25">
      <c r="A126" s="737">
        <v>24405</v>
      </c>
      <c r="B126" s="737">
        <v>174</v>
      </c>
      <c r="C126" s="955" t="s">
        <v>3204</v>
      </c>
      <c r="D126" s="790" t="s">
        <v>232</v>
      </c>
      <c r="E126" s="790" t="s">
        <v>30</v>
      </c>
      <c r="F126" s="790" t="s">
        <v>43</v>
      </c>
      <c r="G126" s="790" t="s">
        <v>969</v>
      </c>
      <c r="H126" s="956" t="s">
        <v>24</v>
      </c>
      <c r="I126" s="742">
        <v>36.5</v>
      </c>
      <c r="J126" s="742">
        <f>VLOOKUP(A126,CENIK!$A$2:$F$191,6,FALSE)</f>
        <v>0</v>
      </c>
      <c r="K126" s="742">
        <f t="shared" si="3"/>
        <v>0</v>
      </c>
    </row>
    <row r="127" spans="1:11" ht="30" x14ac:dyDescent="0.25">
      <c r="A127" s="737">
        <v>31101</v>
      </c>
      <c r="B127" s="737">
        <v>174</v>
      </c>
      <c r="C127" s="955" t="s">
        <v>3205</v>
      </c>
      <c r="D127" s="790" t="s">
        <v>232</v>
      </c>
      <c r="E127" s="790" t="s">
        <v>30</v>
      </c>
      <c r="F127" s="790" t="s">
        <v>43</v>
      </c>
      <c r="G127" s="790" t="s">
        <v>970</v>
      </c>
      <c r="H127" s="956" t="s">
        <v>24</v>
      </c>
      <c r="I127" s="742">
        <v>19</v>
      </c>
      <c r="J127" s="742">
        <f>VLOOKUP(A127,CENIK!$A$2:$F$191,6,FALSE)</f>
        <v>0</v>
      </c>
      <c r="K127" s="742">
        <f t="shared" si="3"/>
        <v>0</v>
      </c>
    </row>
    <row r="128" spans="1:11" ht="30" x14ac:dyDescent="0.25">
      <c r="A128" s="737">
        <v>31602</v>
      </c>
      <c r="B128" s="737">
        <v>174</v>
      </c>
      <c r="C128" s="955" t="s">
        <v>3206</v>
      </c>
      <c r="D128" s="790" t="s">
        <v>232</v>
      </c>
      <c r="E128" s="790" t="s">
        <v>30</v>
      </c>
      <c r="F128" s="790" t="s">
        <v>43</v>
      </c>
      <c r="G128" s="790" t="s">
        <v>973</v>
      </c>
      <c r="H128" s="956" t="s">
        <v>33</v>
      </c>
      <c r="I128" s="742">
        <v>91</v>
      </c>
      <c r="J128" s="742">
        <f>VLOOKUP(A128,CENIK!$A$2:$F$191,6,FALSE)</f>
        <v>0</v>
      </c>
      <c r="K128" s="742">
        <f t="shared" si="3"/>
        <v>0</v>
      </c>
    </row>
    <row r="129" spans="1:11" ht="45" x14ac:dyDescent="0.25">
      <c r="A129" s="737">
        <v>32208</v>
      </c>
      <c r="B129" s="737">
        <v>174</v>
      </c>
      <c r="C129" s="955" t="s">
        <v>3207</v>
      </c>
      <c r="D129" s="790" t="s">
        <v>232</v>
      </c>
      <c r="E129" s="790" t="s">
        <v>30</v>
      </c>
      <c r="F129" s="790" t="s">
        <v>43</v>
      </c>
      <c r="G129" s="790" t="s">
        <v>974</v>
      </c>
      <c r="H129" s="956" t="s">
        <v>33</v>
      </c>
      <c r="I129" s="742">
        <v>91</v>
      </c>
      <c r="J129" s="742">
        <f>VLOOKUP(A129,CENIK!$A$2:$F$191,6,FALSE)</f>
        <v>0</v>
      </c>
      <c r="K129" s="742">
        <f t="shared" si="3"/>
        <v>0</v>
      </c>
    </row>
    <row r="130" spans="1:11" ht="60" x14ac:dyDescent="0.25">
      <c r="A130" s="737">
        <v>4101</v>
      </c>
      <c r="B130" s="737">
        <v>174</v>
      </c>
      <c r="C130" s="955" t="s">
        <v>3208</v>
      </c>
      <c r="D130" s="790" t="s">
        <v>232</v>
      </c>
      <c r="E130" s="790" t="s">
        <v>85</v>
      </c>
      <c r="F130" s="790" t="s">
        <v>86</v>
      </c>
      <c r="G130" s="790" t="s">
        <v>459</v>
      </c>
      <c r="H130" s="956" t="s">
        <v>33</v>
      </c>
      <c r="I130" s="742">
        <v>208</v>
      </c>
      <c r="J130" s="742">
        <f>VLOOKUP(A130,CENIK!$A$2:$F$191,6,FALSE)</f>
        <v>0</v>
      </c>
      <c r="K130" s="742">
        <f t="shared" si="3"/>
        <v>0</v>
      </c>
    </row>
    <row r="131" spans="1:11" ht="60" x14ac:dyDescent="0.25">
      <c r="A131" s="737">
        <v>4105</v>
      </c>
      <c r="B131" s="737">
        <v>174</v>
      </c>
      <c r="C131" s="955" t="s">
        <v>3209</v>
      </c>
      <c r="D131" s="790" t="s">
        <v>232</v>
      </c>
      <c r="E131" s="790" t="s">
        <v>85</v>
      </c>
      <c r="F131" s="790" t="s">
        <v>86</v>
      </c>
      <c r="G131" s="790" t="s">
        <v>982</v>
      </c>
      <c r="H131" s="956" t="s">
        <v>24</v>
      </c>
      <c r="I131" s="742">
        <v>31</v>
      </c>
      <c r="J131" s="742">
        <f>VLOOKUP(A131,CENIK!$A$2:$F$191,6,FALSE)</f>
        <v>0</v>
      </c>
      <c r="K131" s="742">
        <f t="shared" si="3"/>
        <v>0</v>
      </c>
    </row>
    <row r="132" spans="1:11" ht="45" x14ac:dyDescent="0.25">
      <c r="A132" s="737">
        <v>4106</v>
      </c>
      <c r="B132" s="737">
        <v>174</v>
      </c>
      <c r="C132" s="955" t="s">
        <v>3210</v>
      </c>
      <c r="D132" s="790" t="s">
        <v>232</v>
      </c>
      <c r="E132" s="790" t="s">
        <v>85</v>
      </c>
      <c r="F132" s="790" t="s">
        <v>86</v>
      </c>
      <c r="G132" s="790" t="s">
        <v>89</v>
      </c>
      <c r="H132" s="956" t="s">
        <v>24</v>
      </c>
      <c r="I132" s="742">
        <v>20</v>
      </c>
      <c r="J132" s="742">
        <f>VLOOKUP(A132,CENIK!$A$2:$F$191,6,FALSE)</f>
        <v>0</v>
      </c>
      <c r="K132" s="742">
        <f t="shared" si="3"/>
        <v>0</v>
      </c>
    </row>
    <row r="133" spans="1:11" ht="45" x14ac:dyDescent="0.25">
      <c r="A133" s="737">
        <v>4117</v>
      </c>
      <c r="B133" s="737">
        <v>174</v>
      </c>
      <c r="C133" s="955" t="s">
        <v>3211</v>
      </c>
      <c r="D133" s="790" t="s">
        <v>232</v>
      </c>
      <c r="E133" s="790" t="s">
        <v>85</v>
      </c>
      <c r="F133" s="790" t="s">
        <v>86</v>
      </c>
      <c r="G133" s="790" t="s">
        <v>94</v>
      </c>
      <c r="H133" s="956" t="s">
        <v>24</v>
      </c>
      <c r="I133" s="742">
        <v>85</v>
      </c>
      <c r="J133" s="742">
        <f>VLOOKUP(A133,CENIK!$A$2:$F$191,6,FALSE)</f>
        <v>0</v>
      </c>
      <c r="K133" s="742">
        <f t="shared" si="3"/>
        <v>0</v>
      </c>
    </row>
    <row r="134" spans="1:11" ht="45" x14ac:dyDescent="0.25">
      <c r="A134" s="737">
        <v>4121</v>
      </c>
      <c r="B134" s="737">
        <v>174</v>
      </c>
      <c r="C134" s="955" t="s">
        <v>3212</v>
      </c>
      <c r="D134" s="790" t="s">
        <v>232</v>
      </c>
      <c r="E134" s="790" t="s">
        <v>85</v>
      </c>
      <c r="F134" s="790" t="s">
        <v>86</v>
      </c>
      <c r="G134" s="790" t="s">
        <v>986</v>
      </c>
      <c r="H134" s="956" t="s">
        <v>24</v>
      </c>
      <c r="I134" s="742">
        <v>10</v>
      </c>
      <c r="J134" s="742">
        <f>VLOOKUP(A134,CENIK!$A$2:$F$191,6,FALSE)</f>
        <v>0</v>
      </c>
      <c r="K134" s="742">
        <f t="shared" si="3"/>
        <v>0</v>
      </c>
    </row>
    <row r="135" spans="1:11" ht="30" x14ac:dyDescent="0.25">
      <c r="A135" s="737">
        <v>4124</v>
      </c>
      <c r="B135" s="737">
        <v>174</v>
      </c>
      <c r="C135" s="955" t="s">
        <v>3213</v>
      </c>
      <c r="D135" s="790" t="s">
        <v>232</v>
      </c>
      <c r="E135" s="790" t="s">
        <v>85</v>
      </c>
      <c r="F135" s="790" t="s">
        <v>86</v>
      </c>
      <c r="G135" s="790" t="s">
        <v>97</v>
      </c>
      <c r="H135" s="956" t="s">
        <v>22</v>
      </c>
      <c r="I135" s="742">
        <v>5</v>
      </c>
      <c r="J135" s="742">
        <f>VLOOKUP(A135,CENIK!$A$2:$F$191,6,FALSE)</f>
        <v>0</v>
      </c>
      <c r="K135" s="742">
        <f t="shared" si="3"/>
        <v>0</v>
      </c>
    </row>
    <row r="136" spans="1:11" ht="30" x14ac:dyDescent="0.25">
      <c r="A136" s="737">
        <v>4202</v>
      </c>
      <c r="B136" s="737">
        <v>174</v>
      </c>
      <c r="C136" s="955" t="s">
        <v>3214</v>
      </c>
      <c r="D136" s="790" t="s">
        <v>232</v>
      </c>
      <c r="E136" s="790" t="s">
        <v>85</v>
      </c>
      <c r="F136" s="790" t="s">
        <v>98</v>
      </c>
      <c r="G136" s="790" t="s">
        <v>100</v>
      </c>
      <c r="H136" s="956" t="s">
        <v>33</v>
      </c>
      <c r="I136" s="742">
        <v>56</v>
      </c>
      <c r="J136" s="742">
        <f>VLOOKUP(A136,CENIK!$A$2:$F$191,6,FALSE)</f>
        <v>0</v>
      </c>
      <c r="K136" s="742">
        <f t="shared" si="3"/>
        <v>0</v>
      </c>
    </row>
    <row r="137" spans="1:11" ht="75" x14ac:dyDescent="0.25">
      <c r="A137" s="737">
        <v>4203</v>
      </c>
      <c r="B137" s="737">
        <v>174</v>
      </c>
      <c r="C137" s="955" t="s">
        <v>3215</v>
      </c>
      <c r="D137" s="790" t="s">
        <v>232</v>
      </c>
      <c r="E137" s="790" t="s">
        <v>85</v>
      </c>
      <c r="F137" s="790" t="s">
        <v>98</v>
      </c>
      <c r="G137" s="790" t="s">
        <v>101</v>
      </c>
      <c r="H137" s="956" t="s">
        <v>24</v>
      </c>
      <c r="I137" s="742">
        <v>5.6</v>
      </c>
      <c r="J137" s="742">
        <f>VLOOKUP(A137,CENIK!$A$2:$F$191,6,FALSE)</f>
        <v>0</v>
      </c>
      <c r="K137" s="742">
        <f t="shared" si="3"/>
        <v>0</v>
      </c>
    </row>
    <row r="138" spans="1:11" ht="60" x14ac:dyDescent="0.25">
      <c r="A138" s="737">
        <v>4204</v>
      </c>
      <c r="B138" s="737">
        <v>174</v>
      </c>
      <c r="C138" s="955" t="s">
        <v>3216</v>
      </c>
      <c r="D138" s="790" t="s">
        <v>232</v>
      </c>
      <c r="E138" s="790" t="s">
        <v>85</v>
      </c>
      <c r="F138" s="790" t="s">
        <v>98</v>
      </c>
      <c r="G138" s="790" t="s">
        <v>102</v>
      </c>
      <c r="H138" s="956" t="s">
        <v>24</v>
      </c>
      <c r="I138" s="742">
        <v>29</v>
      </c>
      <c r="J138" s="742">
        <f>VLOOKUP(A138,CENIK!$A$2:$F$191,6,FALSE)</f>
        <v>0</v>
      </c>
      <c r="K138" s="742">
        <f t="shared" si="3"/>
        <v>0</v>
      </c>
    </row>
    <row r="139" spans="1:11" ht="60" x14ac:dyDescent="0.25">
      <c r="A139" s="737">
        <v>4206</v>
      </c>
      <c r="B139" s="737">
        <v>174</v>
      </c>
      <c r="C139" s="955" t="s">
        <v>3217</v>
      </c>
      <c r="D139" s="790" t="s">
        <v>232</v>
      </c>
      <c r="E139" s="790" t="s">
        <v>85</v>
      </c>
      <c r="F139" s="790" t="s">
        <v>98</v>
      </c>
      <c r="G139" s="790" t="s">
        <v>104</v>
      </c>
      <c r="H139" s="956" t="s">
        <v>24</v>
      </c>
      <c r="I139" s="742">
        <v>33</v>
      </c>
      <c r="J139" s="742">
        <f>VLOOKUP(A139,CENIK!$A$2:$F$191,6,FALSE)</f>
        <v>0</v>
      </c>
      <c r="K139" s="742">
        <f t="shared" si="3"/>
        <v>0</v>
      </c>
    </row>
    <row r="140" spans="1:11" ht="60" x14ac:dyDescent="0.25">
      <c r="A140" s="737">
        <v>4207</v>
      </c>
      <c r="B140" s="737">
        <v>174</v>
      </c>
      <c r="C140" s="955" t="s">
        <v>3218</v>
      </c>
      <c r="D140" s="790" t="s">
        <v>232</v>
      </c>
      <c r="E140" s="790" t="s">
        <v>85</v>
      </c>
      <c r="F140" s="790" t="s">
        <v>98</v>
      </c>
      <c r="G140" s="790" t="s">
        <v>990</v>
      </c>
      <c r="H140" s="956" t="s">
        <v>24</v>
      </c>
      <c r="I140" s="742">
        <v>24</v>
      </c>
      <c r="J140" s="742">
        <f>VLOOKUP(A140,CENIK!$A$2:$F$191,6,FALSE)</f>
        <v>0</v>
      </c>
      <c r="K140" s="742">
        <f t="shared" si="3"/>
        <v>0</v>
      </c>
    </row>
    <row r="141" spans="1:11" ht="75" x14ac:dyDescent="0.25">
      <c r="A141" s="737">
        <v>5108</v>
      </c>
      <c r="B141" s="737">
        <v>174</v>
      </c>
      <c r="C141" s="955" t="s">
        <v>3219</v>
      </c>
      <c r="D141" s="790" t="s">
        <v>232</v>
      </c>
      <c r="E141" s="790" t="s">
        <v>106</v>
      </c>
      <c r="F141" s="790" t="s">
        <v>107</v>
      </c>
      <c r="G141" s="790" t="s">
        <v>112</v>
      </c>
      <c r="H141" s="956" t="s">
        <v>113</v>
      </c>
      <c r="I141" s="742">
        <v>11</v>
      </c>
      <c r="J141" s="742">
        <f>VLOOKUP(A141,CENIK!$A$2:$F$191,6,FALSE)</f>
        <v>0</v>
      </c>
      <c r="K141" s="742">
        <f t="shared" si="3"/>
        <v>0</v>
      </c>
    </row>
    <row r="142" spans="1:11" ht="135" x14ac:dyDescent="0.25">
      <c r="A142" s="737">
        <v>6101</v>
      </c>
      <c r="B142" s="737">
        <v>174</v>
      </c>
      <c r="C142" s="955" t="s">
        <v>3220</v>
      </c>
      <c r="D142" s="790" t="s">
        <v>232</v>
      </c>
      <c r="E142" s="790" t="s">
        <v>128</v>
      </c>
      <c r="F142" s="790" t="s">
        <v>129</v>
      </c>
      <c r="G142" s="790" t="s">
        <v>6304</v>
      </c>
      <c r="H142" s="956" t="s">
        <v>10</v>
      </c>
      <c r="I142" s="742">
        <v>45</v>
      </c>
      <c r="J142" s="742">
        <f>VLOOKUP(A142,CENIK!$A$2:$F$191,6,FALSE)</f>
        <v>0</v>
      </c>
      <c r="K142" s="742">
        <f t="shared" si="3"/>
        <v>0</v>
      </c>
    </row>
    <row r="143" spans="1:11" ht="120" x14ac:dyDescent="0.25">
      <c r="A143" s="737">
        <v>6202</v>
      </c>
      <c r="B143" s="737">
        <v>174</v>
      </c>
      <c r="C143" s="955" t="s">
        <v>3221</v>
      </c>
      <c r="D143" s="790" t="s">
        <v>232</v>
      </c>
      <c r="E143" s="790" t="s">
        <v>128</v>
      </c>
      <c r="F143" s="790" t="s">
        <v>132</v>
      </c>
      <c r="G143" s="790" t="s">
        <v>991</v>
      </c>
      <c r="H143" s="956" t="s">
        <v>6</v>
      </c>
      <c r="I143" s="742">
        <v>1</v>
      </c>
      <c r="J143" s="742">
        <f>VLOOKUP(A143,CENIK!$A$2:$F$191,6,FALSE)</f>
        <v>0</v>
      </c>
      <c r="K143" s="742">
        <f t="shared" si="3"/>
        <v>0</v>
      </c>
    </row>
    <row r="144" spans="1:11" ht="120" x14ac:dyDescent="0.25">
      <c r="A144" s="737">
        <v>6253</v>
      </c>
      <c r="B144" s="737">
        <v>174</v>
      </c>
      <c r="C144" s="955" t="s">
        <v>3222</v>
      </c>
      <c r="D144" s="790" t="s">
        <v>232</v>
      </c>
      <c r="E144" s="790" t="s">
        <v>128</v>
      </c>
      <c r="F144" s="790" t="s">
        <v>132</v>
      </c>
      <c r="G144" s="790" t="s">
        <v>1004</v>
      </c>
      <c r="H144" s="956" t="s">
        <v>6</v>
      </c>
      <c r="I144" s="742">
        <v>1</v>
      </c>
      <c r="J144" s="742">
        <f>VLOOKUP(A144,CENIK!$A$2:$F$191,6,FALSE)</f>
        <v>0</v>
      </c>
      <c r="K144" s="742">
        <f t="shared" si="3"/>
        <v>0</v>
      </c>
    </row>
    <row r="145" spans="1:11" ht="30" x14ac:dyDescent="0.25">
      <c r="A145" s="737">
        <v>6258</v>
      </c>
      <c r="B145" s="737">
        <v>174</v>
      </c>
      <c r="C145" s="955" t="s">
        <v>3223</v>
      </c>
      <c r="D145" s="790" t="s">
        <v>232</v>
      </c>
      <c r="E145" s="790" t="s">
        <v>128</v>
      </c>
      <c r="F145" s="790" t="s">
        <v>132</v>
      </c>
      <c r="G145" s="790" t="s">
        <v>137</v>
      </c>
      <c r="H145" s="956" t="s">
        <v>6</v>
      </c>
      <c r="I145" s="742">
        <v>1</v>
      </c>
      <c r="J145" s="742">
        <f>VLOOKUP(A145,CENIK!$A$2:$F$191,6,FALSE)</f>
        <v>0</v>
      </c>
      <c r="K145" s="742">
        <f t="shared" si="3"/>
        <v>0</v>
      </c>
    </row>
    <row r="146" spans="1:11" ht="345" x14ac:dyDescent="0.25">
      <c r="A146" s="737">
        <v>6301</v>
      </c>
      <c r="B146" s="737">
        <v>174</v>
      </c>
      <c r="C146" s="955" t="s">
        <v>3224</v>
      </c>
      <c r="D146" s="790" t="s">
        <v>232</v>
      </c>
      <c r="E146" s="790" t="s">
        <v>128</v>
      </c>
      <c r="F146" s="790" t="s">
        <v>140</v>
      </c>
      <c r="G146" s="790" t="s">
        <v>1005</v>
      </c>
      <c r="H146" s="956" t="s">
        <v>6</v>
      </c>
      <c r="I146" s="742">
        <v>5</v>
      </c>
      <c r="J146" s="742">
        <f>VLOOKUP(A146,CENIK!$A$2:$F$191,6,FALSE)</f>
        <v>0</v>
      </c>
      <c r="K146" s="742">
        <f t="shared" si="3"/>
        <v>0</v>
      </c>
    </row>
    <row r="147" spans="1:11" ht="120" x14ac:dyDescent="0.25">
      <c r="A147" s="737">
        <v>6302</v>
      </c>
      <c r="B147" s="737">
        <v>174</v>
      </c>
      <c r="C147" s="955" t="s">
        <v>3225</v>
      </c>
      <c r="D147" s="790" t="s">
        <v>232</v>
      </c>
      <c r="E147" s="790" t="s">
        <v>128</v>
      </c>
      <c r="F147" s="790" t="s">
        <v>140</v>
      </c>
      <c r="G147" s="790" t="s">
        <v>141</v>
      </c>
      <c r="H147" s="956" t="s">
        <v>6</v>
      </c>
      <c r="I147" s="742">
        <v>5</v>
      </c>
      <c r="J147" s="742">
        <f>VLOOKUP(A147,CENIK!$A$2:$F$191,6,FALSE)</f>
        <v>0</v>
      </c>
      <c r="K147" s="742">
        <f t="shared" si="3"/>
        <v>0</v>
      </c>
    </row>
    <row r="148" spans="1:11" ht="30" x14ac:dyDescent="0.25">
      <c r="A148" s="737">
        <v>6401</v>
      </c>
      <c r="B148" s="737">
        <v>174</v>
      </c>
      <c r="C148" s="955" t="s">
        <v>3226</v>
      </c>
      <c r="D148" s="790" t="s">
        <v>232</v>
      </c>
      <c r="E148" s="790" t="s">
        <v>128</v>
      </c>
      <c r="F148" s="790" t="s">
        <v>144</v>
      </c>
      <c r="G148" s="790" t="s">
        <v>145</v>
      </c>
      <c r="H148" s="956" t="s">
        <v>10</v>
      </c>
      <c r="I148" s="742">
        <v>45</v>
      </c>
      <c r="J148" s="742">
        <f>VLOOKUP(A148,CENIK!$A$2:$F$191,6,FALSE)</f>
        <v>0</v>
      </c>
      <c r="K148" s="742">
        <f t="shared" si="3"/>
        <v>0</v>
      </c>
    </row>
    <row r="149" spans="1:11" ht="30" x14ac:dyDescent="0.25">
      <c r="A149" s="737">
        <v>6402</v>
      </c>
      <c r="B149" s="737">
        <v>174</v>
      </c>
      <c r="C149" s="955" t="s">
        <v>3227</v>
      </c>
      <c r="D149" s="790" t="s">
        <v>232</v>
      </c>
      <c r="E149" s="790" t="s">
        <v>128</v>
      </c>
      <c r="F149" s="790" t="s">
        <v>144</v>
      </c>
      <c r="G149" s="790" t="s">
        <v>340</v>
      </c>
      <c r="H149" s="956" t="s">
        <v>10</v>
      </c>
      <c r="I149" s="742">
        <v>45</v>
      </c>
      <c r="J149" s="742">
        <f>VLOOKUP(A149,CENIK!$A$2:$F$191,6,FALSE)</f>
        <v>0</v>
      </c>
      <c r="K149" s="742">
        <f t="shared" si="3"/>
        <v>0</v>
      </c>
    </row>
    <row r="150" spans="1:11" ht="60" x14ac:dyDescent="0.25">
      <c r="A150" s="737">
        <v>6405</v>
      </c>
      <c r="B150" s="737">
        <v>174</v>
      </c>
      <c r="C150" s="955" t="s">
        <v>3228</v>
      </c>
      <c r="D150" s="790" t="s">
        <v>232</v>
      </c>
      <c r="E150" s="790" t="s">
        <v>128</v>
      </c>
      <c r="F150" s="790" t="s">
        <v>144</v>
      </c>
      <c r="G150" s="790" t="s">
        <v>146</v>
      </c>
      <c r="H150" s="956" t="s">
        <v>10</v>
      </c>
      <c r="I150" s="742">
        <v>45</v>
      </c>
      <c r="J150" s="742">
        <f>VLOOKUP(A150,CENIK!$A$2:$F$191,6,FALSE)</f>
        <v>0</v>
      </c>
      <c r="K150" s="742">
        <f t="shared" si="3"/>
        <v>0</v>
      </c>
    </row>
    <row r="151" spans="1:11" ht="30" x14ac:dyDescent="0.25">
      <c r="A151" s="737">
        <v>6501</v>
      </c>
      <c r="B151" s="737">
        <v>174</v>
      </c>
      <c r="C151" s="955" t="s">
        <v>3229</v>
      </c>
      <c r="D151" s="790" t="s">
        <v>232</v>
      </c>
      <c r="E151" s="790" t="s">
        <v>128</v>
      </c>
      <c r="F151" s="790" t="s">
        <v>147</v>
      </c>
      <c r="G151" s="790" t="s">
        <v>1007</v>
      </c>
      <c r="H151" s="956" t="s">
        <v>6</v>
      </c>
      <c r="I151" s="742">
        <v>1</v>
      </c>
      <c r="J151" s="742">
        <f>VLOOKUP(A151,CENIK!$A$2:$F$191,6,FALSE)</f>
        <v>0</v>
      </c>
      <c r="K151" s="742">
        <f t="shared" si="3"/>
        <v>0</v>
      </c>
    </row>
    <row r="152" spans="1:11" ht="60" x14ac:dyDescent="0.25">
      <c r="A152" s="737">
        <v>1201</v>
      </c>
      <c r="B152" s="737">
        <v>501</v>
      </c>
      <c r="C152" s="955" t="s">
        <v>3230</v>
      </c>
      <c r="D152" s="790" t="s">
        <v>233</v>
      </c>
      <c r="E152" s="790" t="s">
        <v>7</v>
      </c>
      <c r="F152" s="790" t="s">
        <v>8</v>
      </c>
      <c r="G152" s="790" t="s">
        <v>9</v>
      </c>
      <c r="H152" s="956" t="s">
        <v>10</v>
      </c>
      <c r="I152" s="742">
        <v>27</v>
      </c>
      <c r="J152" s="742">
        <f>VLOOKUP(A152,CENIK!$A$2:$F$191,6,FALSE)</f>
        <v>0</v>
      </c>
      <c r="K152" s="742">
        <f t="shared" si="3"/>
        <v>0</v>
      </c>
    </row>
    <row r="153" spans="1:11" ht="45" x14ac:dyDescent="0.25">
      <c r="A153" s="737">
        <v>1202</v>
      </c>
      <c r="B153" s="737">
        <v>501</v>
      </c>
      <c r="C153" s="955" t="s">
        <v>3231</v>
      </c>
      <c r="D153" s="790" t="s">
        <v>233</v>
      </c>
      <c r="E153" s="790" t="s">
        <v>7</v>
      </c>
      <c r="F153" s="790" t="s">
        <v>8</v>
      </c>
      <c r="G153" s="790" t="s">
        <v>11</v>
      </c>
      <c r="H153" s="956" t="s">
        <v>12</v>
      </c>
      <c r="I153" s="742">
        <v>2</v>
      </c>
      <c r="J153" s="742">
        <f>VLOOKUP(A153,CENIK!$A$2:$F$191,6,FALSE)</f>
        <v>0</v>
      </c>
      <c r="K153" s="742">
        <f t="shared" si="3"/>
        <v>0</v>
      </c>
    </row>
    <row r="154" spans="1:11" ht="45" x14ac:dyDescent="0.25">
      <c r="A154" s="737">
        <v>1301</v>
      </c>
      <c r="B154" s="737">
        <v>501</v>
      </c>
      <c r="C154" s="955" t="s">
        <v>3232</v>
      </c>
      <c r="D154" s="790" t="s">
        <v>233</v>
      </c>
      <c r="E154" s="790" t="s">
        <v>7</v>
      </c>
      <c r="F154" s="790" t="s">
        <v>16</v>
      </c>
      <c r="G154" s="790" t="s">
        <v>17</v>
      </c>
      <c r="H154" s="956" t="s">
        <v>10</v>
      </c>
      <c r="I154" s="742">
        <v>27</v>
      </c>
      <c r="J154" s="742">
        <f>VLOOKUP(A154,CENIK!$A$2:$F$191,6,FALSE)</f>
        <v>0</v>
      </c>
      <c r="K154" s="742">
        <f t="shared" si="3"/>
        <v>0</v>
      </c>
    </row>
    <row r="155" spans="1:11" ht="150" x14ac:dyDescent="0.25">
      <c r="A155" s="737">
        <v>1302</v>
      </c>
      <c r="B155" s="737">
        <v>501</v>
      </c>
      <c r="C155" s="955" t="s">
        <v>3233</v>
      </c>
      <c r="D155" s="790" t="s">
        <v>233</v>
      </c>
      <c r="E155" s="790" t="s">
        <v>7</v>
      </c>
      <c r="F155" s="790" t="s">
        <v>16</v>
      </c>
      <c r="G155" s="790" t="s">
        <v>952</v>
      </c>
      <c r="H155" s="956" t="s">
        <v>10</v>
      </c>
      <c r="I155" s="742">
        <v>27</v>
      </c>
      <c r="J155" s="742">
        <f>VLOOKUP(A155,CENIK!$A$2:$F$191,6,FALSE)</f>
        <v>0</v>
      </c>
      <c r="K155" s="742">
        <f t="shared" si="3"/>
        <v>0</v>
      </c>
    </row>
    <row r="156" spans="1:11" ht="60" x14ac:dyDescent="0.25">
      <c r="A156" s="737">
        <v>1310</v>
      </c>
      <c r="B156" s="737">
        <v>501</v>
      </c>
      <c r="C156" s="955" t="s">
        <v>3234</v>
      </c>
      <c r="D156" s="790" t="s">
        <v>233</v>
      </c>
      <c r="E156" s="790" t="s">
        <v>7</v>
      </c>
      <c r="F156" s="790" t="s">
        <v>16</v>
      </c>
      <c r="G156" s="790" t="s">
        <v>23</v>
      </c>
      <c r="H156" s="956" t="s">
        <v>24</v>
      </c>
      <c r="I156" s="742">
        <v>38</v>
      </c>
      <c r="J156" s="742">
        <f>VLOOKUP(A156,CENIK!$A$2:$F$191,6,FALSE)</f>
        <v>0</v>
      </c>
      <c r="K156" s="742">
        <f t="shared" si="3"/>
        <v>0</v>
      </c>
    </row>
    <row r="157" spans="1:11" ht="30" x14ac:dyDescent="0.25">
      <c r="A157" s="737">
        <v>1401</v>
      </c>
      <c r="B157" s="737">
        <v>501</v>
      </c>
      <c r="C157" s="955" t="s">
        <v>3235</v>
      </c>
      <c r="D157" s="790" t="s">
        <v>233</v>
      </c>
      <c r="E157" s="790" t="s">
        <v>7</v>
      </c>
      <c r="F157" s="790" t="s">
        <v>27</v>
      </c>
      <c r="G157" s="790" t="s">
        <v>955</v>
      </c>
      <c r="H157" s="956" t="s">
        <v>22</v>
      </c>
      <c r="I157" s="742">
        <v>5</v>
      </c>
      <c r="J157" s="742">
        <f>VLOOKUP(A157,CENIK!$A$2:$F$191,6,FALSE)</f>
        <v>0</v>
      </c>
      <c r="K157" s="742">
        <f t="shared" ref="K157:K220" si="4">ROUND(J157*I157,2)</f>
        <v>0</v>
      </c>
    </row>
    <row r="158" spans="1:11" ht="30" x14ac:dyDescent="0.25">
      <c r="A158" s="737">
        <v>1402</v>
      </c>
      <c r="B158" s="737">
        <v>501</v>
      </c>
      <c r="C158" s="955" t="s">
        <v>3236</v>
      </c>
      <c r="D158" s="790" t="s">
        <v>233</v>
      </c>
      <c r="E158" s="790" t="s">
        <v>7</v>
      </c>
      <c r="F158" s="790" t="s">
        <v>27</v>
      </c>
      <c r="G158" s="790" t="s">
        <v>956</v>
      </c>
      <c r="H158" s="956" t="s">
        <v>22</v>
      </c>
      <c r="I158" s="742">
        <v>5</v>
      </c>
      <c r="J158" s="742">
        <f>VLOOKUP(A158,CENIK!$A$2:$F$191,6,FALSE)</f>
        <v>0</v>
      </c>
      <c r="K158" s="742">
        <f t="shared" si="4"/>
        <v>0</v>
      </c>
    </row>
    <row r="159" spans="1:11" ht="30" x14ac:dyDescent="0.25">
      <c r="A159" s="737">
        <v>1403</v>
      </c>
      <c r="B159" s="737">
        <v>501</v>
      </c>
      <c r="C159" s="955" t="s">
        <v>3237</v>
      </c>
      <c r="D159" s="790" t="s">
        <v>233</v>
      </c>
      <c r="E159" s="790" t="s">
        <v>7</v>
      </c>
      <c r="F159" s="790" t="s">
        <v>27</v>
      </c>
      <c r="G159" s="790" t="s">
        <v>957</v>
      </c>
      <c r="H159" s="956" t="s">
        <v>22</v>
      </c>
      <c r="I159" s="742">
        <v>5</v>
      </c>
      <c r="J159" s="742">
        <f>VLOOKUP(A159,CENIK!$A$2:$F$191,6,FALSE)</f>
        <v>0</v>
      </c>
      <c r="K159" s="742">
        <f t="shared" si="4"/>
        <v>0</v>
      </c>
    </row>
    <row r="160" spans="1:11" ht="45" x14ac:dyDescent="0.25">
      <c r="A160" s="737">
        <v>12309</v>
      </c>
      <c r="B160" s="737">
        <v>501</v>
      </c>
      <c r="C160" s="955" t="s">
        <v>3238</v>
      </c>
      <c r="D160" s="790" t="s">
        <v>233</v>
      </c>
      <c r="E160" s="790" t="s">
        <v>30</v>
      </c>
      <c r="F160" s="790" t="s">
        <v>31</v>
      </c>
      <c r="G160" s="790" t="s">
        <v>34</v>
      </c>
      <c r="H160" s="956" t="s">
        <v>33</v>
      </c>
      <c r="I160" s="742">
        <v>54</v>
      </c>
      <c r="J160" s="742">
        <f>VLOOKUP(A160,CENIK!$A$2:$F$191,6,FALSE)</f>
        <v>0</v>
      </c>
      <c r="K160" s="742">
        <f t="shared" si="4"/>
        <v>0</v>
      </c>
    </row>
    <row r="161" spans="1:11" ht="30" x14ac:dyDescent="0.25">
      <c r="A161" s="737">
        <v>12328</v>
      </c>
      <c r="B161" s="737">
        <v>501</v>
      </c>
      <c r="C161" s="955" t="s">
        <v>3239</v>
      </c>
      <c r="D161" s="790" t="s">
        <v>233</v>
      </c>
      <c r="E161" s="790" t="s">
        <v>30</v>
      </c>
      <c r="F161" s="790" t="s">
        <v>31</v>
      </c>
      <c r="G161" s="790" t="s">
        <v>37</v>
      </c>
      <c r="H161" s="956" t="s">
        <v>10</v>
      </c>
      <c r="I161" s="742">
        <v>57</v>
      </c>
      <c r="J161" s="742">
        <f>VLOOKUP(A161,CENIK!$A$2:$F$191,6,FALSE)</f>
        <v>0</v>
      </c>
      <c r="K161" s="742">
        <f t="shared" si="4"/>
        <v>0</v>
      </c>
    </row>
    <row r="162" spans="1:11" ht="60" x14ac:dyDescent="0.25">
      <c r="A162" s="737">
        <v>2107</v>
      </c>
      <c r="B162" s="737">
        <v>501</v>
      </c>
      <c r="C162" s="955" t="s">
        <v>3240</v>
      </c>
      <c r="D162" s="790" t="s">
        <v>233</v>
      </c>
      <c r="E162" s="790" t="s">
        <v>30</v>
      </c>
      <c r="F162" s="790" t="s">
        <v>31</v>
      </c>
      <c r="G162" s="790" t="s">
        <v>964</v>
      </c>
      <c r="H162" s="956" t="s">
        <v>24</v>
      </c>
      <c r="I162" s="742">
        <v>22</v>
      </c>
      <c r="J162" s="742">
        <f>VLOOKUP(A162,CENIK!$A$2:$F$191,6,FALSE)</f>
        <v>0</v>
      </c>
      <c r="K162" s="742">
        <f t="shared" si="4"/>
        <v>0</v>
      </c>
    </row>
    <row r="163" spans="1:11" ht="30" x14ac:dyDescent="0.25">
      <c r="A163" s="737">
        <v>22103</v>
      </c>
      <c r="B163" s="737">
        <v>501</v>
      </c>
      <c r="C163" s="955" t="s">
        <v>3241</v>
      </c>
      <c r="D163" s="790" t="s">
        <v>233</v>
      </c>
      <c r="E163" s="790" t="s">
        <v>30</v>
      </c>
      <c r="F163" s="790" t="s">
        <v>43</v>
      </c>
      <c r="G163" s="790" t="s">
        <v>48</v>
      </c>
      <c r="H163" s="956" t="s">
        <v>33</v>
      </c>
      <c r="I163" s="742">
        <v>54</v>
      </c>
      <c r="J163" s="742">
        <f>VLOOKUP(A163,CENIK!$A$2:$F$191,6,FALSE)</f>
        <v>0</v>
      </c>
      <c r="K163" s="742">
        <f t="shared" si="4"/>
        <v>0</v>
      </c>
    </row>
    <row r="164" spans="1:11" ht="30" x14ac:dyDescent="0.25">
      <c r="A164" s="737">
        <v>24405</v>
      </c>
      <c r="B164" s="737">
        <v>501</v>
      </c>
      <c r="C164" s="955" t="s">
        <v>3242</v>
      </c>
      <c r="D164" s="790" t="s">
        <v>233</v>
      </c>
      <c r="E164" s="790" t="s">
        <v>30</v>
      </c>
      <c r="F164" s="790" t="s">
        <v>43</v>
      </c>
      <c r="G164" s="790" t="s">
        <v>969</v>
      </c>
      <c r="H164" s="956" t="s">
        <v>24</v>
      </c>
      <c r="I164" s="742">
        <v>22</v>
      </c>
      <c r="J164" s="742">
        <f>VLOOKUP(A164,CENIK!$A$2:$F$191,6,FALSE)</f>
        <v>0</v>
      </c>
      <c r="K164" s="742">
        <f t="shared" si="4"/>
        <v>0</v>
      </c>
    </row>
    <row r="165" spans="1:11" ht="30" x14ac:dyDescent="0.25">
      <c r="A165" s="737">
        <v>31101</v>
      </c>
      <c r="B165" s="737">
        <v>501</v>
      </c>
      <c r="C165" s="955" t="s">
        <v>3243</v>
      </c>
      <c r="D165" s="790" t="s">
        <v>233</v>
      </c>
      <c r="E165" s="790" t="s">
        <v>30</v>
      </c>
      <c r="F165" s="790" t="s">
        <v>43</v>
      </c>
      <c r="G165" s="790" t="s">
        <v>970</v>
      </c>
      <c r="H165" s="956" t="s">
        <v>24</v>
      </c>
      <c r="I165" s="742">
        <v>11</v>
      </c>
      <c r="J165" s="742">
        <f>VLOOKUP(A165,CENIK!$A$2:$F$191,6,FALSE)</f>
        <v>0</v>
      </c>
      <c r="K165" s="742">
        <f t="shared" si="4"/>
        <v>0</v>
      </c>
    </row>
    <row r="166" spans="1:11" ht="30" x14ac:dyDescent="0.25">
      <c r="A166" s="737">
        <v>31602</v>
      </c>
      <c r="B166" s="737">
        <v>501</v>
      </c>
      <c r="C166" s="955" t="s">
        <v>3244</v>
      </c>
      <c r="D166" s="790" t="s">
        <v>233</v>
      </c>
      <c r="E166" s="790" t="s">
        <v>30</v>
      </c>
      <c r="F166" s="790" t="s">
        <v>43</v>
      </c>
      <c r="G166" s="790" t="s">
        <v>973</v>
      </c>
      <c r="H166" s="956" t="s">
        <v>33</v>
      </c>
      <c r="I166" s="742">
        <v>54</v>
      </c>
      <c r="J166" s="742">
        <f>VLOOKUP(A166,CENIK!$A$2:$F$191,6,FALSE)</f>
        <v>0</v>
      </c>
      <c r="K166" s="742">
        <f t="shared" si="4"/>
        <v>0</v>
      </c>
    </row>
    <row r="167" spans="1:11" ht="45" x14ac:dyDescent="0.25">
      <c r="A167" s="737">
        <v>32208</v>
      </c>
      <c r="B167" s="737">
        <v>501</v>
      </c>
      <c r="C167" s="955" t="s">
        <v>3245</v>
      </c>
      <c r="D167" s="790" t="s">
        <v>233</v>
      </c>
      <c r="E167" s="790" t="s">
        <v>30</v>
      </c>
      <c r="F167" s="790" t="s">
        <v>43</v>
      </c>
      <c r="G167" s="790" t="s">
        <v>974</v>
      </c>
      <c r="H167" s="956" t="s">
        <v>33</v>
      </c>
      <c r="I167" s="742">
        <v>54</v>
      </c>
      <c r="J167" s="742">
        <f>VLOOKUP(A167,CENIK!$A$2:$F$191,6,FALSE)</f>
        <v>0</v>
      </c>
      <c r="K167" s="742">
        <f t="shared" si="4"/>
        <v>0</v>
      </c>
    </row>
    <row r="168" spans="1:11" ht="60" x14ac:dyDescent="0.25">
      <c r="A168" s="737">
        <v>4101</v>
      </c>
      <c r="B168" s="737">
        <v>501</v>
      </c>
      <c r="C168" s="955" t="s">
        <v>3246</v>
      </c>
      <c r="D168" s="790" t="s">
        <v>233</v>
      </c>
      <c r="E168" s="790" t="s">
        <v>85</v>
      </c>
      <c r="F168" s="790" t="s">
        <v>86</v>
      </c>
      <c r="G168" s="790" t="s">
        <v>459</v>
      </c>
      <c r="H168" s="956" t="s">
        <v>33</v>
      </c>
      <c r="I168" s="742">
        <v>78</v>
      </c>
      <c r="J168" s="742">
        <f>VLOOKUP(A168,CENIK!$A$2:$F$191,6,FALSE)</f>
        <v>0</v>
      </c>
      <c r="K168" s="742">
        <f t="shared" si="4"/>
        <v>0</v>
      </c>
    </row>
    <row r="169" spans="1:11" ht="60" x14ac:dyDescent="0.25">
      <c r="A169" s="737">
        <v>4105</v>
      </c>
      <c r="B169" s="737">
        <v>501</v>
      </c>
      <c r="C169" s="955" t="s">
        <v>3247</v>
      </c>
      <c r="D169" s="790" t="s">
        <v>233</v>
      </c>
      <c r="E169" s="790" t="s">
        <v>85</v>
      </c>
      <c r="F169" s="790" t="s">
        <v>86</v>
      </c>
      <c r="G169" s="790" t="s">
        <v>982</v>
      </c>
      <c r="H169" s="956" t="s">
        <v>24</v>
      </c>
      <c r="I169" s="742">
        <v>18</v>
      </c>
      <c r="J169" s="742">
        <f>VLOOKUP(A169,CENIK!$A$2:$F$191,6,FALSE)</f>
        <v>0</v>
      </c>
      <c r="K169" s="742">
        <f t="shared" si="4"/>
        <v>0</v>
      </c>
    </row>
    <row r="170" spans="1:11" ht="45" x14ac:dyDescent="0.25">
      <c r="A170" s="737">
        <v>4106</v>
      </c>
      <c r="B170" s="737">
        <v>501</v>
      </c>
      <c r="C170" s="955" t="s">
        <v>3248</v>
      </c>
      <c r="D170" s="790" t="s">
        <v>233</v>
      </c>
      <c r="E170" s="790" t="s">
        <v>85</v>
      </c>
      <c r="F170" s="790" t="s">
        <v>86</v>
      </c>
      <c r="G170" s="790" t="s">
        <v>89</v>
      </c>
      <c r="H170" s="956" t="s">
        <v>24</v>
      </c>
      <c r="I170" s="742">
        <v>11</v>
      </c>
      <c r="J170" s="742">
        <f>VLOOKUP(A170,CENIK!$A$2:$F$191,6,FALSE)</f>
        <v>0</v>
      </c>
      <c r="K170" s="742">
        <f t="shared" si="4"/>
        <v>0</v>
      </c>
    </row>
    <row r="171" spans="1:11" ht="45" x14ac:dyDescent="0.25">
      <c r="A171" s="737">
        <v>4117</v>
      </c>
      <c r="B171" s="737">
        <v>501</v>
      </c>
      <c r="C171" s="955" t="s">
        <v>3249</v>
      </c>
      <c r="D171" s="790" t="s">
        <v>233</v>
      </c>
      <c r="E171" s="790" t="s">
        <v>85</v>
      </c>
      <c r="F171" s="790" t="s">
        <v>86</v>
      </c>
      <c r="G171" s="790" t="s">
        <v>94</v>
      </c>
      <c r="H171" s="956" t="s">
        <v>24</v>
      </c>
      <c r="I171" s="742">
        <v>46</v>
      </c>
      <c r="J171" s="742">
        <f>VLOOKUP(A171,CENIK!$A$2:$F$191,6,FALSE)</f>
        <v>0</v>
      </c>
      <c r="K171" s="742">
        <f t="shared" si="4"/>
        <v>0</v>
      </c>
    </row>
    <row r="172" spans="1:11" ht="45" x14ac:dyDescent="0.25">
      <c r="A172" s="737">
        <v>4121</v>
      </c>
      <c r="B172" s="737">
        <v>501</v>
      </c>
      <c r="C172" s="955" t="s">
        <v>3250</v>
      </c>
      <c r="D172" s="790" t="s">
        <v>233</v>
      </c>
      <c r="E172" s="790" t="s">
        <v>85</v>
      </c>
      <c r="F172" s="790" t="s">
        <v>86</v>
      </c>
      <c r="G172" s="790" t="s">
        <v>986</v>
      </c>
      <c r="H172" s="956" t="s">
        <v>24</v>
      </c>
      <c r="I172" s="742">
        <v>8</v>
      </c>
      <c r="J172" s="742">
        <f>VLOOKUP(A172,CENIK!$A$2:$F$191,6,FALSE)</f>
        <v>0</v>
      </c>
      <c r="K172" s="742">
        <f t="shared" si="4"/>
        <v>0</v>
      </c>
    </row>
    <row r="173" spans="1:11" ht="30" x14ac:dyDescent="0.25">
      <c r="A173" s="737">
        <v>4124</v>
      </c>
      <c r="B173" s="737">
        <v>501</v>
      </c>
      <c r="C173" s="955" t="s">
        <v>3251</v>
      </c>
      <c r="D173" s="790" t="s">
        <v>233</v>
      </c>
      <c r="E173" s="790" t="s">
        <v>85</v>
      </c>
      <c r="F173" s="790" t="s">
        <v>86</v>
      </c>
      <c r="G173" s="790" t="s">
        <v>97</v>
      </c>
      <c r="H173" s="956" t="s">
        <v>22</v>
      </c>
      <c r="I173" s="742">
        <v>5</v>
      </c>
      <c r="J173" s="742">
        <f>VLOOKUP(A173,CENIK!$A$2:$F$191,6,FALSE)</f>
        <v>0</v>
      </c>
      <c r="K173" s="742">
        <f t="shared" si="4"/>
        <v>0</v>
      </c>
    </row>
    <row r="174" spans="1:11" ht="30" x14ac:dyDescent="0.25">
      <c r="A174" s="737">
        <v>4202</v>
      </c>
      <c r="B174" s="737">
        <v>501</v>
      </c>
      <c r="C174" s="955" t="s">
        <v>3252</v>
      </c>
      <c r="D174" s="790" t="s">
        <v>233</v>
      </c>
      <c r="E174" s="790" t="s">
        <v>85</v>
      </c>
      <c r="F174" s="790" t="s">
        <v>98</v>
      </c>
      <c r="G174" s="790" t="s">
        <v>100</v>
      </c>
      <c r="H174" s="956" t="s">
        <v>33</v>
      </c>
      <c r="I174" s="742">
        <v>34</v>
      </c>
      <c r="J174" s="742">
        <f>VLOOKUP(A174,CENIK!$A$2:$F$191,6,FALSE)</f>
        <v>0</v>
      </c>
      <c r="K174" s="742">
        <f t="shared" si="4"/>
        <v>0</v>
      </c>
    </row>
    <row r="175" spans="1:11" ht="75" x14ac:dyDescent="0.25">
      <c r="A175" s="737">
        <v>4203</v>
      </c>
      <c r="B175" s="737">
        <v>501</v>
      </c>
      <c r="C175" s="955" t="s">
        <v>3253</v>
      </c>
      <c r="D175" s="790" t="s">
        <v>233</v>
      </c>
      <c r="E175" s="790" t="s">
        <v>85</v>
      </c>
      <c r="F175" s="790" t="s">
        <v>98</v>
      </c>
      <c r="G175" s="790" t="s">
        <v>101</v>
      </c>
      <c r="H175" s="956" t="s">
        <v>24</v>
      </c>
      <c r="I175" s="742">
        <v>4</v>
      </c>
      <c r="J175" s="742">
        <f>VLOOKUP(A175,CENIK!$A$2:$F$191,6,FALSE)</f>
        <v>0</v>
      </c>
      <c r="K175" s="742">
        <f t="shared" si="4"/>
        <v>0</v>
      </c>
    </row>
    <row r="176" spans="1:11" ht="60" x14ac:dyDescent="0.25">
      <c r="A176" s="737">
        <v>4204</v>
      </c>
      <c r="B176" s="737">
        <v>501</v>
      </c>
      <c r="C176" s="955" t="s">
        <v>3254</v>
      </c>
      <c r="D176" s="790" t="s">
        <v>233</v>
      </c>
      <c r="E176" s="790" t="s">
        <v>85</v>
      </c>
      <c r="F176" s="790" t="s">
        <v>98</v>
      </c>
      <c r="G176" s="790" t="s">
        <v>102</v>
      </c>
      <c r="H176" s="956" t="s">
        <v>24</v>
      </c>
      <c r="I176" s="742">
        <v>19</v>
      </c>
      <c r="J176" s="742">
        <f>VLOOKUP(A176,CENIK!$A$2:$F$191,6,FALSE)</f>
        <v>0</v>
      </c>
      <c r="K176" s="742">
        <f t="shared" si="4"/>
        <v>0</v>
      </c>
    </row>
    <row r="177" spans="1:11" ht="60" x14ac:dyDescent="0.25">
      <c r="A177" s="737">
        <v>4206</v>
      </c>
      <c r="B177" s="737">
        <v>501</v>
      </c>
      <c r="C177" s="955" t="s">
        <v>3255</v>
      </c>
      <c r="D177" s="790" t="s">
        <v>233</v>
      </c>
      <c r="E177" s="790" t="s">
        <v>85</v>
      </c>
      <c r="F177" s="790" t="s">
        <v>98</v>
      </c>
      <c r="G177" s="790" t="s">
        <v>104</v>
      </c>
      <c r="H177" s="956" t="s">
        <v>24</v>
      </c>
      <c r="I177" s="742">
        <v>18</v>
      </c>
      <c r="J177" s="742">
        <f>VLOOKUP(A177,CENIK!$A$2:$F$191,6,FALSE)</f>
        <v>0</v>
      </c>
      <c r="K177" s="742">
        <f t="shared" si="4"/>
        <v>0</v>
      </c>
    </row>
    <row r="178" spans="1:11" ht="60" x14ac:dyDescent="0.25">
      <c r="A178" s="737">
        <v>4207</v>
      </c>
      <c r="B178" s="737">
        <v>501</v>
      </c>
      <c r="C178" s="955" t="s">
        <v>3256</v>
      </c>
      <c r="D178" s="790" t="s">
        <v>233</v>
      </c>
      <c r="E178" s="790" t="s">
        <v>85</v>
      </c>
      <c r="F178" s="790" t="s">
        <v>98</v>
      </c>
      <c r="G178" s="790" t="s">
        <v>990</v>
      </c>
      <c r="H178" s="956" t="s">
        <v>24</v>
      </c>
      <c r="I178" s="742">
        <v>8</v>
      </c>
      <c r="J178" s="742">
        <f>VLOOKUP(A178,CENIK!$A$2:$F$191,6,FALSE)</f>
        <v>0</v>
      </c>
      <c r="K178" s="742">
        <f t="shared" si="4"/>
        <v>0</v>
      </c>
    </row>
    <row r="179" spans="1:11" ht="135" x14ac:dyDescent="0.25">
      <c r="A179" s="737">
        <v>6101</v>
      </c>
      <c r="B179" s="737">
        <v>501</v>
      </c>
      <c r="C179" s="955" t="s">
        <v>3257</v>
      </c>
      <c r="D179" s="790" t="s">
        <v>233</v>
      </c>
      <c r="E179" s="790" t="s">
        <v>128</v>
      </c>
      <c r="F179" s="790" t="s">
        <v>129</v>
      </c>
      <c r="G179" s="790" t="s">
        <v>6304</v>
      </c>
      <c r="H179" s="956" t="s">
        <v>10</v>
      </c>
      <c r="I179" s="742">
        <v>27</v>
      </c>
      <c r="J179" s="742">
        <f>VLOOKUP(A179,CENIK!$A$2:$F$191,6,FALSE)</f>
        <v>0</v>
      </c>
      <c r="K179" s="742">
        <f t="shared" si="4"/>
        <v>0</v>
      </c>
    </row>
    <row r="180" spans="1:11" ht="120" x14ac:dyDescent="0.25">
      <c r="A180" s="737">
        <v>6202</v>
      </c>
      <c r="B180" s="737">
        <v>501</v>
      </c>
      <c r="C180" s="955" t="s">
        <v>3258</v>
      </c>
      <c r="D180" s="790" t="s">
        <v>233</v>
      </c>
      <c r="E180" s="790" t="s">
        <v>128</v>
      </c>
      <c r="F180" s="790" t="s">
        <v>132</v>
      </c>
      <c r="G180" s="790" t="s">
        <v>991</v>
      </c>
      <c r="H180" s="956" t="s">
        <v>6</v>
      </c>
      <c r="I180" s="742">
        <v>1</v>
      </c>
      <c r="J180" s="742">
        <f>VLOOKUP(A180,CENIK!$A$2:$F$191,6,FALSE)</f>
        <v>0</v>
      </c>
      <c r="K180" s="742">
        <f t="shared" si="4"/>
        <v>0</v>
      </c>
    </row>
    <row r="181" spans="1:11" ht="120" x14ac:dyDescent="0.25">
      <c r="A181" s="737">
        <v>6253</v>
      </c>
      <c r="B181" s="737">
        <v>501</v>
      </c>
      <c r="C181" s="955" t="s">
        <v>3259</v>
      </c>
      <c r="D181" s="790" t="s">
        <v>233</v>
      </c>
      <c r="E181" s="790" t="s">
        <v>128</v>
      </c>
      <c r="F181" s="790" t="s">
        <v>132</v>
      </c>
      <c r="G181" s="790" t="s">
        <v>1004</v>
      </c>
      <c r="H181" s="956" t="s">
        <v>6</v>
      </c>
      <c r="I181" s="742">
        <v>1</v>
      </c>
      <c r="J181" s="742">
        <f>VLOOKUP(A181,CENIK!$A$2:$F$191,6,FALSE)</f>
        <v>0</v>
      </c>
      <c r="K181" s="742">
        <f t="shared" si="4"/>
        <v>0</v>
      </c>
    </row>
    <row r="182" spans="1:11" ht="30" x14ac:dyDescent="0.25">
      <c r="A182" s="737">
        <v>6258</v>
      </c>
      <c r="B182" s="737">
        <v>501</v>
      </c>
      <c r="C182" s="955" t="s">
        <v>3260</v>
      </c>
      <c r="D182" s="790" t="s">
        <v>233</v>
      </c>
      <c r="E182" s="790" t="s">
        <v>128</v>
      </c>
      <c r="F182" s="790" t="s">
        <v>132</v>
      </c>
      <c r="G182" s="790" t="s">
        <v>137</v>
      </c>
      <c r="H182" s="956" t="s">
        <v>6</v>
      </c>
      <c r="I182" s="742">
        <v>1</v>
      </c>
      <c r="J182" s="742">
        <f>VLOOKUP(A182,CENIK!$A$2:$F$191,6,FALSE)</f>
        <v>0</v>
      </c>
      <c r="K182" s="742">
        <f t="shared" si="4"/>
        <v>0</v>
      </c>
    </row>
    <row r="183" spans="1:11" ht="345" x14ac:dyDescent="0.25">
      <c r="A183" s="737">
        <v>6301</v>
      </c>
      <c r="B183" s="737">
        <v>501</v>
      </c>
      <c r="C183" s="955" t="s">
        <v>3261</v>
      </c>
      <c r="D183" s="790" t="s">
        <v>233</v>
      </c>
      <c r="E183" s="790" t="s">
        <v>128</v>
      </c>
      <c r="F183" s="790" t="s">
        <v>140</v>
      </c>
      <c r="G183" s="790" t="s">
        <v>1005</v>
      </c>
      <c r="H183" s="956" t="s">
        <v>6</v>
      </c>
      <c r="I183" s="742">
        <v>4</v>
      </c>
      <c r="J183" s="742">
        <f>VLOOKUP(A183,CENIK!$A$2:$F$191,6,FALSE)</f>
        <v>0</v>
      </c>
      <c r="K183" s="742">
        <f t="shared" si="4"/>
        <v>0</v>
      </c>
    </row>
    <row r="184" spans="1:11" ht="120" x14ac:dyDescent="0.25">
      <c r="A184" s="737">
        <v>6302</v>
      </c>
      <c r="B184" s="737">
        <v>501</v>
      </c>
      <c r="C184" s="955" t="s">
        <v>3262</v>
      </c>
      <c r="D184" s="790" t="s">
        <v>233</v>
      </c>
      <c r="E184" s="790" t="s">
        <v>128</v>
      </c>
      <c r="F184" s="790" t="s">
        <v>140</v>
      </c>
      <c r="G184" s="790" t="s">
        <v>141</v>
      </c>
      <c r="H184" s="956" t="s">
        <v>6</v>
      </c>
      <c r="I184" s="742">
        <v>4</v>
      </c>
      <c r="J184" s="742">
        <f>VLOOKUP(A184,CENIK!$A$2:$F$191,6,FALSE)</f>
        <v>0</v>
      </c>
      <c r="K184" s="742">
        <f t="shared" si="4"/>
        <v>0</v>
      </c>
    </row>
    <row r="185" spans="1:11" ht="30" x14ac:dyDescent="0.25">
      <c r="A185" s="737">
        <v>6401</v>
      </c>
      <c r="B185" s="737">
        <v>501</v>
      </c>
      <c r="C185" s="955" t="s">
        <v>3263</v>
      </c>
      <c r="D185" s="790" t="s">
        <v>233</v>
      </c>
      <c r="E185" s="790" t="s">
        <v>128</v>
      </c>
      <c r="F185" s="790" t="s">
        <v>144</v>
      </c>
      <c r="G185" s="790" t="s">
        <v>145</v>
      </c>
      <c r="H185" s="956" t="s">
        <v>10</v>
      </c>
      <c r="I185" s="742">
        <v>27</v>
      </c>
      <c r="J185" s="742">
        <f>VLOOKUP(A185,CENIK!$A$2:$F$191,6,FALSE)</f>
        <v>0</v>
      </c>
      <c r="K185" s="742">
        <f t="shared" si="4"/>
        <v>0</v>
      </c>
    </row>
    <row r="186" spans="1:11" ht="30" x14ac:dyDescent="0.25">
      <c r="A186" s="737">
        <v>6402</v>
      </c>
      <c r="B186" s="737">
        <v>501</v>
      </c>
      <c r="C186" s="955" t="s">
        <v>3264</v>
      </c>
      <c r="D186" s="790" t="s">
        <v>233</v>
      </c>
      <c r="E186" s="790" t="s">
        <v>128</v>
      </c>
      <c r="F186" s="790" t="s">
        <v>144</v>
      </c>
      <c r="G186" s="790" t="s">
        <v>340</v>
      </c>
      <c r="H186" s="956" t="s">
        <v>10</v>
      </c>
      <c r="I186" s="742">
        <v>27</v>
      </c>
      <c r="J186" s="742">
        <f>VLOOKUP(A186,CENIK!$A$2:$F$191,6,FALSE)</f>
        <v>0</v>
      </c>
      <c r="K186" s="742">
        <f t="shared" si="4"/>
        <v>0</v>
      </c>
    </row>
    <row r="187" spans="1:11" ht="60" x14ac:dyDescent="0.25">
      <c r="A187" s="737">
        <v>6405</v>
      </c>
      <c r="B187" s="737">
        <v>501</v>
      </c>
      <c r="C187" s="955" t="s">
        <v>3265</v>
      </c>
      <c r="D187" s="790" t="s">
        <v>233</v>
      </c>
      <c r="E187" s="790" t="s">
        <v>128</v>
      </c>
      <c r="F187" s="790" t="s">
        <v>144</v>
      </c>
      <c r="G187" s="790" t="s">
        <v>146</v>
      </c>
      <c r="H187" s="956" t="s">
        <v>10</v>
      </c>
      <c r="I187" s="742">
        <v>27</v>
      </c>
      <c r="J187" s="742">
        <f>VLOOKUP(A187,CENIK!$A$2:$F$191,6,FALSE)</f>
        <v>0</v>
      </c>
      <c r="K187" s="742">
        <f t="shared" si="4"/>
        <v>0</v>
      </c>
    </row>
    <row r="188" spans="1:11" ht="60" x14ac:dyDescent="0.25">
      <c r="A188" s="737">
        <v>1201</v>
      </c>
      <c r="B188" s="737">
        <v>177</v>
      </c>
      <c r="C188" s="955" t="s">
        <v>3266</v>
      </c>
      <c r="D188" s="790" t="s">
        <v>234</v>
      </c>
      <c r="E188" s="790" t="s">
        <v>7</v>
      </c>
      <c r="F188" s="790" t="s">
        <v>8</v>
      </c>
      <c r="G188" s="790" t="s">
        <v>9</v>
      </c>
      <c r="H188" s="956" t="s">
        <v>10</v>
      </c>
      <c r="I188" s="742">
        <v>84</v>
      </c>
      <c r="J188" s="742">
        <f>VLOOKUP(A188,CENIK!$A$2:$F$191,6,FALSE)</f>
        <v>0</v>
      </c>
      <c r="K188" s="742">
        <f t="shared" si="4"/>
        <v>0</v>
      </c>
    </row>
    <row r="189" spans="1:11" ht="45" x14ac:dyDescent="0.25">
      <c r="A189" s="737">
        <v>1202</v>
      </c>
      <c r="B189" s="737">
        <v>177</v>
      </c>
      <c r="C189" s="955" t="s">
        <v>3267</v>
      </c>
      <c r="D189" s="790" t="s">
        <v>234</v>
      </c>
      <c r="E189" s="790" t="s">
        <v>7</v>
      </c>
      <c r="F189" s="790" t="s">
        <v>8</v>
      </c>
      <c r="G189" s="790" t="s">
        <v>11</v>
      </c>
      <c r="H189" s="956" t="s">
        <v>12</v>
      </c>
      <c r="I189" s="742">
        <v>4</v>
      </c>
      <c r="J189" s="742">
        <f>VLOOKUP(A189,CENIK!$A$2:$F$191,6,FALSE)</f>
        <v>0</v>
      </c>
      <c r="K189" s="742">
        <f t="shared" si="4"/>
        <v>0</v>
      </c>
    </row>
    <row r="190" spans="1:11" ht="60" x14ac:dyDescent="0.25">
      <c r="A190" s="737">
        <v>1203</v>
      </c>
      <c r="B190" s="737">
        <v>177</v>
      </c>
      <c r="C190" s="955" t="s">
        <v>3268</v>
      </c>
      <c r="D190" s="790" t="s">
        <v>234</v>
      </c>
      <c r="E190" s="790" t="s">
        <v>7</v>
      </c>
      <c r="F190" s="790" t="s">
        <v>8</v>
      </c>
      <c r="G190" s="790" t="s">
        <v>941</v>
      </c>
      <c r="H190" s="956" t="s">
        <v>10</v>
      </c>
      <c r="I190" s="742">
        <v>83</v>
      </c>
      <c r="J190" s="742">
        <f>VLOOKUP(A190,CENIK!$A$2:$F$191,6,FALSE)</f>
        <v>0</v>
      </c>
      <c r="K190" s="742">
        <f t="shared" si="4"/>
        <v>0</v>
      </c>
    </row>
    <row r="191" spans="1:11" ht="45" x14ac:dyDescent="0.25">
      <c r="A191" s="737">
        <v>1301</v>
      </c>
      <c r="B191" s="737">
        <v>177</v>
      </c>
      <c r="C191" s="955" t="s">
        <v>3269</v>
      </c>
      <c r="D191" s="790" t="s">
        <v>234</v>
      </c>
      <c r="E191" s="790" t="s">
        <v>7</v>
      </c>
      <c r="F191" s="790" t="s">
        <v>16</v>
      </c>
      <c r="G191" s="790" t="s">
        <v>17</v>
      </c>
      <c r="H191" s="956" t="s">
        <v>10</v>
      </c>
      <c r="I191" s="742">
        <v>84</v>
      </c>
      <c r="J191" s="742">
        <f>VLOOKUP(A191,CENIK!$A$2:$F$191,6,FALSE)</f>
        <v>0</v>
      </c>
      <c r="K191" s="742">
        <f t="shared" si="4"/>
        <v>0</v>
      </c>
    </row>
    <row r="192" spans="1:11" ht="150" x14ac:dyDescent="0.25">
      <c r="A192" s="737">
        <v>1302</v>
      </c>
      <c r="B192" s="737">
        <v>177</v>
      </c>
      <c r="C192" s="955" t="s">
        <v>3270</v>
      </c>
      <c r="D192" s="790" t="s">
        <v>234</v>
      </c>
      <c r="E192" s="790" t="s">
        <v>7</v>
      </c>
      <c r="F192" s="790" t="s">
        <v>16</v>
      </c>
      <c r="G192" s="790" t="s">
        <v>952</v>
      </c>
      <c r="H192" s="956" t="s">
        <v>10</v>
      </c>
      <c r="I192" s="742">
        <v>84</v>
      </c>
      <c r="J192" s="742">
        <f>VLOOKUP(A192,CENIK!$A$2:$F$191,6,FALSE)</f>
        <v>0</v>
      </c>
      <c r="K192" s="742">
        <f t="shared" si="4"/>
        <v>0</v>
      </c>
    </row>
    <row r="193" spans="1:11" ht="165" x14ac:dyDescent="0.25">
      <c r="A193" s="737">
        <v>1304</v>
      </c>
      <c r="B193" s="737">
        <v>177</v>
      </c>
      <c r="C193" s="955" t="s">
        <v>3271</v>
      </c>
      <c r="D193" s="790" t="s">
        <v>234</v>
      </c>
      <c r="E193" s="790" t="s">
        <v>7</v>
      </c>
      <c r="F193" s="790" t="s">
        <v>16</v>
      </c>
      <c r="G193" s="790" t="s">
        <v>953</v>
      </c>
      <c r="H193" s="956" t="s">
        <v>6</v>
      </c>
      <c r="I193" s="742">
        <v>1</v>
      </c>
      <c r="J193" s="742">
        <f>VLOOKUP(A193,CENIK!$A$2:$F$191,6,FALSE)</f>
        <v>0</v>
      </c>
      <c r="K193" s="742">
        <f t="shared" si="4"/>
        <v>0</v>
      </c>
    </row>
    <row r="194" spans="1:11" ht="60" x14ac:dyDescent="0.25">
      <c r="A194" s="737">
        <v>1310</v>
      </c>
      <c r="B194" s="737">
        <v>177</v>
      </c>
      <c r="C194" s="955" t="s">
        <v>3272</v>
      </c>
      <c r="D194" s="790" t="s">
        <v>234</v>
      </c>
      <c r="E194" s="790" t="s">
        <v>7</v>
      </c>
      <c r="F194" s="790" t="s">
        <v>16</v>
      </c>
      <c r="G194" s="790" t="s">
        <v>23</v>
      </c>
      <c r="H194" s="956" t="s">
        <v>24</v>
      </c>
      <c r="I194" s="742">
        <v>118</v>
      </c>
      <c r="J194" s="742">
        <f>VLOOKUP(A194,CENIK!$A$2:$F$191,6,FALSE)</f>
        <v>0</v>
      </c>
      <c r="K194" s="742">
        <f t="shared" si="4"/>
        <v>0</v>
      </c>
    </row>
    <row r="195" spans="1:11" ht="30" x14ac:dyDescent="0.25">
      <c r="A195" s="737">
        <v>1401</v>
      </c>
      <c r="B195" s="737">
        <v>177</v>
      </c>
      <c r="C195" s="955" t="s">
        <v>3273</v>
      </c>
      <c r="D195" s="790" t="s">
        <v>234</v>
      </c>
      <c r="E195" s="790" t="s">
        <v>7</v>
      </c>
      <c r="F195" s="790" t="s">
        <v>27</v>
      </c>
      <c r="G195" s="790" t="s">
        <v>955</v>
      </c>
      <c r="H195" s="956" t="s">
        <v>22</v>
      </c>
      <c r="I195" s="742">
        <v>10</v>
      </c>
      <c r="J195" s="742">
        <f>VLOOKUP(A195,CENIK!$A$2:$F$191,6,FALSE)</f>
        <v>0</v>
      </c>
      <c r="K195" s="742">
        <f t="shared" si="4"/>
        <v>0</v>
      </c>
    </row>
    <row r="196" spans="1:11" ht="30" x14ac:dyDescent="0.25">
      <c r="A196" s="737">
        <v>1402</v>
      </c>
      <c r="B196" s="737">
        <v>177</v>
      </c>
      <c r="C196" s="955" t="s">
        <v>3274</v>
      </c>
      <c r="D196" s="790" t="s">
        <v>234</v>
      </c>
      <c r="E196" s="790" t="s">
        <v>7</v>
      </c>
      <c r="F196" s="790" t="s">
        <v>27</v>
      </c>
      <c r="G196" s="790" t="s">
        <v>956</v>
      </c>
      <c r="H196" s="956" t="s">
        <v>22</v>
      </c>
      <c r="I196" s="742">
        <v>20</v>
      </c>
      <c r="J196" s="742">
        <f>VLOOKUP(A196,CENIK!$A$2:$F$191,6,FALSE)</f>
        <v>0</v>
      </c>
      <c r="K196" s="742">
        <f t="shared" si="4"/>
        <v>0</v>
      </c>
    </row>
    <row r="197" spans="1:11" ht="30" x14ac:dyDescent="0.25">
      <c r="A197" s="737">
        <v>1403</v>
      </c>
      <c r="B197" s="737">
        <v>177</v>
      </c>
      <c r="C197" s="955" t="s">
        <v>3275</v>
      </c>
      <c r="D197" s="790" t="s">
        <v>234</v>
      </c>
      <c r="E197" s="790" t="s">
        <v>7</v>
      </c>
      <c r="F197" s="790" t="s">
        <v>27</v>
      </c>
      <c r="G197" s="790" t="s">
        <v>957</v>
      </c>
      <c r="H197" s="956" t="s">
        <v>22</v>
      </c>
      <c r="I197" s="742">
        <v>10</v>
      </c>
      <c r="J197" s="742">
        <f>VLOOKUP(A197,CENIK!$A$2:$F$191,6,FALSE)</f>
        <v>0</v>
      </c>
      <c r="K197" s="742">
        <f t="shared" si="4"/>
        <v>0</v>
      </c>
    </row>
    <row r="198" spans="1:11" ht="45" x14ac:dyDescent="0.25">
      <c r="A198" s="737">
        <v>12309</v>
      </c>
      <c r="B198" s="737">
        <v>177</v>
      </c>
      <c r="C198" s="955" t="s">
        <v>3276</v>
      </c>
      <c r="D198" s="790" t="s">
        <v>234</v>
      </c>
      <c r="E198" s="790" t="s">
        <v>30</v>
      </c>
      <c r="F198" s="790" t="s">
        <v>31</v>
      </c>
      <c r="G198" s="790" t="s">
        <v>34</v>
      </c>
      <c r="H198" s="956" t="s">
        <v>33</v>
      </c>
      <c r="I198" s="742">
        <v>168</v>
      </c>
      <c r="J198" s="742">
        <f>VLOOKUP(A198,CENIK!$A$2:$F$191,6,FALSE)</f>
        <v>0</v>
      </c>
      <c r="K198" s="742">
        <f t="shared" si="4"/>
        <v>0</v>
      </c>
    </row>
    <row r="199" spans="1:11" ht="30" x14ac:dyDescent="0.25">
      <c r="A199" s="737">
        <v>12328</v>
      </c>
      <c r="B199" s="737">
        <v>177</v>
      </c>
      <c r="C199" s="955" t="s">
        <v>3277</v>
      </c>
      <c r="D199" s="790" t="s">
        <v>234</v>
      </c>
      <c r="E199" s="790" t="s">
        <v>30</v>
      </c>
      <c r="F199" s="790" t="s">
        <v>31</v>
      </c>
      <c r="G199" s="790" t="s">
        <v>37</v>
      </c>
      <c r="H199" s="956" t="s">
        <v>10</v>
      </c>
      <c r="I199" s="742">
        <v>171</v>
      </c>
      <c r="J199" s="742">
        <f>VLOOKUP(A199,CENIK!$A$2:$F$191,6,FALSE)</f>
        <v>0</v>
      </c>
      <c r="K199" s="742">
        <f t="shared" si="4"/>
        <v>0</v>
      </c>
    </row>
    <row r="200" spans="1:11" ht="60" x14ac:dyDescent="0.25">
      <c r="A200" s="737">
        <v>2107</v>
      </c>
      <c r="B200" s="737">
        <v>177</v>
      </c>
      <c r="C200" s="955" t="s">
        <v>3278</v>
      </c>
      <c r="D200" s="790" t="s">
        <v>234</v>
      </c>
      <c r="E200" s="790" t="s">
        <v>30</v>
      </c>
      <c r="F200" s="790" t="s">
        <v>31</v>
      </c>
      <c r="G200" s="790" t="s">
        <v>964</v>
      </c>
      <c r="H200" s="956" t="s">
        <v>24</v>
      </c>
      <c r="I200" s="742">
        <v>77</v>
      </c>
      <c r="J200" s="742">
        <f>VLOOKUP(A200,CENIK!$A$2:$F$191,6,FALSE)</f>
        <v>0</v>
      </c>
      <c r="K200" s="742">
        <f t="shared" si="4"/>
        <v>0</v>
      </c>
    </row>
    <row r="201" spans="1:11" ht="30" x14ac:dyDescent="0.25">
      <c r="A201" s="737">
        <v>22103</v>
      </c>
      <c r="B201" s="737">
        <v>177</v>
      </c>
      <c r="C201" s="955" t="s">
        <v>3279</v>
      </c>
      <c r="D201" s="790" t="s">
        <v>234</v>
      </c>
      <c r="E201" s="790" t="s">
        <v>30</v>
      </c>
      <c r="F201" s="790" t="s">
        <v>43</v>
      </c>
      <c r="G201" s="790" t="s">
        <v>48</v>
      </c>
      <c r="H201" s="956" t="s">
        <v>33</v>
      </c>
      <c r="I201" s="742">
        <v>168</v>
      </c>
      <c r="J201" s="742">
        <f>VLOOKUP(A201,CENIK!$A$2:$F$191,6,FALSE)</f>
        <v>0</v>
      </c>
      <c r="K201" s="742">
        <f t="shared" si="4"/>
        <v>0</v>
      </c>
    </row>
    <row r="202" spans="1:11" ht="30" x14ac:dyDescent="0.25">
      <c r="A202" s="737">
        <v>24405</v>
      </c>
      <c r="B202" s="737">
        <v>177</v>
      </c>
      <c r="C202" s="955" t="s">
        <v>3280</v>
      </c>
      <c r="D202" s="790" t="s">
        <v>234</v>
      </c>
      <c r="E202" s="790" t="s">
        <v>30</v>
      </c>
      <c r="F202" s="790" t="s">
        <v>43</v>
      </c>
      <c r="G202" s="790" t="s">
        <v>969</v>
      </c>
      <c r="H202" s="956" t="s">
        <v>24</v>
      </c>
      <c r="I202" s="742">
        <v>67</v>
      </c>
      <c r="J202" s="742">
        <f>VLOOKUP(A202,CENIK!$A$2:$F$191,6,FALSE)</f>
        <v>0</v>
      </c>
      <c r="K202" s="742">
        <f t="shared" si="4"/>
        <v>0</v>
      </c>
    </row>
    <row r="203" spans="1:11" ht="30" x14ac:dyDescent="0.25">
      <c r="A203" s="737">
        <v>31101</v>
      </c>
      <c r="B203" s="737">
        <v>177</v>
      </c>
      <c r="C203" s="955" t="s">
        <v>3281</v>
      </c>
      <c r="D203" s="790" t="s">
        <v>234</v>
      </c>
      <c r="E203" s="790" t="s">
        <v>30</v>
      </c>
      <c r="F203" s="790" t="s">
        <v>43</v>
      </c>
      <c r="G203" s="790" t="s">
        <v>970</v>
      </c>
      <c r="H203" s="956" t="s">
        <v>24</v>
      </c>
      <c r="I203" s="742">
        <v>34</v>
      </c>
      <c r="J203" s="742">
        <f>VLOOKUP(A203,CENIK!$A$2:$F$191,6,FALSE)</f>
        <v>0</v>
      </c>
      <c r="K203" s="742">
        <f t="shared" si="4"/>
        <v>0</v>
      </c>
    </row>
    <row r="204" spans="1:11" ht="30" x14ac:dyDescent="0.25">
      <c r="A204" s="737">
        <v>31602</v>
      </c>
      <c r="B204" s="737">
        <v>177</v>
      </c>
      <c r="C204" s="955" t="s">
        <v>3282</v>
      </c>
      <c r="D204" s="790" t="s">
        <v>234</v>
      </c>
      <c r="E204" s="790" t="s">
        <v>30</v>
      </c>
      <c r="F204" s="790" t="s">
        <v>43</v>
      </c>
      <c r="G204" s="790" t="s">
        <v>973</v>
      </c>
      <c r="H204" s="956" t="s">
        <v>33</v>
      </c>
      <c r="I204" s="742">
        <v>168</v>
      </c>
      <c r="J204" s="742">
        <f>VLOOKUP(A204,CENIK!$A$2:$F$191,6,FALSE)</f>
        <v>0</v>
      </c>
      <c r="K204" s="742">
        <f t="shared" si="4"/>
        <v>0</v>
      </c>
    </row>
    <row r="205" spans="1:11" ht="45" x14ac:dyDescent="0.25">
      <c r="A205" s="737">
        <v>32208</v>
      </c>
      <c r="B205" s="737">
        <v>177</v>
      </c>
      <c r="C205" s="955" t="s">
        <v>3283</v>
      </c>
      <c r="D205" s="790" t="s">
        <v>234</v>
      </c>
      <c r="E205" s="790" t="s">
        <v>30</v>
      </c>
      <c r="F205" s="790" t="s">
        <v>43</v>
      </c>
      <c r="G205" s="790" t="s">
        <v>974</v>
      </c>
      <c r="H205" s="956" t="s">
        <v>33</v>
      </c>
      <c r="I205" s="742">
        <v>168</v>
      </c>
      <c r="J205" s="742">
        <f>VLOOKUP(A205,CENIK!$A$2:$F$191,6,FALSE)</f>
        <v>0</v>
      </c>
      <c r="K205" s="742">
        <f t="shared" si="4"/>
        <v>0</v>
      </c>
    </row>
    <row r="206" spans="1:11" ht="45" x14ac:dyDescent="0.25">
      <c r="A206" s="737">
        <v>3312</v>
      </c>
      <c r="B206" s="737">
        <v>177</v>
      </c>
      <c r="C206" s="955" t="s">
        <v>3284</v>
      </c>
      <c r="D206" s="790" t="s">
        <v>234</v>
      </c>
      <c r="E206" s="790" t="s">
        <v>64</v>
      </c>
      <c r="F206" s="790" t="s">
        <v>77</v>
      </c>
      <c r="G206" s="790" t="s">
        <v>82</v>
      </c>
      <c r="H206" s="956" t="s">
        <v>10</v>
      </c>
      <c r="I206" s="742">
        <v>10</v>
      </c>
      <c r="J206" s="742">
        <f>VLOOKUP(A206,CENIK!$A$2:$F$191,6,FALSE)</f>
        <v>0</v>
      </c>
      <c r="K206" s="742">
        <f t="shared" si="4"/>
        <v>0</v>
      </c>
    </row>
    <row r="207" spans="1:11" ht="60" x14ac:dyDescent="0.25">
      <c r="A207" s="737">
        <v>4101</v>
      </c>
      <c r="B207" s="737">
        <v>177</v>
      </c>
      <c r="C207" s="955" t="s">
        <v>3285</v>
      </c>
      <c r="D207" s="790" t="s">
        <v>234</v>
      </c>
      <c r="E207" s="790" t="s">
        <v>85</v>
      </c>
      <c r="F207" s="790" t="s">
        <v>86</v>
      </c>
      <c r="G207" s="790" t="s">
        <v>459</v>
      </c>
      <c r="H207" s="956" t="s">
        <v>33</v>
      </c>
      <c r="I207" s="742">
        <v>478</v>
      </c>
      <c r="J207" s="742">
        <f>VLOOKUP(A207,CENIK!$A$2:$F$191,6,FALSE)</f>
        <v>0</v>
      </c>
      <c r="K207" s="742">
        <f t="shared" si="4"/>
        <v>0</v>
      </c>
    </row>
    <row r="208" spans="1:11" ht="60" x14ac:dyDescent="0.25">
      <c r="A208" s="737">
        <v>4105</v>
      </c>
      <c r="B208" s="737">
        <v>177</v>
      </c>
      <c r="C208" s="955" t="s">
        <v>3286</v>
      </c>
      <c r="D208" s="790" t="s">
        <v>234</v>
      </c>
      <c r="E208" s="790" t="s">
        <v>85</v>
      </c>
      <c r="F208" s="790" t="s">
        <v>86</v>
      </c>
      <c r="G208" s="790" t="s">
        <v>982</v>
      </c>
      <c r="H208" s="956" t="s">
        <v>24</v>
      </c>
      <c r="I208" s="742">
        <v>78</v>
      </c>
      <c r="J208" s="742">
        <f>VLOOKUP(A208,CENIK!$A$2:$F$191,6,FALSE)</f>
        <v>0</v>
      </c>
      <c r="K208" s="742">
        <f t="shared" si="4"/>
        <v>0</v>
      </c>
    </row>
    <row r="209" spans="1:11" ht="60" x14ac:dyDescent="0.25">
      <c r="A209" s="737">
        <v>4110</v>
      </c>
      <c r="B209" s="737">
        <v>177</v>
      </c>
      <c r="C209" s="955" t="s">
        <v>3287</v>
      </c>
      <c r="D209" s="790" t="s">
        <v>234</v>
      </c>
      <c r="E209" s="790" t="s">
        <v>85</v>
      </c>
      <c r="F209" s="790" t="s">
        <v>86</v>
      </c>
      <c r="G209" s="790" t="s">
        <v>90</v>
      </c>
      <c r="H209" s="956" t="s">
        <v>24</v>
      </c>
      <c r="I209" s="742">
        <v>36</v>
      </c>
      <c r="J209" s="742">
        <f>VLOOKUP(A209,CENIK!$A$2:$F$191,6,FALSE)</f>
        <v>0</v>
      </c>
      <c r="K209" s="742">
        <f t="shared" si="4"/>
        <v>0</v>
      </c>
    </row>
    <row r="210" spans="1:11" ht="45" x14ac:dyDescent="0.25">
      <c r="A210" s="737">
        <v>4117</v>
      </c>
      <c r="B210" s="737">
        <v>177</v>
      </c>
      <c r="C210" s="955" t="s">
        <v>3288</v>
      </c>
      <c r="D210" s="790" t="s">
        <v>234</v>
      </c>
      <c r="E210" s="790" t="s">
        <v>85</v>
      </c>
      <c r="F210" s="790" t="s">
        <v>86</v>
      </c>
      <c r="G210" s="790" t="s">
        <v>94</v>
      </c>
      <c r="H210" s="956" t="s">
        <v>24</v>
      </c>
      <c r="I210" s="742">
        <v>192</v>
      </c>
      <c r="J210" s="742">
        <f>VLOOKUP(A210,CENIK!$A$2:$F$191,6,FALSE)</f>
        <v>0</v>
      </c>
      <c r="K210" s="742">
        <f t="shared" si="4"/>
        <v>0</v>
      </c>
    </row>
    <row r="211" spans="1:11" ht="45" x14ac:dyDescent="0.25">
      <c r="A211" s="737">
        <v>4121</v>
      </c>
      <c r="B211" s="737">
        <v>177</v>
      </c>
      <c r="C211" s="955" t="s">
        <v>3289</v>
      </c>
      <c r="D211" s="790" t="s">
        <v>234</v>
      </c>
      <c r="E211" s="790" t="s">
        <v>85</v>
      </c>
      <c r="F211" s="790" t="s">
        <v>86</v>
      </c>
      <c r="G211" s="790" t="s">
        <v>986</v>
      </c>
      <c r="H211" s="956" t="s">
        <v>24</v>
      </c>
      <c r="I211" s="742">
        <v>25</v>
      </c>
      <c r="J211" s="742">
        <f>VLOOKUP(A211,CENIK!$A$2:$F$191,6,FALSE)</f>
        <v>0</v>
      </c>
      <c r="K211" s="742">
        <f t="shared" si="4"/>
        <v>0</v>
      </c>
    </row>
    <row r="212" spans="1:11" ht="30" x14ac:dyDescent="0.25">
      <c r="A212" s="737">
        <v>4124</v>
      </c>
      <c r="B212" s="737">
        <v>177</v>
      </c>
      <c r="C212" s="955" t="s">
        <v>3290</v>
      </c>
      <c r="D212" s="790" t="s">
        <v>234</v>
      </c>
      <c r="E212" s="790" t="s">
        <v>85</v>
      </c>
      <c r="F212" s="790" t="s">
        <v>86</v>
      </c>
      <c r="G212" s="790" t="s">
        <v>97</v>
      </c>
      <c r="H212" s="956" t="s">
        <v>22</v>
      </c>
      <c r="I212" s="742">
        <v>10</v>
      </c>
      <c r="J212" s="742">
        <f>VLOOKUP(A212,CENIK!$A$2:$F$191,6,FALSE)</f>
        <v>0</v>
      </c>
      <c r="K212" s="742">
        <f t="shared" si="4"/>
        <v>0</v>
      </c>
    </row>
    <row r="213" spans="1:11" ht="30" x14ac:dyDescent="0.25">
      <c r="A213" s="737">
        <v>4202</v>
      </c>
      <c r="B213" s="737">
        <v>177</v>
      </c>
      <c r="C213" s="955" t="s">
        <v>3291</v>
      </c>
      <c r="D213" s="790" t="s">
        <v>234</v>
      </c>
      <c r="E213" s="790" t="s">
        <v>85</v>
      </c>
      <c r="F213" s="790" t="s">
        <v>98</v>
      </c>
      <c r="G213" s="790" t="s">
        <v>100</v>
      </c>
      <c r="H213" s="956" t="s">
        <v>33</v>
      </c>
      <c r="I213" s="742">
        <v>105</v>
      </c>
      <c r="J213" s="742">
        <f>VLOOKUP(A213,CENIK!$A$2:$F$191,6,FALSE)</f>
        <v>0</v>
      </c>
      <c r="K213" s="742">
        <f t="shared" si="4"/>
        <v>0</v>
      </c>
    </row>
    <row r="214" spans="1:11" ht="75" x14ac:dyDescent="0.25">
      <c r="A214" s="737">
        <v>4203</v>
      </c>
      <c r="B214" s="737">
        <v>177</v>
      </c>
      <c r="C214" s="955" t="s">
        <v>3292</v>
      </c>
      <c r="D214" s="790" t="s">
        <v>234</v>
      </c>
      <c r="E214" s="790" t="s">
        <v>85</v>
      </c>
      <c r="F214" s="790" t="s">
        <v>98</v>
      </c>
      <c r="G214" s="790" t="s">
        <v>101</v>
      </c>
      <c r="H214" s="956" t="s">
        <v>24</v>
      </c>
      <c r="I214" s="742">
        <v>11</v>
      </c>
      <c r="J214" s="742">
        <f>VLOOKUP(A214,CENIK!$A$2:$F$191,6,FALSE)</f>
        <v>0</v>
      </c>
      <c r="K214" s="742">
        <f t="shared" si="4"/>
        <v>0</v>
      </c>
    </row>
    <row r="215" spans="1:11" ht="60" x14ac:dyDescent="0.25">
      <c r="A215" s="737">
        <v>4204</v>
      </c>
      <c r="B215" s="737">
        <v>177</v>
      </c>
      <c r="C215" s="955" t="s">
        <v>3293</v>
      </c>
      <c r="D215" s="790" t="s">
        <v>234</v>
      </c>
      <c r="E215" s="790" t="s">
        <v>85</v>
      </c>
      <c r="F215" s="790" t="s">
        <v>98</v>
      </c>
      <c r="G215" s="790" t="s">
        <v>102</v>
      </c>
      <c r="H215" s="956" t="s">
        <v>24</v>
      </c>
      <c r="I215" s="742">
        <v>57</v>
      </c>
      <c r="J215" s="742">
        <f>VLOOKUP(A215,CENIK!$A$2:$F$191,6,FALSE)</f>
        <v>0</v>
      </c>
      <c r="K215" s="742">
        <f t="shared" si="4"/>
        <v>0</v>
      </c>
    </row>
    <row r="216" spans="1:11" ht="60" x14ac:dyDescent="0.25">
      <c r="A216" s="737">
        <v>4206</v>
      </c>
      <c r="B216" s="737">
        <v>177</v>
      </c>
      <c r="C216" s="955" t="s">
        <v>3294</v>
      </c>
      <c r="D216" s="790" t="s">
        <v>234</v>
      </c>
      <c r="E216" s="790" t="s">
        <v>85</v>
      </c>
      <c r="F216" s="790" t="s">
        <v>98</v>
      </c>
      <c r="G216" s="790" t="s">
        <v>104</v>
      </c>
      <c r="H216" s="956" t="s">
        <v>24</v>
      </c>
      <c r="I216" s="742">
        <v>78</v>
      </c>
      <c r="J216" s="742">
        <f>VLOOKUP(A216,CENIK!$A$2:$F$191,6,FALSE)</f>
        <v>0</v>
      </c>
      <c r="K216" s="742">
        <f t="shared" si="4"/>
        <v>0</v>
      </c>
    </row>
    <row r="217" spans="1:11" ht="60" x14ac:dyDescent="0.25">
      <c r="A217" s="737">
        <v>4207</v>
      </c>
      <c r="B217" s="737">
        <v>177</v>
      </c>
      <c r="C217" s="955" t="s">
        <v>3295</v>
      </c>
      <c r="D217" s="790" t="s">
        <v>234</v>
      </c>
      <c r="E217" s="790" t="s">
        <v>85</v>
      </c>
      <c r="F217" s="790" t="s">
        <v>98</v>
      </c>
      <c r="G217" s="790" t="s">
        <v>990</v>
      </c>
      <c r="H217" s="956" t="s">
        <v>24</v>
      </c>
      <c r="I217" s="742">
        <v>82</v>
      </c>
      <c r="J217" s="742">
        <f>VLOOKUP(A217,CENIK!$A$2:$F$191,6,FALSE)</f>
        <v>0</v>
      </c>
      <c r="K217" s="742">
        <f t="shared" si="4"/>
        <v>0</v>
      </c>
    </row>
    <row r="218" spans="1:11" ht="135" x14ac:dyDescent="0.25">
      <c r="A218" s="737">
        <v>6101</v>
      </c>
      <c r="B218" s="737">
        <v>177</v>
      </c>
      <c r="C218" s="955" t="s">
        <v>3296</v>
      </c>
      <c r="D218" s="790" t="s">
        <v>234</v>
      </c>
      <c r="E218" s="790" t="s">
        <v>128</v>
      </c>
      <c r="F218" s="790" t="s">
        <v>129</v>
      </c>
      <c r="G218" s="790" t="s">
        <v>6304</v>
      </c>
      <c r="H218" s="956" t="s">
        <v>10</v>
      </c>
      <c r="I218" s="742">
        <v>84</v>
      </c>
      <c r="J218" s="742">
        <f>VLOOKUP(A218,CENIK!$A$2:$F$191,6,FALSE)</f>
        <v>0</v>
      </c>
      <c r="K218" s="742">
        <f t="shared" si="4"/>
        <v>0</v>
      </c>
    </row>
    <row r="219" spans="1:11" ht="120" x14ac:dyDescent="0.25">
      <c r="A219" s="737">
        <v>6202</v>
      </c>
      <c r="B219" s="737">
        <v>177</v>
      </c>
      <c r="C219" s="955" t="s">
        <v>3297</v>
      </c>
      <c r="D219" s="790" t="s">
        <v>234</v>
      </c>
      <c r="E219" s="790" t="s">
        <v>128</v>
      </c>
      <c r="F219" s="790" t="s">
        <v>132</v>
      </c>
      <c r="G219" s="790" t="s">
        <v>991</v>
      </c>
      <c r="H219" s="956" t="s">
        <v>6</v>
      </c>
      <c r="I219" s="742">
        <v>1</v>
      </c>
      <c r="J219" s="742">
        <f>VLOOKUP(A219,CENIK!$A$2:$F$191,6,FALSE)</f>
        <v>0</v>
      </c>
      <c r="K219" s="742">
        <f t="shared" si="4"/>
        <v>0</v>
      </c>
    </row>
    <row r="220" spans="1:11" ht="120" x14ac:dyDescent="0.25">
      <c r="A220" s="737">
        <v>6204</v>
      </c>
      <c r="B220" s="737">
        <v>177</v>
      </c>
      <c r="C220" s="955" t="s">
        <v>3298</v>
      </c>
      <c r="D220" s="790" t="s">
        <v>234</v>
      </c>
      <c r="E220" s="790" t="s">
        <v>128</v>
      </c>
      <c r="F220" s="790" t="s">
        <v>132</v>
      </c>
      <c r="G220" s="790" t="s">
        <v>993</v>
      </c>
      <c r="H220" s="956" t="s">
        <v>6</v>
      </c>
      <c r="I220" s="742">
        <v>2</v>
      </c>
      <c r="J220" s="742">
        <f>VLOOKUP(A220,CENIK!$A$2:$F$191,6,FALSE)</f>
        <v>0</v>
      </c>
      <c r="K220" s="742">
        <f t="shared" si="4"/>
        <v>0</v>
      </c>
    </row>
    <row r="221" spans="1:11" ht="120" x14ac:dyDescent="0.25">
      <c r="A221" s="737">
        <v>6253</v>
      </c>
      <c r="B221" s="737">
        <v>177</v>
      </c>
      <c r="C221" s="955" t="s">
        <v>3299</v>
      </c>
      <c r="D221" s="790" t="s">
        <v>234</v>
      </c>
      <c r="E221" s="790" t="s">
        <v>128</v>
      </c>
      <c r="F221" s="790" t="s">
        <v>132</v>
      </c>
      <c r="G221" s="790" t="s">
        <v>1004</v>
      </c>
      <c r="H221" s="956" t="s">
        <v>6</v>
      </c>
      <c r="I221" s="742">
        <v>3</v>
      </c>
      <c r="J221" s="742">
        <f>VLOOKUP(A221,CENIK!$A$2:$F$191,6,FALSE)</f>
        <v>0</v>
      </c>
      <c r="K221" s="742">
        <f t="shared" ref="K221:K268" si="5">ROUND(J221*I221,2)</f>
        <v>0</v>
      </c>
    </row>
    <row r="222" spans="1:11" ht="30" x14ac:dyDescent="0.25">
      <c r="A222" s="737">
        <v>6257</v>
      </c>
      <c r="B222" s="737">
        <v>177</v>
      </c>
      <c r="C222" s="955" t="s">
        <v>3300</v>
      </c>
      <c r="D222" s="790" t="s">
        <v>234</v>
      </c>
      <c r="E222" s="790" t="s">
        <v>128</v>
      </c>
      <c r="F222" s="790" t="s">
        <v>132</v>
      </c>
      <c r="G222" s="790" t="s">
        <v>136</v>
      </c>
      <c r="H222" s="956" t="s">
        <v>6</v>
      </c>
      <c r="I222" s="742">
        <v>1</v>
      </c>
      <c r="J222" s="742">
        <f>VLOOKUP(A222,CENIK!$A$2:$F$191,6,FALSE)</f>
        <v>0</v>
      </c>
      <c r="K222" s="742">
        <f t="shared" si="5"/>
        <v>0</v>
      </c>
    </row>
    <row r="223" spans="1:11" ht="345" x14ac:dyDescent="0.25">
      <c r="A223" s="737">
        <v>6301</v>
      </c>
      <c r="B223" s="737">
        <v>177</v>
      </c>
      <c r="C223" s="955" t="s">
        <v>3301</v>
      </c>
      <c r="D223" s="790" t="s">
        <v>234</v>
      </c>
      <c r="E223" s="790" t="s">
        <v>128</v>
      </c>
      <c r="F223" s="790" t="s">
        <v>140</v>
      </c>
      <c r="G223" s="790" t="s">
        <v>1005</v>
      </c>
      <c r="H223" s="956" t="s">
        <v>6</v>
      </c>
      <c r="I223" s="742">
        <v>7</v>
      </c>
      <c r="J223" s="742">
        <f>VLOOKUP(A223,CENIK!$A$2:$F$191,6,FALSE)</f>
        <v>0</v>
      </c>
      <c r="K223" s="742">
        <f t="shared" si="5"/>
        <v>0</v>
      </c>
    </row>
    <row r="224" spans="1:11" ht="120" x14ac:dyDescent="0.25">
      <c r="A224" s="737">
        <v>6302</v>
      </c>
      <c r="B224" s="737">
        <v>177</v>
      </c>
      <c r="C224" s="955" t="s">
        <v>3302</v>
      </c>
      <c r="D224" s="790" t="s">
        <v>234</v>
      </c>
      <c r="E224" s="790" t="s">
        <v>128</v>
      </c>
      <c r="F224" s="790" t="s">
        <v>140</v>
      </c>
      <c r="G224" s="790" t="s">
        <v>141</v>
      </c>
      <c r="H224" s="956" t="s">
        <v>6</v>
      </c>
      <c r="I224" s="742">
        <v>7</v>
      </c>
      <c r="J224" s="742">
        <f>VLOOKUP(A224,CENIK!$A$2:$F$191,6,FALSE)</f>
        <v>0</v>
      </c>
      <c r="K224" s="742">
        <f t="shared" si="5"/>
        <v>0</v>
      </c>
    </row>
    <row r="225" spans="1:11" ht="30" x14ac:dyDescent="0.25">
      <c r="A225" s="737">
        <v>6401</v>
      </c>
      <c r="B225" s="737">
        <v>177</v>
      </c>
      <c r="C225" s="955" t="s">
        <v>3303</v>
      </c>
      <c r="D225" s="790" t="s">
        <v>234</v>
      </c>
      <c r="E225" s="790" t="s">
        <v>128</v>
      </c>
      <c r="F225" s="790" t="s">
        <v>144</v>
      </c>
      <c r="G225" s="790" t="s">
        <v>145</v>
      </c>
      <c r="H225" s="956" t="s">
        <v>10</v>
      </c>
      <c r="I225" s="742">
        <v>84</v>
      </c>
      <c r="J225" s="742">
        <f>VLOOKUP(A225,CENIK!$A$2:$F$191,6,FALSE)</f>
        <v>0</v>
      </c>
      <c r="K225" s="742">
        <f t="shared" si="5"/>
        <v>0</v>
      </c>
    </row>
    <row r="226" spans="1:11" ht="30" x14ac:dyDescent="0.25">
      <c r="A226" s="737">
        <v>6402</v>
      </c>
      <c r="B226" s="737">
        <v>177</v>
      </c>
      <c r="C226" s="955" t="s">
        <v>3304</v>
      </c>
      <c r="D226" s="790" t="s">
        <v>234</v>
      </c>
      <c r="E226" s="790" t="s">
        <v>128</v>
      </c>
      <c r="F226" s="790" t="s">
        <v>144</v>
      </c>
      <c r="G226" s="790" t="s">
        <v>340</v>
      </c>
      <c r="H226" s="956" t="s">
        <v>10</v>
      </c>
      <c r="I226" s="742">
        <v>84</v>
      </c>
      <c r="J226" s="742">
        <f>VLOOKUP(A226,CENIK!$A$2:$F$191,6,FALSE)</f>
        <v>0</v>
      </c>
      <c r="K226" s="742">
        <f t="shared" si="5"/>
        <v>0</v>
      </c>
    </row>
    <row r="227" spans="1:11" ht="60" x14ac:dyDescent="0.25">
      <c r="A227" s="737">
        <v>6405</v>
      </c>
      <c r="B227" s="737">
        <v>177</v>
      </c>
      <c r="C227" s="955" t="s">
        <v>3305</v>
      </c>
      <c r="D227" s="790" t="s">
        <v>234</v>
      </c>
      <c r="E227" s="790" t="s">
        <v>128</v>
      </c>
      <c r="F227" s="790" t="s">
        <v>144</v>
      </c>
      <c r="G227" s="790" t="s">
        <v>146</v>
      </c>
      <c r="H227" s="956" t="s">
        <v>10</v>
      </c>
      <c r="I227" s="742">
        <v>84</v>
      </c>
      <c r="J227" s="742">
        <f>VLOOKUP(A227,CENIK!$A$2:$F$191,6,FALSE)</f>
        <v>0</v>
      </c>
      <c r="K227" s="742">
        <f t="shared" si="5"/>
        <v>0</v>
      </c>
    </row>
    <row r="228" spans="1:11" ht="45" x14ac:dyDescent="0.25">
      <c r="A228" s="737">
        <v>6503</v>
      </c>
      <c r="B228" s="737">
        <v>177</v>
      </c>
      <c r="C228" s="955" t="s">
        <v>3306</v>
      </c>
      <c r="D228" s="790" t="s">
        <v>234</v>
      </c>
      <c r="E228" s="790" t="s">
        <v>128</v>
      </c>
      <c r="F228" s="790" t="s">
        <v>147</v>
      </c>
      <c r="G228" s="790" t="s">
        <v>1009</v>
      </c>
      <c r="H228" s="956" t="s">
        <v>6</v>
      </c>
      <c r="I228" s="742">
        <v>1</v>
      </c>
      <c r="J228" s="742">
        <f>VLOOKUP(A228,CENIK!$A$2:$F$191,6,FALSE)</f>
        <v>0</v>
      </c>
      <c r="K228" s="742">
        <f t="shared" si="5"/>
        <v>0</v>
      </c>
    </row>
    <row r="229" spans="1:11" ht="45" x14ac:dyDescent="0.25">
      <c r="A229" s="737">
        <v>6504</v>
      </c>
      <c r="B229" s="737">
        <v>177</v>
      </c>
      <c r="C229" s="955" t="s">
        <v>3307</v>
      </c>
      <c r="D229" s="790" t="s">
        <v>234</v>
      </c>
      <c r="E229" s="790" t="s">
        <v>128</v>
      </c>
      <c r="F229" s="790" t="s">
        <v>147</v>
      </c>
      <c r="G229" s="790" t="s">
        <v>1010</v>
      </c>
      <c r="H229" s="956" t="s">
        <v>6</v>
      </c>
      <c r="I229" s="742">
        <v>3</v>
      </c>
      <c r="J229" s="742">
        <f>VLOOKUP(A229,CENIK!$A$2:$F$191,6,FALSE)</f>
        <v>0</v>
      </c>
      <c r="K229" s="742">
        <f t="shared" si="5"/>
        <v>0</v>
      </c>
    </row>
    <row r="230" spans="1:11" ht="60" x14ac:dyDescent="0.25">
      <c r="A230" s="737">
        <v>1201</v>
      </c>
      <c r="B230" s="737">
        <v>500</v>
      </c>
      <c r="C230" s="955" t="s">
        <v>3308</v>
      </c>
      <c r="D230" s="790" t="s">
        <v>235</v>
      </c>
      <c r="E230" s="790" t="s">
        <v>7</v>
      </c>
      <c r="F230" s="790" t="s">
        <v>8</v>
      </c>
      <c r="G230" s="790" t="s">
        <v>9</v>
      </c>
      <c r="H230" s="956" t="s">
        <v>10</v>
      </c>
      <c r="I230" s="742">
        <v>19</v>
      </c>
      <c r="J230" s="742">
        <f>VLOOKUP(A230,CENIK!$A$2:$F$191,6,FALSE)</f>
        <v>0</v>
      </c>
      <c r="K230" s="742">
        <f t="shared" si="5"/>
        <v>0</v>
      </c>
    </row>
    <row r="231" spans="1:11" ht="45" x14ac:dyDescent="0.25">
      <c r="A231" s="737">
        <v>1202</v>
      </c>
      <c r="B231" s="737">
        <v>500</v>
      </c>
      <c r="C231" s="955" t="s">
        <v>3309</v>
      </c>
      <c r="D231" s="790" t="s">
        <v>235</v>
      </c>
      <c r="E231" s="790" t="s">
        <v>7</v>
      </c>
      <c r="F231" s="790" t="s">
        <v>8</v>
      </c>
      <c r="G231" s="790" t="s">
        <v>11</v>
      </c>
      <c r="H231" s="956" t="s">
        <v>12</v>
      </c>
      <c r="I231" s="742">
        <v>1</v>
      </c>
      <c r="J231" s="742">
        <f>VLOOKUP(A231,CENIK!$A$2:$F$191,6,FALSE)</f>
        <v>0</v>
      </c>
      <c r="K231" s="742">
        <f t="shared" si="5"/>
        <v>0</v>
      </c>
    </row>
    <row r="232" spans="1:11" ht="60" x14ac:dyDescent="0.25">
      <c r="A232" s="737">
        <v>1203</v>
      </c>
      <c r="B232" s="737">
        <v>500</v>
      </c>
      <c r="C232" s="955" t="s">
        <v>3310</v>
      </c>
      <c r="D232" s="790" t="s">
        <v>235</v>
      </c>
      <c r="E232" s="790" t="s">
        <v>7</v>
      </c>
      <c r="F232" s="790" t="s">
        <v>8</v>
      </c>
      <c r="G232" s="790" t="s">
        <v>941</v>
      </c>
      <c r="H232" s="956" t="s">
        <v>10</v>
      </c>
      <c r="I232" s="742">
        <v>18.690000000000001</v>
      </c>
      <c r="J232" s="742">
        <f>VLOOKUP(A232,CENIK!$A$2:$F$191,6,FALSE)</f>
        <v>0</v>
      </c>
      <c r="K232" s="742">
        <f t="shared" si="5"/>
        <v>0</v>
      </c>
    </row>
    <row r="233" spans="1:11" ht="45" x14ac:dyDescent="0.25">
      <c r="A233" s="737">
        <v>1301</v>
      </c>
      <c r="B233" s="737">
        <v>500</v>
      </c>
      <c r="C233" s="955" t="s">
        <v>3311</v>
      </c>
      <c r="D233" s="790" t="s">
        <v>235</v>
      </c>
      <c r="E233" s="790" t="s">
        <v>7</v>
      </c>
      <c r="F233" s="790" t="s">
        <v>16</v>
      </c>
      <c r="G233" s="790" t="s">
        <v>17</v>
      </c>
      <c r="H233" s="956" t="s">
        <v>10</v>
      </c>
      <c r="I233" s="742">
        <v>18.690000000000001</v>
      </c>
      <c r="J233" s="742">
        <f>VLOOKUP(A233,CENIK!$A$2:$F$191,6,FALSE)</f>
        <v>0</v>
      </c>
      <c r="K233" s="742">
        <f t="shared" si="5"/>
        <v>0</v>
      </c>
    </row>
    <row r="234" spans="1:11" ht="150" x14ac:dyDescent="0.25">
      <c r="A234" s="737">
        <v>1302</v>
      </c>
      <c r="B234" s="737">
        <v>500</v>
      </c>
      <c r="C234" s="955" t="s">
        <v>3312</v>
      </c>
      <c r="D234" s="790" t="s">
        <v>235</v>
      </c>
      <c r="E234" s="790" t="s">
        <v>7</v>
      </c>
      <c r="F234" s="790" t="s">
        <v>16</v>
      </c>
      <c r="G234" s="790" t="s">
        <v>952</v>
      </c>
      <c r="H234" s="956" t="s">
        <v>10</v>
      </c>
      <c r="I234" s="742">
        <v>18.690000000000001</v>
      </c>
      <c r="J234" s="742">
        <f>VLOOKUP(A234,CENIK!$A$2:$F$191,6,FALSE)</f>
        <v>0</v>
      </c>
      <c r="K234" s="742">
        <f t="shared" si="5"/>
        <v>0</v>
      </c>
    </row>
    <row r="235" spans="1:11" ht="60" x14ac:dyDescent="0.25">
      <c r="A235" s="737">
        <v>1310</v>
      </c>
      <c r="B235" s="737">
        <v>500</v>
      </c>
      <c r="C235" s="955" t="s">
        <v>3313</v>
      </c>
      <c r="D235" s="790" t="s">
        <v>235</v>
      </c>
      <c r="E235" s="790" t="s">
        <v>7</v>
      </c>
      <c r="F235" s="790" t="s">
        <v>16</v>
      </c>
      <c r="G235" s="790" t="s">
        <v>23</v>
      </c>
      <c r="H235" s="956" t="s">
        <v>24</v>
      </c>
      <c r="I235" s="742">
        <v>27</v>
      </c>
      <c r="J235" s="742">
        <f>VLOOKUP(A235,CENIK!$A$2:$F$191,6,FALSE)</f>
        <v>0</v>
      </c>
      <c r="K235" s="742">
        <f t="shared" si="5"/>
        <v>0</v>
      </c>
    </row>
    <row r="236" spans="1:11" ht="30" x14ac:dyDescent="0.25">
      <c r="A236" s="737">
        <v>1401</v>
      </c>
      <c r="B236" s="737">
        <v>500</v>
      </c>
      <c r="C236" s="955" t="s">
        <v>3314</v>
      </c>
      <c r="D236" s="790" t="s">
        <v>235</v>
      </c>
      <c r="E236" s="790" t="s">
        <v>7</v>
      </c>
      <c r="F236" s="790" t="s">
        <v>27</v>
      </c>
      <c r="G236" s="790" t="s">
        <v>955</v>
      </c>
      <c r="H236" s="956" t="s">
        <v>22</v>
      </c>
      <c r="I236" s="742">
        <v>5</v>
      </c>
      <c r="J236" s="742">
        <f>VLOOKUP(A236,CENIK!$A$2:$F$191,6,FALSE)</f>
        <v>0</v>
      </c>
      <c r="K236" s="742">
        <f t="shared" si="5"/>
        <v>0</v>
      </c>
    </row>
    <row r="237" spans="1:11" ht="30" x14ac:dyDescent="0.25">
      <c r="A237" s="737">
        <v>1402</v>
      </c>
      <c r="B237" s="737">
        <v>500</v>
      </c>
      <c r="C237" s="955" t="s">
        <v>3315</v>
      </c>
      <c r="D237" s="790" t="s">
        <v>235</v>
      </c>
      <c r="E237" s="790" t="s">
        <v>7</v>
      </c>
      <c r="F237" s="790" t="s">
        <v>27</v>
      </c>
      <c r="G237" s="790" t="s">
        <v>956</v>
      </c>
      <c r="H237" s="956" t="s">
        <v>22</v>
      </c>
      <c r="I237" s="742">
        <v>5</v>
      </c>
      <c r="J237" s="742">
        <f>VLOOKUP(A237,CENIK!$A$2:$F$191,6,FALSE)</f>
        <v>0</v>
      </c>
      <c r="K237" s="742">
        <f t="shared" si="5"/>
        <v>0</v>
      </c>
    </row>
    <row r="238" spans="1:11" ht="30" x14ac:dyDescent="0.25">
      <c r="A238" s="737">
        <v>1403</v>
      </c>
      <c r="B238" s="737">
        <v>500</v>
      </c>
      <c r="C238" s="955" t="s">
        <v>3316</v>
      </c>
      <c r="D238" s="790" t="s">
        <v>235</v>
      </c>
      <c r="E238" s="790" t="s">
        <v>7</v>
      </c>
      <c r="F238" s="790" t="s">
        <v>27</v>
      </c>
      <c r="G238" s="790" t="s">
        <v>957</v>
      </c>
      <c r="H238" s="956" t="s">
        <v>22</v>
      </c>
      <c r="I238" s="742">
        <v>2</v>
      </c>
      <c r="J238" s="742">
        <f>VLOOKUP(A238,CENIK!$A$2:$F$191,6,FALSE)</f>
        <v>0</v>
      </c>
      <c r="K238" s="742">
        <f t="shared" si="5"/>
        <v>0</v>
      </c>
    </row>
    <row r="239" spans="1:11" ht="45" x14ac:dyDescent="0.25">
      <c r="A239" s="737">
        <v>12309</v>
      </c>
      <c r="B239" s="737">
        <v>500</v>
      </c>
      <c r="C239" s="955" t="s">
        <v>3317</v>
      </c>
      <c r="D239" s="790" t="s">
        <v>235</v>
      </c>
      <c r="E239" s="790" t="s">
        <v>30</v>
      </c>
      <c r="F239" s="790" t="s">
        <v>31</v>
      </c>
      <c r="G239" s="790" t="s">
        <v>34</v>
      </c>
      <c r="H239" s="956" t="s">
        <v>33</v>
      </c>
      <c r="I239" s="742">
        <v>28</v>
      </c>
      <c r="J239" s="742">
        <f>VLOOKUP(A239,CENIK!$A$2:$F$191,6,FALSE)</f>
        <v>0</v>
      </c>
      <c r="K239" s="742">
        <f t="shared" si="5"/>
        <v>0</v>
      </c>
    </row>
    <row r="240" spans="1:11" ht="30" x14ac:dyDescent="0.25">
      <c r="A240" s="737">
        <v>12328</v>
      </c>
      <c r="B240" s="737">
        <v>500</v>
      </c>
      <c r="C240" s="955" t="s">
        <v>3318</v>
      </c>
      <c r="D240" s="790" t="s">
        <v>235</v>
      </c>
      <c r="E240" s="790" t="s">
        <v>30</v>
      </c>
      <c r="F240" s="790" t="s">
        <v>31</v>
      </c>
      <c r="G240" s="790" t="s">
        <v>37</v>
      </c>
      <c r="H240" s="956" t="s">
        <v>10</v>
      </c>
      <c r="I240" s="742">
        <v>41</v>
      </c>
      <c r="J240" s="742">
        <f>VLOOKUP(A240,CENIK!$A$2:$F$191,6,FALSE)</f>
        <v>0</v>
      </c>
      <c r="K240" s="742">
        <f t="shared" si="5"/>
        <v>0</v>
      </c>
    </row>
    <row r="241" spans="1:11" ht="60" x14ac:dyDescent="0.25">
      <c r="A241" s="737">
        <v>2107</v>
      </c>
      <c r="B241" s="737">
        <v>500</v>
      </c>
      <c r="C241" s="955" t="s">
        <v>3319</v>
      </c>
      <c r="D241" s="790" t="s">
        <v>235</v>
      </c>
      <c r="E241" s="790" t="s">
        <v>30</v>
      </c>
      <c r="F241" s="790" t="s">
        <v>31</v>
      </c>
      <c r="G241" s="790" t="s">
        <v>964</v>
      </c>
      <c r="H241" s="956" t="s">
        <v>24</v>
      </c>
      <c r="I241" s="742">
        <v>16</v>
      </c>
      <c r="J241" s="742">
        <f>VLOOKUP(A241,CENIK!$A$2:$F$191,6,FALSE)</f>
        <v>0</v>
      </c>
      <c r="K241" s="742">
        <f t="shared" si="5"/>
        <v>0</v>
      </c>
    </row>
    <row r="242" spans="1:11" ht="30" x14ac:dyDescent="0.25">
      <c r="A242" s="737">
        <v>22103</v>
      </c>
      <c r="B242" s="737">
        <v>500</v>
      </c>
      <c r="C242" s="955" t="s">
        <v>3320</v>
      </c>
      <c r="D242" s="790" t="s">
        <v>235</v>
      </c>
      <c r="E242" s="790" t="s">
        <v>30</v>
      </c>
      <c r="F242" s="790" t="s">
        <v>43</v>
      </c>
      <c r="G242" s="790" t="s">
        <v>48</v>
      </c>
      <c r="H242" s="956" t="s">
        <v>33</v>
      </c>
      <c r="I242" s="742">
        <v>38</v>
      </c>
      <c r="J242" s="742">
        <f>VLOOKUP(A242,CENIK!$A$2:$F$191,6,FALSE)</f>
        <v>0</v>
      </c>
      <c r="K242" s="742">
        <f t="shared" si="5"/>
        <v>0</v>
      </c>
    </row>
    <row r="243" spans="1:11" ht="30" x14ac:dyDescent="0.25">
      <c r="A243" s="737">
        <v>24405</v>
      </c>
      <c r="B243" s="737">
        <v>500</v>
      </c>
      <c r="C243" s="955" t="s">
        <v>3321</v>
      </c>
      <c r="D243" s="790" t="s">
        <v>235</v>
      </c>
      <c r="E243" s="790" t="s">
        <v>30</v>
      </c>
      <c r="F243" s="790" t="s">
        <v>43</v>
      </c>
      <c r="G243" s="790" t="s">
        <v>969</v>
      </c>
      <c r="H243" s="956" t="s">
        <v>24</v>
      </c>
      <c r="I243" s="742">
        <v>16</v>
      </c>
      <c r="J243" s="742">
        <f>VLOOKUP(A243,CENIK!$A$2:$F$191,6,FALSE)</f>
        <v>0</v>
      </c>
      <c r="K243" s="742">
        <f t="shared" si="5"/>
        <v>0</v>
      </c>
    </row>
    <row r="244" spans="1:11" ht="30" x14ac:dyDescent="0.25">
      <c r="A244" s="737">
        <v>31101</v>
      </c>
      <c r="B244" s="737">
        <v>500</v>
      </c>
      <c r="C244" s="955" t="s">
        <v>3322</v>
      </c>
      <c r="D244" s="790" t="s">
        <v>235</v>
      </c>
      <c r="E244" s="790" t="s">
        <v>30</v>
      </c>
      <c r="F244" s="790" t="s">
        <v>43</v>
      </c>
      <c r="G244" s="790" t="s">
        <v>970</v>
      </c>
      <c r="H244" s="956" t="s">
        <v>24</v>
      </c>
      <c r="I244" s="742">
        <v>8</v>
      </c>
      <c r="J244" s="742">
        <f>VLOOKUP(A244,CENIK!$A$2:$F$191,6,FALSE)</f>
        <v>0</v>
      </c>
      <c r="K244" s="742">
        <f t="shared" si="5"/>
        <v>0</v>
      </c>
    </row>
    <row r="245" spans="1:11" ht="30" x14ac:dyDescent="0.25">
      <c r="A245" s="737">
        <v>31602</v>
      </c>
      <c r="B245" s="737">
        <v>500</v>
      </c>
      <c r="C245" s="955" t="s">
        <v>3323</v>
      </c>
      <c r="D245" s="790" t="s">
        <v>235</v>
      </c>
      <c r="E245" s="790" t="s">
        <v>30</v>
      </c>
      <c r="F245" s="790" t="s">
        <v>43</v>
      </c>
      <c r="G245" s="790" t="s">
        <v>973</v>
      </c>
      <c r="H245" s="956" t="s">
        <v>33</v>
      </c>
      <c r="I245" s="742">
        <v>38</v>
      </c>
      <c r="J245" s="742">
        <f>VLOOKUP(A245,CENIK!$A$2:$F$191,6,FALSE)</f>
        <v>0</v>
      </c>
      <c r="K245" s="742">
        <f t="shared" si="5"/>
        <v>0</v>
      </c>
    </row>
    <row r="246" spans="1:11" ht="45" x14ac:dyDescent="0.25">
      <c r="A246" s="737">
        <v>32208</v>
      </c>
      <c r="B246" s="737">
        <v>500</v>
      </c>
      <c r="C246" s="955" t="s">
        <v>3324</v>
      </c>
      <c r="D246" s="790" t="s">
        <v>235</v>
      </c>
      <c r="E246" s="790" t="s">
        <v>30</v>
      </c>
      <c r="F246" s="790" t="s">
        <v>43</v>
      </c>
      <c r="G246" s="790" t="s">
        <v>974</v>
      </c>
      <c r="H246" s="956" t="s">
        <v>33</v>
      </c>
      <c r="I246" s="742">
        <v>38</v>
      </c>
      <c r="J246" s="742">
        <f>VLOOKUP(A246,CENIK!$A$2:$F$191,6,FALSE)</f>
        <v>0</v>
      </c>
      <c r="K246" s="742">
        <f t="shared" si="5"/>
        <v>0</v>
      </c>
    </row>
    <row r="247" spans="1:11" ht="75" x14ac:dyDescent="0.25">
      <c r="A247" s="737">
        <v>3303</v>
      </c>
      <c r="B247" s="737">
        <v>500</v>
      </c>
      <c r="C247" s="955" t="s">
        <v>3325</v>
      </c>
      <c r="D247" s="790" t="s">
        <v>235</v>
      </c>
      <c r="E247" s="790" t="s">
        <v>64</v>
      </c>
      <c r="F247" s="790" t="s">
        <v>77</v>
      </c>
      <c r="G247" s="790" t="s">
        <v>980</v>
      </c>
      <c r="H247" s="956" t="s">
        <v>10</v>
      </c>
      <c r="I247" s="742">
        <v>10</v>
      </c>
      <c r="J247" s="742">
        <f>VLOOKUP(A247,CENIK!$A$2:$F$191,6,FALSE)</f>
        <v>0</v>
      </c>
      <c r="K247" s="742">
        <f t="shared" si="5"/>
        <v>0</v>
      </c>
    </row>
    <row r="248" spans="1:11" ht="60" x14ac:dyDescent="0.25">
      <c r="A248" s="737">
        <v>4101</v>
      </c>
      <c r="B248" s="737">
        <v>500</v>
      </c>
      <c r="C248" s="955" t="s">
        <v>3326</v>
      </c>
      <c r="D248" s="790" t="s">
        <v>235</v>
      </c>
      <c r="E248" s="790" t="s">
        <v>85</v>
      </c>
      <c r="F248" s="790" t="s">
        <v>86</v>
      </c>
      <c r="G248" s="790" t="s">
        <v>459</v>
      </c>
      <c r="H248" s="956" t="s">
        <v>33</v>
      </c>
      <c r="I248" s="742">
        <v>94</v>
      </c>
      <c r="J248" s="742">
        <f>VLOOKUP(A248,CENIK!$A$2:$F$191,6,FALSE)</f>
        <v>0</v>
      </c>
      <c r="K248" s="742">
        <f t="shared" si="5"/>
        <v>0</v>
      </c>
    </row>
    <row r="249" spans="1:11" ht="60" x14ac:dyDescent="0.25">
      <c r="A249" s="737">
        <v>4105</v>
      </c>
      <c r="B249" s="737">
        <v>500</v>
      </c>
      <c r="C249" s="955" t="s">
        <v>3327</v>
      </c>
      <c r="D249" s="790" t="s">
        <v>235</v>
      </c>
      <c r="E249" s="790" t="s">
        <v>85</v>
      </c>
      <c r="F249" s="790" t="s">
        <v>86</v>
      </c>
      <c r="G249" s="790" t="s">
        <v>982</v>
      </c>
      <c r="H249" s="956" t="s">
        <v>24</v>
      </c>
      <c r="I249" s="742">
        <v>13</v>
      </c>
      <c r="J249" s="742">
        <f>VLOOKUP(A249,CENIK!$A$2:$F$191,6,FALSE)</f>
        <v>0</v>
      </c>
      <c r="K249" s="742">
        <f t="shared" si="5"/>
        <v>0</v>
      </c>
    </row>
    <row r="250" spans="1:11" ht="45" x14ac:dyDescent="0.25">
      <c r="A250" s="737">
        <v>4106</v>
      </c>
      <c r="B250" s="737">
        <v>500</v>
      </c>
      <c r="C250" s="955" t="s">
        <v>3328</v>
      </c>
      <c r="D250" s="790" t="s">
        <v>235</v>
      </c>
      <c r="E250" s="790" t="s">
        <v>85</v>
      </c>
      <c r="F250" s="790" t="s">
        <v>86</v>
      </c>
      <c r="G250" s="790" t="s">
        <v>89</v>
      </c>
      <c r="H250" s="956" t="s">
        <v>24</v>
      </c>
      <c r="I250" s="742">
        <v>8</v>
      </c>
      <c r="J250" s="742">
        <f>VLOOKUP(A250,CENIK!$A$2:$F$191,6,FALSE)</f>
        <v>0</v>
      </c>
      <c r="K250" s="742">
        <f t="shared" si="5"/>
        <v>0</v>
      </c>
    </row>
    <row r="251" spans="1:11" ht="45" x14ac:dyDescent="0.25">
      <c r="A251" s="737">
        <v>4118</v>
      </c>
      <c r="B251" s="737">
        <v>500</v>
      </c>
      <c r="C251" s="955" t="s">
        <v>3329</v>
      </c>
      <c r="D251" s="790" t="s">
        <v>235</v>
      </c>
      <c r="E251" s="790" t="s">
        <v>85</v>
      </c>
      <c r="F251" s="790" t="s">
        <v>86</v>
      </c>
      <c r="G251" s="790" t="s">
        <v>95</v>
      </c>
      <c r="H251" s="956" t="s">
        <v>24</v>
      </c>
      <c r="I251" s="742">
        <v>32</v>
      </c>
      <c r="J251" s="742">
        <f>VLOOKUP(A251,CENIK!$A$2:$F$191,6,FALSE)</f>
        <v>0</v>
      </c>
      <c r="K251" s="742">
        <f t="shared" si="5"/>
        <v>0</v>
      </c>
    </row>
    <row r="252" spans="1:11" ht="45" x14ac:dyDescent="0.25">
      <c r="A252" s="737">
        <v>4121</v>
      </c>
      <c r="B252" s="737">
        <v>500</v>
      </c>
      <c r="C252" s="955" t="s">
        <v>3330</v>
      </c>
      <c r="D252" s="790" t="s">
        <v>235</v>
      </c>
      <c r="E252" s="790" t="s">
        <v>85</v>
      </c>
      <c r="F252" s="790" t="s">
        <v>86</v>
      </c>
      <c r="G252" s="790" t="s">
        <v>986</v>
      </c>
      <c r="H252" s="956" t="s">
        <v>24</v>
      </c>
      <c r="I252" s="742">
        <v>5</v>
      </c>
      <c r="J252" s="742">
        <f>VLOOKUP(A252,CENIK!$A$2:$F$191,6,FALSE)</f>
        <v>0</v>
      </c>
      <c r="K252" s="742">
        <f t="shared" si="5"/>
        <v>0</v>
      </c>
    </row>
    <row r="253" spans="1:11" ht="30" x14ac:dyDescent="0.25">
      <c r="A253" s="737">
        <v>4124</v>
      </c>
      <c r="B253" s="737">
        <v>500</v>
      </c>
      <c r="C253" s="955" t="s">
        <v>3331</v>
      </c>
      <c r="D253" s="790" t="s">
        <v>235</v>
      </c>
      <c r="E253" s="790" t="s">
        <v>85</v>
      </c>
      <c r="F253" s="790" t="s">
        <v>86</v>
      </c>
      <c r="G253" s="790" t="s">
        <v>97</v>
      </c>
      <c r="H253" s="956" t="s">
        <v>22</v>
      </c>
      <c r="I253" s="742">
        <v>5</v>
      </c>
      <c r="J253" s="742">
        <f>VLOOKUP(A253,CENIK!$A$2:$F$191,6,FALSE)</f>
        <v>0</v>
      </c>
      <c r="K253" s="742">
        <f t="shared" si="5"/>
        <v>0</v>
      </c>
    </row>
    <row r="254" spans="1:11" ht="30" x14ac:dyDescent="0.25">
      <c r="A254" s="737">
        <v>4202</v>
      </c>
      <c r="B254" s="737">
        <v>500</v>
      </c>
      <c r="C254" s="955" t="s">
        <v>3332</v>
      </c>
      <c r="D254" s="790" t="s">
        <v>235</v>
      </c>
      <c r="E254" s="790" t="s">
        <v>85</v>
      </c>
      <c r="F254" s="790" t="s">
        <v>98</v>
      </c>
      <c r="G254" s="790" t="s">
        <v>100</v>
      </c>
      <c r="H254" s="956" t="s">
        <v>33</v>
      </c>
      <c r="I254" s="742">
        <v>24</v>
      </c>
      <c r="J254" s="742">
        <f>VLOOKUP(A254,CENIK!$A$2:$F$191,6,FALSE)</f>
        <v>0</v>
      </c>
      <c r="K254" s="742">
        <f t="shared" si="5"/>
        <v>0</v>
      </c>
    </row>
    <row r="255" spans="1:11" ht="75" x14ac:dyDescent="0.25">
      <c r="A255" s="737">
        <v>4203</v>
      </c>
      <c r="B255" s="737">
        <v>500</v>
      </c>
      <c r="C255" s="955" t="s">
        <v>3333</v>
      </c>
      <c r="D255" s="790" t="s">
        <v>235</v>
      </c>
      <c r="E255" s="790" t="s">
        <v>85</v>
      </c>
      <c r="F255" s="790" t="s">
        <v>98</v>
      </c>
      <c r="G255" s="790" t="s">
        <v>101</v>
      </c>
      <c r="H255" s="956" t="s">
        <v>24</v>
      </c>
      <c r="I255" s="742">
        <v>2.5</v>
      </c>
      <c r="J255" s="742">
        <f>VLOOKUP(A255,CENIK!$A$2:$F$191,6,FALSE)</f>
        <v>0</v>
      </c>
      <c r="K255" s="742">
        <f t="shared" si="5"/>
        <v>0</v>
      </c>
    </row>
    <row r="256" spans="1:11" ht="60" x14ac:dyDescent="0.25">
      <c r="A256" s="737">
        <v>4204</v>
      </c>
      <c r="B256" s="737">
        <v>500</v>
      </c>
      <c r="C256" s="955" t="s">
        <v>3334</v>
      </c>
      <c r="D256" s="790" t="s">
        <v>235</v>
      </c>
      <c r="E256" s="790" t="s">
        <v>85</v>
      </c>
      <c r="F256" s="790" t="s">
        <v>98</v>
      </c>
      <c r="G256" s="790" t="s">
        <v>102</v>
      </c>
      <c r="H256" s="956" t="s">
        <v>24</v>
      </c>
      <c r="I256" s="742">
        <v>13</v>
      </c>
      <c r="J256" s="742">
        <f>VLOOKUP(A256,CENIK!$A$2:$F$191,6,FALSE)</f>
        <v>0</v>
      </c>
      <c r="K256" s="742">
        <f t="shared" si="5"/>
        <v>0</v>
      </c>
    </row>
    <row r="257" spans="1:11" ht="60" x14ac:dyDescent="0.25">
      <c r="A257" s="737">
        <v>4206</v>
      </c>
      <c r="B257" s="737">
        <v>500</v>
      </c>
      <c r="C257" s="955" t="s">
        <v>3335</v>
      </c>
      <c r="D257" s="790" t="s">
        <v>235</v>
      </c>
      <c r="E257" s="790" t="s">
        <v>85</v>
      </c>
      <c r="F257" s="790" t="s">
        <v>98</v>
      </c>
      <c r="G257" s="790" t="s">
        <v>104</v>
      </c>
      <c r="H257" s="956" t="s">
        <v>24</v>
      </c>
      <c r="I257" s="742">
        <v>13</v>
      </c>
      <c r="J257" s="742">
        <f>VLOOKUP(A257,CENIK!$A$2:$F$191,6,FALSE)</f>
        <v>0</v>
      </c>
      <c r="K257" s="742">
        <f t="shared" si="5"/>
        <v>0</v>
      </c>
    </row>
    <row r="258" spans="1:11" ht="60" x14ac:dyDescent="0.25">
      <c r="A258" s="737">
        <v>4207</v>
      </c>
      <c r="B258" s="737">
        <v>500</v>
      </c>
      <c r="C258" s="955" t="s">
        <v>3336</v>
      </c>
      <c r="D258" s="790" t="s">
        <v>235</v>
      </c>
      <c r="E258" s="790" t="s">
        <v>85</v>
      </c>
      <c r="F258" s="790" t="s">
        <v>98</v>
      </c>
      <c r="G258" s="790" t="s">
        <v>990</v>
      </c>
      <c r="H258" s="956" t="s">
        <v>24</v>
      </c>
      <c r="I258" s="742">
        <v>5</v>
      </c>
      <c r="J258" s="742">
        <f>VLOOKUP(A258,CENIK!$A$2:$F$191,6,FALSE)</f>
        <v>0</v>
      </c>
      <c r="K258" s="742">
        <f t="shared" si="5"/>
        <v>0</v>
      </c>
    </row>
    <row r="259" spans="1:11" ht="135" x14ac:dyDescent="0.25">
      <c r="A259" s="737">
        <v>6101</v>
      </c>
      <c r="B259" s="737">
        <v>500</v>
      </c>
      <c r="C259" s="955" t="s">
        <v>3337</v>
      </c>
      <c r="D259" s="790" t="s">
        <v>235</v>
      </c>
      <c r="E259" s="790" t="s">
        <v>128</v>
      </c>
      <c r="F259" s="790" t="s">
        <v>129</v>
      </c>
      <c r="G259" s="790" t="s">
        <v>6304</v>
      </c>
      <c r="H259" s="956" t="s">
        <v>10</v>
      </c>
      <c r="I259" s="742">
        <v>18.7</v>
      </c>
      <c r="J259" s="742">
        <f>VLOOKUP(A259,CENIK!$A$2:$F$191,6,FALSE)</f>
        <v>0</v>
      </c>
      <c r="K259" s="742">
        <f t="shared" si="5"/>
        <v>0</v>
      </c>
    </row>
    <row r="260" spans="1:11" ht="120" x14ac:dyDescent="0.25">
      <c r="A260" s="737">
        <v>6204</v>
      </c>
      <c r="B260" s="737">
        <v>500</v>
      </c>
      <c r="C260" s="955" t="s">
        <v>3338</v>
      </c>
      <c r="D260" s="790" t="s">
        <v>235</v>
      </c>
      <c r="E260" s="790" t="s">
        <v>128</v>
      </c>
      <c r="F260" s="790" t="s">
        <v>132</v>
      </c>
      <c r="G260" s="790" t="s">
        <v>993</v>
      </c>
      <c r="H260" s="956" t="s">
        <v>6</v>
      </c>
      <c r="I260" s="742">
        <v>1</v>
      </c>
      <c r="J260" s="742">
        <f>VLOOKUP(A260,CENIK!$A$2:$F$191,6,FALSE)</f>
        <v>0</v>
      </c>
      <c r="K260" s="742">
        <f t="shared" si="5"/>
        <v>0</v>
      </c>
    </row>
    <row r="261" spans="1:11" ht="120" x14ac:dyDescent="0.25">
      <c r="A261" s="737">
        <v>6253</v>
      </c>
      <c r="B261" s="737">
        <v>500</v>
      </c>
      <c r="C261" s="955" t="s">
        <v>3339</v>
      </c>
      <c r="D261" s="790" t="s">
        <v>235</v>
      </c>
      <c r="E261" s="790" t="s">
        <v>128</v>
      </c>
      <c r="F261" s="790" t="s">
        <v>132</v>
      </c>
      <c r="G261" s="790" t="s">
        <v>1004</v>
      </c>
      <c r="H261" s="956" t="s">
        <v>6</v>
      </c>
      <c r="I261" s="742">
        <v>1</v>
      </c>
      <c r="J261" s="742">
        <f>VLOOKUP(A261,CENIK!$A$2:$F$191,6,FALSE)</f>
        <v>0</v>
      </c>
      <c r="K261" s="742">
        <f t="shared" si="5"/>
        <v>0</v>
      </c>
    </row>
    <row r="262" spans="1:11" ht="30" x14ac:dyDescent="0.25">
      <c r="A262" s="737">
        <v>6257</v>
      </c>
      <c r="B262" s="737">
        <v>500</v>
      </c>
      <c r="C262" s="955" t="s">
        <v>3340</v>
      </c>
      <c r="D262" s="790" t="s">
        <v>235</v>
      </c>
      <c r="E262" s="790" t="s">
        <v>128</v>
      </c>
      <c r="F262" s="790" t="s">
        <v>132</v>
      </c>
      <c r="G262" s="790" t="s">
        <v>136</v>
      </c>
      <c r="H262" s="956" t="s">
        <v>6</v>
      </c>
      <c r="I262" s="742">
        <v>1</v>
      </c>
      <c r="J262" s="742">
        <f>VLOOKUP(A262,CENIK!$A$2:$F$191,6,FALSE)</f>
        <v>0</v>
      </c>
      <c r="K262" s="742">
        <f t="shared" si="5"/>
        <v>0</v>
      </c>
    </row>
    <row r="263" spans="1:11" ht="345" x14ac:dyDescent="0.25">
      <c r="A263" s="737">
        <v>6301</v>
      </c>
      <c r="B263" s="737">
        <v>500</v>
      </c>
      <c r="C263" s="955" t="s">
        <v>3341</v>
      </c>
      <c r="D263" s="790" t="s">
        <v>235</v>
      </c>
      <c r="E263" s="790" t="s">
        <v>128</v>
      </c>
      <c r="F263" s="790" t="s">
        <v>140</v>
      </c>
      <c r="G263" s="790" t="s">
        <v>1005</v>
      </c>
      <c r="H263" s="956" t="s">
        <v>6</v>
      </c>
      <c r="I263" s="742">
        <v>2</v>
      </c>
      <c r="J263" s="742">
        <f>VLOOKUP(A263,CENIK!$A$2:$F$191,6,FALSE)</f>
        <v>0</v>
      </c>
      <c r="K263" s="742">
        <f t="shared" si="5"/>
        <v>0</v>
      </c>
    </row>
    <row r="264" spans="1:11" ht="120" x14ac:dyDescent="0.25">
      <c r="A264" s="737">
        <v>6302</v>
      </c>
      <c r="B264" s="737">
        <v>500</v>
      </c>
      <c r="C264" s="955" t="s">
        <v>3342</v>
      </c>
      <c r="D264" s="790" t="s">
        <v>235</v>
      </c>
      <c r="E264" s="790" t="s">
        <v>128</v>
      </c>
      <c r="F264" s="790" t="s">
        <v>140</v>
      </c>
      <c r="G264" s="790" t="s">
        <v>141</v>
      </c>
      <c r="H264" s="956" t="s">
        <v>6</v>
      </c>
      <c r="I264" s="742">
        <v>2</v>
      </c>
      <c r="J264" s="742">
        <f>VLOOKUP(A264,CENIK!$A$2:$F$191,6,FALSE)</f>
        <v>0</v>
      </c>
      <c r="K264" s="742">
        <f t="shared" si="5"/>
        <v>0</v>
      </c>
    </row>
    <row r="265" spans="1:11" ht="30" x14ac:dyDescent="0.25">
      <c r="A265" s="737">
        <v>6401</v>
      </c>
      <c r="B265" s="737">
        <v>500</v>
      </c>
      <c r="C265" s="955" t="s">
        <v>3343</v>
      </c>
      <c r="D265" s="790" t="s">
        <v>235</v>
      </c>
      <c r="E265" s="790" t="s">
        <v>128</v>
      </c>
      <c r="F265" s="790" t="s">
        <v>144</v>
      </c>
      <c r="G265" s="790" t="s">
        <v>145</v>
      </c>
      <c r="H265" s="956" t="s">
        <v>10</v>
      </c>
      <c r="I265" s="742">
        <v>18.7</v>
      </c>
      <c r="J265" s="742">
        <f>VLOOKUP(A265,CENIK!$A$2:$F$191,6,FALSE)</f>
        <v>0</v>
      </c>
      <c r="K265" s="742">
        <f t="shared" si="5"/>
        <v>0</v>
      </c>
    </row>
    <row r="266" spans="1:11" ht="30" x14ac:dyDescent="0.25">
      <c r="A266" s="737">
        <v>6402</v>
      </c>
      <c r="B266" s="737">
        <v>500</v>
      </c>
      <c r="C266" s="955" t="s">
        <v>3344</v>
      </c>
      <c r="D266" s="790" t="s">
        <v>235</v>
      </c>
      <c r="E266" s="790" t="s">
        <v>128</v>
      </c>
      <c r="F266" s="790" t="s">
        <v>144</v>
      </c>
      <c r="G266" s="790" t="s">
        <v>340</v>
      </c>
      <c r="H266" s="956" t="s">
        <v>10</v>
      </c>
      <c r="I266" s="742">
        <v>18.7</v>
      </c>
      <c r="J266" s="742">
        <f>VLOOKUP(A266,CENIK!$A$2:$F$191,6,FALSE)</f>
        <v>0</v>
      </c>
      <c r="K266" s="742">
        <f t="shared" si="5"/>
        <v>0</v>
      </c>
    </row>
    <row r="267" spans="1:11" ht="60" x14ac:dyDescent="0.25">
      <c r="A267" s="737">
        <v>6405</v>
      </c>
      <c r="B267" s="737">
        <v>500</v>
      </c>
      <c r="C267" s="955" t="s">
        <v>3345</v>
      </c>
      <c r="D267" s="790" t="s">
        <v>235</v>
      </c>
      <c r="E267" s="790" t="s">
        <v>128</v>
      </c>
      <c r="F267" s="790" t="s">
        <v>144</v>
      </c>
      <c r="G267" s="790" t="s">
        <v>146</v>
      </c>
      <c r="H267" s="956" t="s">
        <v>10</v>
      </c>
      <c r="I267" s="742">
        <v>18.7</v>
      </c>
      <c r="J267" s="742">
        <f>VLOOKUP(A267,CENIK!$A$2:$F$191,6,FALSE)</f>
        <v>0</v>
      </c>
      <c r="K267" s="742">
        <f t="shared" si="5"/>
        <v>0</v>
      </c>
    </row>
    <row r="268" spans="1:11" ht="30" x14ac:dyDescent="0.25">
      <c r="A268" s="737">
        <v>6501</v>
      </c>
      <c r="B268" s="737">
        <v>500</v>
      </c>
      <c r="C268" s="955" t="s">
        <v>3346</v>
      </c>
      <c r="D268" s="790" t="s">
        <v>235</v>
      </c>
      <c r="E268" s="790" t="s">
        <v>128</v>
      </c>
      <c r="F268" s="790" t="s">
        <v>147</v>
      </c>
      <c r="G268" s="790" t="s">
        <v>1007</v>
      </c>
      <c r="H268" s="956" t="s">
        <v>6</v>
      </c>
      <c r="I268" s="742">
        <v>1</v>
      </c>
      <c r="J268" s="742">
        <f>VLOOKUP(A268,CENIK!$A$2:$F$191,6,FALSE)</f>
        <v>0</v>
      </c>
      <c r="K268" s="742">
        <f t="shared" si="5"/>
        <v>0</v>
      </c>
    </row>
  </sheetData>
  <sheetProtection algorithmName="SHA-512" hashValue="30tWuft4nb2CxcXb2lqym0ns0cAb8HelNchbMG8Jh4W/CSKKMSvWZPuaUE++e4jBa7dMcG4NOUV3Z3tuKwdZaQ==" saltValue="vtgbF99bFi+WsDgSn1SVIQ==" spinCount="100000" sheet="1" objects="1" scenarios="1"/>
  <mergeCells count="4">
    <mergeCell ref="D17:E17"/>
    <mergeCell ref="D18:E24"/>
    <mergeCell ref="F18:F23"/>
    <mergeCell ref="F6:F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739"/>
  <sheetViews>
    <sheetView topLeftCell="C7" zoomScale="85" zoomScaleNormal="85" workbookViewId="0">
      <selection activeCell="E24" sqref="E24"/>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2" max="12" width="17.140625" customWidth="1"/>
  </cols>
  <sheetData>
    <row r="1" spans="1:11" ht="18.75" x14ac:dyDescent="0.25">
      <c r="F1" s="71" t="s">
        <v>327</v>
      </c>
    </row>
    <row r="2" spans="1:11" ht="26.25" x14ac:dyDescent="0.25">
      <c r="F2" s="104">
        <v>11</v>
      </c>
      <c r="G2" s="13" t="s">
        <v>309</v>
      </c>
      <c r="H2" s="14"/>
      <c r="I2" s="41"/>
      <c r="J2" s="41"/>
      <c r="K2" s="52"/>
    </row>
    <row r="4" spans="1:11" ht="26.25" x14ac:dyDescent="0.25">
      <c r="G4" s="16" t="s">
        <v>174</v>
      </c>
      <c r="J4" s="42"/>
      <c r="K4" s="42"/>
    </row>
    <row r="5" spans="1:11" x14ac:dyDescent="0.25">
      <c r="E5" s="17"/>
      <c r="F5" s="17"/>
    </row>
    <row r="6" spans="1:11" ht="18.75" x14ac:dyDescent="0.3">
      <c r="E6" s="18"/>
      <c r="F6" s="1116" t="s">
        <v>324</v>
      </c>
      <c r="G6" s="19" t="s">
        <v>175</v>
      </c>
      <c r="H6" s="20"/>
      <c r="I6" s="45"/>
      <c r="J6" s="45"/>
      <c r="K6" s="44" t="s">
        <v>151</v>
      </c>
    </row>
    <row r="7" spans="1:11" ht="18.75" x14ac:dyDescent="0.3">
      <c r="B7" s="129" t="s">
        <v>176</v>
      </c>
      <c r="C7" s="64"/>
      <c r="E7" s="18"/>
      <c r="F7" s="1117"/>
      <c r="G7" s="21" t="s">
        <v>177</v>
      </c>
      <c r="H7" s="25"/>
      <c r="I7" s="47"/>
      <c r="J7" s="47"/>
      <c r="K7" s="23">
        <f>SUM(K29:K35)</f>
        <v>0</v>
      </c>
    </row>
    <row r="8" spans="1:11" ht="18.75" x14ac:dyDescent="0.3">
      <c r="B8" s="130">
        <v>60</v>
      </c>
      <c r="C8" s="56"/>
      <c r="E8" s="18"/>
      <c r="F8" s="101">
        <v>60</v>
      </c>
      <c r="G8" s="21" t="s">
        <v>236</v>
      </c>
      <c r="H8" s="25"/>
      <c r="I8" s="47"/>
      <c r="J8" s="47"/>
      <c r="K8" s="26">
        <f t="shared" ref="K8:K23" si="0">SUMIF($B$40:$B$713,B8,$K$40:$K$713)</f>
        <v>0</v>
      </c>
    </row>
    <row r="9" spans="1:11" ht="18.75" x14ac:dyDescent="0.3">
      <c r="B9" s="130">
        <v>162</v>
      </c>
      <c r="C9" s="56"/>
      <c r="E9" s="18"/>
      <c r="F9" s="101">
        <v>162</v>
      </c>
      <c r="G9" s="21" t="s">
        <v>237</v>
      </c>
      <c r="H9" s="25"/>
      <c r="I9" s="47"/>
      <c r="J9" s="47"/>
      <c r="K9" s="26">
        <f t="shared" si="0"/>
        <v>0</v>
      </c>
    </row>
    <row r="10" spans="1:11" ht="18.75" x14ac:dyDescent="0.3">
      <c r="B10" s="130">
        <v>68</v>
      </c>
      <c r="C10" s="56"/>
      <c r="E10" s="18"/>
      <c r="F10" s="101">
        <v>163</v>
      </c>
      <c r="G10" s="21" t="s">
        <v>238</v>
      </c>
      <c r="H10" s="25"/>
      <c r="I10" s="47"/>
      <c r="J10" s="47"/>
      <c r="K10" s="26">
        <f t="shared" si="0"/>
        <v>0</v>
      </c>
    </row>
    <row r="11" spans="1:11" s="89" customFormat="1" ht="18.75" x14ac:dyDescent="0.3">
      <c r="A11" s="140"/>
      <c r="B11" s="141">
        <v>68</v>
      </c>
      <c r="C11" s="86"/>
      <c r="D11" s="87"/>
      <c r="E11" s="88"/>
      <c r="F11" s="122">
        <v>68</v>
      </c>
      <c r="G11" s="90" t="s">
        <v>239</v>
      </c>
      <c r="H11" s="91"/>
      <c r="I11" s="92"/>
      <c r="J11" s="92"/>
      <c r="K11" s="93">
        <f t="shared" si="0"/>
        <v>0</v>
      </c>
    </row>
    <row r="12" spans="1:11" ht="18.75" x14ac:dyDescent="0.3">
      <c r="B12" s="130">
        <v>237</v>
      </c>
      <c r="C12" s="56"/>
      <c r="E12" s="18"/>
      <c r="F12" s="101">
        <v>237</v>
      </c>
      <c r="G12" s="21" t="s">
        <v>240</v>
      </c>
      <c r="H12" s="25"/>
      <c r="I12" s="47"/>
      <c r="J12" s="47"/>
      <c r="K12" s="26">
        <f t="shared" si="0"/>
        <v>0</v>
      </c>
    </row>
    <row r="13" spans="1:11" ht="18.75" x14ac:dyDescent="0.3">
      <c r="B13" s="130">
        <v>161</v>
      </c>
      <c r="C13" s="56"/>
      <c r="E13" s="18"/>
      <c r="F13" s="101">
        <v>161</v>
      </c>
      <c r="G13" s="21" t="s">
        <v>241</v>
      </c>
      <c r="H13" s="25"/>
      <c r="I13" s="47"/>
      <c r="J13" s="47"/>
      <c r="K13" s="26">
        <f t="shared" si="0"/>
        <v>0</v>
      </c>
    </row>
    <row r="14" spans="1:11" ht="18.75" x14ac:dyDescent="0.3">
      <c r="B14" s="130">
        <v>48</v>
      </c>
      <c r="C14" s="56"/>
      <c r="E14" s="18"/>
      <c r="F14" s="101">
        <v>48</v>
      </c>
      <c r="G14" s="21" t="s">
        <v>242</v>
      </c>
      <c r="H14" s="25"/>
      <c r="I14" s="47"/>
      <c r="J14" s="47"/>
      <c r="K14" s="26">
        <f t="shared" si="0"/>
        <v>0</v>
      </c>
    </row>
    <row r="15" spans="1:11" ht="18.75" x14ac:dyDescent="0.3">
      <c r="B15" s="130">
        <v>47</v>
      </c>
      <c r="C15" s="56"/>
      <c r="E15" s="18"/>
      <c r="F15" s="101">
        <v>47</v>
      </c>
      <c r="G15" s="21" t="s">
        <v>243</v>
      </c>
      <c r="H15" s="25"/>
      <c r="I15" s="47"/>
      <c r="J15" s="47"/>
      <c r="K15" s="26">
        <f t="shared" si="0"/>
        <v>400</v>
      </c>
    </row>
    <row r="16" spans="1:11" ht="18.75" x14ac:dyDescent="0.3">
      <c r="B16" s="130">
        <v>169</v>
      </c>
      <c r="C16" s="56"/>
      <c r="E16" s="18"/>
      <c r="F16" s="101">
        <v>169</v>
      </c>
      <c r="G16" s="21" t="s">
        <v>244</v>
      </c>
      <c r="H16" s="25"/>
      <c r="I16" s="47"/>
      <c r="J16" s="47"/>
      <c r="K16" s="26">
        <f t="shared" si="0"/>
        <v>2050</v>
      </c>
    </row>
    <row r="17" spans="1:11" ht="18.75" x14ac:dyDescent="0.3">
      <c r="B17" s="130">
        <v>165</v>
      </c>
      <c r="C17" s="56"/>
      <c r="E17" s="18"/>
      <c r="F17" s="101">
        <v>165</v>
      </c>
      <c r="G17" s="21" t="s">
        <v>245</v>
      </c>
      <c r="H17" s="25"/>
      <c r="I17" s="47"/>
      <c r="J17" s="47"/>
      <c r="K17" s="26">
        <f t="shared" si="0"/>
        <v>0</v>
      </c>
    </row>
    <row r="18" spans="1:11" ht="18.75" x14ac:dyDescent="0.3">
      <c r="B18" s="130">
        <v>166</v>
      </c>
      <c r="C18" s="56"/>
      <c r="E18" s="18"/>
      <c r="F18" s="101">
        <v>166</v>
      </c>
      <c r="G18" s="21" t="s">
        <v>246</v>
      </c>
      <c r="H18" s="25"/>
      <c r="I18" s="47"/>
      <c r="J18" s="47"/>
      <c r="K18" s="26">
        <f t="shared" si="0"/>
        <v>0</v>
      </c>
    </row>
    <row r="19" spans="1:11" ht="18.75" x14ac:dyDescent="0.3">
      <c r="B19" s="130">
        <v>173</v>
      </c>
      <c r="C19" s="56"/>
      <c r="E19" s="18"/>
      <c r="F19" s="101">
        <v>173</v>
      </c>
      <c r="G19" s="21" t="s">
        <v>247</v>
      </c>
      <c r="H19" s="25"/>
      <c r="I19" s="47"/>
      <c r="J19" s="47"/>
      <c r="K19" s="26">
        <f t="shared" si="0"/>
        <v>0</v>
      </c>
    </row>
    <row r="20" spans="1:11" ht="18.75" x14ac:dyDescent="0.3">
      <c r="B20" s="130">
        <v>160</v>
      </c>
      <c r="C20" s="56"/>
      <c r="E20" s="18"/>
      <c r="F20" s="101">
        <v>160</v>
      </c>
      <c r="G20" s="24" t="s">
        <v>248</v>
      </c>
      <c r="H20" s="25"/>
      <c r="I20" s="47"/>
      <c r="J20" s="47"/>
      <c r="K20" s="26">
        <f t="shared" si="0"/>
        <v>0</v>
      </c>
    </row>
    <row r="21" spans="1:11" ht="18.75" x14ac:dyDescent="0.3">
      <c r="B21" s="130">
        <v>164</v>
      </c>
      <c r="C21" s="56"/>
      <c r="E21" s="18"/>
      <c r="F21" s="101">
        <v>164</v>
      </c>
      <c r="G21" s="24" t="s">
        <v>249</v>
      </c>
      <c r="H21" s="25"/>
      <c r="I21" s="47"/>
      <c r="J21" s="47"/>
      <c r="K21" s="26">
        <f t="shared" si="0"/>
        <v>0</v>
      </c>
    </row>
    <row r="22" spans="1:11" ht="18.75" x14ac:dyDescent="0.3">
      <c r="B22" s="130">
        <v>170</v>
      </c>
      <c r="C22" s="56"/>
      <c r="E22" s="18"/>
      <c r="F22" s="101">
        <v>170</v>
      </c>
      <c r="G22" s="24" t="s">
        <v>250</v>
      </c>
      <c r="H22" s="25"/>
      <c r="I22" s="47"/>
      <c r="J22" s="47"/>
      <c r="K22" s="26">
        <f t="shared" si="0"/>
        <v>0</v>
      </c>
    </row>
    <row r="23" spans="1:11" ht="18.75" x14ac:dyDescent="0.3">
      <c r="B23" s="130">
        <v>168</v>
      </c>
      <c r="C23" s="56"/>
      <c r="E23" s="18"/>
      <c r="F23" s="101">
        <v>168</v>
      </c>
      <c r="G23" s="24" t="s">
        <v>251</v>
      </c>
      <c r="H23" s="25"/>
      <c r="I23" s="47"/>
      <c r="J23" s="47"/>
      <c r="K23" s="26">
        <f t="shared" si="0"/>
        <v>0</v>
      </c>
    </row>
    <row r="24" spans="1:11" ht="18.75" x14ac:dyDescent="0.3">
      <c r="B24" s="142"/>
      <c r="C24" s="56"/>
      <c r="E24" s="18"/>
      <c r="F24" s="582" t="s">
        <v>458</v>
      </c>
      <c r="G24" s="583" t="s">
        <v>310</v>
      </c>
      <c r="H24" s="584"/>
      <c r="I24" s="585"/>
      <c r="J24" s="585"/>
      <c r="K24" s="586">
        <f>+'11 ČP'!K3</f>
        <v>0</v>
      </c>
    </row>
    <row r="25" spans="1:11" ht="18.75" x14ac:dyDescent="0.3">
      <c r="B25" s="131" t="s">
        <v>330</v>
      </c>
      <c r="C25" s="29"/>
      <c r="F25" s="101" t="s">
        <v>3355</v>
      </c>
      <c r="G25" s="30" t="s">
        <v>188</v>
      </c>
      <c r="H25" s="25"/>
      <c r="I25" s="47"/>
      <c r="J25" s="47"/>
      <c r="K25" s="26">
        <f>(SUM(K8:K24)*0.002)</f>
        <v>4.9000000000000004</v>
      </c>
    </row>
    <row r="26" spans="1:11" ht="18.75" x14ac:dyDescent="0.3">
      <c r="F26" s="72"/>
      <c r="G26" s="31"/>
      <c r="H26" s="20"/>
      <c r="I26" s="32" t="s">
        <v>172</v>
      </c>
      <c r="J26" s="32"/>
      <c r="K26" s="32">
        <f>SUM(K7:K25)</f>
        <v>2454.9</v>
      </c>
    </row>
    <row r="27" spans="1:11" ht="26.25" x14ac:dyDescent="0.25">
      <c r="D27" s="33" t="s">
        <v>177</v>
      </c>
    </row>
    <row r="28" spans="1:11" ht="30" x14ac:dyDescent="0.25">
      <c r="A28" s="132" t="s">
        <v>329</v>
      </c>
      <c r="B28" s="133"/>
      <c r="C28" s="656" t="s">
        <v>326</v>
      </c>
      <c r="D28" s="1107" t="s">
        <v>189</v>
      </c>
      <c r="E28" s="1108"/>
      <c r="F28" s="1" t="s">
        <v>190</v>
      </c>
      <c r="G28" s="1" t="s">
        <v>3</v>
      </c>
      <c r="H28" s="2" t="s">
        <v>4</v>
      </c>
      <c r="I28" s="48" t="s">
        <v>191</v>
      </c>
      <c r="J28" s="49" t="s">
        <v>192</v>
      </c>
      <c r="K28" s="120" t="s">
        <v>4568</v>
      </c>
    </row>
    <row r="29" spans="1:11" ht="120" x14ac:dyDescent="0.25">
      <c r="A29" s="128">
        <v>1101</v>
      </c>
      <c r="B29" s="134"/>
      <c r="C29" s="102" t="s">
        <v>3356</v>
      </c>
      <c r="D29" s="1109" t="s">
        <v>5</v>
      </c>
      <c r="E29" s="1110"/>
      <c r="F29" s="1115" t="s">
        <v>193</v>
      </c>
      <c r="G29" s="3" t="s">
        <v>194</v>
      </c>
      <c r="H29" s="4" t="s">
        <v>14</v>
      </c>
      <c r="I29" s="50">
        <v>1</v>
      </c>
      <c r="J29" s="661"/>
      <c r="K29" s="121">
        <f t="shared" ref="K29:K35" si="1">ROUND(J29*I29,2)</f>
        <v>0</v>
      </c>
    </row>
    <row r="30" spans="1:11" ht="30" x14ac:dyDescent="0.25">
      <c r="A30" s="128">
        <v>1102</v>
      </c>
      <c r="B30" s="134"/>
      <c r="C30" s="102" t="s">
        <v>3357</v>
      </c>
      <c r="D30" s="1111"/>
      <c r="E30" s="1112"/>
      <c r="F30" s="1115"/>
      <c r="G30" s="3" t="s">
        <v>195</v>
      </c>
      <c r="H30" s="4" t="s">
        <v>14</v>
      </c>
      <c r="I30" s="50">
        <v>1</v>
      </c>
      <c r="J30" s="661"/>
      <c r="K30" s="121">
        <f t="shared" si="1"/>
        <v>0</v>
      </c>
    </row>
    <row r="31" spans="1:11" ht="75" x14ac:dyDescent="0.25">
      <c r="A31" s="128">
        <v>1103</v>
      </c>
      <c r="B31" s="134"/>
      <c r="C31" s="102" t="s">
        <v>3358</v>
      </c>
      <c r="D31" s="1111"/>
      <c r="E31" s="1112"/>
      <c r="F31" s="1115"/>
      <c r="G31" s="3" t="s">
        <v>196</v>
      </c>
      <c r="H31" s="4" t="s">
        <v>14</v>
      </c>
      <c r="I31" s="50">
        <v>1</v>
      </c>
      <c r="J31" s="661"/>
      <c r="K31" s="121">
        <f t="shared" si="1"/>
        <v>0</v>
      </c>
    </row>
    <row r="32" spans="1:11" ht="45" x14ac:dyDescent="0.25">
      <c r="A32" s="128">
        <v>1104</v>
      </c>
      <c r="B32" s="134"/>
      <c r="C32" s="102" t="s">
        <v>3359</v>
      </c>
      <c r="D32" s="1111"/>
      <c r="E32" s="1112"/>
      <c r="F32" s="1115"/>
      <c r="G32" s="3" t="s">
        <v>197</v>
      </c>
      <c r="H32" s="4" t="s">
        <v>14</v>
      </c>
      <c r="I32" s="50">
        <v>1</v>
      </c>
      <c r="J32" s="661"/>
      <c r="K32" s="121">
        <f t="shared" si="1"/>
        <v>0</v>
      </c>
    </row>
    <row r="33" spans="1:11" ht="45" x14ac:dyDescent="0.25">
      <c r="A33" s="128">
        <v>1105</v>
      </c>
      <c r="B33" s="134"/>
      <c r="C33" s="102" t="s">
        <v>3360</v>
      </c>
      <c r="D33" s="1111"/>
      <c r="E33" s="1112"/>
      <c r="F33" s="1115"/>
      <c r="G33" s="3" t="s">
        <v>198</v>
      </c>
      <c r="H33" s="4" t="s">
        <v>14</v>
      </c>
      <c r="I33" s="50">
        <v>1</v>
      </c>
      <c r="J33" s="661"/>
      <c r="K33" s="121">
        <f t="shared" si="1"/>
        <v>0</v>
      </c>
    </row>
    <row r="34" spans="1:11" ht="105" x14ac:dyDescent="0.25">
      <c r="A34" s="128">
        <v>1106</v>
      </c>
      <c r="B34" s="134"/>
      <c r="C34" s="102" t="s">
        <v>3361</v>
      </c>
      <c r="D34" s="1111"/>
      <c r="E34" s="1112"/>
      <c r="F34" s="1115"/>
      <c r="G34" s="3" t="s">
        <v>199</v>
      </c>
      <c r="H34" s="59" t="s">
        <v>10</v>
      </c>
      <c r="I34" s="50">
        <v>1759</v>
      </c>
      <c r="J34" s="661"/>
      <c r="K34" s="121">
        <f t="shared" si="1"/>
        <v>0</v>
      </c>
    </row>
    <row r="35" spans="1:11" ht="30" x14ac:dyDescent="0.25">
      <c r="A35" s="135">
        <v>201</v>
      </c>
      <c r="B35" s="136" t="s">
        <v>328</v>
      </c>
      <c r="C35" s="102" t="s">
        <v>3362</v>
      </c>
      <c r="D35" s="1113"/>
      <c r="E35" s="1114"/>
      <c r="F35" s="3" t="s">
        <v>338</v>
      </c>
      <c r="G35" s="3" t="s">
        <v>339</v>
      </c>
      <c r="H35" s="4" t="s">
        <v>6</v>
      </c>
      <c r="I35" s="50">
        <v>1</v>
      </c>
      <c r="J35" s="50">
        <f>VLOOKUP(A35,CENIK!$A$2:$F$191,6,FALSE)</f>
        <v>0</v>
      </c>
      <c r="K35" s="121">
        <f t="shared" si="1"/>
        <v>0</v>
      </c>
    </row>
    <row r="36" spans="1:11" x14ac:dyDescent="0.25">
      <c r="B36" s="137"/>
      <c r="C36" s="34"/>
      <c r="D36" s="35"/>
      <c r="E36" s="35"/>
      <c r="F36" s="35"/>
      <c r="G36" s="35"/>
      <c r="H36" s="36"/>
      <c r="I36" s="51"/>
      <c r="J36" s="51"/>
      <c r="K36" s="51"/>
    </row>
    <row r="37" spans="1:11" x14ac:dyDescent="0.25">
      <c r="B37" s="137"/>
      <c r="C37" s="34"/>
      <c r="D37" s="35"/>
      <c r="E37" s="35"/>
      <c r="F37" s="35"/>
      <c r="G37" s="35"/>
      <c r="H37" s="36"/>
      <c r="I37" s="51"/>
      <c r="J37" s="51"/>
      <c r="K37" s="51"/>
    </row>
    <row r="38" spans="1:11" ht="26.25" x14ac:dyDescent="0.25">
      <c r="A38" s="128" t="s">
        <v>329</v>
      </c>
      <c r="B38" s="138"/>
      <c r="C38" s="37"/>
      <c r="D38" s="33" t="s">
        <v>200</v>
      </c>
      <c r="E38" s="38"/>
      <c r="F38" s="38"/>
      <c r="G38" s="35"/>
      <c r="H38" s="36"/>
      <c r="I38" s="51"/>
      <c r="J38" s="51"/>
      <c r="K38" s="51"/>
    </row>
    <row r="39" spans="1:11" ht="30" x14ac:dyDescent="0.25">
      <c r="A39" s="139" t="s">
        <v>0</v>
      </c>
      <c r="B39" s="134" t="s">
        <v>176</v>
      </c>
      <c r="C39" s="70" t="s">
        <v>325</v>
      </c>
      <c r="D39" s="1" t="s">
        <v>201</v>
      </c>
      <c r="E39" s="1" t="s">
        <v>189</v>
      </c>
      <c r="F39" s="1" t="s">
        <v>190</v>
      </c>
      <c r="G39" s="1" t="s">
        <v>3</v>
      </c>
      <c r="H39" s="2" t="s">
        <v>4</v>
      </c>
      <c r="I39" s="48" t="s">
        <v>191</v>
      </c>
      <c r="J39" s="49" t="s">
        <v>192</v>
      </c>
      <c r="K39" s="53" t="s">
        <v>4568</v>
      </c>
    </row>
    <row r="40" spans="1:11" ht="60" x14ac:dyDescent="0.25">
      <c r="A40" s="139">
        <v>1201</v>
      </c>
      <c r="B40" s="139">
        <v>60</v>
      </c>
      <c r="C40" s="102" t="s">
        <v>3363</v>
      </c>
      <c r="D40" s="658" t="s">
        <v>236</v>
      </c>
      <c r="E40" s="658" t="s">
        <v>7</v>
      </c>
      <c r="F40" s="658" t="s">
        <v>8</v>
      </c>
      <c r="G40" s="658" t="s">
        <v>9</v>
      </c>
      <c r="H40" s="85" t="s">
        <v>10</v>
      </c>
      <c r="I40" s="106">
        <v>256.27</v>
      </c>
      <c r="J40" s="106">
        <f>VLOOKUP(A40,CENIK!$A$2:$F$191,6,FALSE)</f>
        <v>0</v>
      </c>
      <c r="K40" s="106">
        <f t="shared" ref="K40:K103" si="2">ROUND(J40*I40,2)</f>
        <v>0</v>
      </c>
    </row>
    <row r="41" spans="1:11" ht="45" x14ac:dyDescent="0.25">
      <c r="A41" s="139">
        <v>1202</v>
      </c>
      <c r="B41" s="139">
        <v>60</v>
      </c>
      <c r="C41" s="102" t="s">
        <v>3364</v>
      </c>
      <c r="D41" s="658" t="s">
        <v>236</v>
      </c>
      <c r="E41" s="658" t="s">
        <v>7</v>
      </c>
      <c r="F41" s="658" t="s">
        <v>8</v>
      </c>
      <c r="G41" s="658" t="s">
        <v>11</v>
      </c>
      <c r="H41" s="85" t="s">
        <v>12</v>
      </c>
      <c r="I41" s="106">
        <v>8</v>
      </c>
      <c r="J41" s="106">
        <f>VLOOKUP(A41,CENIK!$A$2:$F$191,6,FALSE)</f>
        <v>0</v>
      </c>
      <c r="K41" s="106">
        <f t="shared" si="2"/>
        <v>0</v>
      </c>
    </row>
    <row r="42" spans="1:11" ht="60" x14ac:dyDescent="0.25">
      <c r="A42" s="139">
        <v>1203</v>
      </c>
      <c r="B42" s="139">
        <v>60</v>
      </c>
      <c r="C42" s="102" t="s">
        <v>3365</v>
      </c>
      <c r="D42" s="658" t="s">
        <v>236</v>
      </c>
      <c r="E42" s="658" t="s">
        <v>7</v>
      </c>
      <c r="F42" s="658" t="s">
        <v>8</v>
      </c>
      <c r="G42" s="658" t="s">
        <v>941</v>
      </c>
      <c r="H42" s="85" t="s">
        <v>10</v>
      </c>
      <c r="I42" s="106">
        <v>256.27</v>
      </c>
      <c r="J42" s="106">
        <f>VLOOKUP(A42,CENIK!$A$2:$F$191,6,FALSE)</f>
        <v>0</v>
      </c>
      <c r="K42" s="106">
        <f t="shared" si="2"/>
        <v>0</v>
      </c>
    </row>
    <row r="43" spans="1:11" ht="60" x14ac:dyDescent="0.25">
      <c r="A43" s="139">
        <v>1205</v>
      </c>
      <c r="B43" s="139">
        <v>60</v>
      </c>
      <c r="C43" s="102" t="s">
        <v>3366</v>
      </c>
      <c r="D43" s="658" t="s">
        <v>236</v>
      </c>
      <c r="E43" s="658" t="s">
        <v>7</v>
      </c>
      <c r="F43" s="658" t="s">
        <v>8</v>
      </c>
      <c r="G43" s="658" t="s">
        <v>942</v>
      </c>
      <c r="H43" s="85" t="s">
        <v>14</v>
      </c>
      <c r="I43" s="106">
        <v>1</v>
      </c>
      <c r="J43" s="106">
        <f>VLOOKUP(A43,CENIK!$A$2:$F$191,6,FALSE)</f>
        <v>0</v>
      </c>
      <c r="K43" s="106">
        <f t="shared" si="2"/>
        <v>0</v>
      </c>
    </row>
    <row r="44" spans="1:11" ht="75" x14ac:dyDescent="0.25">
      <c r="A44" s="139">
        <v>1211</v>
      </c>
      <c r="B44" s="139">
        <v>60</v>
      </c>
      <c r="C44" s="102" t="s">
        <v>3367</v>
      </c>
      <c r="D44" s="658" t="s">
        <v>236</v>
      </c>
      <c r="E44" s="658" t="s">
        <v>7</v>
      </c>
      <c r="F44" s="658" t="s">
        <v>8</v>
      </c>
      <c r="G44" s="658" t="s">
        <v>948</v>
      </c>
      <c r="H44" s="85" t="s">
        <v>14</v>
      </c>
      <c r="I44" s="106">
        <v>1</v>
      </c>
      <c r="J44" s="106">
        <f>VLOOKUP(A44,CENIK!$A$2:$F$191,6,FALSE)</f>
        <v>0</v>
      </c>
      <c r="K44" s="106">
        <f t="shared" si="2"/>
        <v>0</v>
      </c>
    </row>
    <row r="45" spans="1:11" ht="60" x14ac:dyDescent="0.25">
      <c r="A45" s="139">
        <v>1212</v>
      </c>
      <c r="B45" s="139">
        <v>60</v>
      </c>
      <c r="C45" s="102" t="s">
        <v>3368</v>
      </c>
      <c r="D45" s="658" t="s">
        <v>236</v>
      </c>
      <c r="E45" s="658" t="s">
        <v>7</v>
      </c>
      <c r="F45" s="658" t="s">
        <v>8</v>
      </c>
      <c r="G45" s="658" t="s">
        <v>949</v>
      </c>
      <c r="H45" s="85" t="s">
        <v>14</v>
      </c>
      <c r="I45" s="106">
        <v>1</v>
      </c>
      <c r="J45" s="106">
        <f>VLOOKUP(A45,CENIK!$A$2:$F$191,6,FALSE)</f>
        <v>0</v>
      </c>
      <c r="K45" s="106">
        <f t="shared" si="2"/>
        <v>0</v>
      </c>
    </row>
    <row r="46" spans="1:11" ht="60" x14ac:dyDescent="0.25">
      <c r="A46" s="139">
        <v>1213</v>
      </c>
      <c r="B46" s="139">
        <v>60</v>
      </c>
      <c r="C46" s="102" t="s">
        <v>3369</v>
      </c>
      <c r="D46" s="658" t="s">
        <v>236</v>
      </c>
      <c r="E46" s="658" t="s">
        <v>7</v>
      </c>
      <c r="F46" s="658" t="s">
        <v>8</v>
      </c>
      <c r="G46" s="658" t="s">
        <v>950</v>
      </c>
      <c r="H46" s="85" t="s">
        <v>14</v>
      </c>
      <c r="I46" s="106">
        <v>1</v>
      </c>
      <c r="J46" s="106">
        <f>VLOOKUP(A46,CENIK!$A$2:$F$191,6,FALSE)</f>
        <v>0</v>
      </c>
      <c r="K46" s="106">
        <f t="shared" si="2"/>
        <v>0</v>
      </c>
    </row>
    <row r="47" spans="1:11" ht="45" x14ac:dyDescent="0.25">
      <c r="A47" s="139">
        <v>1301</v>
      </c>
      <c r="B47" s="139">
        <v>60</v>
      </c>
      <c r="C47" s="102" t="s">
        <v>3370</v>
      </c>
      <c r="D47" s="658" t="s">
        <v>236</v>
      </c>
      <c r="E47" s="658" t="s">
        <v>7</v>
      </c>
      <c r="F47" s="658" t="s">
        <v>16</v>
      </c>
      <c r="G47" s="658" t="s">
        <v>17</v>
      </c>
      <c r="H47" s="85" t="s">
        <v>10</v>
      </c>
      <c r="I47" s="106">
        <v>256.27</v>
      </c>
      <c r="J47" s="106">
        <f>VLOOKUP(A47,CENIK!$A$2:$F$191,6,FALSE)</f>
        <v>0</v>
      </c>
      <c r="K47" s="106">
        <f t="shared" si="2"/>
        <v>0</v>
      </c>
    </row>
    <row r="48" spans="1:11" ht="150" x14ac:dyDescent="0.25">
      <c r="A48" s="139">
        <v>1302</v>
      </c>
      <c r="B48" s="139">
        <v>60</v>
      </c>
      <c r="C48" s="102" t="s">
        <v>3371</v>
      </c>
      <c r="D48" s="658" t="s">
        <v>236</v>
      </c>
      <c r="E48" s="658" t="s">
        <v>7</v>
      </c>
      <c r="F48" s="658" t="s">
        <v>16</v>
      </c>
      <c r="G48" s="658" t="s">
        <v>952</v>
      </c>
      <c r="H48" s="85" t="s">
        <v>10</v>
      </c>
      <c r="I48" s="106">
        <v>256.27</v>
      </c>
      <c r="J48" s="106">
        <f>VLOOKUP(A48,CENIK!$A$2:$F$191,6,FALSE)</f>
        <v>0</v>
      </c>
      <c r="K48" s="106">
        <f t="shared" si="2"/>
        <v>0</v>
      </c>
    </row>
    <row r="49" spans="1:11" ht="60" x14ac:dyDescent="0.25">
      <c r="A49" s="139">
        <v>1307</v>
      </c>
      <c r="B49" s="139">
        <v>60</v>
      </c>
      <c r="C49" s="102" t="s">
        <v>3372</v>
      </c>
      <c r="D49" s="658" t="s">
        <v>236</v>
      </c>
      <c r="E49" s="658" t="s">
        <v>7</v>
      </c>
      <c r="F49" s="658" t="s">
        <v>16</v>
      </c>
      <c r="G49" s="658" t="s">
        <v>19</v>
      </c>
      <c r="H49" s="85" t="s">
        <v>6</v>
      </c>
      <c r="I49" s="106">
        <v>8</v>
      </c>
      <c r="J49" s="106">
        <f>VLOOKUP(A49,CENIK!$A$2:$F$191,6,FALSE)</f>
        <v>0</v>
      </c>
      <c r="K49" s="106">
        <f t="shared" si="2"/>
        <v>0</v>
      </c>
    </row>
    <row r="50" spans="1:11" ht="30" x14ac:dyDescent="0.25">
      <c r="A50" s="139">
        <v>1401</v>
      </c>
      <c r="B50" s="139">
        <v>60</v>
      </c>
      <c r="C50" s="102" t="s">
        <v>3373</v>
      </c>
      <c r="D50" s="658" t="s">
        <v>236</v>
      </c>
      <c r="E50" s="658" t="s">
        <v>7</v>
      </c>
      <c r="F50" s="658" t="s">
        <v>27</v>
      </c>
      <c r="G50" s="658" t="s">
        <v>955</v>
      </c>
      <c r="H50" s="85" t="s">
        <v>22</v>
      </c>
      <c r="I50" s="106">
        <v>15</v>
      </c>
      <c r="J50" s="106">
        <f>VLOOKUP(A50,CENIK!$A$2:$F$191,6,FALSE)</f>
        <v>0</v>
      </c>
      <c r="K50" s="106">
        <f t="shared" si="2"/>
        <v>0</v>
      </c>
    </row>
    <row r="51" spans="1:11" ht="30" x14ac:dyDescent="0.25">
      <c r="A51" s="139">
        <v>1402</v>
      </c>
      <c r="B51" s="139">
        <v>60</v>
      </c>
      <c r="C51" s="102" t="s">
        <v>3374</v>
      </c>
      <c r="D51" s="658" t="s">
        <v>236</v>
      </c>
      <c r="E51" s="658" t="s">
        <v>7</v>
      </c>
      <c r="F51" s="658" t="s">
        <v>27</v>
      </c>
      <c r="G51" s="658" t="s">
        <v>956</v>
      </c>
      <c r="H51" s="85" t="s">
        <v>22</v>
      </c>
      <c r="I51" s="106">
        <v>15</v>
      </c>
      <c r="J51" s="106">
        <f>VLOOKUP(A51,CENIK!$A$2:$F$191,6,FALSE)</f>
        <v>0</v>
      </c>
      <c r="K51" s="106">
        <f t="shared" si="2"/>
        <v>0</v>
      </c>
    </row>
    <row r="52" spans="1:11" ht="30" x14ac:dyDescent="0.25">
      <c r="A52" s="139">
        <v>1403</v>
      </c>
      <c r="B52" s="139">
        <v>60</v>
      </c>
      <c r="C52" s="102" t="s">
        <v>3375</v>
      </c>
      <c r="D52" s="658" t="s">
        <v>236</v>
      </c>
      <c r="E52" s="658" t="s">
        <v>7</v>
      </c>
      <c r="F52" s="658" t="s">
        <v>27</v>
      </c>
      <c r="G52" s="658" t="s">
        <v>957</v>
      </c>
      <c r="H52" s="85" t="s">
        <v>22</v>
      </c>
      <c r="I52" s="106">
        <v>15</v>
      </c>
      <c r="J52" s="106">
        <f>VLOOKUP(A52,CENIK!$A$2:$F$191,6,FALSE)</f>
        <v>0</v>
      </c>
      <c r="K52" s="106">
        <f t="shared" si="2"/>
        <v>0</v>
      </c>
    </row>
    <row r="53" spans="1:11" ht="45" x14ac:dyDescent="0.25">
      <c r="A53" s="139">
        <v>12309</v>
      </c>
      <c r="B53" s="139">
        <v>60</v>
      </c>
      <c r="C53" s="102" t="s">
        <v>3376</v>
      </c>
      <c r="D53" s="658" t="s">
        <v>236</v>
      </c>
      <c r="E53" s="658" t="s">
        <v>30</v>
      </c>
      <c r="F53" s="658" t="s">
        <v>31</v>
      </c>
      <c r="G53" s="658" t="s">
        <v>34</v>
      </c>
      <c r="H53" s="85" t="s">
        <v>33</v>
      </c>
      <c r="I53" s="106">
        <v>512.54</v>
      </c>
      <c r="J53" s="106">
        <f>VLOOKUP(A53,CENIK!$A$2:$F$191,6,FALSE)</f>
        <v>0</v>
      </c>
      <c r="K53" s="106">
        <f t="shared" si="2"/>
        <v>0</v>
      </c>
    </row>
    <row r="54" spans="1:11" ht="30" x14ac:dyDescent="0.25">
      <c r="A54" s="139">
        <v>12328</v>
      </c>
      <c r="B54" s="139">
        <v>60</v>
      </c>
      <c r="C54" s="102" t="s">
        <v>3377</v>
      </c>
      <c r="D54" s="658" t="s">
        <v>236</v>
      </c>
      <c r="E54" s="658" t="s">
        <v>30</v>
      </c>
      <c r="F54" s="658" t="s">
        <v>31</v>
      </c>
      <c r="G54" s="658" t="s">
        <v>37</v>
      </c>
      <c r="H54" s="85" t="s">
        <v>10</v>
      </c>
      <c r="I54" s="106">
        <v>512.54</v>
      </c>
      <c r="J54" s="106">
        <f>VLOOKUP(A54,CENIK!$A$2:$F$191,6,FALSE)</f>
        <v>0</v>
      </c>
      <c r="K54" s="106">
        <f t="shared" si="2"/>
        <v>0</v>
      </c>
    </row>
    <row r="55" spans="1:11" ht="60" x14ac:dyDescent="0.25">
      <c r="A55" s="139">
        <v>21106</v>
      </c>
      <c r="B55" s="139">
        <v>60</v>
      </c>
      <c r="C55" s="102" t="s">
        <v>3378</v>
      </c>
      <c r="D55" s="658" t="s">
        <v>236</v>
      </c>
      <c r="E55" s="658" t="s">
        <v>30</v>
      </c>
      <c r="F55" s="658" t="s">
        <v>31</v>
      </c>
      <c r="G55" s="658" t="s">
        <v>965</v>
      </c>
      <c r="H55" s="85" t="s">
        <v>24</v>
      </c>
      <c r="I55" s="106">
        <v>205.05</v>
      </c>
      <c r="J55" s="106">
        <f>VLOOKUP(A55,CENIK!$A$2:$F$191,6,FALSE)</f>
        <v>0</v>
      </c>
      <c r="K55" s="106">
        <f t="shared" si="2"/>
        <v>0</v>
      </c>
    </row>
    <row r="56" spans="1:11" ht="30" x14ac:dyDescent="0.25">
      <c r="A56" s="139">
        <v>22103</v>
      </c>
      <c r="B56" s="139">
        <v>60</v>
      </c>
      <c r="C56" s="102" t="s">
        <v>3379</v>
      </c>
      <c r="D56" s="658" t="s">
        <v>236</v>
      </c>
      <c r="E56" s="658" t="s">
        <v>30</v>
      </c>
      <c r="F56" s="658" t="s">
        <v>43</v>
      </c>
      <c r="G56" s="658" t="s">
        <v>48</v>
      </c>
      <c r="H56" s="85" t="s">
        <v>33</v>
      </c>
      <c r="I56" s="106">
        <v>512.54</v>
      </c>
      <c r="J56" s="106">
        <f>VLOOKUP(A56,CENIK!$A$2:$F$191,6,FALSE)</f>
        <v>0</v>
      </c>
      <c r="K56" s="106">
        <f t="shared" si="2"/>
        <v>0</v>
      </c>
    </row>
    <row r="57" spans="1:11" ht="30" x14ac:dyDescent="0.25">
      <c r="A57" s="139">
        <v>24405</v>
      </c>
      <c r="B57" s="139">
        <v>60</v>
      </c>
      <c r="C57" s="102" t="s">
        <v>3380</v>
      </c>
      <c r="D57" s="658" t="s">
        <v>236</v>
      </c>
      <c r="E57" s="658" t="s">
        <v>30</v>
      </c>
      <c r="F57" s="658" t="s">
        <v>43</v>
      </c>
      <c r="G57" s="658" t="s">
        <v>969</v>
      </c>
      <c r="H57" s="85" t="s">
        <v>24</v>
      </c>
      <c r="I57" s="106">
        <v>205.02</v>
      </c>
      <c r="J57" s="106">
        <f>VLOOKUP(A57,CENIK!$A$2:$F$191,6,FALSE)</f>
        <v>0</v>
      </c>
      <c r="K57" s="106">
        <f t="shared" si="2"/>
        <v>0</v>
      </c>
    </row>
    <row r="58" spans="1:11" ht="75" x14ac:dyDescent="0.25">
      <c r="A58" s="139">
        <v>31302</v>
      </c>
      <c r="B58" s="139">
        <v>60</v>
      </c>
      <c r="C58" s="102" t="s">
        <v>3381</v>
      </c>
      <c r="D58" s="658" t="s">
        <v>236</v>
      </c>
      <c r="E58" s="658" t="s">
        <v>30</v>
      </c>
      <c r="F58" s="658" t="s">
        <v>43</v>
      </c>
      <c r="G58" s="658" t="s">
        <v>971</v>
      </c>
      <c r="H58" s="85" t="s">
        <v>24</v>
      </c>
      <c r="I58" s="106">
        <v>102.51</v>
      </c>
      <c r="J58" s="106">
        <f>VLOOKUP(A58,CENIK!$A$2:$F$191,6,FALSE)</f>
        <v>0</v>
      </c>
      <c r="K58" s="106">
        <f t="shared" si="2"/>
        <v>0</v>
      </c>
    </row>
    <row r="59" spans="1:11" ht="30" x14ac:dyDescent="0.25">
      <c r="A59" s="139">
        <v>31602</v>
      </c>
      <c r="B59" s="139">
        <v>60</v>
      </c>
      <c r="C59" s="102" t="s">
        <v>3382</v>
      </c>
      <c r="D59" s="658" t="s">
        <v>236</v>
      </c>
      <c r="E59" s="658" t="s">
        <v>30</v>
      </c>
      <c r="F59" s="658" t="s">
        <v>43</v>
      </c>
      <c r="G59" s="658" t="s">
        <v>973</v>
      </c>
      <c r="H59" s="85" t="s">
        <v>33</v>
      </c>
      <c r="I59" s="106">
        <v>512.54</v>
      </c>
      <c r="J59" s="106">
        <f>VLOOKUP(A59,CENIK!$A$2:$F$191,6,FALSE)</f>
        <v>0</v>
      </c>
      <c r="K59" s="106">
        <f t="shared" si="2"/>
        <v>0</v>
      </c>
    </row>
    <row r="60" spans="1:11" ht="45" x14ac:dyDescent="0.25">
      <c r="A60" s="139">
        <v>32311</v>
      </c>
      <c r="B60" s="139">
        <v>60</v>
      </c>
      <c r="C60" s="102" t="s">
        <v>3383</v>
      </c>
      <c r="D60" s="658" t="s">
        <v>236</v>
      </c>
      <c r="E60" s="658" t="s">
        <v>30</v>
      </c>
      <c r="F60" s="658" t="s">
        <v>43</v>
      </c>
      <c r="G60" s="658" t="s">
        <v>975</v>
      </c>
      <c r="H60" s="85" t="s">
        <v>33</v>
      </c>
      <c r="I60" s="106">
        <v>512.54</v>
      </c>
      <c r="J60" s="106">
        <f>VLOOKUP(A60,CENIK!$A$2:$F$191,6,FALSE)</f>
        <v>0</v>
      </c>
      <c r="K60" s="106">
        <f t="shared" si="2"/>
        <v>0</v>
      </c>
    </row>
    <row r="61" spans="1:11" ht="60" x14ac:dyDescent="0.25">
      <c r="A61" s="139">
        <v>4101</v>
      </c>
      <c r="B61" s="139">
        <v>60</v>
      </c>
      <c r="C61" s="102" t="s">
        <v>3384</v>
      </c>
      <c r="D61" s="658" t="s">
        <v>236</v>
      </c>
      <c r="E61" s="658" t="s">
        <v>85</v>
      </c>
      <c r="F61" s="658" t="s">
        <v>86</v>
      </c>
      <c r="G61" s="658" t="s">
        <v>459</v>
      </c>
      <c r="H61" s="85" t="s">
        <v>33</v>
      </c>
      <c r="I61" s="106">
        <v>994.33</v>
      </c>
      <c r="J61" s="106">
        <f>VLOOKUP(A61,CENIK!$A$2:$F$191,6,FALSE)</f>
        <v>0</v>
      </c>
      <c r="K61" s="106">
        <f t="shared" si="2"/>
        <v>0</v>
      </c>
    </row>
    <row r="62" spans="1:11" ht="60" x14ac:dyDescent="0.25">
      <c r="A62" s="139">
        <v>4105</v>
      </c>
      <c r="B62" s="139">
        <v>60</v>
      </c>
      <c r="C62" s="102" t="s">
        <v>3385</v>
      </c>
      <c r="D62" s="658" t="s">
        <v>236</v>
      </c>
      <c r="E62" s="658" t="s">
        <v>85</v>
      </c>
      <c r="F62" s="657" t="s">
        <v>86</v>
      </c>
      <c r="G62" s="658" t="s">
        <v>982</v>
      </c>
      <c r="H62" s="85" t="s">
        <v>24</v>
      </c>
      <c r="I62" s="106">
        <v>231.16</v>
      </c>
      <c r="J62" s="106">
        <f>VLOOKUP(A62,CENIK!$A$2:$F$191,6,FALSE)</f>
        <v>0</v>
      </c>
      <c r="K62" s="106">
        <f t="shared" si="2"/>
        <v>0</v>
      </c>
    </row>
    <row r="63" spans="1:11" ht="45" x14ac:dyDescent="0.25">
      <c r="A63" s="139">
        <v>4106</v>
      </c>
      <c r="B63" s="139">
        <v>60</v>
      </c>
      <c r="C63" s="102" t="s">
        <v>3386</v>
      </c>
      <c r="D63" s="658" t="s">
        <v>236</v>
      </c>
      <c r="E63" s="658" t="s">
        <v>85</v>
      </c>
      <c r="F63" s="658" t="s">
        <v>86</v>
      </c>
      <c r="G63" s="658" t="s">
        <v>89</v>
      </c>
      <c r="H63" s="85" t="s">
        <v>24</v>
      </c>
      <c r="I63" s="106">
        <v>477.69</v>
      </c>
      <c r="J63" s="106">
        <f>VLOOKUP(A63,CENIK!$A$2:$F$191,6,FALSE)</f>
        <v>0</v>
      </c>
      <c r="K63" s="106">
        <f t="shared" si="2"/>
        <v>0</v>
      </c>
    </row>
    <row r="64" spans="1:11" ht="45" x14ac:dyDescent="0.25">
      <c r="A64" s="139">
        <v>4117</v>
      </c>
      <c r="B64" s="139">
        <v>60</v>
      </c>
      <c r="C64" s="102" t="s">
        <v>3387</v>
      </c>
      <c r="D64" s="658" t="s">
        <v>236</v>
      </c>
      <c r="E64" s="658" t="s">
        <v>85</v>
      </c>
      <c r="F64" s="658" t="s">
        <v>86</v>
      </c>
      <c r="G64" s="658" t="s">
        <v>94</v>
      </c>
      <c r="H64" s="85" t="s">
        <v>24</v>
      </c>
      <c r="I64" s="106">
        <v>35</v>
      </c>
      <c r="J64" s="106">
        <f>VLOOKUP(A64,CENIK!$A$2:$F$191,6,FALSE)</f>
        <v>0</v>
      </c>
      <c r="K64" s="106">
        <f t="shared" si="2"/>
        <v>0</v>
      </c>
    </row>
    <row r="65" spans="1:11" ht="45" x14ac:dyDescent="0.25">
      <c r="A65" s="139">
        <v>4121</v>
      </c>
      <c r="B65" s="139">
        <v>60</v>
      </c>
      <c r="C65" s="102" t="s">
        <v>3388</v>
      </c>
      <c r="D65" s="658" t="s">
        <v>236</v>
      </c>
      <c r="E65" s="658" t="s">
        <v>85</v>
      </c>
      <c r="F65" s="658" t="s">
        <v>86</v>
      </c>
      <c r="G65" s="658" t="s">
        <v>986</v>
      </c>
      <c r="H65" s="85" t="s">
        <v>24</v>
      </c>
      <c r="I65" s="106">
        <v>14</v>
      </c>
      <c r="J65" s="106">
        <f>VLOOKUP(A65,CENIK!$A$2:$F$191,6,FALSE)</f>
        <v>0</v>
      </c>
      <c r="K65" s="106">
        <f t="shared" si="2"/>
        <v>0</v>
      </c>
    </row>
    <row r="66" spans="1:11" ht="45" x14ac:dyDescent="0.25">
      <c r="A66" s="139">
        <v>4123</v>
      </c>
      <c r="B66" s="139">
        <v>60</v>
      </c>
      <c r="C66" s="102" t="s">
        <v>3389</v>
      </c>
      <c r="D66" s="658" t="s">
        <v>236</v>
      </c>
      <c r="E66" s="658" t="s">
        <v>85</v>
      </c>
      <c r="F66" s="658" t="s">
        <v>86</v>
      </c>
      <c r="G66" s="658" t="s">
        <v>988</v>
      </c>
      <c r="H66" s="85" t="s">
        <v>24</v>
      </c>
      <c r="I66" s="106">
        <v>231.16</v>
      </c>
      <c r="J66" s="106">
        <f>VLOOKUP(A66,CENIK!$A$2:$F$191,6,FALSE)</f>
        <v>0</v>
      </c>
      <c r="K66" s="106">
        <f t="shared" si="2"/>
        <v>0</v>
      </c>
    </row>
    <row r="67" spans="1:11" ht="30" x14ac:dyDescent="0.25">
      <c r="A67" s="139">
        <v>4202</v>
      </c>
      <c r="B67" s="139">
        <v>60</v>
      </c>
      <c r="C67" s="102" t="s">
        <v>3390</v>
      </c>
      <c r="D67" s="658" t="s">
        <v>236</v>
      </c>
      <c r="E67" s="658" t="s">
        <v>85</v>
      </c>
      <c r="F67" s="658" t="s">
        <v>98</v>
      </c>
      <c r="G67" s="658" t="s">
        <v>100</v>
      </c>
      <c r="H67" s="85" t="s">
        <v>33</v>
      </c>
      <c r="I67" s="106">
        <v>320.33999999999997</v>
      </c>
      <c r="J67" s="106">
        <f>VLOOKUP(A67,CENIK!$A$2:$F$191,6,FALSE)</f>
        <v>0</v>
      </c>
      <c r="K67" s="106">
        <f t="shared" si="2"/>
        <v>0</v>
      </c>
    </row>
    <row r="68" spans="1:11" ht="75" x14ac:dyDescent="0.25">
      <c r="A68" s="139">
        <v>4203</v>
      </c>
      <c r="B68" s="139">
        <v>60</v>
      </c>
      <c r="C68" s="102" t="s">
        <v>3391</v>
      </c>
      <c r="D68" s="658" t="s">
        <v>236</v>
      </c>
      <c r="E68" s="658" t="s">
        <v>85</v>
      </c>
      <c r="F68" s="658" t="s">
        <v>98</v>
      </c>
      <c r="G68" s="658" t="s">
        <v>101</v>
      </c>
      <c r="H68" s="85" t="s">
        <v>24</v>
      </c>
      <c r="I68" s="106">
        <v>32.03</v>
      </c>
      <c r="J68" s="106">
        <f>VLOOKUP(A68,CENIK!$A$2:$F$191,6,FALSE)</f>
        <v>0</v>
      </c>
      <c r="K68" s="106">
        <f t="shared" si="2"/>
        <v>0</v>
      </c>
    </row>
    <row r="69" spans="1:11" ht="60" x14ac:dyDescent="0.25">
      <c r="A69" s="139">
        <v>4204</v>
      </c>
      <c r="B69" s="139">
        <v>60</v>
      </c>
      <c r="C69" s="102" t="s">
        <v>3392</v>
      </c>
      <c r="D69" s="658" t="s">
        <v>236</v>
      </c>
      <c r="E69" s="658" t="s">
        <v>85</v>
      </c>
      <c r="F69" s="658" t="s">
        <v>98</v>
      </c>
      <c r="G69" s="658" t="s">
        <v>102</v>
      </c>
      <c r="H69" s="85" t="s">
        <v>24</v>
      </c>
      <c r="I69" s="106">
        <v>163.61000000000001</v>
      </c>
      <c r="J69" s="106">
        <f>VLOOKUP(A69,CENIK!$A$2:$F$191,6,FALSE)</f>
        <v>0</v>
      </c>
      <c r="K69" s="106">
        <f t="shared" si="2"/>
        <v>0</v>
      </c>
    </row>
    <row r="70" spans="1:11" ht="60" x14ac:dyDescent="0.25">
      <c r="A70" s="139">
        <v>4206</v>
      </c>
      <c r="B70" s="139">
        <v>60</v>
      </c>
      <c r="C70" s="102" t="s">
        <v>3393</v>
      </c>
      <c r="D70" s="658" t="s">
        <v>236</v>
      </c>
      <c r="E70" s="658" t="s">
        <v>85</v>
      </c>
      <c r="F70" s="658" t="s">
        <v>98</v>
      </c>
      <c r="G70" s="658" t="s">
        <v>104</v>
      </c>
      <c r="H70" s="85" t="s">
        <v>24</v>
      </c>
      <c r="I70" s="106">
        <v>231.16</v>
      </c>
      <c r="J70" s="106">
        <f>VLOOKUP(A70,CENIK!$A$2:$F$191,6,FALSE)</f>
        <v>0</v>
      </c>
      <c r="K70" s="106">
        <f t="shared" si="2"/>
        <v>0</v>
      </c>
    </row>
    <row r="71" spans="1:11" ht="60" x14ac:dyDescent="0.25">
      <c r="A71" s="139">
        <v>4207</v>
      </c>
      <c r="B71" s="139">
        <v>60</v>
      </c>
      <c r="C71" s="102" t="s">
        <v>3394</v>
      </c>
      <c r="D71" s="658" t="s">
        <v>236</v>
      </c>
      <c r="E71" s="658" t="s">
        <v>85</v>
      </c>
      <c r="F71" s="658" t="s">
        <v>98</v>
      </c>
      <c r="G71" s="658" t="s">
        <v>990</v>
      </c>
      <c r="H71" s="85" t="s">
        <v>24</v>
      </c>
      <c r="I71" s="106">
        <v>5</v>
      </c>
      <c r="J71" s="106">
        <f>VLOOKUP(A71,CENIK!$A$2:$F$191,6,FALSE)</f>
        <v>0</v>
      </c>
      <c r="K71" s="106">
        <f t="shared" si="2"/>
        <v>0</v>
      </c>
    </row>
    <row r="72" spans="1:11" ht="45" x14ac:dyDescent="0.25">
      <c r="A72" s="139">
        <v>5101</v>
      </c>
      <c r="B72" s="139">
        <v>60</v>
      </c>
      <c r="C72" s="102" t="s">
        <v>3395</v>
      </c>
      <c r="D72" s="658" t="s">
        <v>236</v>
      </c>
      <c r="E72" s="658" t="s">
        <v>106</v>
      </c>
      <c r="F72" s="658" t="s">
        <v>107</v>
      </c>
      <c r="G72" s="658" t="s">
        <v>108</v>
      </c>
      <c r="H72" s="85" t="s">
        <v>6</v>
      </c>
      <c r="I72" s="106">
        <v>2</v>
      </c>
      <c r="J72" s="106">
        <f>VLOOKUP(A72,CENIK!$A$2:$F$191,6,FALSE)</f>
        <v>0</v>
      </c>
      <c r="K72" s="106">
        <f t="shared" si="2"/>
        <v>0</v>
      </c>
    </row>
    <row r="73" spans="1:11" ht="75" x14ac:dyDescent="0.25">
      <c r="A73" s="139">
        <v>5108</v>
      </c>
      <c r="B73" s="139">
        <v>60</v>
      </c>
      <c r="C73" s="102" t="s">
        <v>3396</v>
      </c>
      <c r="D73" s="658" t="s">
        <v>236</v>
      </c>
      <c r="E73" s="658" t="s">
        <v>106</v>
      </c>
      <c r="F73" s="658" t="s">
        <v>107</v>
      </c>
      <c r="G73" s="658" t="s">
        <v>112</v>
      </c>
      <c r="H73" s="85" t="s">
        <v>113</v>
      </c>
      <c r="I73" s="106">
        <v>15</v>
      </c>
      <c r="J73" s="106">
        <f>VLOOKUP(A73,CENIK!$A$2:$F$191,6,FALSE)</f>
        <v>0</v>
      </c>
      <c r="K73" s="106">
        <f t="shared" si="2"/>
        <v>0</v>
      </c>
    </row>
    <row r="74" spans="1:11" ht="135" x14ac:dyDescent="0.25">
      <c r="A74" s="139">
        <v>6101</v>
      </c>
      <c r="B74" s="139">
        <v>60</v>
      </c>
      <c r="C74" s="102" t="s">
        <v>3397</v>
      </c>
      <c r="D74" s="658" t="s">
        <v>236</v>
      </c>
      <c r="E74" s="658" t="s">
        <v>128</v>
      </c>
      <c r="F74" s="658" t="s">
        <v>129</v>
      </c>
      <c r="G74" s="658" t="s">
        <v>6304</v>
      </c>
      <c r="H74" s="85" t="s">
        <v>10</v>
      </c>
      <c r="I74" s="106">
        <v>256.27</v>
      </c>
      <c r="J74" s="106">
        <f>VLOOKUP(A74,CENIK!$A$2:$F$191,6,FALSE)</f>
        <v>0</v>
      </c>
      <c r="K74" s="106">
        <f t="shared" si="2"/>
        <v>0</v>
      </c>
    </row>
    <row r="75" spans="1:11" ht="120" x14ac:dyDescent="0.25">
      <c r="A75" s="139">
        <v>6202</v>
      </c>
      <c r="B75" s="139">
        <v>60</v>
      </c>
      <c r="C75" s="102" t="s">
        <v>3398</v>
      </c>
      <c r="D75" s="658" t="s">
        <v>236</v>
      </c>
      <c r="E75" s="658" t="s">
        <v>128</v>
      </c>
      <c r="F75" s="658" t="s">
        <v>132</v>
      </c>
      <c r="G75" s="658" t="s">
        <v>991</v>
      </c>
      <c r="H75" s="85" t="s">
        <v>6</v>
      </c>
      <c r="I75" s="106">
        <v>5</v>
      </c>
      <c r="J75" s="106">
        <f>VLOOKUP(A75,CENIK!$A$2:$F$191,6,FALSE)</f>
        <v>0</v>
      </c>
      <c r="K75" s="106">
        <f t="shared" si="2"/>
        <v>0</v>
      </c>
    </row>
    <row r="76" spans="1:11" ht="120" x14ac:dyDescent="0.25">
      <c r="A76" s="139">
        <v>6204</v>
      </c>
      <c r="B76" s="139">
        <v>60</v>
      </c>
      <c r="C76" s="102" t="s">
        <v>3399</v>
      </c>
      <c r="D76" s="658" t="s">
        <v>236</v>
      </c>
      <c r="E76" s="658" t="s">
        <v>128</v>
      </c>
      <c r="F76" s="658" t="s">
        <v>132</v>
      </c>
      <c r="G76" s="658" t="s">
        <v>993</v>
      </c>
      <c r="H76" s="85" t="s">
        <v>6</v>
      </c>
      <c r="I76" s="106">
        <v>3</v>
      </c>
      <c r="J76" s="106">
        <f>VLOOKUP(A76,CENIK!$A$2:$F$191,6,FALSE)</f>
        <v>0</v>
      </c>
      <c r="K76" s="106">
        <f t="shared" si="2"/>
        <v>0</v>
      </c>
    </row>
    <row r="77" spans="1:11" ht="120" x14ac:dyDescent="0.25">
      <c r="A77" s="139">
        <v>6253</v>
      </c>
      <c r="B77" s="139">
        <v>60</v>
      </c>
      <c r="C77" s="102" t="s">
        <v>3400</v>
      </c>
      <c r="D77" s="658" t="s">
        <v>236</v>
      </c>
      <c r="E77" s="658" t="s">
        <v>128</v>
      </c>
      <c r="F77" s="657" t="s">
        <v>132</v>
      </c>
      <c r="G77" s="658" t="s">
        <v>1004</v>
      </c>
      <c r="H77" s="85" t="s">
        <v>6</v>
      </c>
      <c r="I77" s="106">
        <v>8</v>
      </c>
      <c r="J77" s="106">
        <f>VLOOKUP(A77,CENIK!$A$2:$F$191,6,FALSE)</f>
        <v>0</v>
      </c>
      <c r="K77" s="106">
        <f t="shared" si="2"/>
        <v>0</v>
      </c>
    </row>
    <row r="78" spans="1:11" ht="30" x14ac:dyDescent="0.25">
      <c r="A78" s="139">
        <v>6258</v>
      </c>
      <c r="B78" s="139">
        <v>60</v>
      </c>
      <c r="C78" s="102" t="s">
        <v>3401</v>
      </c>
      <c r="D78" s="658" t="s">
        <v>236</v>
      </c>
      <c r="E78" s="658" t="s">
        <v>128</v>
      </c>
      <c r="F78" s="658" t="s">
        <v>132</v>
      </c>
      <c r="G78" s="658" t="s">
        <v>137</v>
      </c>
      <c r="H78" s="85" t="s">
        <v>6</v>
      </c>
      <c r="I78" s="106">
        <v>1</v>
      </c>
      <c r="J78" s="106">
        <f>VLOOKUP(A78,CENIK!$A$2:$F$191,6,FALSE)</f>
        <v>0</v>
      </c>
      <c r="K78" s="106">
        <f t="shared" si="2"/>
        <v>0</v>
      </c>
    </row>
    <row r="79" spans="1:11" ht="345" x14ac:dyDescent="0.25">
      <c r="A79" s="139">
        <v>6301</v>
      </c>
      <c r="B79" s="139">
        <v>60</v>
      </c>
      <c r="C79" s="102" t="s">
        <v>3402</v>
      </c>
      <c r="D79" s="658" t="s">
        <v>236</v>
      </c>
      <c r="E79" s="658" t="s">
        <v>128</v>
      </c>
      <c r="F79" s="658" t="s">
        <v>140</v>
      </c>
      <c r="G79" s="658" t="s">
        <v>1005</v>
      </c>
      <c r="H79" s="85" t="s">
        <v>6</v>
      </c>
      <c r="I79" s="106">
        <v>14</v>
      </c>
      <c r="J79" s="106">
        <f>VLOOKUP(A79,CENIK!$A$2:$F$191,6,FALSE)</f>
        <v>0</v>
      </c>
      <c r="K79" s="106">
        <f t="shared" si="2"/>
        <v>0</v>
      </c>
    </row>
    <row r="80" spans="1:11" ht="120" x14ac:dyDescent="0.25">
      <c r="A80" s="139">
        <v>6302</v>
      </c>
      <c r="B80" s="139">
        <v>60</v>
      </c>
      <c r="C80" s="102" t="s">
        <v>3403</v>
      </c>
      <c r="D80" s="658" t="s">
        <v>236</v>
      </c>
      <c r="E80" s="658" t="s">
        <v>128</v>
      </c>
      <c r="F80" s="658" t="s">
        <v>140</v>
      </c>
      <c r="G80" s="658" t="s">
        <v>141</v>
      </c>
      <c r="H80" s="85" t="s">
        <v>6</v>
      </c>
      <c r="I80" s="106">
        <v>14</v>
      </c>
      <c r="J80" s="106">
        <f>VLOOKUP(A80,CENIK!$A$2:$F$191,6,FALSE)</f>
        <v>0</v>
      </c>
      <c r="K80" s="106">
        <f t="shared" si="2"/>
        <v>0</v>
      </c>
    </row>
    <row r="81" spans="1:11" ht="30" x14ac:dyDescent="0.25">
      <c r="A81" s="139">
        <v>6401</v>
      </c>
      <c r="B81" s="139">
        <v>60</v>
      </c>
      <c r="C81" s="102" t="s">
        <v>3404</v>
      </c>
      <c r="D81" s="658" t="s">
        <v>236</v>
      </c>
      <c r="E81" s="658" t="s">
        <v>128</v>
      </c>
      <c r="F81" s="658" t="s">
        <v>144</v>
      </c>
      <c r="G81" s="658" t="s">
        <v>145</v>
      </c>
      <c r="H81" s="85" t="s">
        <v>10</v>
      </c>
      <c r="I81" s="106">
        <v>256.27</v>
      </c>
      <c r="J81" s="106">
        <f>VLOOKUP(A81,CENIK!$A$2:$F$191,6,FALSE)</f>
        <v>0</v>
      </c>
      <c r="K81" s="106">
        <f t="shared" si="2"/>
        <v>0</v>
      </c>
    </row>
    <row r="82" spans="1:11" ht="30" x14ac:dyDescent="0.25">
      <c r="A82" s="139">
        <v>6402</v>
      </c>
      <c r="B82" s="139">
        <v>60</v>
      </c>
      <c r="C82" s="102" t="s">
        <v>3405</v>
      </c>
      <c r="D82" s="658" t="s">
        <v>236</v>
      </c>
      <c r="E82" s="658" t="s">
        <v>128</v>
      </c>
      <c r="F82" s="658" t="s">
        <v>144</v>
      </c>
      <c r="G82" s="658" t="s">
        <v>340</v>
      </c>
      <c r="H82" s="85" t="s">
        <v>10</v>
      </c>
      <c r="I82" s="106">
        <v>256.27</v>
      </c>
      <c r="J82" s="106">
        <f>VLOOKUP(A82,CENIK!$A$2:$F$191,6,FALSE)</f>
        <v>0</v>
      </c>
      <c r="K82" s="106">
        <f t="shared" si="2"/>
        <v>0</v>
      </c>
    </row>
    <row r="83" spans="1:11" ht="60" x14ac:dyDescent="0.25">
      <c r="A83" s="139">
        <v>6405</v>
      </c>
      <c r="B83" s="139">
        <v>60</v>
      </c>
      <c r="C83" s="102" t="s">
        <v>3406</v>
      </c>
      <c r="D83" s="658" t="s">
        <v>236</v>
      </c>
      <c r="E83" s="658" t="s">
        <v>128</v>
      </c>
      <c r="F83" s="658" t="s">
        <v>144</v>
      </c>
      <c r="G83" s="658" t="s">
        <v>146</v>
      </c>
      <c r="H83" s="85" t="s">
        <v>10</v>
      </c>
      <c r="I83" s="106">
        <v>256.27</v>
      </c>
      <c r="J83" s="106">
        <f>VLOOKUP(A83,CENIK!$A$2:$F$191,6,FALSE)</f>
        <v>0</v>
      </c>
      <c r="K83" s="106">
        <f t="shared" si="2"/>
        <v>0</v>
      </c>
    </row>
    <row r="84" spans="1:11" ht="30" x14ac:dyDescent="0.25">
      <c r="A84" s="139">
        <v>6501</v>
      </c>
      <c r="B84" s="139">
        <v>60</v>
      </c>
      <c r="C84" s="102" t="s">
        <v>3407</v>
      </c>
      <c r="D84" s="658" t="s">
        <v>236</v>
      </c>
      <c r="E84" s="658" t="s">
        <v>128</v>
      </c>
      <c r="F84" s="658" t="s">
        <v>147</v>
      </c>
      <c r="G84" s="658" t="s">
        <v>1007</v>
      </c>
      <c r="H84" s="85" t="s">
        <v>6</v>
      </c>
      <c r="I84" s="106">
        <v>7</v>
      </c>
      <c r="J84" s="106">
        <f>VLOOKUP(A84,CENIK!$A$2:$F$191,6,FALSE)</f>
        <v>0</v>
      </c>
      <c r="K84" s="106">
        <f t="shared" si="2"/>
        <v>0</v>
      </c>
    </row>
    <row r="85" spans="1:11" ht="30" x14ac:dyDescent="0.25">
      <c r="A85" s="139">
        <v>6502</v>
      </c>
      <c r="B85" s="139">
        <v>60</v>
      </c>
      <c r="C85" s="102" t="s">
        <v>3408</v>
      </c>
      <c r="D85" s="658" t="s">
        <v>236</v>
      </c>
      <c r="E85" s="658" t="s">
        <v>128</v>
      </c>
      <c r="F85" s="658" t="s">
        <v>147</v>
      </c>
      <c r="G85" s="658" t="s">
        <v>1008</v>
      </c>
      <c r="H85" s="85" t="s">
        <v>6</v>
      </c>
      <c r="I85" s="106">
        <v>6</v>
      </c>
      <c r="J85" s="106">
        <f>VLOOKUP(A85,CENIK!$A$2:$F$191,6,FALSE)</f>
        <v>0</v>
      </c>
      <c r="K85" s="106">
        <f t="shared" si="2"/>
        <v>0</v>
      </c>
    </row>
    <row r="86" spans="1:11" ht="45" x14ac:dyDescent="0.25">
      <c r="A86" s="139">
        <v>6503</v>
      </c>
      <c r="B86" s="139">
        <v>60</v>
      </c>
      <c r="C86" s="102" t="s">
        <v>3409</v>
      </c>
      <c r="D86" s="658" t="s">
        <v>236</v>
      </c>
      <c r="E86" s="658" t="s">
        <v>128</v>
      </c>
      <c r="F86" s="658" t="s">
        <v>147</v>
      </c>
      <c r="G86" s="658" t="s">
        <v>1009</v>
      </c>
      <c r="H86" s="85" t="s">
        <v>6</v>
      </c>
      <c r="I86" s="106">
        <v>3</v>
      </c>
      <c r="J86" s="106">
        <f>VLOOKUP(A86,CENIK!$A$2:$F$191,6,FALSE)</f>
        <v>0</v>
      </c>
      <c r="K86" s="106">
        <f t="shared" si="2"/>
        <v>0</v>
      </c>
    </row>
    <row r="87" spans="1:11" ht="30" x14ac:dyDescent="0.25">
      <c r="A87" s="139">
        <v>6506</v>
      </c>
      <c r="B87" s="139">
        <v>60</v>
      </c>
      <c r="C87" s="102" t="s">
        <v>3410</v>
      </c>
      <c r="D87" s="658" t="s">
        <v>236</v>
      </c>
      <c r="E87" s="658" t="s">
        <v>128</v>
      </c>
      <c r="F87" s="658" t="s">
        <v>147</v>
      </c>
      <c r="G87" s="658" t="s">
        <v>1012</v>
      </c>
      <c r="H87" s="85" t="s">
        <v>6</v>
      </c>
      <c r="I87" s="106">
        <v>16</v>
      </c>
      <c r="J87" s="106">
        <f>VLOOKUP(A87,CENIK!$A$2:$F$191,6,FALSE)</f>
        <v>0</v>
      </c>
      <c r="K87" s="106">
        <f t="shared" si="2"/>
        <v>0</v>
      </c>
    </row>
    <row r="88" spans="1:11" ht="60" x14ac:dyDescent="0.25">
      <c r="A88" s="139">
        <v>1201</v>
      </c>
      <c r="B88" s="139">
        <v>162</v>
      </c>
      <c r="C88" s="102" t="s">
        <v>3411</v>
      </c>
      <c r="D88" s="658" t="s">
        <v>237</v>
      </c>
      <c r="E88" s="658" t="s">
        <v>7</v>
      </c>
      <c r="F88" s="658" t="s">
        <v>8</v>
      </c>
      <c r="G88" s="658" t="s">
        <v>9</v>
      </c>
      <c r="H88" s="85" t="s">
        <v>10</v>
      </c>
      <c r="I88" s="106">
        <v>43</v>
      </c>
      <c r="J88" s="106">
        <f>VLOOKUP(A88,CENIK!$A$2:$F$191,6,FALSE)</f>
        <v>0</v>
      </c>
      <c r="K88" s="106">
        <f t="shared" si="2"/>
        <v>0</v>
      </c>
    </row>
    <row r="89" spans="1:11" ht="45" x14ac:dyDescent="0.25">
      <c r="A89" s="139">
        <v>1202</v>
      </c>
      <c r="B89" s="139">
        <v>162</v>
      </c>
      <c r="C89" s="102" t="s">
        <v>3412</v>
      </c>
      <c r="D89" s="658" t="s">
        <v>237</v>
      </c>
      <c r="E89" s="658" t="s">
        <v>7</v>
      </c>
      <c r="F89" s="658" t="s">
        <v>8</v>
      </c>
      <c r="G89" s="658" t="s">
        <v>11</v>
      </c>
      <c r="H89" s="85" t="s">
        <v>12</v>
      </c>
      <c r="I89" s="106">
        <v>2</v>
      </c>
      <c r="J89" s="106">
        <f>VLOOKUP(A89,CENIK!$A$2:$F$191,6,FALSE)</f>
        <v>0</v>
      </c>
      <c r="K89" s="106">
        <f t="shared" si="2"/>
        <v>0</v>
      </c>
    </row>
    <row r="90" spans="1:11" ht="60" x14ac:dyDescent="0.25">
      <c r="A90" s="139">
        <v>1203</v>
      </c>
      <c r="B90" s="139">
        <v>162</v>
      </c>
      <c r="C90" s="102" t="s">
        <v>3413</v>
      </c>
      <c r="D90" s="658" t="s">
        <v>237</v>
      </c>
      <c r="E90" s="658" t="s">
        <v>7</v>
      </c>
      <c r="F90" s="658" t="s">
        <v>8</v>
      </c>
      <c r="G90" s="658" t="s">
        <v>941</v>
      </c>
      <c r="H90" s="85" t="s">
        <v>10</v>
      </c>
      <c r="I90" s="106">
        <v>43</v>
      </c>
      <c r="J90" s="106">
        <f>VLOOKUP(A90,CENIK!$A$2:$F$191,6,FALSE)</f>
        <v>0</v>
      </c>
      <c r="K90" s="106">
        <f t="shared" si="2"/>
        <v>0</v>
      </c>
    </row>
    <row r="91" spans="1:11" ht="60" x14ac:dyDescent="0.25">
      <c r="A91" s="139">
        <v>1205</v>
      </c>
      <c r="B91" s="139">
        <v>162</v>
      </c>
      <c r="C91" s="102" t="s">
        <v>3414</v>
      </c>
      <c r="D91" s="658" t="s">
        <v>237</v>
      </c>
      <c r="E91" s="658" t="s">
        <v>7</v>
      </c>
      <c r="F91" s="658" t="s">
        <v>8</v>
      </c>
      <c r="G91" s="658" t="s">
        <v>942</v>
      </c>
      <c r="H91" s="85" t="s">
        <v>14</v>
      </c>
      <c r="I91" s="106">
        <v>1</v>
      </c>
      <c r="J91" s="106">
        <f>VLOOKUP(A91,CENIK!$A$2:$F$191,6,FALSE)</f>
        <v>0</v>
      </c>
      <c r="K91" s="106">
        <f t="shared" si="2"/>
        <v>0</v>
      </c>
    </row>
    <row r="92" spans="1:11" ht="45" x14ac:dyDescent="0.25">
      <c r="A92" s="139">
        <v>1301</v>
      </c>
      <c r="B92" s="139">
        <v>162</v>
      </c>
      <c r="C92" s="102" t="s">
        <v>3415</v>
      </c>
      <c r="D92" s="658" t="s">
        <v>237</v>
      </c>
      <c r="E92" s="658" t="s">
        <v>7</v>
      </c>
      <c r="F92" s="658" t="s">
        <v>16</v>
      </c>
      <c r="G92" s="658" t="s">
        <v>17</v>
      </c>
      <c r="H92" s="85" t="s">
        <v>10</v>
      </c>
      <c r="I92" s="106">
        <v>43.15</v>
      </c>
      <c r="J92" s="106">
        <f>VLOOKUP(A92,CENIK!$A$2:$F$191,6,FALSE)</f>
        <v>0</v>
      </c>
      <c r="K92" s="106">
        <f t="shared" si="2"/>
        <v>0</v>
      </c>
    </row>
    <row r="93" spans="1:11" ht="150" x14ac:dyDescent="0.25">
      <c r="A93" s="139">
        <v>1302</v>
      </c>
      <c r="B93" s="139">
        <v>162</v>
      </c>
      <c r="C93" s="102" t="s">
        <v>3416</v>
      </c>
      <c r="D93" s="658" t="s">
        <v>237</v>
      </c>
      <c r="E93" s="658" t="s">
        <v>7</v>
      </c>
      <c r="F93" s="658" t="s">
        <v>16</v>
      </c>
      <c r="G93" s="658" t="s">
        <v>952</v>
      </c>
      <c r="H93" s="85" t="s">
        <v>10</v>
      </c>
      <c r="I93" s="106">
        <v>43.15</v>
      </c>
      <c r="J93" s="106">
        <f>VLOOKUP(A93,CENIK!$A$2:$F$191,6,FALSE)</f>
        <v>0</v>
      </c>
      <c r="K93" s="106">
        <f t="shared" si="2"/>
        <v>0</v>
      </c>
    </row>
    <row r="94" spans="1:11" ht="60" x14ac:dyDescent="0.25">
      <c r="A94" s="139">
        <v>1307</v>
      </c>
      <c r="B94" s="139">
        <v>162</v>
      </c>
      <c r="C94" s="102" t="s">
        <v>3417</v>
      </c>
      <c r="D94" s="658" t="s">
        <v>237</v>
      </c>
      <c r="E94" s="658" t="s">
        <v>7</v>
      </c>
      <c r="F94" s="658" t="s">
        <v>16</v>
      </c>
      <c r="G94" s="658" t="s">
        <v>19</v>
      </c>
      <c r="H94" s="85" t="s">
        <v>6</v>
      </c>
      <c r="I94" s="106">
        <v>3</v>
      </c>
      <c r="J94" s="106">
        <f>VLOOKUP(A94,CENIK!$A$2:$F$191,6,FALSE)</f>
        <v>0</v>
      </c>
      <c r="K94" s="106">
        <f t="shared" si="2"/>
        <v>0</v>
      </c>
    </row>
    <row r="95" spans="1:11" ht="60" x14ac:dyDescent="0.25">
      <c r="A95" s="139">
        <v>1310</v>
      </c>
      <c r="B95" s="139">
        <v>162</v>
      </c>
      <c r="C95" s="102" t="s">
        <v>3418</v>
      </c>
      <c r="D95" s="658" t="s">
        <v>237</v>
      </c>
      <c r="E95" s="658" t="s">
        <v>7</v>
      </c>
      <c r="F95" s="658" t="s">
        <v>16</v>
      </c>
      <c r="G95" s="658" t="s">
        <v>23</v>
      </c>
      <c r="H95" s="85" t="s">
        <v>24</v>
      </c>
      <c r="I95" s="106">
        <v>60.2</v>
      </c>
      <c r="J95" s="106">
        <f>VLOOKUP(A95,CENIK!$A$2:$F$191,6,FALSE)</f>
        <v>0</v>
      </c>
      <c r="K95" s="106">
        <f t="shared" si="2"/>
        <v>0</v>
      </c>
    </row>
    <row r="96" spans="1:11" ht="30" x14ac:dyDescent="0.25">
      <c r="A96" s="139">
        <v>1401</v>
      </c>
      <c r="B96" s="139">
        <v>162</v>
      </c>
      <c r="C96" s="102" t="s">
        <v>3419</v>
      </c>
      <c r="D96" s="658" t="s">
        <v>237</v>
      </c>
      <c r="E96" s="658" t="s">
        <v>7</v>
      </c>
      <c r="F96" s="658" t="s">
        <v>27</v>
      </c>
      <c r="G96" s="658" t="s">
        <v>955</v>
      </c>
      <c r="H96" s="85" t="s">
        <v>22</v>
      </c>
      <c r="I96" s="106">
        <v>3</v>
      </c>
      <c r="J96" s="106">
        <f>VLOOKUP(A96,CENIK!$A$2:$F$191,6,FALSE)</f>
        <v>0</v>
      </c>
      <c r="K96" s="106">
        <f t="shared" si="2"/>
        <v>0</v>
      </c>
    </row>
    <row r="97" spans="1:11" ht="30" x14ac:dyDescent="0.25">
      <c r="A97" s="139">
        <v>1402</v>
      </c>
      <c r="B97" s="139">
        <v>162</v>
      </c>
      <c r="C97" s="102" t="s">
        <v>3420</v>
      </c>
      <c r="D97" s="658" t="s">
        <v>237</v>
      </c>
      <c r="E97" s="658" t="s">
        <v>7</v>
      </c>
      <c r="F97" s="658" t="s">
        <v>27</v>
      </c>
      <c r="G97" s="658" t="s">
        <v>956</v>
      </c>
      <c r="H97" s="85" t="s">
        <v>22</v>
      </c>
      <c r="I97" s="106">
        <v>3</v>
      </c>
      <c r="J97" s="106">
        <f>VLOOKUP(A97,CENIK!$A$2:$F$191,6,FALSE)</f>
        <v>0</v>
      </c>
      <c r="K97" s="106">
        <f t="shared" si="2"/>
        <v>0</v>
      </c>
    </row>
    <row r="98" spans="1:11" ht="30" x14ac:dyDescent="0.25">
      <c r="A98" s="139">
        <v>1403</v>
      </c>
      <c r="B98" s="139">
        <v>162</v>
      </c>
      <c r="C98" s="102" t="s">
        <v>3421</v>
      </c>
      <c r="D98" s="658" t="s">
        <v>237</v>
      </c>
      <c r="E98" s="658" t="s">
        <v>7</v>
      </c>
      <c r="F98" s="658" t="s">
        <v>27</v>
      </c>
      <c r="G98" s="658" t="s">
        <v>957</v>
      </c>
      <c r="H98" s="85" t="s">
        <v>22</v>
      </c>
      <c r="I98" s="106">
        <v>3</v>
      </c>
      <c r="J98" s="106">
        <f>VLOOKUP(A98,CENIK!$A$2:$F$191,6,FALSE)</f>
        <v>0</v>
      </c>
      <c r="K98" s="106">
        <f t="shared" si="2"/>
        <v>0</v>
      </c>
    </row>
    <row r="99" spans="1:11" ht="60" x14ac:dyDescent="0.25">
      <c r="A99" s="139">
        <v>21106</v>
      </c>
      <c r="B99" s="139">
        <v>162</v>
      </c>
      <c r="C99" s="102" t="s">
        <v>3422</v>
      </c>
      <c r="D99" s="658" t="s">
        <v>237</v>
      </c>
      <c r="E99" s="658" t="s">
        <v>30</v>
      </c>
      <c r="F99" s="658" t="s">
        <v>31</v>
      </c>
      <c r="G99" s="658" t="s">
        <v>965</v>
      </c>
      <c r="H99" s="85" t="s">
        <v>24</v>
      </c>
      <c r="I99" s="106">
        <v>34.4</v>
      </c>
      <c r="J99" s="106">
        <f>VLOOKUP(A99,CENIK!$A$2:$F$191,6,FALSE)</f>
        <v>0</v>
      </c>
      <c r="K99" s="106">
        <f t="shared" si="2"/>
        <v>0</v>
      </c>
    </row>
    <row r="100" spans="1:11" ht="30" x14ac:dyDescent="0.25">
      <c r="A100" s="139">
        <v>22103</v>
      </c>
      <c r="B100" s="139">
        <v>162</v>
      </c>
      <c r="C100" s="102" t="s">
        <v>3423</v>
      </c>
      <c r="D100" s="658" t="s">
        <v>237</v>
      </c>
      <c r="E100" s="658" t="s">
        <v>30</v>
      </c>
      <c r="F100" s="658" t="s">
        <v>43</v>
      </c>
      <c r="G100" s="658" t="s">
        <v>48</v>
      </c>
      <c r="H100" s="85" t="s">
        <v>33</v>
      </c>
      <c r="I100" s="106">
        <v>86</v>
      </c>
      <c r="J100" s="106">
        <f>VLOOKUP(A100,CENIK!$A$2:$F$191,6,FALSE)</f>
        <v>0</v>
      </c>
      <c r="K100" s="106">
        <f t="shared" si="2"/>
        <v>0</v>
      </c>
    </row>
    <row r="101" spans="1:11" ht="30" x14ac:dyDescent="0.25">
      <c r="A101" s="139">
        <v>24405</v>
      </c>
      <c r="B101" s="139">
        <v>162</v>
      </c>
      <c r="C101" s="102" t="s">
        <v>3424</v>
      </c>
      <c r="D101" s="658" t="s">
        <v>237</v>
      </c>
      <c r="E101" s="658" t="s">
        <v>30</v>
      </c>
      <c r="F101" s="658" t="s">
        <v>43</v>
      </c>
      <c r="G101" s="658" t="s">
        <v>969</v>
      </c>
      <c r="H101" s="85" t="s">
        <v>24</v>
      </c>
      <c r="I101" s="106">
        <v>34.4</v>
      </c>
      <c r="J101" s="106">
        <f>VLOOKUP(A101,CENIK!$A$2:$F$191,6,FALSE)</f>
        <v>0</v>
      </c>
      <c r="K101" s="106">
        <f t="shared" si="2"/>
        <v>0</v>
      </c>
    </row>
    <row r="102" spans="1:11" ht="60" x14ac:dyDescent="0.25">
      <c r="A102" s="139">
        <v>4101</v>
      </c>
      <c r="B102" s="139">
        <v>162</v>
      </c>
      <c r="C102" s="102" t="s">
        <v>3425</v>
      </c>
      <c r="D102" s="658" t="s">
        <v>237</v>
      </c>
      <c r="E102" s="658" t="s">
        <v>85</v>
      </c>
      <c r="F102" s="658" t="s">
        <v>86</v>
      </c>
      <c r="G102" s="658" t="s">
        <v>459</v>
      </c>
      <c r="H102" s="85" t="s">
        <v>33</v>
      </c>
      <c r="I102" s="106">
        <v>61</v>
      </c>
      <c r="J102" s="106">
        <f>VLOOKUP(A102,CENIK!$A$2:$F$191,6,FALSE)</f>
        <v>0</v>
      </c>
      <c r="K102" s="106">
        <f t="shared" si="2"/>
        <v>0</v>
      </c>
    </row>
    <row r="103" spans="1:11" ht="60" x14ac:dyDescent="0.25">
      <c r="A103" s="139">
        <v>4105</v>
      </c>
      <c r="B103" s="139">
        <v>162</v>
      </c>
      <c r="C103" s="102" t="s">
        <v>3426</v>
      </c>
      <c r="D103" s="658" t="s">
        <v>237</v>
      </c>
      <c r="E103" s="658" t="s">
        <v>85</v>
      </c>
      <c r="F103" s="658" t="s">
        <v>86</v>
      </c>
      <c r="G103" s="658" t="s">
        <v>982</v>
      </c>
      <c r="H103" s="85" t="s">
        <v>24</v>
      </c>
      <c r="I103" s="106">
        <v>78</v>
      </c>
      <c r="J103" s="106">
        <f>VLOOKUP(A103,CENIK!$A$2:$F$191,6,FALSE)</f>
        <v>0</v>
      </c>
      <c r="K103" s="106">
        <f t="shared" si="2"/>
        <v>0</v>
      </c>
    </row>
    <row r="104" spans="1:11" ht="45" x14ac:dyDescent="0.25">
      <c r="A104" s="139">
        <v>4106</v>
      </c>
      <c r="B104" s="139">
        <v>162</v>
      </c>
      <c r="C104" s="102" t="s">
        <v>3427</v>
      </c>
      <c r="D104" s="658" t="s">
        <v>237</v>
      </c>
      <c r="E104" s="658" t="s">
        <v>85</v>
      </c>
      <c r="F104" s="658" t="s">
        <v>86</v>
      </c>
      <c r="G104" s="658" t="s">
        <v>89</v>
      </c>
      <c r="H104" s="85" t="s">
        <v>24</v>
      </c>
      <c r="I104" s="106">
        <v>74.680000000000007</v>
      </c>
      <c r="J104" s="106">
        <f>VLOOKUP(A104,CENIK!$A$2:$F$191,6,FALSE)</f>
        <v>0</v>
      </c>
      <c r="K104" s="106">
        <f t="shared" ref="K104:K167" si="3">ROUND(J104*I104,2)</f>
        <v>0</v>
      </c>
    </row>
    <row r="105" spans="1:11" ht="45" x14ac:dyDescent="0.25">
      <c r="A105" s="139">
        <v>4117</v>
      </c>
      <c r="B105" s="139">
        <v>162</v>
      </c>
      <c r="C105" s="102" t="s">
        <v>3428</v>
      </c>
      <c r="D105" s="658" t="s">
        <v>237</v>
      </c>
      <c r="E105" s="658" t="s">
        <v>85</v>
      </c>
      <c r="F105" s="658" t="s">
        <v>86</v>
      </c>
      <c r="G105" s="658" t="s">
        <v>94</v>
      </c>
      <c r="H105" s="85" t="s">
        <v>24</v>
      </c>
      <c r="I105" s="106">
        <v>8</v>
      </c>
      <c r="J105" s="106">
        <f>VLOOKUP(A105,CENIK!$A$2:$F$191,6,FALSE)</f>
        <v>0</v>
      </c>
      <c r="K105" s="106">
        <f t="shared" si="3"/>
        <v>0</v>
      </c>
    </row>
    <row r="106" spans="1:11" ht="45" x14ac:dyDescent="0.25">
      <c r="A106" s="139">
        <v>4121</v>
      </c>
      <c r="B106" s="139">
        <v>162</v>
      </c>
      <c r="C106" s="102" t="s">
        <v>3429</v>
      </c>
      <c r="D106" s="658" t="s">
        <v>237</v>
      </c>
      <c r="E106" s="658" t="s">
        <v>85</v>
      </c>
      <c r="F106" s="658" t="s">
        <v>86</v>
      </c>
      <c r="G106" s="658" t="s">
        <v>986</v>
      </c>
      <c r="H106" s="85" t="s">
        <v>24</v>
      </c>
      <c r="I106" s="106">
        <v>1</v>
      </c>
      <c r="J106" s="106">
        <f>VLOOKUP(A106,CENIK!$A$2:$F$191,6,FALSE)</f>
        <v>0</v>
      </c>
      <c r="K106" s="106">
        <f t="shared" si="3"/>
        <v>0</v>
      </c>
    </row>
    <row r="107" spans="1:11" ht="45" x14ac:dyDescent="0.25">
      <c r="A107" s="139">
        <v>4123</v>
      </c>
      <c r="B107" s="139">
        <v>162</v>
      </c>
      <c r="C107" s="102" t="s">
        <v>3430</v>
      </c>
      <c r="D107" s="658" t="s">
        <v>237</v>
      </c>
      <c r="E107" s="658" t="s">
        <v>85</v>
      </c>
      <c r="F107" s="658" t="s">
        <v>86</v>
      </c>
      <c r="G107" s="658" t="s">
        <v>988</v>
      </c>
      <c r="H107" s="85" t="s">
        <v>24</v>
      </c>
      <c r="I107" s="106">
        <v>78</v>
      </c>
      <c r="J107" s="106">
        <f>VLOOKUP(A107,CENIK!$A$2:$F$191,6,FALSE)</f>
        <v>0</v>
      </c>
      <c r="K107" s="106">
        <f t="shared" si="3"/>
        <v>0</v>
      </c>
    </row>
    <row r="108" spans="1:11" ht="30" x14ac:dyDescent="0.25">
      <c r="A108" s="139">
        <v>4202</v>
      </c>
      <c r="B108" s="139">
        <v>162</v>
      </c>
      <c r="C108" s="102" t="s">
        <v>3431</v>
      </c>
      <c r="D108" s="658" t="s">
        <v>237</v>
      </c>
      <c r="E108" s="658" t="s">
        <v>85</v>
      </c>
      <c r="F108" s="658" t="s">
        <v>98</v>
      </c>
      <c r="G108" s="658" t="s">
        <v>100</v>
      </c>
      <c r="H108" s="85" t="s">
        <v>33</v>
      </c>
      <c r="I108" s="106">
        <v>53.75</v>
      </c>
      <c r="J108" s="106">
        <f>VLOOKUP(A108,CENIK!$A$2:$F$191,6,FALSE)</f>
        <v>0</v>
      </c>
      <c r="K108" s="106">
        <f t="shared" si="3"/>
        <v>0</v>
      </c>
    </row>
    <row r="109" spans="1:11" ht="75" x14ac:dyDescent="0.25">
      <c r="A109" s="139">
        <v>4203</v>
      </c>
      <c r="B109" s="139">
        <v>162</v>
      </c>
      <c r="C109" s="102" t="s">
        <v>3432</v>
      </c>
      <c r="D109" s="658" t="s">
        <v>237</v>
      </c>
      <c r="E109" s="658" t="s">
        <v>85</v>
      </c>
      <c r="F109" s="658" t="s">
        <v>98</v>
      </c>
      <c r="G109" s="658" t="s">
        <v>101</v>
      </c>
      <c r="H109" s="85" t="s">
        <v>24</v>
      </c>
      <c r="I109" s="106">
        <v>5.38</v>
      </c>
      <c r="J109" s="106">
        <f>VLOOKUP(A109,CENIK!$A$2:$F$191,6,FALSE)</f>
        <v>0</v>
      </c>
      <c r="K109" s="106">
        <f t="shared" si="3"/>
        <v>0</v>
      </c>
    </row>
    <row r="110" spans="1:11" ht="60" x14ac:dyDescent="0.25">
      <c r="A110" s="139">
        <v>4204</v>
      </c>
      <c r="B110" s="139">
        <v>162</v>
      </c>
      <c r="C110" s="102" t="s">
        <v>3433</v>
      </c>
      <c r="D110" s="658" t="s">
        <v>237</v>
      </c>
      <c r="E110" s="658" t="s">
        <v>85</v>
      </c>
      <c r="F110" s="658" t="s">
        <v>98</v>
      </c>
      <c r="G110" s="658" t="s">
        <v>102</v>
      </c>
      <c r="H110" s="85" t="s">
        <v>24</v>
      </c>
      <c r="I110" s="106">
        <v>27.45</v>
      </c>
      <c r="J110" s="106">
        <f>VLOOKUP(A110,CENIK!$A$2:$F$191,6,FALSE)</f>
        <v>0</v>
      </c>
      <c r="K110" s="106">
        <f t="shared" si="3"/>
        <v>0</v>
      </c>
    </row>
    <row r="111" spans="1:11" ht="60" x14ac:dyDescent="0.25">
      <c r="A111" s="139">
        <v>4206</v>
      </c>
      <c r="B111" s="139">
        <v>162</v>
      </c>
      <c r="C111" s="102" t="s">
        <v>3434</v>
      </c>
      <c r="D111" s="658" t="s">
        <v>237</v>
      </c>
      <c r="E111" s="658" t="s">
        <v>85</v>
      </c>
      <c r="F111" s="658" t="s">
        <v>98</v>
      </c>
      <c r="G111" s="658" t="s">
        <v>104</v>
      </c>
      <c r="H111" s="85" t="s">
        <v>24</v>
      </c>
      <c r="I111" s="106">
        <v>78</v>
      </c>
      <c r="J111" s="106">
        <f>VLOOKUP(A111,CENIK!$A$2:$F$191,6,FALSE)</f>
        <v>0</v>
      </c>
      <c r="K111" s="106">
        <f t="shared" si="3"/>
        <v>0</v>
      </c>
    </row>
    <row r="112" spans="1:11" ht="60" x14ac:dyDescent="0.25">
      <c r="A112" s="139">
        <v>4207</v>
      </c>
      <c r="B112" s="139">
        <v>162</v>
      </c>
      <c r="C112" s="102" t="s">
        <v>3435</v>
      </c>
      <c r="D112" s="658" t="s">
        <v>237</v>
      </c>
      <c r="E112" s="658" t="s">
        <v>85</v>
      </c>
      <c r="F112" s="658" t="s">
        <v>98</v>
      </c>
      <c r="G112" s="658" t="s">
        <v>990</v>
      </c>
      <c r="H112" s="85" t="s">
        <v>24</v>
      </c>
      <c r="I112" s="106">
        <v>19.02</v>
      </c>
      <c r="J112" s="106">
        <f>VLOOKUP(A112,CENIK!$A$2:$F$191,6,FALSE)</f>
        <v>0</v>
      </c>
      <c r="K112" s="106">
        <f t="shared" si="3"/>
        <v>0</v>
      </c>
    </row>
    <row r="113" spans="1:11" ht="75" x14ac:dyDescent="0.25">
      <c r="A113" s="139">
        <v>5108</v>
      </c>
      <c r="B113" s="139">
        <v>162</v>
      </c>
      <c r="C113" s="102" t="s">
        <v>3436</v>
      </c>
      <c r="D113" s="658" t="s">
        <v>237</v>
      </c>
      <c r="E113" s="658" t="s">
        <v>106</v>
      </c>
      <c r="F113" s="658" t="s">
        <v>107</v>
      </c>
      <c r="G113" s="658" t="s">
        <v>112</v>
      </c>
      <c r="H113" s="85" t="s">
        <v>113</v>
      </c>
      <c r="I113" s="106">
        <v>5</v>
      </c>
      <c r="J113" s="106">
        <f>VLOOKUP(A113,CENIK!$A$2:$F$191,6,FALSE)</f>
        <v>0</v>
      </c>
      <c r="K113" s="106">
        <f t="shared" si="3"/>
        <v>0</v>
      </c>
    </row>
    <row r="114" spans="1:11" ht="135" x14ac:dyDescent="0.25">
      <c r="A114" s="139">
        <v>6101</v>
      </c>
      <c r="B114" s="139">
        <v>162</v>
      </c>
      <c r="C114" s="102" t="s">
        <v>3437</v>
      </c>
      <c r="D114" s="658" t="s">
        <v>237</v>
      </c>
      <c r="E114" s="658" t="s">
        <v>128</v>
      </c>
      <c r="F114" s="658" t="s">
        <v>129</v>
      </c>
      <c r="G114" s="658" t="s">
        <v>6304</v>
      </c>
      <c r="H114" s="85" t="s">
        <v>10</v>
      </c>
      <c r="I114" s="106">
        <v>43.15</v>
      </c>
      <c r="J114" s="106">
        <f>VLOOKUP(A114,CENIK!$A$2:$F$191,6,FALSE)</f>
        <v>0</v>
      </c>
      <c r="K114" s="106">
        <f t="shared" si="3"/>
        <v>0</v>
      </c>
    </row>
    <row r="115" spans="1:11" ht="120" x14ac:dyDescent="0.25">
      <c r="A115" s="139">
        <v>6202</v>
      </c>
      <c r="B115" s="139">
        <v>162</v>
      </c>
      <c r="C115" s="102" t="s">
        <v>3438</v>
      </c>
      <c r="D115" s="658" t="s">
        <v>237</v>
      </c>
      <c r="E115" s="658" t="s">
        <v>128</v>
      </c>
      <c r="F115" s="658" t="s">
        <v>132</v>
      </c>
      <c r="G115" s="658" t="s">
        <v>991</v>
      </c>
      <c r="H115" s="85" t="s">
        <v>6</v>
      </c>
      <c r="I115" s="106">
        <v>1</v>
      </c>
      <c r="J115" s="106">
        <f>VLOOKUP(A115,CENIK!$A$2:$F$191,6,FALSE)</f>
        <v>0</v>
      </c>
      <c r="K115" s="106">
        <f t="shared" si="3"/>
        <v>0</v>
      </c>
    </row>
    <row r="116" spans="1:11" ht="120" x14ac:dyDescent="0.25">
      <c r="A116" s="139">
        <v>6206</v>
      </c>
      <c r="B116" s="139">
        <v>162</v>
      </c>
      <c r="C116" s="102" t="s">
        <v>3439</v>
      </c>
      <c r="D116" s="658" t="s">
        <v>237</v>
      </c>
      <c r="E116" s="658" t="s">
        <v>128</v>
      </c>
      <c r="F116" s="658" t="s">
        <v>132</v>
      </c>
      <c r="G116" s="658" t="s">
        <v>995</v>
      </c>
      <c r="H116" s="85" t="s">
        <v>6</v>
      </c>
      <c r="I116" s="106">
        <v>1</v>
      </c>
      <c r="J116" s="106">
        <f>VLOOKUP(A116,CENIK!$A$2:$F$191,6,FALSE)</f>
        <v>0</v>
      </c>
      <c r="K116" s="106">
        <f t="shared" si="3"/>
        <v>0</v>
      </c>
    </row>
    <row r="117" spans="1:11" ht="120" x14ac:dyDescent="0.25">
      <c r="A117" s="139">
        <v>6253</v>
      </c>
      <c r="B117" s="139">
        <v>162</v>
      </c>
      <c r="C117" s="102" t="s">
        <v>3440</v>
      </c>
      <c r="D117" s="658" t="s">
        <v>237</v>
      </c>
      <c r="E117" s="658" t="s">
        <v>128</v>
      </c>
      <c r="F117" s="658" t="s">
        <v>132</v>
      </c>
      <c r="G117" s="658" t="s">
        <v>1004</v>
      </c>
      <c r="H117" s="85" t="s">
        <v>6</v>
      </c>
      <c r="I117" s="106">
        <v>2</v>
      </c>
      <c r="J117" s="106">
        <f>VLOOKUP(A117,CENIK!$A$2:$F$191,6,FALSE)</f>
        <v>0</v>
      </c>
      <c r="K117" s="106">
        <f t="shared" si="3"/>
        <v>0</v>
      </c>
    </row>
    <row r="118" spans="1:11" ht="30" x14ac:dyDescent="0.25">
      <c r="A118" s="139">
        <v>6258</v>
      </c>
      <c r="B118" s="139">
        <v>162</v>
      </c>
      <c r="C118" s="102" t="s">
        <v>3441</v>
      </c>
      <c r="D118" s="658" t="s">
        <v>237</v>
      </c>
      <c r="E118" s="658" t="s">
        <v>128</v>
      </c>
      <c r="F118" s="658" t="s">
        <v>132</v>
      </c>
      <c r="G118" s="658" t="s">
        <v>137</v>
      </c>
      <c r="H118" s="85" t="s">
        <v>6</v>
      </c>
      <c r="I118" s="106">
        <v>1</v>
      </c>
      <c r="J118" s="106">
        <f>VLOOKUP(A118,CENIK!$A$2:$F$191,6,FALSE)</f>
        <v>0</v>
      </c>
      <c r="K118" s="106">
        <f t="shared" si="3"/>
        <v>0</v>
      </c>
    </row>
    <row r="119" spans="1:11" ht="345" x14ac:dyDescent="0.25">
      <c r="A119" s="139">
        <v>6301</v>
      </c>
      <c r="B119" s="139">
        <v>162</v>
      </c>
      <c r="C119" s="102" t="s">
        <v>3442</v>
      </c>
      <c r="D119" s="658" t="s">
        <v>237</v>
      </c>
      <c r="E119" s="658" t="s">
        <v>128</v>
      </c>
      <c r="F119" s="658" t="s">
        <v>140</v>
      </c>
      <c r="G119" s="658" t="s">
        <v>1005</v>
      </c>
      <c r="H119" s="85" t="s">
        <v>6</v>
      </c>
      <c r="I119" s="106">
        <v>3</v>
      </c>
      <c r="J119" s="106">
        <f>VLOOKUP(A119,CENIK!$A$2:$F$191,6,FALSE)</f>
        <v>0</v>
      </c>
      <c r="K119" s="106">
        <f t="shared" si="3"/>
        <v>0</v>
      </c>
    </row>
    <row r="120" spans="1:11" ht="120" x14ac:dyDescent="0.25">
      <c r="A120" s="139">
        <v>6302</v>
      </c>
      <c r="B120" s="139">
        <v>162</v>
      </c>
      <c r="C120" s="102" t="s">
        <v>3443</v>
      </c>
      <c r="D120" s="658" t="s">
        <v>237</v>
      </c>
      <c r="E120" s="658" t="s">
        <v>128</v>
      </c>
      <c r="F120" s="658" t="s">
        <v>140</v>
      </c>
      <c r="G120" s="658" t="s">
        <v>141</v>
      </c>
      <c r="H120" s="85" t="s">
        <v>6</v>
      </c>
      <c r="I120" s="106">
        <v>3</v>
      </c>
      <c r="J120" s="106">
        <f>VLOOKUP(A120,CENIK!$A$2:$F$191,6,FALSE)</f>
        <v>0</v>
      </c>
      <c r="K120" s="106">
        <f t="shared" si="3"/>
        <v>0</v>
      </c>
    </row>
    <row r="121" spans="1:11" ht="30" x14ac:dyDescent="0.25">
      <c r="A121" s="139">
        <v>6401</v>
      </c>
      <c r="B121" s="139">
        <v>162</v>
      </c>
      <c r="C121" s="102" t="s">
        <v>3444</v>
      </c>
      <c r="D121" s="658" t="s">
        <v>237</v>
      </c>
      <c r="E121" s="658" t="s">
        <v>128</v>
      </c>
      <c r="F121" s="658" t="s">
        <v>144</v>
      </c>
      <c r="G121" s="658" t="s">
        <v>145</v>
      </c>
      <c r="H121" s="85" t="s">
        <v>10</v>
      </c>
      <c r="I121" s="106">
        <v>43.15</v>
      </c>
      <c r="J121" s="106">
        <f>VLOOKUP(A121,CENIK!$A$2:$F$191,6,FALSE)</f>
        <v>0</v>
      </c>
      <c r="K121" s="106">
        <f t="shared" si="3"/>
        <v>0</v>
      </c>
    </row>
    <row r="122" spans="1:11" ht="30" x14ac:dyDescent="0.25">
      <c r="A122" s="139">
        <v>6402</v>
      </c>
      <c r="B122" s="139">
        <v>162</v>
      </c>
      <c r="C122" s="102" t="s">
        <v>3445</v>
      </c>
      <c r="D122" s="658" t="s">
        <v>237</v>
      </c>
      <c r="E122" s="658" t="s">
        <v>128</v>
      </c>
      <c r="F122" s="658" t="s">
        <v>144</v>
      </c>
      <c r="G122" s="658" t="s">
        <v>340</v>
      </c>
      <c r="H122" s="85" t="s">
        <v>10</v>
      </c>
      <c r="I122" s="106">
        <v>43.15</v>
      </c>
      <c r="J122" s="106">
        <f>VLOOKUP(A122,CENIK!$A$2:$F$191,6,FALSE)</f>
        <v>0</v>
      </c>
      <c r="K122" s="106">
        <f t="shared" si="3"/>
        <v>0</v>
      </c>
    </row>
    <row r="123" spans="1:11" ht="60" x14ac:dyDescent="0.25">
      <c r="A123" s="139">
        <v>6405</v>
      </c>
      <c r="B123" s="139">
        <v>162</v>
      </c>
      <c r="C123" s="102" t="s">
        <v>3446</v>
      </c>
      <c r="D123" s="658" t="s">
        <v>237</v>
      </c>
      <c r="E123" s="658" t="s">
        <v>128</v>
      </c>
      <c r="F123" s="658" t="s">
        <v>144</v>
      </c>
      <c r="G123" s="658" t="s">
        <v>146</v>
      </c>
      <c r="H123" s="85" t="s">
        <v>10</v>
      </c>
      <c r="I123" s="106">
        <v>43.15</v>
      </c>
      <c r="J123" s="106">
        <f>VLOOKUP(A123,CENIK!$A$2:$F$191,6,FALSE)</f>
        <v>0</v>
      </c>
      <c r="K123" s="106">
        <f t="shared" si="3"/>
        <v>0</v>
      </c>
    </row>
    <row r="124" spans="1:11" ht="30" x14ac:dyDescent="0.25">
      <c r="A124" s="139">
        <v>6501</v>
      </c>
      <c r="B124" s="139">
        <v>162</v>
      </c>
      <c r="C124" s="102" t="s">
        <v>3447</v>
      </c>
      <c r="D124" s="658" t="s">
        <v>237</v>
      </c>
      <c r="E124" s="658" t="s">
        <v>128</v>
      </c>
      <c r="F124" s="658" t="s">
        <v>147</v>
      </c>
      <c r="G124" s="658" t="s">
        <v>1007</v>
      </c>
      <c r="H124" s="85" t="s">
        <v>6</v>
      </c>
      <c r="I124" s="106">
        <v>1</v>
      </c>
      <c r="J124" s="106">
        <f>VLOOKUP(A124,CENIK!$A$2:$F$191,6,FALSE)</f>
        <v>0</v>
      </c>
      <c r="K124" s="106">
        <f t="shared" si="3"/>
        <v>0</v>
      </c>
    </row>
    <row r="125" spans="1:11" ht="60" x14ac:dyDescent="0.25">
      <c r="A125" s="139">
        <v>1201</v>
      </c>
      <c r="B125" s="139">
        <v>68</v>
      </c>
      <c r="C125" s="102" t="s">
        <v>3448</v>
      </c>
      <c r="D125" s="658" t="s">
        <v>238</v>
      </c>
      <c r="E125" s="658" t="s">
        <v>7</v>
      </c>
      <c r="F125" s="658" t="s">
        <v>8</v>
      </c>
      <c r="G125" s="658" t="s">
        <v>9</v>
      </c>
      <c r="H125" s="85" t="s">
        <v>10</v>
      </c>
      <c r="I125" s="106">
        <v>84.9</v>
      </c>
      <c r="J125" s="106">
        <f>VLOOKUP(A125,CENIK!$A$2:$F$191,6,FALSE)</f>
        <v>0</v>
      </c>
      <c r="K125" s="106">
        <f t="shared" si="3"/>
        <v>0</v>
      </c>
    </row>
    <row r="126" spans="1:11" ht="45" x14ac:dyDescent="0.25">
      <c r="A126" s="139">
        <v>1202</v>
      </c>
      <c r="B126" s="139">
        <v>68</v>
      </c>
      <c r="C126" s="102" t="s">
        <v>3449</v>
      </c>
      <c r="D126" s="658" t="s">
        <v>238</v>
      </c>
      <c r="E126" s="658" t="s">
        <v>7</v>
      </c>
      <c r="F126" s="658" t="s">
        <v>8</v>
      </c>
      <c r="G126" s="658" t="s">
        <v>11</v>
      </c>
      <c r="H126" s="85" t="s">
        <v>12</v>
      </c>
      <c r="I126" s="106">
        <v>3</v>
      </c>
      <c r="J126" s="106">
        <f>VLOOKUP(A126,CENIK!$A$2:$F$191,6,FALSE)</f>
        <v>0</v>
      </c>
      <c r="K126" s="106">
        <f t="shared" si="3"/>
        <v>0</v>
      </c>
    </row>
    <row r="127" spans="1:11" ht="60" x14ac:dyDescent="0.25">
      <c r="A127" s="139">
        <v>1203</v>
      </c>
      <c r="B127" s="139">
        <v>68</v>
      </c>
      <c r="C127" s="102" t="s">
        <v>3450</v>
      </c>
      <c r="D127" s="658" t="s">
        <v>238</v>
      </c>
      <c r="E127" s="658" t="s">
        <v>7</v>
      </c>
      <c r="F127" s="658" t="s">
        <v>8</v>
      </c>
      <c r="G127" s="658" t="s">
        <v>941</v>
      </c>
      <c r="H127" s="85" t="s">
        <v>10</v>
      </c>
      <c r="I127" s="106">
        <v>85</v>
      </c>
      <c r="J127" s="106">
        <f>VLOOKUP(A127,CENIK!$A$2:$F$191,6,FALSE)</f>
        <v>0</v>
      </c>
      <c r="K127" s="106">
        <f t="shared" si="3"/>
        <v>0</v>
      </c>
    </row>
    <row r="128" spans="1:11" ht="60" x14ac:dyDescent="0.25">
      <c r="A128" s="139">
        <v>1205</v>
      </c>
      <c r="B128" s="139">
        <v>68</v>
      </c>
      <c r="C128" s="102" t="s">
        <v>3451</v>
      </c>
      <c r="D128" s="658" t="s">
        <v>238</v>
      </c>
      <c r="E128" s="658" t="s">
        <v>7</v>
      </c>
      <c r="F128" s="658" t="s">
        <v>8</v>
      </c>
      <c r="G128" s="658" t="s">
        <v>942</v>
      </c>
      <c r="H128" s="85" t="s">
        <v>14</v>
      </c>
      <c r="I128" s="106">
        <v>1</v>
      </c>
      <c r="J128" s="106">
        <f>VLOOKUP(A128,CENIK!$A$2:$F$191,6,FALSE)</f>
        <v>0</v>
      </c>
      <c r="K128" s="106">
        <f t="shared" si="3"/>
        <v>0</v>
      </c>
    </row>
    <row r="129" spans="1:11" ht="75" x14ac:dyDescent="0.25">
      <c r="A129" s="139">
        <v>1211</v>
      </c>
      <c r="B129" s="139">
        <v>68</v>
      </c>
      <c r="C129" s="102" t="s">
        <v>3452</v>
      </c>
      <c r="D129" s="658" t="s">
        <v>238</v>
      </c>
      <c r="E129" s="658" t="s">
        <v>7</v>
      </c>
      <c r="F129" s="658" t="s">
        <v>8</v>
      </c>
      <c r="G129" s="658" t="s">
        <v>948</v>
      </c>
      <c r="H129" s="85" t="s">
        <v>14</v>
      </c>
      <c r="I129" s="106">
        <v>1</v>
      </c>
      <c r="J129" s="106">
        <f>VLOOKUP(A129,CENIK!$A$2:$F$191,6,FALSE)</f>
        <v>0</v>
      </c>
      <c r="K129" s="106">
        <f t="shared" si="3"/>
        <v>0</v>
      </c>
    </row>
    <row r="130" spans="1:11" ht="60" x14ac:dyDescent="0.25">
      <c r="A130" s="139">
        <v>1212</v>
      </c>
      <c r="B130" s="139">
        <v>68</v>
      </c>
      <c r="C130" s="102" t="s">
        <v>3453</v>
      </c>
      <c r="D130" s="658" t="s">
        <v>238</v>
      </c>
      <c r="E130" s="658" t="s">
        <v>7</v>
      </c>
      <c r="F130" s="658" t="s">
        <v>8</v>
      </c>
      <c r="G130" s="658" t="s">
        <v>949</v>
      </c>
      <c r="H130" s="85" t="s">
        <v>14</v>
      </c>
      <c r="I130" s="106">
        <v>1</v>
      </c>
      <c r="J130" s="106">
        <f>VLOOKUP(A130,CENIK!$A$2:$F$191,6,FALSE)</f>
        <v>0</v>
      </c>
      <c r="K130" s="106">
        <f t="shared" si="3"/>
        <v>0</v>
      </c>
    </row>
    <row r="131" spans="1:11" ht="45" x14ac:dyDescent="0.25">
      <c r="A131" s="139">
        <v>1301</v>
      </c>
      <c r="B131" s="139">
        <v>68</v>
      </c>
      <c r="C131" s="102" t="s">
        <v>3454</v>
      </c>
      <c r="D131" s="658" t="s">
        <v>238</v>
      </c>
      <c r="E131" s="658" t="s">
        <v>7</v>
      </c>
      <c r="F131" s="658" t="s">
        <v>16</v>
      </c>
      <c r="G131" s="658" t="s">
        <v>17</v>
      </c>
      <c r="H131" s="85" t="s">
        <v>10</v>
      </c>
      <c r="I131" s="106">
        <v>84.9</v>
      </c>
      <c r="J131" s="106">
        <f>VLOOKUP(A131,CENIK!$A$2:$F$191,6,FALSE)</f>
        <v>0</v>
      </c>
      <c r="K131" s="106">
        <f t="shared" si="3"/>
        <v>0</v>
      </c>
    </row>
    <row r="132" spans="1:11" ht="150" x14ac:dyDescent="0.25">
      <c r="A132" s="139">
        <v>1302</v>
      </c>
      <c r="B132" s="139">
        <v>68</v>
      </c>
      <c r="C132" s="102" t="s">
        <v>3455</v>
      </c>
      <c r="D132" s="658" t="s">
        <v>238</v>
      </c>
      <c r="E132" s="658" t="s">
        <v>7</v>
      </c>
      <c r="F132" s="658" t="s">
        <v>16</v>
      </c>
      <c r="G132" s="658" t="s">
        <v>952</v>
      </c>
      <c r="H132" s="85" t="s">
        <v>10</v>
      </c>
      <c r="I132" s="106">
        <v>84.9</v>
      </c>
      <c r="J132" s="106">
        <f>VLOOKUP(A132,CENIK!$A$2:$F$191,6,FALSE)</f>
        <v>0</v>
      </c>
      <c r="K132" s="106">
        <f t="shared" si="3"/>
        <v>0</v>
      </c>
    </row>
    <row r="133" spans="1:11" ht="60" x14ac:dyDescent="0.25">
      <c r="A133" s="139">
        <v>1307</v>
      </c>
      <c r="B133" s="139">
        <v>68</v>
      </c>
      <c r="C133" s="102" t="s">
        <v>3456</v>
      </c>
      <c r="D133" s="658" t="s">
        <v>238</v>
      </c>
      <c r="E133" s="658" t="s">
        <v>7</v>
      </c>
      <c r="F133" s="658" t="s">
        <v>16</v>
      </c>
      <c r="G133" s="658" t="s">
        <v>19</v>
      </c>
      <c r="H133" s="85" t="s">
        <v>6</v>
      </c>
      <c r="I133" s="106">
        <v>7</v>
      </c>
      <c r="J133" s="106">
        <f>VLOOKUP(A133,CENIK!$A$2:$F$191,6,FALSE)</f>
        <v>0</v>
      </c>
      <c r="K133" s="106">
        <f t="shared" si="3"/>
        <v>0</v>
      </c>
    </row>
    <row r="134" spans="1:11" ht="60" x14ac:dyDescent="0.25">
      <c r="A134" s="139">
        <v>1309</v>
      </c>
      <c r="B134" s="139">
        <v>68</v>
      </c>
      <c r="C134" s="102" t="s">
        <v>3457</v>
      </c>
      <c r="D134" s="658" t="s">
        <v>238</v>
      </c>
      <c r="E134" s="658" t="s">
        <v>7</v>
      </c>
      <c r="F134" s="658" t="s">
        <v>16</v>
      </c>
      <c r="G134" s="658" t="s">
        <v>21</v>
      </c>
      <c r="H134" s="85" t="s">
        <v>22</v>
      </c>
      <c r="I134" s="106">
        <v>76</v>
      </c>
      <c r="J134" s="106">
        <f>VLOOKUP(A134,CENIK!$A$2:$F$191,6,FALSE)</f>
        <v>0</v>
      </c>
      <c r="K134" s="106">
        <f t="shared" si="3"/>
        <v>0</v>
      </c>
    </row>
    <row r="135" spans="1:11" ht="60" x14ac:dyDescent="0.25">
      <c r="A135" s="139">
        <v>1310</v>
      </c>
      <c r="B135" s="139">
        <v>68</v>
      </c>
      <c r="C135" s="102" t="s">
        <v>3458</v>
      </c>
      <c r="D135" s="658" t="s">
        <v>238</v>
      </c>
      <c r="E135" s="658" t="s">
        <v>7</v>
      </c>
      <c r="F135" s="658" t="s">
        <v>16</v>
      </c>
      <c r="G135" s="658" t="s">
        <v>23</v>
      </c>
      <c r="H135" s="85" t="s">
        <v>24</v>
      </c>
      <c r="I135" s="106">
        <v>118.86</v>
      </c>
      <c r="J135" s="106">
        <f>VLOOKUP(A135,CENIK!$A$2:$F$191,6,FALSE)</f>
        <v>0</v>
      </c>
      <c r="K135" s="106">
        <f t="shared" si="3"/>
        <v>0</v>
      </c>
    </row>
    <row r="136" spans="1:11" ht="30" x14ac:dyDescent="0.25">
      <c r="A136" s="139">
        <v>1401</v>
      </c>
      <c r="B136" s="139">
        <v>68</v>
      </c>
      <c r="C136" s="102" t="s">
        <v>3459</v>
      </c>
      <c r="D136" s="658" t="s">
        <v>238</v>
      </c>
      <c r="E136" s="658" t="s">
        <v>7</v>
      </c>
      <c r="F136" s="658" t="s">
        <v>27</v>
      </c>
      <c r="G136" s="658" t="s">
        <v>955</v>
      </c>
      <c r="H136" s="85" t="s">
        <v>22</v>
      </c>
      <c r="I136" s="106">
        <v>5</v>
      </c>
      <c r="J136" s="106">
        <f>VLOOKUP(A136,CENIK!$A$2:$F$191,6,FALSE)</f>
        <v>0</v>
      </c>
      <c r="K136" s="106">
        <f t="shared" si="3"/>
        <v>0</v>
      </c>
    </row>
    <row r="137" spans="1:11" ht="30" x14ac:dyDescent="0.25">
      <c r="A137" s="139">
        <v>1402</v>
      </c>
      <c r="B137" s="139">
        <v>68</v>
      </c>
      <c r="C137" s="102" t="s">
        <v>3460</v>
      </c>
      <c r="D137" s="658" t="s">
        <v>238</v>
      </c>
      <c r="E137" s="658" t="s">
        <v>7</v>
      </c>
      <c r="F137" s="658" t="s">
        <v>27</v>
      </c>
      <c r="G137" s="658" t="s">
        <v>956</v>
      </c>
      <c r="H137" s="85" t="s">
        <v>22</v>
      </c>
      <c r="I137" s="106">
        <v>5</v>
      </c>
      <c r="J137" s="106">
        <f>VLOOKUP(A137,CENIK!$A$2:$F$191,6,FALSE)</f>
        <v>0</v>
      </c>
      <c r="K137" s="106">
        <f t="shared" si="3"/>
        <v>0</v>
      </c>
    </row>
    <row r="138" spans="1:11" ht="45" x14ac:dyDescent="0.25">
      <c r="A138" s="139">
        <v>12309</v>
      </c>
      <c r="B138" s="139">
        <v>68</v>
      </c>
      <c r="C138" s="102" t="s">
        <v>3461</v>
      </c>
      <c r="D138" s="658" t="s">
        <v>238</v>
      </c>
      <c r="E138" s="658" t="s">
        <v>30</v>
      </c>
      <c r="F138" s="658" t="s">
        <v>31</v>
      </c>
      <c r="G138" s="658" t="s">
        <v>34</v>
      </c>
      <c r="H138" s="85" t="s">
        <v>33</v>
      </c>
      <c r="I138" s="106">
        <v>169.8</v>
      </c>
      <c r="J138" s="106">
        <f>VLOOKUP(A138,CENIK!$A$2:$F$191,6,FALSE)</f>
        <v>0</v>
      </c>
      <c r="K138" s="106">
        <f t="shared" si="3"/>
        <v>0</v>
      </c>
    </row>
    <row r="139" spans="1:11" ht="30" x14ac:dyDescent="0.25">
      <c r="A139" s="139">
        <v>12328</v>
      </c>
      <c r="B139" s="139">
        <v>68</v>
      </c>
      <c r="C139" s="102" t="s">
        <v>3462</v>
      </c>
      <c r="D139" s="658" t="s">
        <v>238</v>
      </c>
      <c r="E139" s="658" t="s">
        <v>30</v>
      </c>
      <c r="F139" s="658" t="s">
        <v>31</v>
      </c>
      <c r="G139" s="658" t="s">
        <v>37</v>
      </c>
      <c r="H139" s="85" t="s">
        <v>10</v>
      </c>
      <c r="I139" s="106">
        <v>169.8</v>
      </c>
      <c r="J139" s="106">
        <f>VLOOKUP(A139,CENIK!$A$2:$F$191,6,FALSE)</f>
        <v>0</v>
      </c>
      <c r="K139" s="106">
        <f t="shared" si="3"/>
        <v>0</v>
      </c>
    </row>
    <row r="140" spans="1:11" ht="60" x14ac:dyDescent="0.25">
      <c r="A140" s="139">
        <v>21106</v>
      </c>
      <c r="B140" s="139">
        <v>68</v>
      </c>
      <c r="C140" s="102" t="s">
        <v>3463</v>
      </c>
      <c r="D140" s="658" t="s">
        <v>238</v>
      </c>
      <c r="E140" s="658" t="s">
        <v>30</v>
      </c>
      <c r="F140" s="658" t="s">
        <v>31</v>
      </c>
      <c r="G140" s="658" t="s">
        <v>965</v>
      </c>
      <c r="H140" s="85" t="s">
        <v>24</v>
      </c>
      <c r="I140" s="106">
        <v>67.92</v>
      </c>
      <c r="J140" s="106">
        <f>VLOOKUP(A140,CENIK!$A$2:$F$191,6,FALSE)</f>
        <v>0</v>
      </c>
      <c r="K140" s="106">
        <f t="shared" si="3"/>
        <v>0</v>
      </c>
    </row>
    <row r="141" spans="1:11" ht="30" x14ac:dyDescent="0.25">
      <c r="A141" s="139">
        <v>22103</v>
      </c>
      <c r="B141" s="139">
        <v>68</v>
      </c>
      <c r="C141" s="102" t="s">
        <v>3464</v>
      </c>
      <c r="D141" s="658" t="s">
        <v>238</v>
      </c>
      <c r="E141" s="658" t="s">
        <v>30</v>
      </c>
      <c r="F141" s="658" t="s">
        <v>43</v>
      </c>
      <c r="G141" s="658" t="s">
        <v>48</v>
      </c>
      <c r="H141" s="85" t="s">
        <v>33</v>
      </c>
      <c r="I141" s="106">
        <v>169.8</v>
      </c>
      <c r="J141" s="106">
        <f>VLOOKUP(A141,CENIK!$A$2:$F$191,6,FALSE)</f>
        <v>0</v>
      </c>
      <c r="K141" s="106">
        <f t="shared" si="3"/>
        <v>0</v>
      </c>
    </row>
    <row r="142" spans="1:11" ht="30" x14ac:dyDescent="0.25">
      <c r="A142" s="139">
        <v>24405</v>
      </c>
      <c r="B142" s="139">
        <v>68</v>
      </c>
      <c r="C142" s="102" t="s">
        <v>3465</v>
      </c>
      <c r="D142" s="658" t="s">
        <v>238</v>
      </c>
      <c r="E142" s="658" t="s">
        <v>30</v>
      </c>
      <c r="F142" s="658" t="s">
        <v>43</v>
      </c>
      <c r="G142" s="658" t="s">
        <v>969</v>
      </c>
      <c r="H142" s="85" t="s">
        <v>24</v>
      </c>
      <c r="I142" s="106">
        <v>67.92</v>
      </c>
      <c r="J142" s="106">
        <f>VLOOKUP(A142,CENIK!$A$2:$F$191,6,FALSE)</f>
        <v>0</v>
      </c>
      <c r="K142" s="106">
        <f t="shared" si="3"/>
        <v>0</v>
      </c>
    </row>
    <row r="143" spans="1:11" ht="75" x14ac:dyDescent="0.25">
      <c r="A143" s="139">
        <v>31302</v>
      </c>
      <c r="B143" s="139">
        <v>68</v>
      </c>
      <c r="C143" s="102" t="s">
        <v>3466</v>
      </c>
      <c r="D143" s="658" t="s">
        <v>238</v>
      </c>
      <c r="E143" s="658" t="s">
        <v>30</v>
      </c>
      <c r="F143" s="658" t="s">
        <v>43</v>
      </c>
      <c r="G143" s="658" t="s">
        <v>971</v>
      </c>
      <c r="H143" s="85" t="s">
        <v>24</v>
      </c>
      <c r="I143" s="106">
        <v>33.96</v>
      </c>
      <c r="J143" s="106">
        <f>VLOOKUP(A143,CENIK!$A$2:$F$191,6,FALSE)</f>
        <v>0</v>
      </c>
      <c r="K143" s="106">
        <f t="shared" si="3"/>
        <v>0</v>
      </c>
    </row>
    <row r="144" spans="1:11" ht="30" x14ac:dyDescent="0.25">
      <c r="A144" s="139">
        <v>31602</v>
      </c>
      <c r="B144" s="139">
        <v>68</v>
      </c>
      <c r="C144" s="102" t="s">
        <v>3467</v>
      </c>
      <c r="D144" s="658" t="s">
        <v>238</v>
      </c>
      <c r="E144" s="658" t="s">
        <v>30</v>
      </c>
      <c r="F144" s="658" t="s">
        <v>43</v>
      </c>
      <c r="G144" s="658" t="s">
        <v>973</v>
      </c>
      <c r="H144" s="85" t="s">
        <v>33</v>
      </c>
      <c r="I144" s="106">
        <v>169.8</v>
      </c>
      <c r="J144" s="106">
        <f>VLOOKUP(A144,CENIK!$A$2:$F$191,6,FALSE)</f>
        <v>0</v>
      </c>
      <c r="K144" s="106">
        <f t="shared" si="3"/>
        <v>0</v>
      </c>
    </row>
    <row r="145" spans="1:11" ht="45" x14ac:dyDescent="0.25">
      <c r="A145" s="139">
        <v>32311</v>
      </c>
      <c r="B145" s="139">
        <v>68</v>
      </c>
      <c r="C145" s="102" t="s">
        <v>3468</v>
      </c>
      <c r="D145" s="658" t="s">
        <v>238</v>
      </c>
      <c r="E145" s="658" t="s">
        <v>30</v>
      </c>
      <c r="F145" s="658" t="s">
        <v>43</v>
      </c>
      <c r="G145" s="658" t="s">
        <v>975</v>
      </c>
      <c r="H145" s="85" t="s">
        <v>33</v>
      </c>
      <c r="I145" s="106">
        <v>169.8</v>
      </c>
      <c r="J145" s="106">
        <f>VLOOKUP(A145,CENIK!$A$2:$F$191,6,FALSE)</f>
        <v>0</v>
      </c>
      <c r="K145" s="106">
        <f t="shared" si="3"/>
        <v>0</v>
      </c>
    </row>
    <row r="146" spans="1:11" ht="75" x14ac:dyDescent="0.25">
      <c r="A146" s="139">
        <v>3303</v>
      </c>
      <c r="B146" s="139">
        <v>68</v>
      </c>
      <c r="C146" s="102" t="s">
        <v>3469</v>
      </c>
      <c r="D146" s="658" t="s">
        <v>238</v>
      </c>
      <c r="E146" s="658" t="s">
        <v>64</v>
      </c>
      <c r="F146" s="658" t="s">
        <v>77</v>
      </c>
      <c r="G146" s="658" t="s">
        <v>980</v>
      </c>
      <c r="H146" s="85" t="s">
        <v>10</v>
      </c>
      <c r="I146" s="106">
        <v>20</v>
      </c>
      <c r="J146" s="106">
        <f>VLOOKUP(A146,CENIK!$A$2:$F$191,6,FALSE)</f>
        <v>0</v>
      </c>
      <c r="K146" s="106">
        <f t="shared" si="3"/>
        <v>0</v>
      </c>
    </row>
    <row r="147" spans="1:11" ht="45" x14ac:dyDescent="0.25">
      <c r="A147" s="139">
        <v>3311</v>
      </c>
      <c r="B147" s="139">
        <v>68</v>
      </c>
      <c r="C147" s="102" t="s">
        <v>3470</v>
      </c>
      <c r="D147" s="658" t="s">
        <v>238</v>
      </c>
      <c r="E147" s="658" t="s">
        <v>64</v>
      </c>
      <c r="F147" s="658" t="s">
        <v>77</v>
      </c>
      <c r="G147" s="658" t="s">
        <v>81</v>
      </c>
      <c r="H147" s="85" t="s">
        <v>10</v>
      </c>
      <c r="I147" s="106">
        <v>20</v>
      </c>
      <c r="J147" s="106">
        <f>VLOOKUP(A147,CENIK!$A$2:$F$191,6,FALSE)</f>
        <v>0</v>
      </c>
      <c r="K147" s="106">
        <f t="shared" si="3"/>
        <v>0</v>
      </c>
    </row>
    <row r="148" spans="1:11" ht="60" x14ac:dyDescent="0.25">
      <c r="A148" s="139">
        <v>4101</v>
      </c>
      <c r="B148" s="139">
        <v>68</v>
      </c>
      <c r="C148" s="102" t="s">
        <v>3471</v>
      </c>
      <c r="D148" s="658" t="s">
        <v>238</v>
      </c>
      <c r="E148" s="658" t="s">
        <v>85</v>
      </c>
      <c r="F148" s="658" t="s">
        <v>86</v>
      </c>
      <c r="G148" s="658" t="s">
        <v>459</v>
      </c>
      <c r="H148" s="85" t="s">
        <v>33</v>
      </c>
      <c r="I148" s="106">
        <v>160</v>
      </c>
      <c r="J148" s="106">
        <f>VLOOKUP(A148,CENIK!$A$2:$F$191,6,FALSE)</f>
        <v>0</v>
      </c>
      <c r="K148" s="106">
        <f t="shared" si="3"/>
        <v>0</v>
      </c>
    </row>
    <row r="149" spans="1:11" ht="60" x14ac:dyDescent="0.25">
      <c r="A149" s="139">
        <v>4105</v>
      </c>
      <c r="B149" s="139">
        <v>68</v>
      </c>
      <c r="C149" s="102" t="s">
        <v>3472</v>
      </c>
      <c r="D149" s="658" t="s">
        <v>238</v>
      </c>
      <c r="E149" s="658" t="s">
        <v>85</v>
      </c>
      <c r="F149" s="658" t="s">
        <v>86</v>
      </c>
      <c r="G149" s="658" t="s">
        <v>982</v>
      </c>
      <c r="H149" s="85" t="s">
        <v>24</v>
      </c>
      <c r="I149" s="106">
        <v>58.77</v>
      </c>
      <c r="J149" s="106">
        <f>VLOOKUP(A149,CENIK!$A$2:$F$191,6,FALSE)</f>
        <v>0</v>
      </c>
      <c r="K149" s="106">
        <f t="shared" si="3"/>
        <v>0</v>
      </c>
    </row>
    <row r="150" spans="1:11" ht="45" x14ac:dyDescent="0.25">
      <c r="A150" s="139">
        <v>4106</v>
      </c>
      <c r="B150" s="139">
        <v>68</v>
      </c>
      <c r="C150" s="102" t="s">
        <v>3473</v>
      </c>
      <c r="D150" s="658" t="s">
        <v>238</v>
      </c>
      <c r="E150" s="658" t="s">
        <v>85</v>
      </c>
      <c r="F150" s="658" t="s">
        <v>86</v>
      </c>
      <c r="G150" s="658" t="s">
        <v>89</v>
      </c>
      <c r="H150" s="85" t="s">
        <v>24</v>
      </c>
      <c r="I150" s="106">
        <v>148.97</v>
      </c>
      <c r="J150" s="106">
        <f>VLOOKUP(A150,CENIK!$A$2:$F$191,6,FALSE)</f>
        <v>0</v>
      </c>
      <c r="K150" s="106">
        <f t="shared" si="3"/>
        <v>0</v>
      </c>
    </row>
    <row r="151" spans="1:11" ht="45" x14ac:dyDescent="0.25">
      <c r="A151" s="139">
        <v>4117</v>
      </c>
      <c r="B151" s="139">
        <v>68</v>
      </c>
      <c r="C151" s="102" t="s">
        <v>3474</v>
      </c>
      <c r="D151" s="658" t="s">
        <v>238</v>
      </c>
      <c r="E151" s="658" t="s">
        <v>85</v>
      </c>
      <c r="F151" s="658" t="s">
        <v>86</v>
      </c>
      <c r="G151" s="658" t="s">
        <v>94</v>
      </c>
      <c r="H151" s="85" t="s">
        <v>24</v>
      </c>
      <c r="I151" s="106">
        <v>11</v>
      </c>
      <c r="J151" s="106">
        <f>VLOOKUP(A151,CENIK!$A$2:$F$191,6,FALSE)</f>
        <v>0</v>
      </c>
      <c r="K151" s="106">
        <f t="shared" si="3"/>
        <v>0</v>
      </c>
    </row>
    <row r="152" spans="1:11" ht="45" x14ac:dyDescent="0.25">
      <c r="A152" s="139">
        <v>4121</v>
      </c>
      <c r="B152" s="139">
        <v>68</v>
      </c>
      <c r="C152" s="102" t="s">
        <v>3475</v>
      </c>
      <c r="D152" s="658" t="s">
        <v>238</v>
      </c>
      <c r="E152" s="658" t="s">
        <v>85</v>
      </c>
      <c r="F152" s="658" t="s">
        <v>86</v>
      </c>
      <c r="G152" s="658" t="s">
        <v>986</v>
      </c>
      <c r="H152" s="85" t="s">
        <v>24</v>
      </c>
      <c r="I152" s="106">
        <v>18</v>
      </c>
      <c r="J152" s="106">
        <f>VLOOKUP(A152,CENIK!$A$2:$F$191,6,FALSE)</f>
        <v>0</v>
      </c>
      <c r="K152" s="106">
        <f t="shared" si="3"/>
        <v>0</v>
      </c>
    </row>
    <row r="153" spans="1:11" ht="45" x14ac:dyDescent="0.25">
      <c r="A153" s="139">
        <v>4123</v>
      </c>
      <c r="B153" s="139">
        <v>68</v>
      </c>
      <c r="C153" s="102" t="s">
        <v>3476</v>
      </c>
      <c r="D153" s="658" t="s">
        <v>238</v>
      </c>
      <c r="E153" s="658" t="s">
        <v>85</v>
      </c>
      <c r="F153" s="658" t="s">
        <v>86</v>
      </c>
      <c r="G153" s="658" t="s">
        <v>988</v>
      </c>
      <c r="H153" s="85" t="s">
        <v>24</v>
      </c>
      <c r="I153" s="106">
        <v>58.77</v>
      </c>
      <c r="J153" s="106">
        <f>VLOOKUP(A153,CENIK!$A$2:$F$191,6,FALSE)</f>
        <v>0</v>
      </c>
      <c r="K153" s="106">
        <f t="shared" si="3"/>
        <v>0</v>
      </c>
    </row>
    <row r="154" spans="1:11" ht="30" x14ac:dyDescent="0.25">
      <c r="A154" s="139">
        <v>4202</v>
      </c>
      <c r="B154" s="139">
        <v>68</v>
      </c>
      <c r="C154" s="102" t="s">
        <v>3477</v>
      </c>
      <c r="D154" s="658" t="s">
        <v>238</v>
      </c>
      <c r="E154" s="658" t="s">
        <v>85</v>
      </c>
      <c r="F154" s="658" t="s">
        <v>98</v>
      </c>
      <c r="G154" s="658" t="s">
        <v>100</v>
      </c>
      <c r="H154" s="85" t="s">
        <v>33</v>
      </c>
      <c r="I154" s="106">
        <v>106.13</v>
      </c>
      <c r="J154" s="106">
        <f>VLOOKUP(A154,CENIK!$A$2:$F$191,6,FALSE)</f>
        <v>0</v>
      </c>
      <c r="K154" s="106">
        <f t="shared" si="3"/>
        <v>0</v>
      </c>
    </row>
    <row r="155" spans="1:11" ht="75" x14ac:dyDescent="0.25">
      <c r="A155" s="139">
        <v>4203</v>
      </c>
      <c r="B155" s="139">
        <v>68</v>
      </c>
      <c r="C155" s="102" t="s">
        <v>3478</v>
      </c>
      <c r="D155" s="658" t="s">
        <v>238</v>
      </c>
      <c r="E155" s="658" t="s">
        <v>85</v>
      </c>
      <c r="F155" s="658" t="s">
        <v>98</v>
      </c>
      <c r="G155" s="658" t="s">
        <v>101</v>
      </c>
      <c r="H155" s="85" t="s">
        <v>24</v>
      </c>
      <c r="I155" s="106">
        <v>11.04</v>
      </c>
      <c r="J155" s="106">
        <f>VLOOKUP(A155,CENIK!$A$2:$F$191,6,FALSE)</f>
        <v>0</v>
      </c>
      <c r="K155" s="106">
        <f t="shared" si="3"/>
        <v>0</v>
      </c>
    </row>
    <row r="156" spans="1:11" ht="60" x14ac:dyDescent="0.25">
      <c r="A156" s="139">
        <v>4204</v>
      </c>
      <c r="B156" s="139">
        <v>68</v>
      </c>
      <c r="C156" s="102" t="s">
        <v>3479</v>
      </c>
      <c r="D156" s="658" t="s">
        <v>238</v>
      </c>
      <c r="E156" s="658" t="s">
        <v>85</v>
      </c>
      <c r="F156" s="658" t="s">
        <v>98</v>
      </c>
      <c r="G156" s="658" t="s">
        <v>102</v>
      </c>
      <c r="H156" s="85" t="s">
        <v>24</v>
      </c>
      <c r="I156" s="106">
        <v>47.54</v>
      </c>
      <c r="J156" s="106">
        <f>VLOOKUP(A156,CENIK!$A$2:$F$191,6,FALSE)</f>
        <v>0</v>
      </c>
      <c r="K156" s="106">
        <f t="shared" si="3"/>
        <v>0</v>
      </c>
    </row>
    <row r="157" spans="1:11" ht="60" x14ac:dyDescent="0.25">
      <c r="A157" s="139">
        <v>4206</v>
      </c>
      <c r="B157" s="139">
        <v>68</v>
      </c>
      <c r="C157" s="102" t="s">
        <v>3480</v>
      </c>
      <c r="D157" s="658" t="s">
        <v>238</v>
      </c>
      <c r="E157" s="658" t="s">
        <v>85</v>
      </c>
      <c r="F157" s="658" t="s">
        <v>98</v>
      </c>
      <c r="G157" s="658" t="s">
        <v>104</v>
      </c>
      <c r="H157" s="85" t="s">
        <v>24</v>
      </c>
      <c r="I157" s="106">
        <v>58.77</v>
      </c>
      <c r="J157" s="106">
        <f>VLOOKUP(A157,CENIK!$A$2:$F$191,6,FALSE)</f>
        <v>0</v>
      </c>
      <c r="K157" s="106">
        <f t="shared" si="3"/>
        <v>0</v>
      </c>
    </row>
    <row r="158" spans="1:11" ht="60" x14ac:dyDescent="0.25">
      <c r="A158" s="139">
        <v>4207</v>
      </c>
      <c r="B158" s="139">
        <v>68</v>
      </c>
      <c r="C158" s="102" t="s">
        <v>3481</v>
      </c>
      <c r="D158" s="658" t="s">
        <v>238</v>
      </c>
      <c r="E158" s="658" t="s">
        <v>85</v>
      </c>
      <c r="F158" s="658" t="s">
        <v>98</v>
      </c>
      <c r="G158" s="658" t="s">
        <v>990</v>
      </c>
      <c r="H158" s="85" t="s">
        <v>24</v>
      </c>
      <c r="I158" s="106">
        <v>5</v>
      </c>
      <c r="J158" s="106">
        <f>VLOOKUP(A158,CENIK!$A$2:$F$191,6,FALSE)</f>
        <v>0</v>
      </c>
      <c r="K158" s="106">
        <f t="shared" si="3"/>
        <v>0</v>
      </c>
    </row>
    <row r="159" spans="1:11" ht="45" x14ac:dyDescent="0.25">
      <c r="A159" s="139">
        <v>5101</v>
      </c>
      <c r="B159" s="139">
        <v>68</v>
      </c>
      <c r="C159" s="102" t="s">
        <v>3482</v>
      </c>
      <c r="D159" s="658" t="s">
        <v>238</v>
      </c>
      <c r="E159" s="658" t="s">
        <v>106</v>
      </c>
      <c r="F159" s="658" t="s">
        <v>107</v>
      </c>
      <c r="G159" s="658" t="s">
        <v>108</v>
      </c>
      <c r="H159" s="85" t="s">
        <v>6</v>
      </c>
      <c r="I159" s="106">
        <v>3</v>
      </c>
      <c r="J159" s="106">
        <f>VLOOKUP(A159,CENIK!$A$2:$F$191,6,FALSE)</f>
        <v>0</v>
      </c>
      <c r="K159" s="106">
        <f t="shared" si="3"/>
        <v>0</v>
      </c>
    </row>
    <row r="160" spans="1:11" ht="75" x14ac:dyDescent="0.25">
      <c r="A160" s="139">
        <v>5108</v>
      </c>
      <c r="B160" s="139">
        <v>68</v>
      </c>
      <c r="C160" s="102" t="s">
        <v>3483</v>
      </c>
      <c r="D160" s="658" t="s">
        <v>238</v>
      </c>
      <c r="E160" s="658" t="s">
        <v>106</v>
      </c>
      <c r="F160" s="658" t="s">
        <v>107</v>
      </c>
      <c r="G160" s="658" t="s">
        <v>112</v>
      </c>
      <c r="H160" s="85" t="s">
        <v>113</v>
      </c>
      <c r="I160" s="106">
        <v>20</v>
      </c>
      <c r="J160" s="106">
        <f>VLOOKUP(A160,CENIK!$A$2:$F$191,6,FALSE)</f>
        <v>0</v>
      </c>
      <c r="K160" s="106">
        <f t="shared" si="3"/>
        <v>0</v>
      </c>
    </row>
    <row r="161" spans="1:11" ht="135" x14ac:dyDescent="0.25">
      <c r="A161" s="139">
        <v>6101</v>
      </c>
      <c r="B161" s="139">
        <v>68</v>
      </c>
      <c r="C161" s="102" t="s">
        <v>3484</v>
      </c>
      <c r="D161" s="658" t="s">
        <v>238</v>
      </c>
      <c r="E161" s="658" t="s">
        <v>128</v>
      </c>
      <c r="F161" s="658" t="s">
        <v>129</v>
      </c>
      <c r="G161" s="658" t="s">
        <v>6304</v>
      </c>
      <c r="H161" s="85" t="s">
        <v>10</v>
      </c>
      <c r="I161" s="106">
        <v>84.9</v>
      </c>
      <c r="J161" s="106">
        <f>VLOOKUP(A161,CENIK!$A$2:$F$191,6,FALSE)</f>
        <v>0</v>
      </c>
      <c r="K161" s="106">
        <f t="shared" si="3"/>
        <v>0</v>
      </c>
    </row>
    <row r="162" spans="1:11" ht="120" x14ac:dyDescent="0.25">
      <c r="A162" s="139">
        <v>6202</v>
      </c>
      <c r="B162" s="139">
        <v>68</v>
      </c>
      <c r="C162" s="102" t="s">
        <v>3485</v>
      </c>
      <c r="D162" s="658" t="s">
        <v>238</v>
      </c>
      <c r="E162" s="658" t="s">
        <v>128</v>
      </c>
      <c r="F162" s="658" t="s">
        <v>132</v>
      </c>
      <c r="G162" s="658" t="s">
        <v>991</v>
      </c>
      <c r="H162" s="85" t="s">
        <v>6</v>
      </c>
      <c r="I162" s="106">
        <v>3</v>
      </c>
      <c r="J162" s="106">
        <f>VLOOKUP(A162,CENIK!$A$2:$F$191,6,FALSE)</f>
        <v>0</v>
      </c>
      <c r="K162" s="106">
        <f t="shared" si="3"/>
        <v>0</v>
      </c>
    </row>
    <row r="163" spans="1:11" ht="120" x14ac:dyDescent="0.25">
      <c r="A163" s="139">
        <v>6253</v>
      </c>
      <c r="B163" s="139">
        <v>68</v>
      </c>
      <c r="C163" s="102" t="s">
        <v>3486</v>
      </c>
      <c r="D163" s="658" t="s">
        <v>238</v>
      </c>
      <c r="E163" s="658" t="s">
        <v>128</v>
      </c>
      <c r="F163" s="658" t="s">
        <v>132</v>
      </c>
      <c r="G163" s="658" t="s">
        <v>1004</v>
      </c>
      <c r="H163" s="85" t="s">
        <v>6</v>
      </c>
      <c r="I163" s="106">
        <v>3</v>
      </c>
      <c r="J163" s="106">
        <f>VLOOKUP(A163,CENIK!$A$2:$F$191,6,FALSE)</f>
        <v>0</v>
      </c>
      <c r="K163" s="106">
        <f t="shared" si="3"/>
        <v>0</v>
      </c>
    </row>
    <row r="164" spans="1:11" ht="30" x14ac:dyDescent="0.25">
      <c r="A164" s="139">
        <v>6258</v>
      </c>
      <c r="B164" s="139">
        <v>68</v>
      </c>
      <c r="C164" s="102" t="s">
        <v>3487</v>
      </c>
      <c r="D164" s="658" t="s">
        <v>238</v>
      </c>
      <c r="E164" s="658" t="s">
        <v>128</v>
      </c>
      <c r="F164" s="658" t="s">
        <v>132</v>
      </c>
      <c r="G164" s="658" t="s">
        <v>137</v>
      </c>
      <c r="H164" s="85" t="s">
        <v>6</v>
      </c>
      <c r="I164" s="106">
        <v>1</v>
      </c>
      <c r="J164" s="106">
        <f>VLOOKUP(A164,CENIK!$A$2:$F$191,6,FALSE)</f>
        <v>0</v>
      </c>
      <c r="K164" s="106">
        <f t="shared" si="3"/>
        <v>0</v>
      </c>
    </row>
    <row r="165" spans="1:11" ht="345" x14ac:dyDescent="0.25">
      <c r="A165" s="139">
        <v>6301</v>
      </c>
      <c r="B165" s="139">
        <v>68</v>
      </c>
      <c r="C165" s="102" t="s">
        <v>3488</v>
      </c>
      <c r="D165" s="658" t="s">
        <v>238</v>
      </c>
      <c r="E165" s="658" t="s">
        <v>128</v>
      </c>
      <c r="F165" s="658" t="s">
        <v>140</v>
      </c>
      <c r="G165" s="658" t="s">
        <v>1005</v>
      </c>
      <c r="H165" s="85" t="s">
        <v>6</v>
      </c>
      <c r="I165" s="106">
        <v>7</v>
      </c>
      <c r="J165" s="106">
        <f>VLOOKUP(A165,CENIK!$A$2:$F$191,6,FALSE)</f>
        <v>0</v>
      </c>
      <c r="K165" s="106">
        <f t="shared" si="3"/>
        <v>0</v>
      </c>
    </row>
    <row r="166" spans="1:11" ht="120" x14ac:dyDescent="0.25">
      <c r="A166" s="139">
        <v>6302</v>
      </c>
      <c r="B166" s="139">
        <v>68</v>
      </c>
      <c r="C166" s="102" t="s">
        <v>3489</v>
      </c>
      <c r="D166" s="658" t="s">
        <v>238</v>
      </c>
      <c r="E166" s="658" t="s">
        <v>128</v>
      </c>
      <c r="F166" s="658" t="s">
        <v>140</v>
      </c>
      <c r="G166" s="658" t="s">
        <v>141</v>
      </c>
      <c r="H166" s="85" t="s">
        <v>6</v>
      </c>
      <c r="I166" s="106">
        <v>7</v>
      </c>
      <c r="J166" s="106">
        <f>VLOOKUP(A166,CENIK!$A$2:$F$191,6,FALSE)</f>
        <v>0</v>
      </c>
      <c r="K166" s="106">
        <f t="shared" si="3"/>
        <v>0</v>
      </c>
    </row>
    <row r="167" spans="1:11" ht="30" x14ac:dyDescent="0.25">
      <c r="A167" s="139">
        <v>6401</v>
      </c>
      <c r="B167" s="139">
        <v>68</v>
      </c>
      <c r="C167" s="102" t="s">
        <v>3490</v>
      </c>
      <c r="D167" s="658" t="s">
        <v>238</v>
      </c>
      <c r="E167" s="658" t="s">
        <v>128</v>
      </c>
      <c r="F167" s="658" t="s">
        <v>144</v>
      </c>
      <c r="G167" s="658" t="s">
        <v>145</v>
      </c>
      <c r="H167" s="85" t="s">
        <v>10</v>
      </c>
      <c r="I167" s="106">
        <v>84.9</v>
      </c>
      <c r="J167" s="106">
        <f>VLOOKUP(A167,CENIK!$A$2:$F$191,6,FALSE)</f>
        <v>0</v>
      </c>
      <c r="K167" s="106">
        <f t="shared" si="3"/>
        <v>0</v>
      </c>
    </row>
    <row r="168" spans="1:11" ht="30" x14ac:dyDescent="0.25">
      <c r="A168" s="139">
        <v>6402</v>
      </c>
      <c r="B168" s="139">
        <v>68</v>
      </c>
      <c r="C168" s="102" t="s">
        <v>3491</v>
      </c>
      <c r="D168" s="658" t="s">
        <v>238</v>
      </c>
      <c r="E168" s="658" t="s">
        <v>128</v>
      </c>
      <c r="F168" s="658" t="s">
        <v>144</v>
      </c>
      <c r="G168" s="658" t="s">
        <v>340</v>
      </c>
      <c r="H168" s="85" t="s">
        <v>10</v>
      </c>
      <c r="I168" s="106">
        <v>84.9</v>
      </c>
      <c r="J168" s="106">
        <f>VLOOKUP(A168,CENIK!$A$2:$F$191,6,FALSE)</f>
        <v>0</v>
      </c>
      <c r="K168" s="106">
        <f t="shared" ref="K168:K231" si="4">ROUND(J168*I168,2)</f>
        <v>0</v>
      </c>
    </row>
    <row r="169" spans="1:11" ht="60" x14ac:dyDescent="0.25">
      <c r="A169" s="139">
        <v>6405</v>
      </c>
      <c r="B169" s="139">
        <v>68</v>
      </c>
      <c r="C169" s="102" t="s">
        <v>3492</v>
      </c>
      <c r="D169" s="658" t="s">
        <v>238</v>
      </c>
      <c r="E169" s="658" t="s">
        <v>128</v>
      </c>
      <c r="F169" s="658" t="s">
        <v>144</v>
      </c>
      <c r="G169" s="658" t="s">
        <v>146</v>
      </c>
      <c r="H169" s="85" t="s">
        <v>10</v>
      </c>
      <c r="I169" s="106">
        <v>84.9</v>
      </c>
      <c r="J169" s="106">
        <f>VLOOKUP(A169,CENIK!$A$2:$F$191,6,FALSE)</f>
        <v>0</v>
      </c>
      <c r="K169" s="106">
        <f t="shared" si="4"/>
        <v>0</v>
      </c>
    </row>
    <row r="170" spans="1:11" ht="30" x14ac:dyDescent="0.25">
      <c r="A170" s="139">
        <v>6501</v>
      </c>
      <c r="B170" s="139">
        <v>68</v>
      </c>
      <c r="C170" s="102" t="s">
        <v>3493</v>
      </c>
      <c r="D170" s="658" t="s">
        <v>238</v>
      </c>
      <c r="E170" s="658" t="s">
        <v>128</v>
      </c>
      <c r="F170" s="658" t="s">
        <v>147</v>
      </c>
      <c r="G170" s="658" t="s">
        <v>1007</v>
      </c>
      <c r="H170" s="85" t="s">
        <v>6</v>
      </c>
      <c r="I170" s="106">
        <v>4</v>
      </c>
      <c r="J170" s="106">
        <f>VLOOKUP(A170,CENIK!$A$2:$F$191,6,FALSE)</f>
        <v>0</v>
      </c>
      <c r="K170" s="106">
        <f t="shared" si="4"/>
        <v>0</v>
      </c>
    </row>
    <row r="171" spans="1:11" ht="30" x14ac:dyDescent="0.25">
      <c r="A171" s="139">
        <v>6502</v>
      </c>
      <c r="B171" s="139">
        <v>68</v>
      </c>
      <c r="C171" s="102" t="s">
        <v>3494</v>
      </c>
      <c r="D171" s="658" t="s">
        <v>238</v>
      </c>
      <c r="E171" s="658" t="s">
        <v>128</v>
      </c>
      <c r="F171" s="658" t="s">
        <v>147</v>
      </c>
      <c r="G171" s="658" t="s">
        <v>1008</v>
      </c>
      <c r="H171" s="85" t="s">
        <v>6</v>
      </c>
      <c r="I171" s="106">
        <v>6</v>
      </c>
      <c r="J171" s="106">
        <f>VLOOKUP(A171,CENIK!$A$2:$F$191,6,FALSE)</f>
        <v>0</v>
      </c>
      <c r="K171" s="106">
        <f t="shared" si="4"/>
        <v>0</v>
      </c>
    </row>
    <row r="172" spans="1:11" ht="45" x14ac:dyDescent="0.25">
      <c r="A172" s="139">
        <v>6503</v>
      </c>
      <c r="B172" s="139">
        <v>68</v>
      </c>
      <c r="C172" s="102" t="s">
        <v>3495</v>
      </c>
      <c r="D172" s="658" t="s">
        <v>238</v>
      </c>
      <c r="E172" s="658" t="s">
        <v>128</v>
      </c>
      <c r="F172" s="658" t="s">
        <v>147</v>
      </c>
      <c r="G172" s="658" t="s">
        <v>1009</v>
      </c>
      <c r="H172" s="85" t="s">
        <v>6</v>
      </c>
      <c r="I172" s="106">
        <v>8</v>
      </c>
      <c r="J172" s="106">
        <f>VLOOKUP(A172,CENIK!$A$2:$F$191,6,FALSE)</f>
        <v>0</v>
      </c>
      <c r="K172" s="106">
        <f t="shared" si="4"/>
        <v>0</v>
      </c>
    </row>
    <row r="173" spans="1:11" ht="60" x14ac:dyDescent="0.25">
      <c r="A173" s="139">
        <v>1201</v>
      </c>
      <c r="B173" s="139">
        <v>68</v>
      </c>
      <c r="C173" s="102" t="s">
        <v>3448</v>
      </c>
      <c r="D173" s="658" t="s">
        <v>239</v>
      </c>
      <c r="E173" s="658" t="s">
        <v>7</v>
      </c>
      <c r="F173" s="658" t="s">
        <v>8</v>
      </c>
      <c r="G173" s="658" t="s">
        <v>9</v>
      </c>
      <c r="H173" s="85" t="s">
        <v>10</v>
      </c>
      <c r="I173" s="106">
        <v>153</v>
      </c>
      <c r="J173" s="106">
        <f>VLOOKUP(A173,CENIK!$A$2:$F$191,6,FALSE)</f>
        <v>0</v>
      </c>
      <c r="K173" s="106">
        <f t="shared" si="4"/>
        <v>0</v>
      </c>
    </row>
    <row r="174" spans="1:11" ht="45" x14ac:dyDescent="0.25">
      <c r="A174" s="139">
        <v>1202</v>
      </c>
      <c r="B174" s="139">
        <v>68</v>
      </c>
      <c r="C174" s="102" t="s">
        <v>3449</v>
      </c>
      <c r="D174" s="658" t="s">
        <v>239</v>
      </c>
      <c r="E174" s="658" t="s">
        <v>7</v>
      </c>
      <c r="F174" s="658" t="s">
        <v>8</v>
      </c>
      <c r="G174" s="658" t="s">
        <v>11</v>
      </c>
      <c r="H174" s="85" t="s">
        <v>12</v>
      </c>
      <c r="I174" s="106">
        <v>8</v>
      </c>
      <c r="J174" s="106">
        <f>VLOOKUP(A174,CENIK!$A$2:$F$191,6,FALSE)</f>
        <v>0</v>
      </c>
      <c r="K174" s="106">
        <f t="shared" si="4"/>
        <v>0</v>
      </c>
    </row>
    <row r="175" spans="1:11" ht="60" x14ac:dyDescent="0.25">
      <c r="A175" s="139">
        <v>1203</v>
      </c>
      <c r="B175" s="139">
        <v>68</v>
      </c>
      <c r="C175" s="102" t="s">
        <v>3450</v>
      </c>
      <c r="D175" s="658" t="s">
        <v>239</v>
      </c>
      <c r="E175" s="658" t="s">
        <v>7</v>
      </c>
      <c r="F175" s="658" t="s">
        <v>8</v>
      </c>
      <c r="G175" s="658" t="s">
        <v>941</v>
      </c>
      <c r="H175" s="85" t="s">
        <v>10</v>
      </c>
      <c r="I175" s="106">
        <v>153</v>
      </c>
      <c r="J175" s="106">
        <f>VLOOKUP(A175,CENIK!$A$2:$F$191,6,FALSE)</f>
        <v>0</v>
      </c>
      <c r="K175" s="106">
        <f t="shared" si="4"/>
        <v>0</v>
      </c>
    </row>
    <row r="176" spans="1:11" ht="75" x14ac:dyDescent="0.25">
      <c r="A176" s="139">
        <v>1211</v>
      </c>
      <c r="B176" s="139">
        <v>68</v>
      </c>
      <c r="C176" s="102" t="s">
        <v>3452</v>
      </c>
      <c r="D176" s="658" t="s">
        <v>239</v>
      </c>
      <c r="E176" s="658" t="s">
        <v>7</v>
      </c>
      <c r="F176" s="658" t="s">
        <v>8</v>
      </c>
      <c r="G176" s="658" t="s">
        <v>948</v>
      </c>
      <c r="H176" s="85" t="s">
        <v>14</v>
      </c>
      <c r="I176" s="106">
        <v>1</v>
      </c>
      <c r="J176" s="106">
        <f>VLOOKUP(A176,CENIK!$A$2:$F$191,6,FALSE)</f>
        <v>0</v>
      </c>
      <c r="K176" s="106">
        <f t="shared" si="4"/>
        <v>0</v>
      </c>
    </row>
    <row r="177" spans="1:11" ht="60" x14ac:dyDescent="0.25">
      <c r="A177" s="139">
        <v>1212</v>
      </c>
      <c r="B177" s="139">
        <v>68</v>
      </c>
      <c r="C177" s="102" t="s">
        <v>3453</v>
      </c>
      <c r="D177" s="658" t="s">
        <v>239</v>
      </c>
      <c r="E177" s="658" t="s">
        <v>7</v>
      </c>
      <c r="F177" s="658" t="s">
        <v>8</v>
      </c>
      <c r="G177" s="658" t="s">
        <v>949</v>
      </c>
      <c r="H177" s="85" t="s">
        <v>14</v>
      </c>
      <c r="I177" s="106">
        <v>1</v>
      </c>
      <c r="J177" s="106">
        <f>VLOOKUP(A177,CENIK!$A$2:$F$191,6,FALSE)</f>
        <v>0</v>
      </c>
      <c r="K177" s="106">
        <f t="shared" si="4"/>
        <v>0</v>
      </c>
    </row>
    <row r="178" spans="1:11" ht="45" x14ac:dyDescent="0.25">
      <c r="A178" s="139">
        <v>1301</v>
      </c>
      <c r="B178" s="139">
        <v>68</v>
      </c>
      <c r="C178" s="102" t="s">
        <v>3454</v>
      </c>
      <c r="D178" s="658" t="s">
        <v>239</v>
      </c>
      <c r="E178" s="658" t="s">
        <v>7</v>
      </c>
      <c r="F178" s="658" t="s">
        <v>16</v>
      </c>
      <c r="G178" s="658" t="s">
        <v>17</v>
      </c>
      <c r="H178" s="85" t="s">
        <v>10</v>
      </c>
      <c r="I178" s="106">
        <v>153</v>
      </c>
      <c r="J178" s="106">
        <f>VLOOKUP(A178,CENIK!$A$2:$F$191,6,FALSE)</f>
        <v>0</v>
      </c>
      <c r="K178" s="106">
        <f t="shared" si="4"/>
        <v>0</v>
      </c>
    </row>
    <row r="179" spans="1:11" ht="150" x14ac:dyDescent="0.25">
      <c r="A179" s="139">
        <v>1302</v>
      </c>
      <c r="B179" s="139">
        <v>68</v>
      </c>
      <c r="C179" s="102" t="s">
        <v>3455</v>
      </c>
      <c r="D179" s="658" t="s">
        <v>239</v>
      </c>
      <c r="E179" s="658" t="s">
        <v>7</v>
      </c>
      <c r="F179" s="658" t="s">
        <v>16</v>
      </c>
      <c r="G179" s="658" t="s">
        <v>952</v>
      </c>
      <c r="H179" s="85" t="s">
        <v>10</v>
      </c>
      <c r="I179" s="106">
        <v>153</v>
      </c>
      <c r="J179" s="106">
        <f>VLOOKUP(A179,CENIK!$A$2:$F$191,6,FALSE)</f>
        <v>0</v>
      </c>
      <c r="K179" s="106">
        <f t="shared" si="4"/>
        <v>0</v>
      </c>
    </row>
    <row r="180" spans="1:11" ht="60" x14ac:dyDescent="0.25">
      <c r="A180" s="139">
        <v>1307</v>
      </c>
      <c r="B180" s="139">
        <v>68</v>
      </c>
      <c r="C180" s="102" t="s">
        <v>3456</v>
      </c>
      <c r="D180" s="658" t="s">
        <v>239</v>
      </c>
      <c r="E180" s="658" t="s">
        <v>7</v>
      </c>
      <c r="F180" s="658" t="s">
        <v>16</v>
      </c>
      <c r="G180" s="658" t="s">
        <v>19</v>
      </c>
      <c r="H180" s="85" t="s">
        <v>6</v>
      </c>
      <c r="I180" s="106">
        <v>6</v>
      </c>
      <c r="J180" s="106">
        <f>VLOOKUP(A180,CENIK!$A$2:$F$191,6,FALSE)</f>
        <v>0</v>
      </c>
      <c r="K180" s="106">
        <f t="shared" si="4"/>
        <v>0</v>
      </c>
    </row>
    <row r="181" spans="1:11" ht="60" x14ac:dyDescent="0.25">
      <c r="A181" s="139">
        <v>1310</v>
      </c>
      <c r="B181" s="139">
        <v>68</v>
      </c>
      <c r="C181" s="102" t="s">
        <v>3458</v>
      </c>
      <c r="D181" s="658" t="s">
        <v>239</v>
      </c>
      <c r="E181" s="658" t="s">
        <v>7</v>
      </c>
      <c r="F181" s="658" t="s">
        <v>16</v>
      </c>
      <c r="G181" s="658" t="s">
        <v>23</v>
      </c>
      <c r="H181" s="85" t="s">
        <v>24</v>
      </c>
      <c r="I181" s="106">
        <v>257.04000000000002</v>
      </c>
      <c r="J181" s="106">
        <f>VLOOKUP(A181,CENIK!$A$2:$F$191,6,FALSE)</f>
        <v>0</v>
      </c>
      <c r="K181" s="106">
        <f t="shared" si="4"/>
        <v>0</v>
      </c>
    </row>
    <row r="182" spans="1:11" ht="30" x14ac:dyDescent="0.25">
      <c r="A182" s="139">
        <v>1401</v>
      </c>
      <c r="B182" s="139">
        <v>68</v>
      </c>
      <c r="C182" s="102" t="s">
        <v>3459</v>
      </c>
      <c r="D182" s="658" t="s">
        <v>239</v>
      </c>
      <c r="E182" s="658" t="s">
        <v>7</v>
      </c>
      <c r="F182" s="658" t="s">
        <v>27</v>
      </c>
      <c r="G182" s="658" t="s">
        <v>955</v>
      </c>
      <c r="H182" s="85" t="s">
        <v>22</v>
      </c>
      <c r="I182" s="106">
        <v>10</v>
      </c>
      <c r="J182" s="106">
        <f>VLOOKUP(A182,CENIK!$A$2:$F$191,6,FALSE)</f>
        <v>0</v>
      </c>
      <c r="K182" s="106">
        <f t="shared" si="4"/>
        <v>0</v>
      </c>
    </row>
    <row r="183" spans="1:11" ht="30" x14ac:dyDescent="0.25">
      <c r="A183" s="139">
        <v>1402</v>
      </c>
      <c r="B183" s="139">
        <v>68</v>
      </c>
      <c r="C183" s="102" t="s">
        <v>3460</v>
      </c>
      <c r="D183" s="658" t="s">
        <v>239</v>
      </c>
      <c r="E183" s="658" t="s">
        <v>7</v>
      </c>
      <c r="F183" s="658" t="s">
        <v>27</v>
      </c>
      <c r="G183" s="658" t="s">
        <v>956</v>
      </c>
      <c r="H183" s="85" t="s">
        <v>22</v>
      </c>
      <c r="I183" s="106">
        <v>10</v>
      </c>
      <c r="J183" s="106">
        <f>VLOOKUP(A183,CENIK!$A$2:$F$191,6,FALSE)</f>
        <v>0</v>
      </c>
      <c r="K183" s="106">
        <f t="shared" si="4"/>
        <v>0</v>
      </c>
    </row>
    <row r="184" spans="1:11" ht="30" x14ac:dyDescent="0.25">
      <c r="A184" s="139">
        <v>1403</v>
      </c>
      <c r="B184" s="139">
        <v>68</v>
      </c>
      <c r="C184" s="102" t="s">
        <v>3496</v>
      </c>
      <c r="D184" s="658" t="s">
        <v>239</v>
      </c>
      <c r="E184" s="658" t="s">
        <v>7</v>
      </c>
      <c r="F184" s="658" t="s">
        <v>27</v>
      </c>
      <c r="G184" s="658" t="s">
        <v>957</v>
      </c>
      <c r="H184" s="85" t="s">
        <v>22</v>
      </c>
      <c r="I184" s="106">
        <v>10</v>
      </c>
      <c r="J184" s="106">
        <f>VLOOKUP(A184,CENIK!$A$2:$F$191,6,FALSE)</f>
        <v>0</v>
      </c>
      <c r="K184" s="106">
        <f t="shared" si="4"/>
        <v>0</v>
      </c>
    </row>
    <row r="185" spans="1:11" ht="45" x14ac:dyDescent="0.25">
      <c r="A185" s="139">
        <v>12309</v>
      </c>
      <c r="B185" s="139">
        <v>68</v>
      </c>
      <c r="C185" s="102" t="s">
        <v>3461</v>
      </c>
      <c r="D185" s="658" t="s">
        <v>239</v>
      </c>
      <c r="E185" s="658" t="s">
        <v>30</v>
      </c>
      <c r="F185" s="658" t="s">
        <v>31</v>
      </c>
      <c r="G185" s="658" t="s">
        <v>34</v>
      </c>
      <c r="H185" s="85" t="s">
        <v>33</v>
      </c>
      <c r="I185" s="106">
        <v>367.2</v>
      </c>
      <c r="J185" s="106">
        <f>VLOOKUP(A185,CENIK!$A$2:$F$191,6,FALSE)</f>
        <v>0</v>
      </c>
      <c r="K185" s="106">
        <f t="shared" si="4"/>
        <v>0</v>
      </c>
    </row>
    <row r="186" spans="1:11" ht="30" x14ac:dyDescent="0.25">
      <c r="A186" s="139">
        <v>12328</v>
      </c>
      <c r="B186" s="139">
        <v>68</v>
      </c>
      <c r="C186" s="102" t="s">
        <v>3462</v>
      </c>
      <c r="D186" s="658" t="s">
        <v>239</v>
      </c>
      <c r="E186" s="658" t="s">
        <v>30</v>
      </c>
      <c r="F186" s="658" t="s">
        <v>31</v>
      </c>
      <c r="G186" s="658" t="s">
        <v>37</v>
      </c>
      <c r="H186" s="85" t="s">
        <v>10</v>
      </c>
      <c r="I186" s="106">
        <v>306</v>
      </c>
      <c r="J186" s="106">
        <f>VLOOKUP(A186,CENIK!$A$2:$F$191,6,FALSE)</f>
        <v>0</v>
      </c>
      <c r="K186" s="106">
        <f t="shared" si="4"/>
        <v>0</v>
      </c>
    </row>
    <row r="187" spans="1:11" ht="60" x14ac:dyDescent="0.25">
      <c r="A187" s="139">
        <v>21106</v>
      </c>
      <c r="B187" s="139">
        <v>68</v>
      </c>
      <c r="C187" s="102" t="s">
        <v>3463</v>
      </c>
      <c r="D187" s="658" t="s">
        <v>239</v>
      </c>
      <c r="E187" s="658" t="s">
        <v>30</v>
      </c>
      <c r="F187" s="658" t="s">
        <v>31</v>
      </c>
      <c r="G187" s="658" t="s">
        <v>965</v>
      </c>
      <c r="H187" s="85" t="s">
        <v>24</v>
      </c>
      <c r="I187" s="106">
        <v>146.88</v>
      </c>
      <c r="J187" s="106">
        <f>VLOOKUP(A187,CENIK!$A$2:$F$191,6,FALSE)</f>
        <v>0</v>
      </c>
      <c r="K187" s="106">
        <f t="shared" si="4"/>
        <v>0</v>
      </c>
    </row>
    <row r="188" spans="1:11" ht="30" x14ac:dyDescent="0.25">
      <c r="A188" s="139">
        <v>22103</v>
      </c>
      <c r="B188" s="139">
        <v>68</v>
      </c>
      <c r="C188" s="102" t="s">
        <v>3464</v>
      </c>
      <c r="D188" s="658" t="s">
        <v>239</v>
      </c>
      <c r="E188" s="658" t="s">
        <v>30</v>
      </c>
      <c r="F188" s="658" t="s">
        <v>43</v>
      </c>
      <c r="G188" s="658" t="s">
        <v>48</v>
      </c>
      <c r="H188" s="85" t="s">
        <v>33</v>
      </c>
      <c r="I188" s="106">
        <v>367.2</v>
      </c>
      <c r="J188" s="106">
        <f>VLOOKUP(A188,CENIK!$A$2:$F$191,6,FALSE)</f>
        <v>0</v>
      </c>
      <c r="K188" s="106">
        <f t="shared" si="4"/>
        <v>0</v>
      </c>
    </row>
    <row r="189" spans="1:11" ht="30" x14ac:dyDescent="0.25">
      <c r="A189" s="139">
        <v>24405</v>
      </c>
      <c r="B189" s="139">
        <v>68</v>
      </c>
      <c r="C189" s="102" t="s">
        <v>3465</v>
      </c>
      <c r="D189" s="658" t="s">
        <v>239</v>
      </c>
      <c r="E189" s="658" t="s">
        <v>30</v>
      </c>
      <c r="F189" s="658" t="s">
        <v>43</v>
      </c>
      <c r="G189" s="658" t="s">
        <v>969</v>
      </c>
      <c r="H189" s="85" t="s">
        <v>24</v>
      </c>
      <c r="I189" s="106">
        <v>146.88</v>
      </c>
      <c r="J189" s="106">
        <f>VLOOKUP(A189,CENIK!$A$2:$F$191,6,FALSE)</f>
        <v>0</v>
      </c>
      <c r="K189" s="106">
        <f t="shared" si="4"/>
        <v>0</v>
      </c>
    </row>
    <row r="190" spans="1:11" ht="30" x14ac:dyDescent="0.25">
      <c r="A190" s="139">
        <v>31101</v>
      </c>
      <c r="B190" s="139">
        <v>68</v>
      </c>
      <c r="C190" s="102" t="s">
        <v>3497</v>
      </c>
      <c r="D190" s="658" t="s">
        <v>239</v>
      </c>
      <c r="E190" s="658" t="s">
        <v>30</v>
      </c>
      <c r="F190" s="658" t="s">
        <v>43</v>
      </c>
      <c r="G190" s="658" t="s">
        <v>970</v>
      </c>
      <c r="H190" s="85" t="s">
        <v>24</v>
      </c>
      <c r="I190" s="106">
        <v>73.44</v>
      </c>
      <c r="J190" s="106">
        <f>VLOOKUP(A190,CENIK!$A$2:$F$191,6,FALSE)</f>
        <v>0</v>
      </c>
      <c r="K190" s="106">
        <f t="shared" si="4"/>
        <v>0</v>
      </c>
    </row>
    <row r="191" spans="1:11" ht="30" x14ac:dyDescent="0.25">
      <c r="A191" s="139">
        <v>31602</v>
      </c>
      <c r="B191" s="139">
        <v>68</v>
      </c>
      <c r="C191" s="102" t="s">
        <v>3467</v>
      </c>
      <c r="D191" s="658" t="s">
        <v>239</v>
      </c>
      <c r="E191" s="658" t="s">
        <v>30</v>
      </c>
      <c r="F191" s="658" t="s">
        <v>43</v>
      </c>
      <c r="G191" s="658" t="s">
        <v>973</v>
      </c>
      <c r="H191" s="85" t="s">
        <v>33</v>
      </c>
      <c r="I191" s="106">
        <v>367.2</v>
      </c>
      <c r="J191" s="106">
        <f>VLOOKUP(A191,CENIK!$A$2:$F$191,6,FALSE)</f>
        <v>0</v>
      </c>
      <c r="K191" s="106">
        <f t="shared" si="4"/>
        <v>0</v>
      </c>
    </row>
    <row r="192" spans="1:11" ht="45" x14ac:dyDescent="0.25">
      <c r="A192" s="139">
        <v>32311</v>
      </c>
      <c r="B192" s="139">
        <v>68</v>
      </c>
      <c r="C192" s="102" t="s">
        <v>3468</v>
      </c>
      <c r="D192" s="658" t="s">
        <v>239</v>
      </c>
      <c r="E192" s="658" t="s">
        <v>30</v>
      </c>
      <c r="F192" s="658" t="s">
        <v>43</v>
      </c>
      <c r="G192" s="658" t="s">
        <v>975</v>
      </c>
      <c r="H192" s="85" t="s">
        <v>33</v>
      </c>
      <c r="I192" s="106">
        <v>367.2</v>
      </c>
      <c r="J192" s="106">
        <f>VLOOKUP(A192,CENIK!$A$2:$F$191,6,FALSE)</f>
        <v>0</v>
      </c>
      <c r="K192" s="106">
        <f t="shared" si="4"/>
        <v>0</v>
      </c>
    </row>
    <row r="193" spans="1:11" ht="60" x14ac:dyDescent="0.25">
      <c r="A193" s="139">
        <v>4101</v>
      </c>
      <c r="B193" s="139">
        <v>68</v>
      </c>
      <c r="C193" s="102" t="s">
        <v>3471</v>
      </c>
      <c r="D193" s="658" t="s">
        <v>239</v>
      </c>
      <c r="E193" s="658" t="s">
        <v>85</v>
      </c>
      <c r="F193" s="658" t="s">
        <v>86</v>
      </c>
      <c r="G193" s="658" t="s">
        <v>459</v>
      </c>
      <c r="H193" s="85" t="s">
        <v>33</v>
      </c>
      <c r="I193" s="106">
        <v>603.21</v>
      </c>
      <c r="J193" s="106">
        <f>VLOOKUP(A193,CENIK!$A$2:$F$191,6,FALSE)</f>
        <v>0</v>
      </c>
      <c r="K193" s="106">
        <f t="shared" si="4"/>
        <v>0</v>
      </c>
    </row>
    <row r="194" spans="1:11" ht="60" x14ac:dyDescent="0.25">
      <c r="A194" s="139">
        <v>4105</v>
      </c>
      <c r="B194" s="139">
        <v>68</v>
      </c>
      <c r="C194" s="102" t="s">
        <v>3472</v>
      </c>
      <c r="D194" s="658" t="s">
        <v>239</v>
      </c>
      <c r="E194" s="658" t="s">
        <v>85</v>
      </c>
      <c r="F194" s="658" t="s">
        <v>86</v>
      </c>
      <c r="G194" s="658" t="s">
        <v>982</v>
      </c>
      <c r="H194" s="85" t="s">
        <v>24</v>
      </c>
      <c r="I194" s="106">
        <v>147</v>
      </c>
      <c r="J194" s="106">
        <f>VLOOKUP(A194,CENIK!$A$2:$F$191,6,FALSE)</f>
        <v>0</v>
      </c>
      <c r="K194" s="106">
        <f t="shared" si="4"/>
        <v>0</v>
      </c>
    </row>
    <row r="195" spans="1:11" ht="45" x14ac:dyDescent="0.25">
      <c r="A195" s="139">
        <v>4106</v>
      </c>
      <c r="B195" s="139">
        <v>68</v>
      </c>
      <c r="C195" s="102" t="s">
        <v>3473</v>
      </c>
      <c r="D195" s="658" t="s">
        <v>239</v>
      </c>
      <c r="E195" s="658" t="s">
        <v>85</v>
      </c>
      <c r="F195" s="658" t="s">
        <v>86</v>
      </c>
      <c r="G195" s="658" t="s">
        <v>89</v>
      </c>
      <c r="H195" s="85" t="s">
        <v>24</v>
      </c>
      <c r="I195" s="106">
        <v>308.60000000000002</v>
      </c>
      <c r="J195" s="106">
        <f>VLOOKUP(A195,CENIK!$A$2:$F$191,6,FALSE)</f>
        <v>0</v>
      </c>
      <c r="K195" s="106">
        <f t="shared" si="4"/>
        <v>0</v>
      </c>
    </row>
    <row r="196" spans="1:11" ht="45" x14ac:dyDescent="0.25">
      <c r="A196" s="139">
        <v>4117</v>
      </c>
      <c r="B196" s="139">
        <v>68</v>
      </c>
      <c r="C196" s="102" t="s">
        <v>3474</v>
      </c>
      <c r="D196" s="658" t="s">
        <v>239</v>
      </c>
      <c r="E196" s="658" t="s">
        <v>85</v>
      </c>
      <c r="F196" s="658" t="s">
        <v>86</v>
      </c>
      <c r="G196" s="658" t="s">
        <v>94</v>
      </c>
      <c r="H196" s="85" t="s">
        <v>24</v>
      </c>
      <c r="I196" s="106">
        <v>21</v>
      </c>
      <c r="J196" s="106">
        <f>VLOOKUP(A196,CENIK!$A$2:$F$191,6,FALSE)</f>
        <v>0</v>
      </c>
      <c r="K196" s="106">
        <f t="shared" si="4"/>
        <v>0</v>
      </c>
    </row>
    <row r="197" spans="1:11" ht="45" x14ac:dyDescent="0.25">
      <c r="A197" s="139">
        <v>4121</v>
      </c>
      <c r="B197" s="139">
        <v>68</v>
      </c>
      <c r="C197" s="102" t="s">
        <v>3475</v>
      </c>
      <c r="D197" s="658" t="s">
        <v>239</v>
      </c>
      <c r="E197" s="658" t="s">
        <v>85</v>
      </c>
      <c r="F197" s="658" t="s">
        <v>86</v>
      </c>
      <c r="G197" s="658" t="s">
        <v>986</v>
      </c>
      <c r="H197" s="85" t="s">
        <v>24</v>
      </c>
      <c r="I197" s="106">
        <v>12</v>
      </c>
      <c r="J197" s="106">
        <f>VLOOKUP(A197,CENIK!$A$2:$F$191,6,FALSE)</f>
        <v>0</v>
      </c>
      <c r="K197" s="106">
        <f t="shared" si="4"/>
        <v>0</v>
      </c>
    </row>
    <row r="198" spans="1:11" ht="45" x14ac:dyDescent="0.25">
      <c r="A198" s="139">
        <v>4123</v>
      </c>
      <c r="B198" s="139">
        <v>68</v>
      </c>
      <c r="C198" s="102" t="s">
        <v>3476</v>
      </c>
      <c r="D198" s="658" t="s">
        <v>239</v>
      </c>
      <c r="E198" s="658" t="s">
        <v>85</v>
      </c>
      <c r="F198" s="658" t="s">
        <v>86</v>
      </c>
      <c r="G198" s="658" t="s">
        <v>988</v>
      </c>
      <c r="H198" s="85" t="s">
        <v>24</v>
      </c>
      <c r="I198" s="106">
        <v>147</v>
      </c>
      <c r="J198" s="106">
        <f>VLOOKUP(A198,CENIK!$A$2:$F$191,6,FALSE)</f>
        <v>0</v>
      </c>
      <c r="K198" s="106">
        <f t="shared" si="4"/>
        <v>0</v>
      </c>
    </row>
    <row r="199" spans="1:11" ht="30" x14ac:dyDescent="0.25">
      <c r="A199" s="139">
        <v>4202</v>
      </c>
      <c r="B199" s="139">
        <v>68</v>
      </c>
      <c r="C199" s="102" t="s">
        <v>3477</v>
      </c>
      <c r="D199" s="658" t="s">
        <v>239</v>
      </c>
      <c r="E199" s="658" t="s">
        <v>85</v>
      </c>
      <c r="F199" s="658" t="s">
        <v>98</v>
      </c>
      <c r="G199" s="658" t="s">
        <v>100</v>
      </c>
      <c r="H199" s="85" t="s">
        <v>33</v>
      </c>
      <c r="I199" s="106">
        <v>191.25</v>
      </c>
      <c r="J199" s="106">
        <f>VLOOKUP(A199,CENIK!$A$2:$F$191,6,FALSE)</f>
        <v>0</v>
      </c>
      <c r="K199" s="106">
        <f t="shared" si="4"/>
        <v>0</v>
      </c>
    </row>
    <row r="200" spans="1:11" ht="75" x14ac:dyDescent="0.25">
      <c r="A200" s="139">
        <v>4203</v>
      </c>
      <c r="B200" s="139">
        <v>68</v>
      </c>
      <c r="C200" s="102" t="s">
        <v>3478</v>
      </c>
      <c r="D200" s="658" t="s">
        <v>239</v>
      </c>
      <c r="E200" s="658" t="s">
        <v>85</v>
      </c>
      <c r="F200" s="658" t="s">
        <v>98</v>
      </c>
      <c r="G200" s="658" t="s">
        <v>101</v>
      </c>
      <c r="H200" s="85" t="s">
        <v>24</v>
      </c>
      <c r="I200" s="106">
        <v>19.63</v>
      </c>
      <c r="J200" s="106">
        <f>VLOOKUP(A200,CENIK!$A$2:$F$191,6,FALSE)</f>
        <v>0</v>
      </c>
      <c r="K200" s="106">
        <f t="shared" si="4"/>
        <v>0</v>
      </c>
    </row>
    <row r="201" spans="1:11" ht="60" x14ac:dyDescent="0.25">
      <c r="A201" s="139">
        <v>4204</v>
      </c>
      <c r="B201" s="139">
        <v>68</v>
      </c>
      <c r="C201" s="102" t="s">
        <v>3479</v>
      </c>
      <c r="D201" s="658" t="s">
        <v>239</v>
      </c>
      <c r="E201" s="658" t="s">
        <v>85</v>
      </c>
      <c r="F201" s="658" t="s">
        <v>98</v>
      </c>
      <c r="G201" s="658" t="s">
        <v>102</v>
      </c>
      <c r="H201" s="85" t="s">
        <v>24</v>
      </c>
      <c r="I201" s="106">
        <v>97.68</v>
      </c>
      <c r="J201" s="106">
        <f>VLOOKUP(A201,CENIK!$A$2:$F$191,6,FALSE)</f>
        <v>0</v>
      </c>
      <c r="K201" s="106">
        <f t="shared" si="4"/>
        <v>0</v>
      </c>
    </row>
    <row r="202" spans="1:11" ht="60" x14ac:dyDescent="0.25">
      <c r="A202" s="139">
        <v>4206</v>
      </c>
      <c r="B202" s="139">
        <v>68</v>
      </c>
      <c r="C202" s="102" t="s">
        <v>3480</v>
      </c>
      <c r="D202" s="658" t="s">
        <v>239</v>
      </c>
      <c r="E202" s="658" t="s">
        <v>85</v>
      </c>
      <c r="F202" s="658" t="s">
        <v>98</v>
      </c>
      <c r="G202" s="658" t="s">
        <v>104</v>
      </c>
      <c r="H202" s="85" t="s">
        <v>24</v>
      </c>
      <c r="I202" s="106">
        <v>146.80000000000001</v>
      </c>
      <c r="J202" s="106">
        <f>VLOOKUP(A202,CENIK!$A$2:$F$191,6,FALSE)</f>
        <v>0</v>
      </c>
      <c r="K202" s="106">
        <f t="shared" si="4"/>
        <v>0</v>
      </c>
    </row>
    <row r="203" spans="1:11" ht="60" x14ac:dyDescent="0.25">
      <c r="A203" s="139">
        <v>4207</v>
      </c>
      <c r="B203" s="139">
        <v>68</v>
      </c>
      <c r="C203" s="102" t="s">
        <v>3481</v>
      </c>
      <c r="D203" s="658" t="s">
        <v>239</v>
      </c>
      <c r="E203" s="658" t="s">
        <v>85</v>
      </c>
      <c r="F203" s="658" t="s">
        <v>98</v>
      </c>
      <c r="G203" s="658" t="s">
        <v>990</v>
      </c>
      <c r="H203" s="85" t="s">
        <v>24</v>
      </c>
      <c r="I203" s="106">
        <v>5</v>
      </c>
      <c r="J203" s="106">
        <f>VLOOKUP(A203,CENIK!$A$2:$F$191,6,FALSE)</f>
        <v>0</v>
      </c>
      <c r="K203" s="106">
        <f t="shared" si="4"/>
        <v>0</v>
      </c>
    </row>
    <row r="204" spans="1:11" ht="135" x14ac:dyDescent="0.25">
      <c r="A204" s="139">
        <v>6101</v>
      </c>
      <c r="B204" s="139">
        <v>68</v>
      </c>
      <c r="C204" s="102" t="s">
        <v>3484</v>
      </c>
      <c r="D204" s="658" t="s">
        <v>239</v>
      </c>
      <c r="E204" s="658" t="s">
        <v>128</v>
      </c>
      <c r="F204" s="658" t="s">
        <v>129</v>
      </c>
      <c r="G204" s="658" t="s">
        <v>6304</v>
      </c>
      <c r="H204" s="85" t="s">
        <v>10</v>
      </c>
      <c r="I204" s="106">
        <v>150.94999999999999</v>
      </c>
      <c r="J204" s="106">
        <f>VLOOKUP(A204,CENIK!$A$2:$F$191,6,FALSE)</f>
        <v>0</v>
      </c>
      <c r="K204" s="106">
        <f t="shared" si="4"/>
        <v>0</v>
      </c>
    </row>
    <row r="205" spans="1:11" ht="120" x14ac:dyDescent="0.25">
      <c r="A205" s="139">
        <v>6202</v>
      </c>
      <c r="B205" s="139">
        <v>68</v>
      </c>
      <c r="C205" s="102" t="s">
        <v>3485</v>
      </c>
      <c r="D205" s="658" t="s">
        <v>239</v>
      </c>
      <c r="E205" s="658" t="s">
        <v>128</v>
      </c>
      <c r="F205" s="658" t="s">
        <v>132</v>
      </c>
      <c r="G205" s="658" t="s">
        <v>991</v>
      </c>
      <c r="H205" s="85" t="s">
        <v>6</v>
      </c>
      <c r="I205" s="106">
        <v>5</v>
      </c>
      <c r="J205" s="106">
        <f>VLOOKUP(A205,CENIK!$A$2:$F$191,6,FALSE)</f>
        <v>0</v>
      </c>
      <c r="K205" s="106">
        <f t="shared" si="4"/>
        <v>0</v>
      </c>
    </row>
    <row r="206" spans="1:11" ht="120" x14ac:dyDescent="0.25">
      <c r="A206" s="139">
        <v>6204</v>
      </c>
      <c r="B206" s="139">
        <v>68</v>
      </c>
      <c r="C206" s="102" t="s">
        <v>3498</v>
      </c>
      <c r="D206" s="658" t="s">
        <v>239</v>
      </c>
      <c r="E206" s="658" t="s">
        <v>128</v>
      </c>
      <c r="F206" s="658" t="s">
        <v>132</v>
      </c>
      <c r="G206" s="658" t="s">
        <v>993</v>
      </c>
      <c r="H206" s="85" t="s">
        <v>6</v>
      </c>
      <c r="I206" s="106">
        <v>4</v>
      </c>
      <c r="J206" s="106">
        <f>VLOOKUP(A206,CENIK!$A$2:$F$191,6,FALSE)</f>
        <v>0</v>
      </c>
      <c r="K206" s="106">
        <f t="shared" si="4"/>
        <v>0</v>
      </c>
    </row>
    <row r="207" spans="1:11" ht="120" x14ac:dyDescent="0.25">
      <c r="A207" s="139">
        <v>6206</v>
      </c>
      <c r="B207" s="139">
        <v>68</v>
      </c>
      <c r="C207" s="102" t="s">
        <v>3499</v>
      </c>
      <c r="D207" s="658" t="s">
        <v>239</v>
      </c>
      <c r="E207" s="658" t="s">
        <v>128</v>
      </c>
      <c r="F207" s="658" t="s">
        <v>132</v>
      </c>
      <c r="G207" s="658" t="s">
        <v>995</v>
      </c>
      <c r="H207" s="85" t="s">
        <v>6</v>
      </c>
      <c r="I207" s="106">
        <v>1</v>
      </c>
      <c r="J207" s="106">
        <f>VLOOKUP(A207,CENIK!$A$2:$F$191,6,FALSE)</f>
        <v>0</v>
      </c>
      <c r="K207" s="106">
        <f t="shared" si="4"/>
        <v>0</v>
      </c>
    </row>
    <row r="208" spans="1:11" ht="120" x14ac:dyDescent="0.25">
      <c r="A208" s="139">
        <v>6253</v>
      </c>
      <c r="B208" s="139">
        <v>68</v>
      </c>
      <c r="C208" s="102" t="s">
        <v>3486</v>
      </c>
      <c r="D208" s="658" t="s">
        <v>239</v>
      </c>
      <c r="E208" s="658" t="s">
        <v>128</v>
      </c>
      <c r="F208" s="658" t="s">
        <v>132</v>
      </c>
      <c r="G208" s="658" t="s">
        <v>1004</v>
      </c>
      <c r="H208" s="85" t="s">
        <v>6</v>
      </c>
      <c r="I208" s="106">
        <v>8</v>
      </c>
      <c r="J208" s="106">
        <f>VLOOKUP(A208,CENIK!$A$2:$F$191,6,FALSE)</f>
        <v>0</v>
      </c>
      <c r="K208" s="106">
        <f t="shared" si="4"/>
        <v>0</v>
      </c>
    </row>
    <row r="209" spans="1:11" ht="30" x14ac:dyDescent="0.25">
      <c r="A209" s="139">
        <v>6258</v>
      </c>
      <c r="B209" s="139">
        <v>68</v>
      </c>
      <c r="C209" s="102" t="s">
        <v>3487</v>
      </c>
      <c r="D209" s="658" t="s">
        <v>239</v>
      </c>
      <c r="E209" s="658" t="s">
        <v>128</v>
      </c>
      <c r="F209" s="658" t="s">
        <v>132</v>
      </c>
      <c r="G209" s="658" t="s">
        <v>137</v>
      </c>
      <c r="H209" s="85" t="s">
        <v>6</v>
      </c>
      <c r="I209" s="106">
        <v>1</v>
      </c>
      <c r="J209" s="106">
        <f>VLOOKUP(A209,CENIK!$A$2:$F$191,6,FALSE)</f>
        <v>0</v>
      </c>
      <c r="K209" s="106">
        <f t="shared" si="4"/>
        <v>0</v>
      </c>
    </row>
    <row r="210" spans="1:11" ht="345" x14ac:dyDescent="0.25">
      <c r="A210" s="139">
        <v>6301</v>
      </c>
      <c r="B210" s="139">
        <v>68</v>
      </c>
      <c r="C210" s="102" t="s">
        <v>3488</v>
      </c>
      <c r="D210" s="658" t="s">
        <v>239</v>
      </c>
      <c r="E210" s="658" t="s">
        <v>128</v>
      </c>
      <c r="F210" s="658" t="s">
        <v>140</v>
      </c>
      <c r="G210" s="658" t="s">
        <v>1005</v>
      </c>
      <c r="H210" s="85" t="s">
        <v>6</v>
      </c>
      <c r="I210" s="106">
        <v>6</v>
      </c>
      <c r="J210" s="106">
        <f>VLOOKUP(A210,CENIK!$A$2:$F$191,6,FALSE)</f>
        <v>0</v>
      </c>
      <c r="K210" s="106">
        <f t="shared" si="4"/>
        <v>0</v>
      </c>
    </row>
    <row r="211" spans="1:11" ht="120" x14ac:dyDescent="0.25">
      <c r="A211" s="139">
        <v>6302</v>
      </c>
      <c r="B211" s="139">
        <v>68</v>
      </c>
      <c r="C211" s="102" t="s">
        <v>3489</v>
      </c>
      <c r="D211" s="658" t="s">
        <v>239</v>
      </c>
      <c r="E211" s="658" t="s">
        <v>128</v>
      </c>
      <c r="F211" s="658" t="s">
        <v>140</v>
      </c>
      <c r="G211" s="658" t="s">
        <v>141</v>
      </c>
      <c r="H211" s="85" t="s">
        <v>6</v>
      </c>
      <c r="I211" s="106">
        <v>6</v>
      </c>
      <c r="J211" s="106">
        <f>VLOOKUP(A211,CENIK!$A$2:$F$191,6,FALSE)</f>
        <v>0</v>
      </c>
      <c r="K211" s="106">
        <f t="shared" si="4"/>
        <v>0</v>
      </c>
    </row>
    <row r="212" spans="1:11" ht="30" x14ac:dyDescent="0.25">
      <c r="A212" s="139">
        <v>6401</v>
      </c>
      <c r="B212" s="139">
        <v>68</v>
      </c>
      <c r="C212" s="102" t="s">
        <v>3490</v>
      </c>
      <c r="D212" s="658" t="s">
        <v>239</v>
      </c>
      <c r="E212" s="658" t="s">
        <v>128</v>
      </c>
      <c r="F212" s="658" t="s">
        <v>144</v>
      </c>
      <c r="G212" s="658" t="s">
        <v>145</v>
      </c>
      <c r="H212" s="85" t="s">
        <v>10</v>
      </c>
      <c r="I212" s="106">
        <v>150.94999999999999</v>
      </c>
      <c r="J212" s="106">
        <f>VLOOKUP(A212,CENIK!$A$2:$F$191,6,FALSE)</f>
        <v>0</v>
      </c>
      <c r="K212" s="106">
        <f t="shared" si="4"/>
        <v>0</v>
      </c>
    </row>
    <row r="213" spans="1:11" ht="30" x14ac:dyDescent="0.25">
      <c r="A213" s="139">
        <v>6402</v>
      </c>
      <c r="B213" s="139">
        <v>68</v>
      </c>
      <c r="C213" s="102" t="s">
        <v>3491</v>
      </c>
      <c r="D213" s="658" t="s">
        <v>239</v>
      </c>
      <c r="E213" s="658" t="s">
        <v>128</v>
      </c>
      <c r="F213" s="658" t="s">
        <v>144</v>
      </c>
      <c r="G213" s="658" t="s">
        <v>340</v>
      </c>
      <c r="H213" s="85" t="s">
        <v>10</v>
      </c>
      <c r="I213" s="106">
        <v>150.94999999999999</v>
      </c>
      <c r="J213" s="106">
        <f>VLOOKUP(A213,CENIK!$A$2:$F$191,6,FALSE)</f>
        <v>0</v>
      </c>
      <c r="K213" s="106">
        <f t="shared" si="4"/>
        <v>0</v>
      </c>
    </row>
    <row r="214" spans="1:11" ht="60" x14ac:dyDescent="0.25">
      <c r="A214" s="139">
        <v>6405</v>
      </c>
      <c r="B214" s="139">
        <v>68</v>
      </c>
      <c r="C214" s="102" t="s">
        <v>3492</v>
      </c>
      <c r="D214" s="658" t="s">
        <v>239</v>
      </c>
      <c r="E214" s="658" t="s">
        <v>128</v>
      </c>
      <c r="F214" s="658" t="s">
        <v>144</v>
      </c>
      <c r="G214" s="658" t="s">
        <v>146</v>
      </c>
      <c r="H214" s="85" t="s">
        <v>10</v>
      </c>
      <c r="I214" s="106">
        <v>150.94999999999999</v>
      </c>
      <c r="J214" s="106">
        <f>VLOOKUP(A214,CENIK!$A$2:$F$191,6,FALSE)</f>
        <v>0</v>
      </c>
      <c r="K214" s="106">
        <f t="shared" si="4"/>
        <v>0</v>
      </c>
    </row>
    <row r="215" spans="1:11" ht="30" x14ac:dyDescent="0.25">
      <c r="A215" s="139">
        <v>6502</v>
      </c>
      <c r="B215" s="139">
        <v>68</v>
      </c>
      <c r="C215" s="102" t="s">
        <v>3494</v>
      </c>
      <c r="D215" s="658" t="s">
        <v>239</v>
      </c>
      <c r="E215" s="658" t="s">
        <v>128</v>
      </c>
      <c r="F215" s="658" t="s">
        <v>147</v>
      </c>
      <c r="G215" s="658" t="s">
        <v>1008</v>
      </c>
      <c r="H215" s="85" t="s">
        <v>6</v>
      </c>
      <c r="I215" s="106">
        <v>6</v>
      </c>
      <c r="J215" s="106">
        <f>VLOOKUP(A215,CENIK!$A$2:$F$191,6,FALSE)</f>
        <v>0</v>
      </c>
      <c r="K215" s="106">
        <f t="shared" si="4"/>
        <v>0</v>
      </c>
    </row>
    <row r="216" spans="1:11" ht="45" x14ac:dyDescent="0.25">
      <c r="A216" s="139">
        <v>6503</v>
      </c>
      <c r="B216" s="139">
        <v>68</v>
      </c>
      <c r="C216" s="102" t="s">
        <v>3495</v>
      </c>
      <c r="D216" s="658" t="s">
        <v>239</v>
      </c>
      <c r="E216" s="658" t="s">
        <v>128</v>
      </c>
      <c r="F216" s="658" t="s">
        <v>147</v>
      </c>
      <c r="G216" s="658" t="s">
        <v>1009</v>
      </c>
      <c r="H216" s="85" t="s">
        <v>6</v>
      </c>
      <c r="I216" s="106">
        <v>6</v>
      </c>
      <c r="J216" s="106">
        <f>VLOOKUP(A216,CENIK!$A$2:$F$191,6,FALSE)</f>
        <v>0</v>
      </c>
      <c r="K216" s="106">
        <f t="shared" si="4"/>
        <v>0</v>
      </c>
    </row>
    <row r="217" spans="1:11" ht="60" x14ac:dyDescent="0.25">
      <c r="A217" s="139">
        <v>1201</v>
      </c>
      <c r="B217" s="139">
        <v>237</v>
      </c>
      <c r="C217" s="102" t="s">
        <v>3500</v>
      </c>
      <c r="D217" s="658" t="s">
        <v>240</v>
      </c>
      <c r="E217" s="658" t="s">
        <v>7</v>
      </c>
      <c r="F217" s="658" t="s">
        <v>8</v>
      </c>
      <c r="G217" s="658" t="s">
        <v>9</v>
      </c>
      <c r="H217" s="85" t="s">
        <v>10</v>
      </c>
      <c r="I217" s="106">
        <v>78</v>
      </c>
      <c r="J217" s="106">
        <f>VLOOKUP(A217,CENIK!$A$2:$F$191,6,FALSE)</f>
        <v>0</v>
      </c>
      <c r="K217" s="106">
        <f t="shared" si="4"/>
        <v>0</v>
      </c>
    </row>
    <row r="218" spans="1:11" ht="45" x14ac:dyDescent="0.25">
      <c r="A218" s="139">
        <v>1202</v>
      </c>
      <c r="B218" s="139">
        <v>237</v>
      </c>
      <c r="C218" s="102" t="s">
        <v>3501</v>
      </c>
      <c r="D218" s="658" t="s">
        <v>240</v>
      </c>
      <c r="E218" s="658" t="s">
        <v>7</v>
      </c>
      <c r="F218" s="658" t="s">
        <v>8</v>
      </c>
      <c r="G218" s="658" t="s">
        <v>11</v>
      </c>
      <c r="H218" s="85" t="s">
        <v>12</v>
      </c>
      <c r="I218" s="106">
        <v>7</v>
      </c>
      <c r="J218" s="106">
        <f>VLOOKUP(A218,CENIK!$A$2:$F$191,6,FALSE)</f>
        <v>0</v>
      </c>
      <c r="K218" s="106">
        <f t="shared" si="4"/>
        <v>0</v>
      </c>
    </row>
    <row r="219" spans="1:11" ht="60" x14ac:dyDescent="0.25">
      <c r="A219" s="139">
        <v>1203</v>
      </c>
      <c r="B219" s="139">
        <v>237</v>
      </c>
      <c r="C219" s="102" t="s">
        <v>3502</v>
      </c>
      <c r="D219" s="658" t="s">
        <v>240</v>
      </c>
      <c r="E219" s="658" t="s">
        <v>7</v>
      </c>
      <c r="F219" s="658" t="s">
        <v>8</v>
      </c>
      <c r="G219" s="658" t="s">
        <v>941</v>
      </c>
      <c r="H219" s="85" t="s">
        <v>10</v>
      </c>
      <c r="I219" s="106">
        <v>73</v>
      </c>
      <c r="J219" s="106">
        <f>VLOOKUP(A219,CENIK!$A$2:$F$191,6,FALSE)</f>
        <v>0</v>
      </c>
      <c r="K219" s="106">
        <f t="shared" si="4"/>
        <v>0</v>
      </c>
    </row>
    <row r="220" spans="1:11" ht="75" x14ac:dyDescent="0.25">
      <c r="A220" s="139">
        <v>1211</v>
      </c>
      <c r="B220" s="139">
        <v>237</v>
      </c>
      <c r="C220" s="102" t="s">
        <v>3503</v>
      </c>
      <c r="D220" s="658" t="s">
        <v>240</v>
      </c>
      <c r="E220" s="658" t="s">
        <v>7</v>
      </c>
      <c r="F220" s="658" t="s">
        <v>8</v>
      </c>
      <c r="G220" s="658" t="s">
        <v>948</v>
      </c>
      <c r="H220" s="85" t="s">
        <v>14</v>
      </c>
      <c r="I220" s="106">
        <v>1</v>
      </c>
      <c r="J220" s="106">
        <f>VLOOKUP(A220,CENIK!$A$2:$F$191,6,FALSE)</f>
        <v>0</v>
      </c>
      <c r="K220" s="106">
        <f t="shared" si="4"/>
        <v>0</v>
      </c>
    </row>
    <row r="221" spans="1:11" ht="60" x14ac:dyDescent="0.25">
      <c r="A221" s="139">
        <v>1212</v>
      </c>
      <c r="B221" s="139">
        <v>237</v>
      </c>
      <c r="C221" s="102" t="s">
        <v>3504</v>
      </c>
      <c r="D221" s="658" t="s">
        <v>240</v>
      </c>
      <c r="E221" s="658" t="s">
        <v>7</v>
      </c>
      <c r="F221" s="658" t="s">
        <v>8</v>
      </c>
      <c r="G221" s="658" t="s">
        <v>949</v>
      </c>
      <c r="H221" s="85" t="s">
        <v>14</v>
      </c>
      <c r="I221" s="106">
        <v>1</v>
      </c>
      <c r="J221" s="106">
        <f>VLOOKUP(A221,CENIK!$A$2:$F$191,6,FALSE)</f>
        <v>0</v>
      </c>
      <c r="K221" s="106">
        <f t="shared" si="4"/>
        <v>0</v>
      </c>
    </row>
    <row r="222" spans="1:11" ht="45" x14ac:dyDescent="0.25">
      <c r="A222" s="139">
        <v>1301</v>
      </c>
      <c r="B222" s="139">
        <v>237</v>
      </c>
      <c r="C222" s="102" t="s">
        <v>3505</v>
      </c>
      <c r="D222" s="658" t="s">
        <v>240</v>
      </c>
      <c r="E222" s="658" t="s">
        <v>7</v>
      </c>
      <c r="F222" s="658" t="s">
        <v>16</v>
      </c>
      <c r="G222" s="658" t="s">
        <v>17</v>
      </c>
      <c r="H222" s="85" t="s">
        <v>10</v>
      </c>
      <c r="I222" s="106">
        <v>78</v>
      </c>
      <c r="J222" s="106">
        <f>VLOOKUP(A222,CENIK!$A$2:$F$191,6,FALSE)</f>
        <v>0</v>
      </c>
      <c r="K222" s="106">
        <f t="shared" si="4"/>
        <v>0</v>
      </c>
    </row>
    <row r="223" spans="1:11" ht="150" x14ac:dyDescent="0.25">
      <c r="A223" s="139">
        <v>1302</v>
      </c>
      <c r="B223" s="139">
        <v>237</v>
      </c>
      <c r="C223" s="102" t="s">
        <v>3506</v>
      </c>
      <c r="D223" s="658" t="s">
        <v>240</v>
      </c>
      <c r="E223" s="658" t="s">
        <v>7</v>
      </c>
      <c r="F223" s="658" t="s">
        <v>16</v>
      </c>
      <c r="G223" s="658" t="s">
        <v>952</v>
      </c>
      <c r="H223" s="85" t="s">
        <v>10</v>
      </c>
      <c r="I223" s="106">
        <v>78</v>
      </c>
      <c r="J223" s="106">
        <f>VLOOKUP(A223,CENIK!$A$2:$F$191,6,FALSE)</f>
        <v>0</v>
      </c>
      <c r="K223" s="106">
        <f t="shared" si="4"/>
        <v>0</v>
      </c>
    </row>
    <row r="224" spans="1:11" ht="60" x14ac:dyDescent="0.25">
      <c r="A224" s="139">
        <v>1310</v>
      </c>
      <c r="B224" s="139">
        <v>237</v>
      </c>
      <c r="C224" s="102" t="s">
        <v>3507</v>
      </c>
      <c r="D224" s="658" t="s">
        <v>240</v>
      </c>
      <c r="E224" s="658" t="s">
        <v>7</v>
      </c>
      <c r="F224" s="658" t="s">
        <v>16</v>
      </c>
      <c r="G224" s="658" t="s">
        <v>23</v>
      </c>
      <c r="H224" s="85" t="s">
        <v>24</v>
      </c>
      <c r="I224" s="106">
        <v>100.8</v>
      </c>
      <c r="J224" s="106">
        <f>VLOOKUP(A224,CENIK!$A$2:$F$191,6,FALSE)</f>
        <v>0</v>
      </c>
      <c r="K224" s="106">
        <f t="shared" si="4"/>
        <v>0</v>
      </c>
    </row>
    <row r="225" spans="1:11" ht="30" x14ac:dyDescent="0.25">
      <c r="A225" s="139">
        <v>1401</v>
      </c>
      <c r="B225" s="139">
        <v>237</v>
      </c>
      <c r="C225" s="102" t="s">
        <v>3508</v>
      </c>
      <c r="D225" s="658" t="s">
        <v>240</v>
      </c>
      <c r="E225" s="658" t="s">
        <v>7</v>
      </c>
      <c r="F225" s="658" t="s">
        <v>27</v>
      </c>
      <c r="G225" s="658" t="s">
        <v>955</v>
      </c>
      <c r="H225" s="85" t="s">
        <v>22</v>
      </c>
      <c r="I225" s="106">
        <v>5</v>
      </c>
      <c r="J225" s="106">
        <f>VLOOKUP(A225,CENIK!$A$2:$F$191,6,FALSE)</f>
        <v>0</v>
      </c>
      <c r="K225" s="106">
        <f t="shared" si="4"/>
        <v>0</v>
      </c>
    </row>
    <row r="226" spans="1:11" ht="30" x14ac:dyDescent="0.25">
      <c r="A226" s="139">
        <v>1402</v>
      </c>
      <c r="B226" s="139">
        <v>237</v>
      </c>
      <c r="C226" s="102" t="s">
        <v>3509</v>
      </c>
      <c r="D226" s="658" t="s">
        <v>240</v>
      </c>
      <c r="E226" s="658" t="s">
        <v>7</v>
      </c>
      <c r="F226" s="658" t="s">
        <v>27</v>
      </c>
      <c r="G226" s="658" t="s">
        <v>956</v>
      </c>
      <c r="H226" s="85" t="s">
        <v>22</v>
      </c>
      <c r="I226" s="106">
        <v>5</v>
      </c>
      <c r="J226" s="106">
        <f>VLOOKUP(A226,CENIK!$A$2:$F$191,6,FALSE)</f>
        <v>0</v>
      </c>
      <c r="K226" s="106">
        <f t="shared" si="4"/>
        <v>0</v>
      </c>
    </row>
    <row r="227" spans="1:11" ht="30" x14ac:dyDescent="0.25">
      <c r="A227" s="139">
        <v>1403</v>
      </c>
      <c r="B227" s="139">
        <v>237</v>
      </c>
      <c r="C227" s="102" t="s">
        <v>3510</v>
      </c>
      <c r="D227" s="658" t="s">
        <v>240</v>
      </c>
      <c r="E227" s="658" t="s">
        <v>7</v>
      </c>
      <c r="F227" s="658" t="s">
        <v>27</v>
      </c>
      <c r="G227" s="658" t="s">
        <v>957</v>
      </c>
      <c r="H227" s="85" t="s">
        <v>22</v>
      </c>
      <c r="I227" s="106">
        <v>5</v>
      </c>
      <c r="J227" s="106">
        <f>VLOOKUP(A227,CENIK!$A$2:$F$191,6,FALSE)</f>
        <v>0</v>
      </c>
      <c r="K227" s="106">
        <f t="shared" si="4"/>
        <v>0</v>
      </c>
    </row>
    <row r="228" spans="1:11" ht="45" x14ac:dyDescent="0.25">
      <c r="A228" s="139">
        <v>12309</v>
      </c>
      <c r="B228" s="139">
        <v>237</v>
      </c>
      <c r="C228" s="102" t="s">
        <v>3511</v>
      </c>
      <c r="D228" s="658" t="s">
        <v>240</v>
      </c>
      <c r="E228" s="658" t="s">
        <v>30</v>
      </c>
      <c r="F228" s="658" t="s">
        <v>31</v>
      </c>
      <c r="G228" s="658" t="s">
        <v>34</v>
      </c>
      <c r="H228" s="85" t="s">
        <v>33</v>
      </c>
      <c r="I228" s="106">
        <v>93</v>
      </c>
      <c r="J228" s="106">
        <f>VLOOKUP(A228,CENIK!$A$2:$F$191,6,FALSE)</f>
        <v>0</v>
      </c>
      <c r="K228" s="106">
        <f t="shared" si="4"/>
        <v>0</v>
      </c>
    </row>
    <row r="229" spans="1:11" ht="30" x14ac:dyDescent="0.25">
      <c r="A229" s="139">
        <v>12328</v>
      </c>
      <c r="B229" s="139">
        <v>237</v>
      </c>
      <c r="C229" s="102" t="s">
        <v>3512</v>
      </c>
      <c r="D229" s="658" t="s">
        <v>240</v>
      </c>
      <c r="E229" s="658" t="s">
        <v>30</v>
      </c>
      <c r="F229" s="658" t="s">
        <v>31</v>
      </c>
      <c r="G229" s="658" t="s">
        <v>37</v>
      </c>
      <c r="H229" s="85" t="s">
        <v>10</v>
      </c>
      <c r="I229" s="106">
        <v>155</v>
      </c>
      <c r="J229" s="106">
        <f>VLOOKUP(A229,CENIK!$A$2:$F$191,6,FALSE)</f>
        <v>0</v>
      </c>
      <c r="K229" s="106">
        <f t="shared" si="4"/>
        <v>0</v>
      </c>
    </row>
    <row r="230" spans="1:11" ht="60" x14ac:dyDescent="0.25">
      <c r="A230" s="139">
        <v>21106</v>
      </c>
      <c r="B230" s="139">
        <v>237</v>
      </c>
      <c r="C230" s="102" t="s">
        <v>3513</v>
      </c>
      <c r="D230" s="658" t="s">
        <v>240</v>
      </c>
      <c r="E230" s="658" t="s">
        <v>30</v>
      </c>
      <c r="F230" s="658" t="s">
        <v>31</v>
      </c>
      <c r="G230" s="658" t="s">
        <v>965</v>
      </c>
      <c r="H230" s="85" t="s">
        <v>24</v>
      </c>
      <c r="I230" s="106">
        <v>57.6</v>
      </c>
      <c r="J230" s="106">
        <f>VLOOKUP(A230,CENIK!$A$2:$F$191,6,FALSE)</f>
        <v>0</v>
      </c>
      <c r="K230" s="106">
        <f t="shared" si="4"/>
        <v>0</v>
      </c>
    </row>
    <row r="231" spans="1:11" ht="30" x14ac:dyDescent="0.25">
      <c r="A231" s="139">
        <v>22103</v>
      </c>
      <c r="B231" s="139">
        <v>237</v>
      </c>
      <c r="C231" s="102" t="s">
        <v>3514</v>
      </c>
      <c r="D231" s="658" t="s">
        <v>240</v>
      </c>
      <c r="E231" s="658" t="s">
        <v>30</v>
      </c>
      <c r="F231" s="658" t="s">
        <v>43</v>
      </c>
      <c r="G231" s="658" t="s">
        <v>48</v>
      </c>
      <c r="H231" s="85" t="s">
        <v>33</v>
      </c>
      <c r="I231" s="106">
        <v>144</v>
      </c>
      <c r="J231" s="106">
        <f>VLOOKUP(A231,CENIK!$A$2:$F$191,6,FALSE)</f>
        <v>0</v>
      </c>
      <c r="K231" s="106">
        <f t="shared" si="4"/>
        <v>0</v>
      </c>
    </row>
    <row r="232" spans="1:11" ht="30" x14ac:dyDescent="0.25">
      <c r="A232" s="139">
        <v>24405</v>
      </c>
      <c r="B232" s="139">
        <v>237</v>
      </c>
      <c r="C232" s="102" t="s">
        <v>3515</v>
      </c>
      <c r="D232" s="658" t="s">
        <v>240</v>
      </c>
      <c r="E232" s="658" t="s">
        <v>30</v>
      </c>
      <c r="F232" s="658" t="s">
        <v>43</v>
      </c>
      <c r="G232" s="658" t="s">
        <v>969</v>
      </c>
      <c r="H232" s="85" t="s">
        <v>24</v>
      </c>
      <c r="I232" s="106">
        <v>57.6</v>
      </c>
      <c r="J232" s="106">
        <f>VLOOKUP(A232,CENIK!$A$2:$F$191,6,FALSE)</f>
        <v>0</v>
      </c>
      <c r="K232" s="106">
        <f t="shared" ref="K232:K295" si="5">ROUND(J232*I232,2)</f>
        <v>0</v>
      </c>
    </row>
    <row r="233" spans="1:11" ht="60" x14ac:dyDescent="0.25">
      <c r="A233" s="139">
        <v>4101</v>
      </c>
      <c r="B233" s="139">
        <v>237</v>
      </c>
      <c r="C233" s="102" t="s">
        <v>3516</v>
      </c>
      <c r="D233" s="658" t="s">
        <v>240</v>
      </c>
      <c r="E233" s="658" t="s">
        <v>85</v>
      </c>
      <c r="F233" s="658" t="s">
        <v>86</v>
      </c>
      <c r="G233" s="658" t="s">
        <v>459</v>
      </c>
      <c r="H233" s="85" t="s">
        <v>33</v>
      </c>
      <c r="I233" s="106">
        <v>323</v>
      </c>
      <c r="J233" s="106">
        <f>VLOOKUP(A233,CENIK!$A$2:$F$191,6,FALSE)</f>
        <v>0</v>
      </c>
      <c r="K233" s="106">
        <f t="shared" si="5"/>
        <v>0</v>
      </c>
    </row>
    <row r="234" spans="1:11" ht="60" x14ac:dyDescent="0.25">
      <c r="A234" s="139">
        <v>4105</v>
      </c>
      <c r="B234" s="139">
        <v>237</v>
      </c>
      <c r="C234" s="102" t="s">
        <v>3517</v>
      </c>
      <c r="D234" s="658" t="s">
        <v>240</v>
      </c>
      <c r="E234" s="658" t="s">
        <v>85</v>
      </c>
      <c r="F234" s="658" t="s">
        <v>86</v>
      </c>
      <c r="G234" s="658" t="s">
        <v>982</v>
      </c>
      <c r="H234" s="85" t="s">
        <v>24</v>
      </c>
      <c r="I234" s="106">
        <v>12</v>
      </c>
      <c r="J234" s="106">
        <f>VLOOKUP(A234,CENIK!$A$2:$F$191,6,FALSE)</f>
        <v>0</v>
      </c>
      <c r="K234" s="106">
        <f t="shared" si="5"/>
        <v>0</v>
      </c>
    </row>
    <row r="235" spans="1:11" ht="45" x14ac:dyDescent="0.25">
      <c r="A235" s="139">
        <v>4106</v>
      </c>
      <c r="B235" s="139">
        <v>237</v>
      </c>
      <c r="C235" s="102" t="s">
        <v>3518</v>
      </c>
      <c r="D235" s="658" t="s">
        <v>240</v>
      </c>
      <c r="E235" s="658" t="s">
        <v>85</v>
      </c>
      <c r="F235" s="658" t="s">
        <v>86</v>
      </c>
      <c r="G235" s="658" t="s">
        <v>89</v>
      </c>
      <c r="H235" s="85" t="s">
        <v>24</v>
      </c>
      <c r="I235" s="106">
        <v>135</v>
      </c>
      <c r="J235" s="106">
        <f>VLOOKUP(A235,CENIK!$A$2:$F$191,6,FALSE)</f>
        <v>0</v>
      </c>
      <c r="K235" s="106">
        <f t="shared" si="5"/>
        <v>0</v>
      </c>
    </row>
    <row r="236" spans="1:11" ht="45" x14ac:dyDescent="0.25">
      <c r="A236" s="139">
        <v>4117</v>
      </c>
      <c r="B236" s="139">
        <v>237</v>
      </c>
      <c r="C236" s="102" t="s">
        <v>3519</v>
      </c>
      <c r="D236" s="658" t="s">
        <v>240</v>
      </c>
      <c r="E236" s="658" t="s">
        <v>85</v>
      </c>
      <c r="F236" s="658" t="s">
        <v>86</v>
      </c>
      <c r="G236" s="658" t="s">
        <v>94</v>
      </c>
      <c r="H236" s="85" t="s">
        <v>24</v>
      </c>
      <c r="I236" s="106">
        <v>7</v>
      </c>
      <c r="J236" s="106">
        <f>VLOOKUP(A236,CENIK!$A$2:$F$191,6,FALSE)</f>
        <v>0</v>
      </c>
      <c r="K236" s="106">
        <f t="shared" si="5"/>
        <v>0</v>
      </c>
    </row>
    <row r="237" spans="1:11" ht="45" x14ac:dyDescent="0.25">
      <c r="A237" s="139">
        <v>4121</v>
      </c>
      <c r="B237" s="139">
        <v>237</v>
      </c>
      <c r="C237" s="102" t="s">
        <v>3520</v>
      </c>
      <c r="D237" s="658" t="s">
        <v>240</v>
      </c>
      <c r="E237" s="658" t="s">
        <v>85</v>
      </c>
      <c r="F237" s="658" t="s">
        <v>86</v>
      </c>
      <c r="G237" s="658" t="s">
        <v>986</v>
      </c>
      <c r="H237" s="85" t="s">
        <v>24</v>
      </c>
      <c r="I237" s="106"/>
      <c r="J237" s="106">
        <f>VLOOKUP(A237,CENIK!$A$2:$F$191,6,FALSE)</f>
        <v>0</v>
      </c>
      <c r="K237" s="106">
        <f t="shared" si="5"/>
        <v>0</v>
      </c>
    </row>
    <row r="238" spans="1:11" ht="45" x14ac:dyDescent="0.25">
      <c r="A238" s="139">
        <v>4123</v>
      </c>
      <c r="B238" s="139">
        <v>237</v>
      </c>
      <c r="C238" s="102" t="s">
        <v>3521</v>
      </c>
      <c r="D238" s="658" t="s">
        <v>240</v>
      </c>
      <c r="E238" s="658" t="s">
        <v>85</v>
      </c>
      <c r="F238" s="658" t="s">
        <v>86</v>
      </c>
      <c r="G238" s="658" t="s">
        <v>988</v>
      </c>
      <c r="H238" s="85" t="s">
        <v>24</v>
      </c>
      <c r="I238" s="106">
        <v>12</v>
      </c>
      <c r="J238" s="106">
        <f>VLOOKUP(A238,CENIK!$A$2:$F$191,6,FALSE)</f>
        <v>0</v>
      </c>
      <c r="K238" s="106">
        <f t="shared" si="5"/>
        <v>0</v>
      </c>
    </row>
    <row r="239" spans="1:11" ht="30" x14ac:dyDescent="0.25">
      <c r="A239" s="139">
        <v>4202</v>
      </c>
      <c r="B239" s="139">
        <v>237</v>
      </c>
      <c r="C239" s="102" t="s">
        <v>3522</v>
      </c>
      <c r="D239" s="658" t="s">
        <v>240</v>
      </c>
      <c r="E239" s="658" t="s">
        <v>85</v>
      </c>
      <c r="F239" s="658" t="s">
        <v>98</v>
      </c>
      <c r="G239" s="658" t="s">
        <v>100</v>
      </c>
      <c r="H239" s="85" t="s">
        <v>33</v>
      </c>
      <c r="I239" s="106">
        <v>88.9</v>
      </c>
      <c r="J239" s="106">
        <f>VLOOKUP(A239,CENIK!$A$2:$F$191,6,FALSE)</f>
        <v>0</v>
      </c>
      <c r="K239" s="106">
        <f t="shared" si="5"/>
        <v>0</v>
      </c>
    </row>
    <row r="240" spans="1:11" ht="75" x14ac:dyDescent="0.25">
      <c r="A240" s="139">
        <v>4203</v>
      </c>
      <c r="B240" s="139">
        <v>237</v>
      </c>
      <c r="C240" s="102" t="s">
        <v>3523</v>
      </c>
      <c r="D240" s="658" t="s">
        <v>240</v>
      </c>
      <c r="E240" s="658" t="s">
        <v>85</v>
      </c>
      <c r="F240" s="658" t="s">
        <v>98</v>
      </c>
      <c r="G240" s="658" t="s">
        <v>101</v>
      </c>
      <c r="H240" s="85" t="s">
        <v>24</v>
      </c>
      <c r="I240" s="106">
        <v>9</v>
      </c>
      <c r="J240" s="106">
        <f>VLOOKUP(A240,CENIK!$A$2:$F$191,6,FALSE)</f>
        <v>0</v>
      </c>
      <c r="K240" s="106">
        <f t="shared" si="5"/>
        <v>0</v>
      </c>
    </row>
    <row r="241" spans="1:11" ht="60" x14ac:dyDescent="0.25">
      <c r="A241" s="139">
        <v>4204</v>
      </c>
      <c r="B241" s="139">
        <v>237</v>
      </c>
      <c r="C241" s="102" t="s">
        <v>3524</v>
      </c>
      <c r="D241" s="658" t="s">
        <v>240</v>
      </c>
      <c r="E241" s="658" t="s">
        <v>85</v>
      </c>
      <c r="F241" s="658" t="s">
        <v>98</v>
      </c>
      <c r="G241" s="658" t="s">
        <v>102</v>
      </c>
      <c r="H241" s="85" t="s">
        <v>24</v>
      </c>
      <c r="I241" s="106">
        <v>45.4</v>
      </c>
      <c r="J241" s="106">
        <f>VLOOKUP(A241,CENIK!$A$2:$F$191,6,FALSE)</f>
        <v>0</v>
      </c>
      <c r="K241" s="106">
        <f t="shared" si="5"/>
        <v>0</v>
      </c>
    </row>
    <row r="242" spans="1:11" ht="60" x14ac:dyDescent="0.25">
      <c r="A242" s="139">
        <v>4206</v>
      </c>
      <c r="B242" s="139">
        <v>237</v>
      </c>
      <c r="C242" s="102" t="s">
        <v>3525</v>
      </c>
      <c r="D242" s="658" t="s">
        <v>240</v>
      </c>
      <c r="E242" s="658" t="s">
        <v>85</v>
      </c>
      <c r="F242" s="658" t="s">
        <v>98</v>
      </c>
      <c r="G242" s="658" t="s">
        <v>104</v>
      </c>
      <c r="H242" s="85" t="s">
        <v>24</v>
      </c>
      <c r="I242" s="106">
        <v>12</v>
      </c>
      <c r="J242" s="106">
        <f>VLOOKUP(A242,CENIK!$A$2:$F$191,6,FALSE)</f>
        <v>0</v>
      </c>
      <c r="K242" s="106">
        <f t="shared" si="5"/>
        <v>0</v>
      </c>
    </row>
    <row r="243" spans="1:11" ht="60" x14ac:dyDescent="0.25">
      <c r="A243" s="139">
        <v>4207</v>
      </c>
      <c r="B243" s="139">
        <v>237</v>
      </c>
      <c r="C243" s="102" t="s">
        <v>3526</v>
      </c>
      <c r="D243" s="658" t="s">
        <v>240</v>
      </c>
      <c r="E243" s="658" t="s">
        <v>85</v>
      </c>
      <c r="F243" s="658" t="s">
        <v>98</v>
      </c>
      <c r="G243" s="658" t="s">
        <v>990</v>
      </c>
      <c r="H243" s="85" t="s">
        <v>24</v>
      </c>
      <c r="I243" s="106">
        <v>6.37</v>
      </c>
      <c r="J243" s="106">
        <f>VLOOKUP(A243,CENIK!$A$2:$F$191,6,FALSE)</f>
        <v>0</v>
      </c>
      <c r="K243" s="106">
        <f t="shared" si="5"/>
        <v>0</v>
      </c>
    </row>
    <row r="244" spans="1:11" ht="60" x14ac:dyDescent="0.25">
      <c r="A244" s="139">
        <v>6105</v>
      </c>
      <c r="B244" s="139">
        <v>237</v>
      </c>
      <c r="C244" s="102" t="s">
        <v>3527</v>
      </c>
      <c r="D244" s="658" t="s">
        <v>240</v>
      </c>
      <c r="E244" s="658" t="s">
        <v>128</v>
      </c>
      <c r="F244" s="658" t="s">
        <v>129</v>
      </c>
      <c r="G244" s="658" t="s">
        <v>130</v>
      </c>
      <c r="H244" s="85" t="s">
        <v>10</v>
      </c>
      <c r="I244" s="106">
        <v>78</v>
      </c>
      <c r="J244" s="106">
        <f>VLOOKUP(A244,CENIK!$A$2:$F$191,6,FALSE)</f>
        <v>0</v>
      </c>
      <c r="K244" s="106">
        <f t="shared" si="5"/>
        <v>0</v>
      </c>
    </row>
    <row r="245" spans="1:11" ht="135" x14ac:dyDescent="0.25">
      <c r="A245" s="139">
        <v>6203</v>
      </c>
      <c r="B245" s="139">
        <v>237</v>
      </c>
      <c r="C245" s="102" t="s">
        <v>3528</v>
      </c>
      <c r="D245" s="658" t="s">
        <v>240</v>
      </c>
      <c r="E245" s="658" t="s">
        <v>128</v>
      </c>
      <c r="F245" s="658" t="s">
        <v>132</v>
      </c>
      <c r="G245" s="658" t="s">
        <v>992</v>
      </c>
      <c r="H245" s="85" t="s">
        <v>6</v>
      </c>
      <c r="I245" s="106">
        <v>1</v>
      </c>
      <c r="J245" s="106">
        <f>VLOOKUP(A245,CENIK!$A$2:$F$191,6,FALSE)</f>
        <v>0</v>
      </c>
      <c r="K245" s="106">
        <f t="shared" si="5"/>
        <v>0</v>
      </c>
    </row>
    <row r="246" spans="1:11" ht="120" x14ac:dyDescent="0.25">
      <c r="A246" s="139">
        <v>6253</v>
      </c>
      <c r="B246" s="139">
        <v>237</v>
      </c>
      <c r="C246" s="102" t="s">
        <v>3529</v>
      </c>
      <c r="D246" s="658" t="s">
        <v>240</v>
      </c>
      <c r="E246" s="658" t="s">
        <v>128</v>
      </c>
      <c r="F246" s="658" t="s">
        <v>132</v>
      </c>
      <c r="G246" s="658" t="s">
        <v>1004</v>
      </c>
      <c r="H246" s="85" t="s">
        <v>6</v>
      </c>
      <c r="I246" s="106">
        <v>1</v>
      </c>
      <c r="J246" s="106">
        <f>VLOOKUP(A246,CENIK!$A$2:$F$191,6,FALSE)</f>
        <v>0</v>
      </c>
      <c r="K246" s="106">
        <f t="shared" si="5"/>
        <v>0</v>
      </c>
    </row>
    <row r="247" spans="1:11" ht="30" x14ac:dyDescent="0.25">
      <c r="A247" s="139">
        <v>6257</v>
      </c>
      <c r="B247" s="139">
        <v>237</v>
      </c>
      <c r="C247" s="102" t="s">
        <v>3530</v>
      </c>
      <c r="D247" s="658" t="s">
        <v>240</v>
      </c>
      <c r="E247" s="658" t="s">
        <v>128</v>
      </c>
      <c r="F247" s="658" t="s">
        <v>132</v>
      </c>
      <c r="G247" s="658" t="s">
        <v>136</v>
      </c>
      <c r="H247" s="85" t="s">
        <v>6</v>
      </c>
      <c r="I247" s="106">
        <v>1</v>
      </c>
      <c r="J247" s="106">
        <f>VLOOKUP(A247,CENIK!$A$2:$F$191,6,FALSE)</f>
        <v>0</v>
      </c>
      <c r="K247" s="106">
        <f t="shared" si="5"/>
        <v>0</v>
      </c>
    </row>
    <row r="248" spans="1:11" ht="30" x14ac:dyDescent="0.25">
      <c r="A248" s="139">
        <v>6401</v>
      </c>
      <c r="B248" s="139">
        <v>237</v>
      </c>
      <c r="C248" s="102" t="s">
        <v>3531</v>
      </c>
      <c r="D248" s="658" t="s">
        <v>240</v>
      </c>
      <c r="E248" s="658" t="s">
        <v>128</v>
      </c>
      <c r="F248" s="658" t="s">
        <v>144</v>
      </c>
      <c r="G248" s="658" t="s">
        <v>145</v>
      </c>
      <c r="H248" s="85" t="s">
        <v>10</v>
      </c>
      <c r="I248" s="106">
        <v>78</v>
      </c>
      <c r="J248" s="106">
        <f>VLOOKUP(A248,CENIK!$A$2:$F$191,6,FALSE)</f>
        <v>0</v>
      </c>
      <c r="K248" s="106">
        <f t="shared" si="5"/>
        <v>0</v>
      </c>
    </row>
    <row r="249" spans="1:11" ht="30" x14ac:dyDescent="0.25">
      <c r="A249" s="139">
        <v>6403</v>
      </c>
      <c r="B249" s="139">
        <v>237</v>
      </c>
      <c r="C249" s="102" t="s">
        <v>3532</v>
      </c>
      <c r="D249" s="658" t="s">
        <v>240</v>
      </c>
      <c r="E249" s="658" t="s">
        <v>128</v>
      </c>
      <c r="F249" s="658" t="s">
        <v>144</v>
      </c>
      <c r="G249" s="658" t="s">
        <v>341</v>
      </c>
      <c r="H249" s="85" t="s">
        <v>10</v>
      </c>
      <c r="I249" s="106">
        <v>78</v>
      </c>
      <c r="J249" s="106">
        <f>VLOOKUP(A249,CENIK!$A$2:$F$191,6,FALSE)</f>
        <v>0</v>
      </c>
      <c r="K249" s="106">
        <f t="shared" si="5"/>
        <v>0</v>
      </c>
    </row>
    <row r="250" spans="1:11" ht="30" x14ac:dyDescent="0.25">
      <c r="A250" s="139">
        <v>6502</v>
      </c>
      <c r="B250" s="139">
        <v>237</v>
      </c>
      <c r="C250" s="102" t="s">
        <v>3533</v>
      </c>
      <c r="D250" s="658" t="s">
        <v>240</v>
      </c>
      <c r="E250" s="658" t="s">
        <v>128</v>
      </c>
      <c r="F250" s="658" t="s">
        <v>147</v>
      </c>
      <c r="G250" s="658" t="s">
        <v>1008</v>
      </c>
      <c r="H250" s="85" t="s">
        <v>6</v>
      </c>
      <c r="I250" s="106">
        <v>3</v>
      </c>
      <c r="J250" s="106">
        <f>VLOOKUP(A250,CENIK!$A$2:$F$191,6,FALSE)</f>
        <v>0</v>
      </c>
      <c r="K250" s="106">
        <f t="shared" si="5"/>
        <v>0</v>
      </c>
    </row>
    <row r="251" spans="1:11" ht="45" x14ac:dyDescent="0.25">
      <c r="A251" s="139">
        <v>6503</v>
      </c>
      <c r="B251" s="139">
        <v>237</v>
      </c>
      <c r="C251" s="102" t="s">
        <v>3534</v>
      </c>
      <c r="D251" s="658" t="s">
        <v>240</v>
      </c>
      <c r="E251" s="658" t="s">
        <v>128</v>
      </c>
      <c r="F251" s="658" t="s">
        <v>147</v>
      </c>
      <c r="G251" s="658" t="s">
        <v>1009</v>
      </c>
      <c r="H251" s="85" t="s">
        <v>6</v>
      </c>
      <c r="I251" s="106">
        <v>2</v>
      </c>
      <c r="J251" s="106">
        <f>VLOOKUP(A251,CENIK!$A$2:$F$191,6,FALSE)</f>
        <v>0</v>
      </c>
      <c r="K251" s="106">
        <f t="shared" si="5"/>
        <v>0</v>
      </c>
    </row>
    <row r="252" spans="1:11" ht="60" x14ac:dyDescent="0.25">
      <c r="A252" s="139">
        <v>1201</v>
      </c>
      <c r="B252" s="139">
        <v>161</v>
      </c>
      <c r="C252" s="102" t="s">
        <v>3535</v>
      </c>
      <c r="D252" s="658" t="s">
        <v>241</v>
      </c>
      <c r="E252" s="658" t="s">
        <v>7</v>
      </c>
      <c r="F252" s="658" t="s">
        <v>8</v>
      </c>
      <c r="G252" s="658" t="s">
        <v>9</v>
      </c>
      <c r="H252" s="85" t="s">
        <v>10</v>
      </c>
      <c r="I252" s="106">
        <v>115</v>
      </c>
      <c r="J252" s="106">
        <f>VLOOKUP(A252,CENIK!$A$2:$F$191,6,FALSE)</f>
        <v>0</v>
      </c>
      <c r="K252" s="106">
        <f t="shared" si="5"/>
        <v>0</v>
      </c>
    </row>
    <row r="253" spans="1:11" ht="45" x14ac:dyDescent="0.25">
      <c r="A253" s="139">
        <v>1202</v>
      </c>
      <c r="B253" s="139">
        <v>161</v>
      </c>
      <c r="C253" s="102" t="s">
        <v>3536</v>
      </c>
      <c r="D253" s="658" t="s">
        <v>241</v>
      </c>
      <c r="E253" s="658" t="s">
        <v>7</v>
      </c>
      <c r="F253" s="658" t="s">
        <v>8</v>
      </c>
      <c r="G253" s="658" t="s">
        <v>11</v>
      </c>
      <c r="H253" s="85" t="s">
        <v>12</v>
      </c>
      <c r="I253" s="106">
        <v>5</v>
      </c>
      <c r="J253" s="106">
        <f>VLOOKUP(A253,CENIK!$A$2:$F$191,6,FALSE)</f>
        <v>0</v>
      </c>
      <c r="K253" s="106">
        <f t="shared" si="5"/>
        <v>0</v>
      </c>
    </row>
    <row r="254" spans="1:11" ht="60" x14ac:dyDescent="0.25">
      <c r="A254" s="139">
        <v>1203</v>
      </c>
      <c r="B254" s="139">
        <v>161</v>
      </c>
      <c r="C254" s="102" t="s">
        <v>3537</v>
      </c>
      <c r="D254" s="658" t="s">
        <v>241</v>
      </c>
      <c r="E254" s="658" t="s">
        <v>7</v>
      </c>
      <c r="F254" s="658" t="s">
        <v>8</v>
      </c>
      <c r="G254" s="658" t="s">
        <v>941</v>
      </c>
      <c r="H254" s="85" t="s">
        <v>10</v>
      </c>
      <c r="I254" s="106">
        <v>115</v>
      </c>
      <c r="J254" s="106">
        <f>VLOOKUP(A254,CENIK!$A$2:$F$191,6,FALSE)</f>
        <v>0</v>
      </c>
      <c r="K254" s="106">
        <f t="shared" si="5"/>
        <v>0</v>
      </c>
    </row>
    <row r="255" spans="1:11" ht="60" x14ac:dyDescent="0.25">
      <c r="A255" s="139">
        <v>1205</v>
      </c>
      <c r="B255" s="139">
        <v>161</v>
      </c>
      <c r="C255" s="102" t="s">
        <v>3538</v>
      </c>
      <c r="D255" s="658" t="s">
        <v>241</v>
      </c>
      <c r="E255" s="658" t="s">
        <v>7</v>
      </c>
      <c r="F255" s="658" t="s">
        <v>8</v>
      </c>
      <c r="G255" s="658" t="s">
        <v>942</v>
      </c>
      <c r="H255" s="85" t="s">
        <v>14</v>
      </c>
      <c r="I255" s="106">
        <v>1</v>
      </c>
      <c r="J255" s="106">
        <f>VLOOKUP(A255,CENIK!$A$2:$F$191,6,FALSE)</f>
        <v>0</v>
      </c>
      <c r="K255" s="106">
        <f t="shared" si="5"/>
        <v>0</v>
      </c>
    </row>
    <row r="256" spans="1:11" ht="45" x14ac:dyDescent="0.25">
      <c r="A256" s="139">
        <v>1301</v>
      </c>
      <c r="B256" s="139">
        <v>161</v>
      </c>
      <c r="C256" s="102" t="s">
        <v>3539</v>
      </c>
      <c r="D256" s="658" t="s">
        <v>241</v>
      </c>
      <c r="E256" s="658" t="s">
        <v>7</v>
      </c>
      <c r="F256" s="658" t="s">
        <v>16</v>
      </c>
      <c r="G256" s="658" t="s">
        <v>17</v>
      </c>
      <c r="H256" s="85" t="s">
        <v>10</v>
      </c>
      <c r="I256" s="106">
        <v>115</v>
      </c>
      <c r="J256" s="106">
        <f>VLOOKUP(A256,CENIK!$A$2:$F$191,6,FALSE)</f>
        <v>0</v>
      </c>
      <c r="K256" s="106">
        <f t="shared" si="5"/>
        <v>0</v>
      </c>
    </row>
    <row r="257" spans="1:11" ht="150" x14ac:dyDescent="0.25">
      <c r="A257" s="139">
        <v>1302</v>
      </c>
      <c r="B257" s="139">
        <v>161</v>
      </c>
      <c r="C257" s="102" t="s">
        <v>3540</v>
      </c>
      <c r="D257" s="658" t="s">
        <v>241</v>
      </c>
      <c r="E257" s="658" t="s">
        <v>7</v>
      </c>
      <c r="F257" s="658" t="s">
        <v>16</v>
      </c>
      <c r="G257" s="658" t="s">
        <v>952</v>
      </c>
      <c r="H257" s="85" t="s">
        <v>10</v>
      </c>
      <c r="I257" s="106">
        <v>113.8</v>
      </c>
      <c r="J257" s="106">
        <f>VLOOKUP(A257,CENIK!$A$2:$F$191,6,FALSE)</f>
        <v>0</v>
      </c>
      <c r="K257" s="106">
        <f t="shared" si="5"/>
        <v>0</v>
      </c>
    </row>
    <row r="258" spans="1:11" ht="60" x14ac:dyDescent="0.25">
      <c r="A258" s="139">
        <v>1307</v>
      </c>
      <c r="B258" s="139">
        <v>161</v>
      </c>
      <c r="C258" s="102" t="s">
        <v>3541</v>
      </c>
      <c r="D258" s="658" t="s">
        <v>241</v>
      </c>
      <c r="E258" s="658" t="s">
        <v>7</v>
      </c>
      <c r="F258" s="658" t="s">
        <v>16</v>
      </c>
      <c r="G258" s="658" t="s">
        <v>19</v>
      </c>
      <c r="H258" s="85" t="s">
        <v>6</v>
      </c>
      <c r="I258" s="106">
        <v>4</v>
      </c>
      <c r="J258" s="106">
        <f>VLOOKUP(A258,CENIK!$A$2:$F$191,6,FALSE)</f>
        <v>0</v>
      </c>
      <c r="K258" s="106">
        <f t="shared" si="5"/>
        <v>0</v>
      </c>
    </row>
    <row r="259" spans="1:11" ht="60" x14ac:dyDescent="0.25">
      <c r="A259" s="139">
        <v>1310</v>
      </c>
      <c r="B259" s="139">
        <v>161</v>
      </c>
      <c r="C259" s="102" t="s">
        <v>3542</v>
      </c>
      <c r="D259" s="658" t="s">
        <v>241</v>
      </c>
      <c r="E259" s="658" t="s">
        <v>7</v>
      </c>
      <c r="F259" s="658" t="s">
        <v>16</v>
      </c>
      <c r="G259" s="658" t="s">
        <v>23</v>
      </c>
      <c r="H259" s="85" t="s">
        <v>24</v>
      </c>
      <c r="I259" s="106">
        <v>161</v>
      </c>
      <c r="J259" s="106">
        <f>VLOOKUP(A259,CENIK!$A$2:$F$191,6,FALSE)</f>
        <v>0</v>
      </c>
      <c r="K259" s="106">
        <f t="shared" si="5"/>
        <v>0</v>
      </c>
    </row>
    <row r="260" spans="1:11" ht="30" x14ac:dyDescent="0.25">
      <c r="A260" s="139">
        <v>1401</v>
      </c>
      <c r="B260" s="139">
        <v>161</v>
      </c>
      <c r="C260" s="102" t="s">
        <v>3543</v>
      </c>
      <c r="D260" s="658" t="s">
        <v>241</v>
      </c>
      <c r="E260" s="658" t="s">
        <v>7</v>
      </c>
      <c r="F260" s="658" t="s">
        <v>27</v>
      </c>
      <c r="G260" s="658" t="s">
        <v>955</v>
      </c>
      <c r="H260" s="85" t="s">
        <v>22</v>
      </c>
      <c r="I260" s="106">
        <v>5</v>
      </c>
      <c r="J260" s="106">
        <f>VLOOKUP(A260,CENIK!$A$2:$F$191,6,FALSE)</f>
        <v>0</v>
      </c>
      <c r="K260" s="106">
        <f t="shared" si="5"/>
        <v>0</v>
      </c>
    </row>
    <row r="261" spans="1:11" ht="30" x14ac:dyDescent="0.25">
      <c r="A261" s="139">
        <v>1402</v>
      </c>
      <c r="B261" s="139">
        <v>161</v>
      </c>
      <c r="C261" s="102" t="s">
        <v>3544</v>
      </c>
      <c r="D261" s="658" t="s">
        <v>241</v>
      </c>
      <c r="E261" s="658" t="s">
        <v>7</v>
      </c>
      <c r="F261" s="658" t="s">
        <v>27</v>
      </c>
      <c r="G261" s="658" t="s">
        <v>956</v>
      </c>
      <c r="H261" s="85" t="s">
        <v>22</v>
      </c>
      <c r="I261" s="106">
        <v>5</v>
      </c>
      <c r="J261" s="106">
        <f>VLOOKUP(A261,CENIK!$A$2:$F$191,6,FALSE)</f>
        <v>0</v>
      </c>
      <c r="K261" s="106">
        <f t="shared" si="5"/>
        <v>0</v>
      </c>
    </row>
    <row r="262" spans="1:11" ht="30" x14ac:dyDescent="0.25">
      <c r="A262" s="139">
        <v>1403</v>
      </c>
      <c r="B262" s="139">
        <v>161</v>
      </c>
      <c r="C262" s="102" t="s">
        <v>3545</v>
      </c>
      <c r="D262" s="658" t="s">
        <v>241</v>
      </c>
      <c r="E262" s="658" t="s">
        <v>7</v>
      </c>
      <c r="F262" s="658" t="s">
        <v>27</v>
      </c>
      <c r="G262" s="658" t="s">
        <v>957</v>
      </c>
      <c r="H262" s="85" t="s">
        <v>22</v>
      </c>
      <c r="I262" s="106">
        <v>5</v>
      </c>
      <c r="J262" s="106">
        <f>VLOOKUP(A262,CENIK!$A$2:$F$191,6,FALSE)</f>
        <v>0</v>
      </c>
      <c r="K262" s="106">
        <f t="shared" si="5"/>
        <v>0</v>
      </c>
    </row>
    <row r="263" spans="1:11" ht="60" x14ac:dyDescent="0.25">
      <c r="A263" s="139">
        <v>21106</v>
      </c>
      <c r="B263" s="139">
        <v>161</v>
      </c>
      <c r="C263" s="102" t="s">
        <v>3546</v>
      </c>
      <c r="D263" s="658" t="s">
        <v>241</v>
      </c>
      <c r="E263" s="658" t="s">
        <v>30</v>
      </c>
      <c r="F263" s="658" t="s">
        <v>31</v>
      </c>
      <c r="G263" s="658" t="s">
        <v>965</v>
      </c>
      <c r="H263" s="85" t="s">
        <v>24</v>
      </c>
      <c r="I263" s="106">
        <v>92</v>
      </c>
      <c r="J263" s="106">
        <f>VLOOKUP(A263,CENIK!$A$2:$F$191,6,FALSE)</f>
        <v>0</v>
      </c>
      <c r="K263" s="106">
        <f t="shared" si="5"/>
        <v>0</v>
      </c>
    </row>
    <row r="264" spans="1:11" ht="30" x14ac:dyDescent="0.25">
      <c r="A264" s="139">
        <v>22103</v>
      </c>
      <c r="B264" s="139">
        <v>161</v>
      </c>
      <c r="C264" s="102" t="s">
        <v>3547</v>
      </c>
      <c r="D264" s="658" t="s">
        <v>241</v>
      </c>
      <c r="E264" s="658" t="s">
        <v>30</v>
      </c>
      <c r="F264" s="658" t="s">
        <v>43</v>
      </c>
      <c r="G264" s="658" t="s">
        <v>48</v>
      </c>
      <c r="H264" s="85" t="s">
        <v>33</v>
      </c>
      <c r="I264" s="106">
        <v>230</v>
      </c>
      <c r="J264" s="106">
        <f>VLOOKUP(A264,CENIK!$A$2:$F$191,6,FALSE)</f>
        <v>0</v>
      </c>
      <c r="K264" s="106">
        <f t="shared" si="5"/>
        <v>0</v>
      </c>
    </row>
    <row r="265" spans="1:11" ht="30" x14ac:dyDescent="0.25">
      <c r="A265" s="139">
        <v>24405</v>
      </c>
      <c r="B265" s="139">
        <v>161</v>
      </c>
      <c r="C265" s="102" t="s">
        <v>3548</v>
      </c>
      <c r="D265" s="658" t="s">
        <v>241</v>
      </c>
      <c r="E265" s="658" t="s">
        <v>30</v>
      </c>
      <c r="F265" s="658" t="s">
        <v>43</v>
      </c>
      <c r="G265" s="658" t="s">
        <v>969</v>
      </c>
      <c r="H265" s="85" t="s">
        <v>24</v>
      </c>
      <c r="I265" s="106">
        <v>92</v>
      </c>
      <c r="J265" s="106">
        <f>VLOOKUP(A265,CENIK!$A$2:$F$191,6,FALSE)</f>
        <v>0</v>
      </c>
      <c r="K265" s="106">
        <f t="shared" si="5"/>
        <v>0</v>
      </c>
    </row>
    <row r="266" spans="1:11" ht="75" x14ac:dyDescent="0.25">
      <c r="A266" s="139">
        <v>3303</v>
      </c>
      <c r="B266" s="139">
        <v>161</v>
      </c>
      <c r="C266" s="102" t="s">
        <v>3549</v>
      </c>
      <c r="D266" s="658" t="s">
        <v>241</v>
      </c>
      <c r="E266" s="658" t="s">
        <v>64</v>
      </c>
      <c r="F266" s="658" t="s">
        <v>77</v>
      </c>
      <c r="G266" s="658" t="s">
        <v>980</v>
      </c>
      <c r="H266" s="85" t="s">
        <v>10</v>
      </c>
      <c r="I266" s="106">
        <v>13</v>
      </c>
      <c r="J266" s="106">
        <f>VLOOKUP(A266,CENIK!$A$2:$F$191,6,FALSE)</f>
        <v>0</v>
      </c>
      <c r="K266" s="106">
        <f t="shared" si="5"/>
        <v>0</v>
      </c>
    </row>
    <row r="267" spans="1:11" ht="60" x14ac:dyDescent="0.25">
      <c r="A267" s="139">
        <v>4101</v>
      </c>
      <c r="B267" s="139">
        <v>161</v>
      </c>
      <c r="C267" s="102" t="s">
        <v>3550</v>
      </c>
      <c r="D267" s="658" t="s">
        <v>241</v>
      </c>
      <c r="E267" s="658" t="s">
        <v>85</v>
      </c>
      <c r="F267" s="658" t="s">
        <v>86</v>
      </c>
      <c r="G267" s="658" t="s">
        <v>459</v>
      </c>
      <c r="H267" s="85" t="s">
        <v>33</v>
      </c>
      <c r="I267" s="106">
        <v>476</v>
      </c>
      <c r="J267" s="106">
        <f>VLOOKUP(A267,CENIK!$A$2:$F$191,6,FALSE)</f>
        <v>0</v>
      </c>
      <c r="K267" s="106">
        <f t="shared" si="5"/>
        <v>0</v>
      </c>
    </row>
    <row r="268" spans="1:11" ht="60" x14ac:dyDescent="0.25">
      <c r="A268" s="139">
        <v>4105</v>
      </c>
      <c r="B268" s="139">
        <v>161</v>
      </c>
      <c r="C268" s="102" t="s">
        <v>3551</v>
      </c>
      <c r="D268" s="658" t="s">
        <v>241</v>
      </c>
      <c r="E268" s="658" t="s">
        <v>85</v>
      </c>
      <c r="F268" s="658" t="s">
        <v>86</v>
      </c>
      <c r="G268" s="658" t="s">
        <v>982</v>
      </c>
      <c r="H268" s="85" t="s">
        <v>24</v>
      </c>
      <c r="I268" s="106">
        <v>138</v>
      </c>
      <c r="J268" s="106">
        <f>VLOOKUP(A268,CENIK!$A$2:$F$191,6,FALSE)</f>
        <v>0</v>
      </c>
      <c r="K268" s="106">
        <f t="shared" si="5"/>
        <v>0</v>
      </c>
    </row>
    <row r="269" spans="1:11" ht="45" x14ac:dyDescent="0.25">
      <c r="A269" s="139">
        <v>4106</v>
      </c>
      <c r="B269" s="139">
        <v>161</v>
      </c>
      <c r="C269" s="102" t="s">
        <v>3552</v>
      </c>
      <c r="D269" s="658" t="s">
        <v>241</v>
      </c>
      <c r="E269" s="658" t="s">
        <v>85</v>
      </c>
      <c r="F269" s="658" t="s">
        <v>86</v>
      </c>
      <c r="G269" s="658" t="s">
        <v>89</v>
      </c>
      <c r="H269" s="85" t="s">
        <v>24</v>
      </c>
      <c r="I269" s="106">
        <v>193.82</v>
      </c>
      <c r="J269" s="106">
        <f>VLOOKUP(A269,CENIK!$A$2:$F$191,6,FALSE)</f>
        <v>0</v>
      </c>
      <c r="K269" s="106">
        <f t="shared" si="5"/>
        <v>0</v>
      </c>
    </row>
    <row r="270" spans="1:11" ht="45" x14ac:dyDescent="0.25">
      <c r="A270" s="139">
        <v>4117</v>
      </c>
      <c r="B270" s="139">
        <v>161</v>
      </c>
      <c r="C270" s="102" t="s">
        <v>3553</v>
      </c>
      <c r="D270" s="658" t="s">
        <v>241</v>
      </c>
      <c r="E270" s="658" t="s">
        <v>85</v>
      </c>
      <c r="F270" s="658" t="s">
        <v>86</v>
      </c>
      <c r="G270" s="658" t="s">
        <v>94</v>
      </c>
      <c r="H270" s="85" t="s">
        <v>24</v>
      </c>
      <c r="I270" s="106">
        <v>18</v>
      </c>
      <c r="J270" s="106">
        <f>VLOOKUP(A270,CENIK!$A$2:$F$191,6,FALSE)</f>
        <v>0</v>
      </c>
      <c r="K270" s="106">
        <f t="shared" si="5"/>
        <v>0</v>
      </c>
    </row>
    <row r="271" spans="1:11" ht="45" x14ac:dyDescent="0.25">
      <c r="A271" s="139">
        <v>4121</v>
      </c>
      <c r="B271" s="139">
        <v>161</v>
      </c>
      <c r="C271" s="102" t="s">
        <v>3554</v>
      </c>
      <c r="D271" s="658" t="s">
        <v>241</v>
      </c>
      <c r="E271" s="658" t="s">
        <v>85</v>
      </c>
      <c r="F271" s="658" t="s">
        <v>86</v>
      </c>
      <c r="G271" s="658" t="s">
        <v>986</v>
      </c>
      <c r="H271" s="85" t="s">
        <v>24</v>
      </c>
      <c r="I271" s="106">
        <v>10</v>
      </c>
      <c r="J271" s="106">
        <f>VLOOKUP(A271,CENIK!$A$2:$F$191,6,FALSE)</f>
        <v>0</v>
      </c>
      <c r="K271" s="106">
        <f t="shared" si="5"/>
        <v>0</v>
      </c>
    </row>
    <row r="272" spans="1:11" ht="45" x14ac:dyDescent="0.25">
      <c r="A272" s="139">
        <v>4123</v>
      </c>
      <c r="B272" s="139">
        <v>161</v>
      </c>
      <c r="C272" s="102" t="s">
        <v>3555</v>
      </c>
      <c r="D272" s="658" t="s">
        <v>241</v>
      </c>
      <c r="E272" s="658" t="s">
        <v>85</v>
      </c>
      <c r="F272" s="658" t="s">
        <v>86</v>
      </c>
      <c r="G272" s="658" t="s">
        <v>988</v>
      </c>
      <c r="H272" s="85" t="s">
        <v>24</v>
      </c>
      <c r="I272" s="106">
        <v>138</v>
      </c>
      <c r="J272" s="106">
        <f>VLOOKUP(A272,CENIK!$A$2:$F$191,6,FALSE)</f>
        <v>0</v>
      </c>
      <c r="K272" s="106">
        <f t="shared" si="5"/>
        <v>0</v>
      </c>
    </row>
    <row r="273" spans="1:11" ht="30" x14ac:dyDescent="0.25">
      <c r="A273" s="139">
        <v>4202</v>
      </c>
      <c r="B273" s="139">
        <v>161</v>
      </c>
      <c r="C273" s="102" t="s">
        <v>3556</v>
      </c>
      <c r="D273" s="658" t="s">
        <v>241</v>
      </c>
      <c r="E273" s="658" t="s">
        <v>85</v>
      </c>
      <c r="F273" s="658" t="s">
        <v>98</v>
      </c>
      <c r="G273" s="658" t="s">
        <v>100</v>
      </c>
      <c r="H273" s="85" t="s">
        <v>33</v>
      </c>
      <c r="I273" s="106">
        <v>143.75</v>
      </c>
      <c r="J273" s="106">
        <f>VLOOKUP(A273,CENIK!$A$2:$F$191,6,FALSE)</f>
        <v>0</v>
      </c>
      <c r="K273" s="106">
        <f t="shared" si="5"/>
        <v>0</v>
      </c>
    </row>
    <row r="274" spans="1:11" ht="75" x14ac:dyDescent="0.25">
      <c r="A274" s="139">
        <v>4203</v>
      </c>
      <c r="B274" s="139">
        <v>161</v>
      </c>
      <c r="C274" s="102" t="s">
        <v>3557</v>
      </c>
      <c r="D274" s="658" t="s">
        <v>241</v>
      </c>
      <c r="E274" s="658" t="s">
        <v>85</v>
      </c>
      <c r="F274" s="658" t="s">
        <v>98</v>
      </c>
      <c r="G274" s="658" t="s">
        <v>101</v>
      </c>
      <c r="H274" s="85" t="s">
        <v>24</v>
      </c>
      <c r="I274" s="106">
        <v>14.79</v>
      </c>
      <c r="J274" s="106">
        <f>VLOOKUP(A274,CENIK!$A$2:$F$191,6,FALSE)</f>
        <v>0</v>
      </c>
      <c r="K274" s="106">
        <f t="shared" si="5"/>
        <v>0</v>
      </c>
    </row>
    <row r="275" spans="1:11" ht="60" x14ac:dyDescent="0.25">
      <c r="A275" s="139">
        <v>4204</v>
      </c>
      <c r="B275" s="139">
        <v>161</v>
      </c>
      <c r="C275" s="102" t="s">
        <v>3558</v>
      </c>
      <c r="D275" s="658" t="s">
        <v>241</v>
      </c>
      <c r="E275" s="658" t="s">
        <v>85</v>
      </c>
      <c r="F275" s="658" t="s">
        <v>98</v>
      </c>
      <c r="G275" s="658" t="s">
        <v>102</v>
      </c>
      <c r="H275" s="85" t="s">
        <v>24</v>
      </c>
      <c r="I275" s="106">
        <v>73.42</v>
      </c>
      <c r="J275" s="106">
        <f>VLOOKUP(A275,CENIK!$A$2:$F$191,6,FALSE)</f>
        <v>0</v>
      </c>
      <c r="K275" s="106">
        <f t="shared" si="5"/>
        <v>0</v>
      </c>
    </row>
    <row r="276" spans="1:11" ht="60" x14ac:dyDescent="0.25">
      <c r="A276" s="139">
        <v>4206</v>
      </c>
      <c r="B276" s="139">
        <v>161</v>
      </c>
      <c r="C276" s="102" t="s">
        <v>3559</v>
      </c>
      <c r="D276" s="658" t="s">
        <v>241</v>
      </c>
      <c r="E276" s="658" t="s">
        <v>85</v>
      </c>
      <c r="F276" s="658" t="s">
        <v>98</v>
      </c>
      <c r="G276" s="658" t="s">
        <v>104</v>
      </c>
      <c r="H276" s="85" t="s">
        <v>24</v>
      </c>
      <c r="I276" s="106">
        <v>138</v>
      </c>
      <c r="J276" s="106">
        <f>VLOOKUP(A276,CENIK!$A$2:$F$191,6,FALSE)</f>
        <v>0</v>
      </c>
      <c r="K276" s="106">
        <f t="shared" si="5"/>
        <v>0</v>
      </c>
    </row>
    <row r="277" spans="1:11" ht="60" x14ac:dyDescent="0.25">
      <c r="A277" s="139">
        <v>4207</v>
      </c>
      <c r="B277" s="139">
        <v>161</v>
      </c>
      <c r="C277" s="102" t="s">
        <v>3560</v>
      </c>
      <c r="D277" s="658" t="s">
        <v>241</v>
      </c>
      <c r="E277" s="658" t="s">
        <v>85</v>
      </c>
      <c r="F277" s="658" t="s">
        <v>98</v>
      </c>
      <c r="G277" s="658" t="s">
        <v>990</v>
      </c>
      <c r="H277" s="85" t="s">
        <v>24</v>
      </c>
      <c r="I277" s="106">
        <v>5</v>
      </c>
      <c r="J277" s="106">
        <f>VLOOKUP(A277,CENIK!$A$2:$F$191,6,FALSE)</f>
        <v>0</v>
      </c>
      <c r="K277" s="106">
        <f t="shared" si="5"/>
        <v>0</v>
      </c>
    </row>
    <row r="278" spans="1:11" ht="45" x14ac:dyDescent="0.25">
      <c r="A278" s="139">
        <v>5101</v>
      </c>
      <c r="B278" s="139">
        <v>161</v>
      </c>
      <c r="C278" s="102" t="s">
        <v>3561</v>
      </c>
      <c r="D278" s="658" t="s">
        <v>241</v>
      </c>
      <c r="E278" s="658" t="s">
        <v>106</v>
      </c>
      <c r="F278" s="658" t="s">
        <v>107</v>
      </c>
      <c r="G278" s="658" t="s">
        <v>108</v>
      </c>
      <c r="H278" s="85" t="s">
        <v>6</v>
      </c>
      <c r="I278" s="106">
        <v>2</v>
      </c>
      <c r="J278" s="106">
        <f>VLOOKUP(A278,CENIK!$A$2:$F$191,6,FALSE)</f>
        <v>0</v>
      </c>
      <c r="K278" s="106">
        <f t="shared" si="5"/>
        <v>0</v>
      </c>
    </row>
    <row r="279" spans="1:11" ht="135" x14ac:dyDescent="0.25">
      <c r="A279" s="139">
        <v>6101</v>
      </c>
      <c r="B279" s="139">
        <v>161</v>
      </c>
      <c r="C279" s="102" t="s">
        <v>3562</v>
      </c>
      <c r="D279" s="658" t="s">
        <v>241</v>
      </c>
      <c r="E279" s="658" t="s">
        <v>128</v>
      </c>
      <c r="F279" s="658" t="s">
        <v>129</v>
      </c>
      <c r="G279" s="658" t="s">
        <v>6304</v>
      </c>
      <c r="H279" s="85" t="s">
        <v>10</v>
      </c>
      <c r="I279" s="106">
        <v>113.8</v>
      </c>
      <c r="J279" s="106">
        <f>VLOOKUP(A279,CENIK!$A$2:$F$191,6,FALSE)</f>
        <v>0</v>
      </c>
      <c r="K279" s="106">
        <f t="shared" si="5"/>
        <v>0</v>
      </c>
    </row>
    <row r="280" spans="1:11" ht="120" x14ac:dyDescent="0.25">
      <c r="A280" s="139">
        <v>6202</v>
      </c>
      <c r="B280" s="139">
        <v>161</v>
      </c>
      <c r="C280" s="102" t="s">
        <v>3563</v>
      </c>
      <c r="D280" s="658" t="s">
        <v>241</v>
      </c>
      <c r="E280" s="658" t="s">
        <v>128</v>
      </c>
      <c r="F280" s="658" t="s">
        <v>132</v>
      </c>
      <c r="G280" s="658" t="s">
        <v>991</v>
      </c>
      <c r="H280" s="85" t="s">
        <v>6</v>
      </c>
      <c r="I280" s="106">
        <v>4</v>
      </c>
      <c r="J280" s="106">
        <f>VLOOKUP(A280,CENIK!$A$2:$F$191,6,FALSE)</f>
        <v>0</v>
      </c>
      <c r="K280" s="106">
        <f t="shared" si="5"/>
        <v>0</v>
      </c>
    </row>
    <row r="281" spans="1:11" ht="120" x14ac:dyDescent="0.25">
      <c r="A281" s="139">
        <v>6204</v>
      </c>
      <c r="B281" s="139">
        <v>161</v>
      </c>
      <c r="C281" s="102" t="s">
        <v>3564</v>
      </c>
      <c r="D281" s="658" t="s">
        <v>241</v>
      </c>
      <c r="E281" s="658" t="s">
        <v>128</v>
      </c>
      <c r="F281" s="658" t="s">
        <v>132</v>
      </c>
      <c r="G281" s="658" t="s">
        <v>993</v>
      </c>
      <c r="H281" s="85" t="s">
        <v>6</v>
      </c>
      <c r="I281" s="106">
        <v>1</v>
      </c>
      <c r="J281" s="106">
        <f>VLOOKUP(A281,CENIK!$A$2:$F$191,6,FALSE)</f>
        <v>0</v>
      </c>
      <c r="K281" s="106">
        <f t="shared" si="5"/>
        <v>0</v>
      </c>
    </row>
    <row r="282" spans="1:11" ht="120" x14ac:dyDescent="0.25">
      <c r="A282" s="139">
        <v>6253</v>
      </c>
      <c r="B282" s="139">
        <v>161</v>
      </c>
      <c r="C282" s="102" t="s">
        <v>3565</v>
      </c>
      <c r="D282" s="658" t="s">
        <v>241</v>
      </c>
      <c r="E282" s="658" t="s">
        <v>128</v>
      </c>
      <c r="F282" s="658" t="s">
        <v>132</v>
      </c>
      <c r="G282" s="658" t="s">
        <v>1004</v>
      </c>
      <c r="H282" s="85" t="s">
        <v>6</v>
      </c>
      <c r="I282" s="106">
        <v>5</v>
      </c>
      <c r="J282" s="106">
        <f>VLOOKUP(A282,CENIK!$A$2:$F$191,6,FALSE)</f>
        <v>0</v>
      </c>
      <c r="K282" s="106">
        <f t="shared" si="5"/>
        <v>0</v>
      </c>
    </row>
    <row r="283" spans="1:11" ht="30" x14ac:dyDescent="0.25">
      <c r="A283" s="139">
        <v>6258</v>
      </c>
      <c r="B283" s="139">
        <v>161</v>
      </c>
      <c r="C283" s="102" t="s">
        <v>3566</v>
      </c>
      <c r="D283" s="658" t="s">
        <v>241</v>
      </c>
      <c r="E283" s="658" t="s">
        <v>128</v>
      </c>
      <c r="F283" s="658" t="s">
        <v>132</v>
      </c>
      <c r="G283" s="658" t="s">
        <v>137</v>
      </c>
      <c r="H283" s="85" t="s">
        <v>6</v>
      </c>
      <c r="I283" s="106">
        <v>1</v>
      </c>
      <c r="J283" s="106">
        <f>VLOOKUP(A283,CENIK!$A$2:$F$191,6,FALSE)</f>
        <v>0</v>
      </c>
      <c r="K283" s="106">
        <f t="shared" si="5"/>
        <v>0</v>
      </c>
    </row>
    <row r="284" spans="1:11" ht="345" x14ac:dyDescent="0.25">
      <c r="A284" s="139">
        <v>6301</v>
      </c>
      <c r="B284" s="139">
        <v>161</v>
      </c>
      <c r="C284" s="102" t="s">
        <v>3567</v>
      </c>
      <c r="D284" s="658" t="s">
        <v>241</v>
      </c>
      <c r="E284" s="658" t="s">
        <v>128</v>
      </c>
      <c r="F284" s="658" t="s">
        <v>140</v>
      </c>
      <c r="G284" s="658" t="s">
        <v>1005</v>
      </c>
      <c r="H284" s="85" t="s">
        <v>6</v>
      </c>
      <c r="I284" s="106">
        <v>4</v>
      </c>
      <c r="J284" s="106">
        <f>VLOOKUP(A284,CENIK!$A$2:$F$191,6,FALSE)</f>
        <v>0</v>
      </c>
      <c r="K284" s="106">
        <f t="shared" si="5"/>
        <v>0</v>
      </c>
    </row>
    <row r="285" spans="1:11" ht="120" x14ac:dyDescent="0.25">
      <c r="A285" s="139">
        <v>6302</v>
      </c>
      <c r="B285" s="139">
        <v>161</v>
      </c>
      <c r="C285" s="102" t="s">
        <v>3568</v>
      </c>
      <c r="D285" s="658" t="s">
        <v>241</v>
      </c>
      <c r="E285" s="658" t="s">
        <v>128</v>
      </c>
      <c r="F285" s="658" t="s">
        <v>140</v>
      </c>
      <c r="G285" s="658" t="s">
        <v>141</v>
      </c>
      <c r="H285" s="85" t="s">
        <v>6</v>
      </c>
      <c r="I285" s="106">
        <v>4</v>
      </c>
      <c r="J285" s="106">
        <f>VLOOKUP(A285,CENIK!$A$2:$F$191,6,FALSE)</f>
        <v>0</v>
      </c>
      <c r="K285" s="106">
        <f t="shared" si="5"/>
        <v>0</v>
      </c>
    </row>
    <row r="286" spans="1:11" ht="30" x14ac:dyDescent="0.25">
      <c r="A286" s="139">
        <v>6401</v>
      </c>
      <c r="B286" s="139">
        <v>161</v>
      </c>
      <c r="C286" s="102" t="s">
        <v>3569</v>
      </c>
      <c r="D286" s="658" t="s">
        <v>241</v>
      </c>
      <c r="E286" s="658" t="s">
        <v>128</v>
      </c>
      <c r="F286" s="658" t="s">
        <v>144</v>
      </c>
      <c r="G286" s="658" t="s">
        <v>145</v>
      </c>
      <c r="H286" s="85" t="s">
        <v>10</v>
      </c>
      <c r="I286" s="106">
        <v>113.8</v>
      </c>
      <c r="J286" s="106">
        <f>VLOOKUP(A286,CENIK!$A$2:$F$191,6,FALSE)</f>
        <v>0</v>
      </c>
      <c r="K286" s="106">
        <f t="shared" si="5"/>
        <v>0</v>
      </c>
    </row>
    <row r="287" spans="1:11" ht="30" x14ac:dyDescent="0.25">
      <c r="A287" s="139">
        <v>6402</v>
      </c>
      <c r="B287" s="139">
        <v>161</v>
      </c>
      <c r="C287" s="102" t="s">
        <v>3570</v>
      </c>
      <c r="D287" s="658" t="s">
        <v>241</v>
      </c>
      <c r="E287" s="658" t="s">
        <v>128</v>
      </c>
      <c r="F287" s="658" t="s">
        <v>144</v>
      </c>
      <c r="G287" s="658" t="s">
        <v>340</v>
      </c>
      <c r="H287" s="85" t="s">
        <v>10</v>
      </c>
      <c r="I287" s="106">
        <v>113.8</v>
      </c>
      <c r="J287" s="106">
        <f>VLOOKUP(A287,CENIK!$A$2:$F$191,6,FALSE)</f>
        <v>0</v>
      </c>
      <c r="K287" s="106">
        <f t="shared" si="5"/>
        <v>0</v>
      </c>
    </row>
    <row r="288" spans="1:11" ht="60" x14ac:dyDescent="0.25">
      <c r="A288" s="139">
        <v>6405</v>
      </c>
      <c r="B288" s="139">
        <v>161</v>
      </c>
      <c r="C288" s="102" t="s">
        <v>3571</v>
      </c>
      <c r="D288" s="658" t="s">
        <v>241</v>
      </c>
      <c r="E288" s="658" t="s">
        <v>128</v>
      </c>
      <c r="F288" s="658" t="s">
        <v>144</v>
      </c>
      <c r="G288" s="658" t="s">
        <v>146</v>
      </c>
      <c r="H288" s="85" t="s">
        <v>10</v>
      </c>
      <c r="I288" s="106">
        <v>113.8</v>
      </c>
      <c r="J288" s="106">
        <f>VLOOKUP(A288,CENIK!$A$2:$F$191,6,FALSE)</f>
        <v>0</v>
      </c>
      <c r="K288" s="106">
        <f t="shared" si="5"/>
        <v>0</v>
      </c>
    </row>
    <row r="289" spans="1:11" ht="60" x14ac:dyDescent="0.25">
      <c r="A289" s="139">
        <v>1201</v>
      </c>
      <c r="B289" s="139">
        <v>48</v>
      </c>
      <c r="C289" s="102" t="s">
        <v>3572</v>
      </c>
      <c r="D289" s="658" t="s">
        <v>242</v>
      </c>
      <c r="E289" s="658" t="s">
        <v>7</v>
      </c>
      <c r="F289" s="658" t="s">
        <v>8</v>
      </c>
      <c r="G289" s="658" t="s">
        <v>9</v>
      </c>
      <c r="H289" s="85" t="s">
        <v>10</v>
      </c>
      <c r="I289" s="106">
        <v>64.08</v>
      </c>
      <c r="J289" s="106">
        <f>VLOOKUP(A289,CENIK!$A$2:$F$191,6,FALSE)</f>
        <v>0</v>
      </c>
      <c r="K289" s="106">
        <f t="shared" si="5"/>
        <v>0</v>
      </c>
    </row>
    <row r="290" spans="1:11" ht="45" x14ac:dyDescent="0.25">
      <c r="A290" s="139">
        <v>1202</v>
      </c>
      <c r="B290" s="139">
        <v>48</v>
      </c>
      <c r="C290" s="102" t="s">
        <v>3573</v>
      </c>
      <c r="D290" s="658" t="s">
        <v>242</v>
      </c>
      <c r="E290" s="658" t="s">
        <v>7</v>
      </c>
      <c r="F290" s="658" t="s">
        <v>8</v>
      </c>
      <c r="G290" s="658" t="s">
        <v>11</v>
      </c>
      <c r="H290" s="85" t="s">
        <v>12</v>
      </c>
      <c r="I290" s="106">
        <v>3</v>
      </c>
      <c r="J290" s="106">
        <f>VLOOKUP(A290,CENIK!$A$2:$F$191,6,FALSE)</f>
        <v>0</v>
      </c>
      <c r="K290" s="106">
        <f t="shared" si="5"/>
        <v>0</v>
      </c>
    </row>
    <row r="291" spans="1:11" ht="60" x14ac:dyDescent="0.25">
      <c r="A291" s="139">
        <v>1203</v>
      </c>
      <c r="B291" s="139">
        <v>48</v>
      </c>
      <c r="C291" s="102" t="s">
        <v>3574</v>
      </c>
      <c r="D291" s="658" t="s">
        <v>242</v>
      </c>
      <c r="E291" s="658" t="s">
        <v>7</v>
      </c>
      <c r="F291" s="658" t="s">
        <v>8</v>
      </c>
      <c r="G291" s="658" t="s">
        <v>941</v>
      </c>
      <c r="H291" s="85" t="s">
        <v>10</v>
      </c>
      <c r="I291" s="106">
        <v>64</v>
      </c>
      <c r="J291" s="106">
        <f>VLOOKUP(A291,CENIK!$A$2:$F$191,6,FALSE)</f>
        <v>0</v>
      </c>
      <c r="K291" s="106">
        <f t="shared" si="5"/>
        <v>0</v>
      </c>
    </row>
    <row r="292" spans="1:11" ht="60" x14ac:dyDescent="0.25">
      <c r="A292" s="139">
        <v>1205</v>
      </c>
      <c r="B292" s="139">
        <v>48</v>
      </c>
      <c r="C292" s="102" t="s">
        <v>3575</v>
      </c>
      <c r="D292" s="658" t="s">
        <v>242</v>
      </c>
      <c r="E292" s="658" t="s">
        <v>7</v>
      </c>
      <c r="F292" s="658" t="s">
        <v>8</v>
      </c>
      <c r="G292" s="658" t="s">
        <v>942</v>
      </c>
      <c r="H292" s="85" t="s">
        <v>14</v>
      </c>
      <c r="I292" s="106">
        <v>1</v>
      </c>
      <c r="J292" s="106">
        <f>VLOOKUP(A292,CENIK!$A$2:$F$191,6,FALSE)</f>
        <v>0</v>
      </c>
      <c r="K292" s="106">
        <f t="shared" si="5"/>
        <v>0</v>
      </c>
    </row>
    <row r="293" spans="1:11" ht="75" x14ac:dyDescent="0.25">
      <c r="A293" s="139">
        <v>1211</v>
      </c>
      <c r="B293" s="139">
        <v>48</v>
      </c>
      <c r="C293" s="102" t="s">
        <v>3576</v>
      </c>
      <c r="D293" s="658" t="s">
        <v>242</v>
      </c>
      <c r="E293" s="658" t="s">
        <v>7</v>
      </c>
      <c r="F293" s="658" t="s">
        <v>8</v>
      </c>
      <c r="G293" s="658" t="s">
        <v>948</v>
      </c>
      <c r="H293" s="85" t="s">
        <v>14</v>
      </c>
      <c r="I293" s="106">
        <v>1</v>
      </c>
      <c r="J293" s="106">
        <f>VLOOKUP(A293,CENIK!$A$2:$F$191,6,FALSE)</f>
        <v>0</v>
      </c>
      <c r="K293" s="106">
        <f t="shared" si="5"/>
        <v>0</v>
      </c>
    </row>
    <row r="294" spans="1:11" ht="60" x14ac:dyDescent="0.25">
      <c r="A294" s="139">
        <v>1212</v>
      </c>
      <c r="B294" s="139">
        <v>48</v>
      </c>
      <c r="C294" s="102" t="s">
        <v>3577</v>
      </c>
      <c r="D294" s="658" t="s">
        <v>242</v>
      </c>
      <c r="E294" s="658" t="s">
        <v>7</v>
      </c>
      <c r="F294" s="658" t="s">
        <v>8</v>
      </c>
      <c r="G294" s="658" t="s">
        <v>949</v>
      </c>
      <c r="H294" s="85" t="s">
        <v>14</v>
      </c>
      <c r="I294" s="106">
        <v>1</v>
      </c>
      <c r="J294" s="106">
        <f>VLOOKUP(A294,CENIK!$A$2:$F$191,6,FALSE)</f>
        <v>0</v>
      </c>
      <c r="K294" s="106">
        <f t="shared" si="5"/>
        <v>0</v>
      </c>
    </row>
    <row r="295" spans="1:11" ht="60" x14ac:dyDescent="0.25">
      <c r="A295" s="139">
        <v>1213</v>
      </c>
      <c r="B295" s="139">
        <v>48</v>
      </c>
      <c r="C295" s="102" t="s">
        <v>3578</v>
      </c>
      <c r="D295" s="658" t="s">
        <v>242</v>
      </c>
      <c r="E295" s="658" t="s">
        <v>7</v>
      </c>
      <c r="F295" s="658" t="s">
        <v>8</v>
      </c>
      <c r="G295" s="658" t="s">
        <v>950</v>
      </c>
      <c r="H295" s="85" t="s">
        <v>14</v>
      </c>
      <c r="I295" s="106">
        <v>1</v>
      </c>
      <c r="J295" s="106">
        <f>VLOOKUP(A295,CENIK!$A$2:$F$191,6,FALSE)</f>
        <v>0</v>
      </c>
      <c r="K295" s="106">
        <f t="shared" si="5"/>
        <v>0</v>
      </c>
    </row>
    <row r="296" spans="1:11" ht="45" x14ac:dyDescent="0.25">
      <c r="A296" s="139">
        <v>1301</v>
      </c>
      <c r="B296" s="139">
        <v>48</v>
      </c>
      <c r="C296" s="102" t="s">
        <v>3579</v>
      </c>
      <c r="D296" s="658" t="s">
        <v>242</v>
      </c>
      <c r="E296" s="658" t="s">
        <v>7</v>
      </c>
      <c r="F296" s="658" t="s">
        <v>16</v>
      </c>
      <c r="G296" s="658" t="s">
        <v>17</v>
      </c>
      <c r="H296" s="85" t="s">
        <v>10</v>
      </c>
      <c r="I296" s="106">
        <v>64.08</v>
      </c>
      <c r="J296" s="106">
        <f>VLOOKUP(A296,CENIK!$A$2:$F$191,6,FALSE)</f>
        <v>0</v>
      </c>
      <c r="K296" s="106">
        <f t="shared" ref="K296:K359" si="6">ROUND(J296*I296,2)</f>
        <v>0</v>
      </c>
    </row>
    <row r="297" spans="1:11" ht="150" x14ac:dyDescent="0.25">
      <c r="A297" s="139">
        <v>1302</v>
      </c>
      <c r="B297" s="139">
        <v>48</v>
      </c>
      <c r="C297" s="102" t="s">
        <v>3580</v>
      </c>
      <c r="D297" s="658" t="s">
        <v>242</v>
      </c>
      <c r="E297" s="658" t="s">
        <v>7</v>
      </c>
      <c r="F297" s="658" t="s">
        <v>16</v>
      </c>
      <c r="G297" s="658" t="s">
        <v>952</v>
      </c>
      <c r="H297" s="85" t="s">
        <v>10</v>
      </c>
      <c r="I297" s="106">
        <v>64.08</v>
      </c>
      <c r="J297" s="106">
        <f>VLOOKUP(A297,CENIK!$A$2:$F$191,6,FALSE)</f>
        <v>0</v>
      </c>
      <c r="K297" s="106">
        <f t="shared" si="6"/>
        <v>0</v>
      </c>
    </row>
    <row r="298" spans="1:11" ht="60" x14ac:dyDescent="0.25">
      <c r="A298" s="139">
        <v>1307</v>
      </c>
      <c r="B298" s="139">
        <v>48</v>
      </c>
      <c r="C298" s="102" t="s">
        <v>3581</v>
      </c>
      <c r="D298" s="658" t="s">
        <v>242</v>
      </c>
      <c r="E298" s="658" t="s">
        <v>7</v>
      </c>
      <c r="F298" s="658" t="s">
        <v>16</v>
      </c>
      <c r="G298" s="658" t="s">
        <v>19</v>
      </c>
      <c r="H298" s="85" t="s">
        <v>6</v>
      </c>
      <c r="I298" s="106">
        <v>6</v>
      </c>
      <c r="J298" s="106">
        <f>VLOOKUP(A298,CENIK!$A$2:$F$191,6,FALSE)</f>
        <v>0</v>
      </c>
      <c r="K298" s="106">
        <f t="shared" si="6"/>
        <v>0</v>
      </c>
    </row>
    <row r="299" spans="1:11" ht="60" x14ac:dyDescent="0.25">
      <c r="A299" s="139">
        <v>1310</v>
      </c>
      <c r="B299" s="139">
        <v>48</v>
      </c>
      <c r="C299" s="102" t="s">
        <v>3582</v>
      </c>
      <c r="D299" s="658" t="s">
        <v>242</v>
      </c>
      <c r="E299" s="658" t="s">
        <v>7</v>
      </c>
      <c r="F299" s="658" t="s">
        <v>16</v>
      </c>
      <c r="G299" s="658" t="s">
        <v>23</v>
      </c>
      <c r="H299" s="85" t="s">
        <v>24</v>
      </c>
      <c r="I299" s="106">
        <v>224.28</v>
      </c>
      <c r="J299" s="106">
        <f>VLOOKUP(A299,CENIK!$A$2:$F$191,6,FALSE)</f>
        <v>0</v>
      </c>
      <c r="K299" s="106">
        <f t="shared" si="6"/>
        <v>0</v>
      </c>
    </row>
    <row r="300" spans="1:11" ht="30" x14ac:dyDescent="0.25">
      <c r="A300" s="139">
        <v>1401</v>
      </c>
      <c r="B300" s="139">
        <v>48</v>
      </c>
      <c r="C300" s="102" t="s">
        <v>3583</v>
      </c>
      <c r="D300" s="658" t="s">
        <v>242</v>
      </c>
      <c r="E300" s="658" t="s">
        <v>7</v>
      </c>
      <c r="F300" s="658" t="s">
        <v>27</v>
      </c>
      <c r="G300" s="658" t="s">
        <v>955</v>
      </c>
      <c r="H300" s="85" t="s">
        <v>22</v>
      </c>
      <c r="I300" s="106">
        <v>5</v>
      </c>
      <c r="J300" s="106">
        <f>VLOOKUP(A300,CENIK!$A$2:$F$191,6,FALSE)</f>
        <v>0</v>
      </c>
      <c r="K300" s="106">
        <f t="shared" si="6"/>
        <v>0</v>
      </c>
    </row>
    <row r="301" spans="1:11" ht="30" x14ac:dyDescent="0.25">
      <c r="A301" s="139">
        <v>1402</v>
      </c>
      <c r="B301" s="139">
        <v>48</v>
      </c>
      <c r="C301" s="102" t="s">
        <v>3584</v>
      </c>
      <c r="D301" s="658" t="s">
        <v>242</v>
      </c>
      <c r="E301" s="658" t="s">
        <v>7</v>
      </c>
      <c r="F301" s="658" t="s">
        <v>27</v>
      </c>
      <c r="G301" s="658" t="s">
        <v>956</v>
      </c>
      <c r="H301" s="85" t="s">
        <v>22</v>
      </c>
      <c r="I301" s="106">
        <v>5</v>
      </c>
      <c r="J301" s="106">
        <f>VLOOKUP(A301,CENIK!$A$2:$F$191,6,FALSE)</f>
        <v>0</v>
      </c>
      <c r="K301" s="106">
        <f t="shared" si="6"/>
        <v>0</v>
      </c>
    </row>
    <row r="302" spans="1:11" ht="30" x14ac:dyDescent="0.25">
      <c r="A302" s="139">
        <v>1403</v>
      </c>
      <c r="B302" s="139">
        <v>48</v>
      </c>
      <c r="C302" s="102" t="s">
        <v>3585</v>
      </c>
      <c r="D302" s="658" t="s">
        <v>242</v>
      </c>
      <c r="E302" s="658" t="s">
        <v>7</v>
      </c>
      <c r="F302" s="658" t="s">
        <v>27</v>
      </c>
      <c r="G302" s="658" t="s">
        <v>957</v>
      </c>
      <c r="H302" s="85" t="s">
        <v>22</v>
      </c>
      <c r="I302" s="106">
        <v>5</v>
      </c>
      <c r="J302" s="106">
        <f>VLOOKUP(A302,CENIK!$A$2:$F$191,6,FALSE)</f>
        <v>0</v>
      </c>
      <c r="K302" s="106">
        <f t="shared" si="6"/>
        <v>0</v>
      </c>
    </row>
    <row r="303" spans="1:11" ht="45" x14ac:dyDescent="0.25">
      <c r="A303" s="139">
        <v>12309</v>
      </c>
      <c r="B303" s="139">
        <v>48</v>
      </c>
      <c r="C303" s="102" t="s">
        <v>3586</v>
      </c>
      <c r="D303" s="658" t="s">
        <v>242</v>
      </c>
      <c r="E303" s="658" t="s">
        <v>30</v>
      </c>
      <c r="F303" s="658" t="s">
        <v>31</v>
      </c>
      <c r="G303" s="658" t="s">
        <v>34</v>
      </c>
      <c r="H303" s="85" t="s">
        <v>33</v>
      </c>
      <c r="I303" s="106">
        <v>320.39999999999998</v>
      </c>
      <c r="J303" s="106">
        <f>VLOOKUP(A303,CENIK!$A$2:$F$191,6,FALSE)</f>
        <v>0</v>
      </c>
      <c r="K303" s="106">
        <f t="shared" si="6"/>
        <v>0</v>
      </c>
    </row>
    <row r="304" spans="1:11" ht="30" x14ac:dyDescent="0.25">
      <c r="A304" s="139">
        <v>12328</v>
      </c>
      <c r="B304" s="139">
        <v>48</v>
      </c>
      <c r="C304" s="102" t="s">
        <v>3587</v>
      </c>
      <c r="D304" s="658" t="s">
        <v>242</v>
      </c>
      <c r="E304" s="658" t="s">
        <v>30</v>
      </c>
      <c r="F304" s="658" t="s">
        <v>31</v>
      </c>
      <c r="G304" s="658" t="s">
        <v>37</v>
      </c>
      <c r="H304" s="85" t="s">
        <v>10</v>
      </c>
      <c r="I304" s="106">
        <v>128.16</v>
      </c>
      <c r="J304" s="106">
        <f>VLOOKUP(A304,CENIK!$A$2:$F$191,6,FALSE)</f>
        <v>0</v>
      </c>
      <c r="K304" s="106">
        <f t="shared" si="6"/>
        <v>0</v>
      </c>
    </row>
    <row r="305" spans="1:11" ht="60" x14ac:dyDescent="0.25">
      <c r="A305" s="139">
        <v>21106</v>
      </c>
      <c r="B305" s="139">
        <v>48</v>
      </c>
      <c r="C305" s="102" t="s">
        <v>3588</v>
      </c>
      <c r="D305" s="658" t="s">
        <v>242</v>
      </c>
      <c r="E305" s="658" t="s">
        <v>30</v>
      </c>
      <c r="F305" s="658" t="s">
        <v>31</v>
      </c>
      <c r="G305" s="658" t="s">
        <v>965</v>
      </c>
      <c r="H305" s="85" t="s">
        <v>24</v>
      </c>
      <c r="I305" s="106">
        <v>128.16</v>
      </c>
      <c r="J305" s="106">
        <f>VLOOKUP(A305,CENIK!$A$2:$F$191,6,FALSE)</f>
        <v>0</v>
      </c>
      <c r="K305" s="106">
        <f t="shared" si="6"/>
        <v>0</v>
      </c>
    </row>
    <row r="306" spans="1:11" ht="30" x14ac:dyDescent="0.25">
      <c r="A306" s="139">
        <v>22103</v>
      </c>
      <c r="B306" s="139">
        <v>48</v>
      </c>
      <c r="C306" s="102" t="s">
        <v>3589</v>
      </c>
      <c r="D306" s="658" t="s">
        <v>242</v>
      </c>
      <c r="E306" s="658" t="s">
        <v>30</v>
      </c>
      <c r="F306" s="658" t="s">
        <v>43</v>
      </c>
      <c r="G306" s="658" t="s">
        <v>48</v>
      </c>
      <c r="H306" s="85" t="s">
        <v>33</v>
      </c>
      <c r="I306" s="106">
        <v>320.39999999999998</v>
      </c>
      <c r="J306" s="106">
        <f>VLOOKUP(A306,CENIK!$A$2:$F$191,6,FALSE)</f>
        <v>0</v>
      </c>
      <c r="K306" s="106">
        <f t="shared" si="6"/>
        <v>0</v>
      </c>
    </row>
    <row r="307" spans="1:11" ht="30" x14ac:dyDescent="0.25">
      <c r="A307" s="139">
        <v>24405</v>
      </c>
      <c r="B307" s="139">
        <v>48</v>
      </c>
      <c r="C307" s="102" t="s">
        <v>3590</v>
      </c>
      <c r="D307" s="658" t="s">
        <v>242</v>
      </c>
      <c r="E307" s="658" t="s">
        <v>30</v>
      </c>
      <c r="F307" s="658" t="s">
        <v>43</v>
      </c>
      <c r="G307" s="658" t="s">
        <v>969</v>
      </c>
      <c r="H307" s="85" t="s">
        <v>24</v>
      </c>
      <c r="I307" s="106">
        <v>128.16</v>
      </c>
      <c r="J307" s="106">
        <f>VLOOKUP(A307,CENIK!$A$2:$F$191,6,FALSE)</f>
        <v>0</v>
      </c>
      <c r="K307" s="106">
        <f t="shared" si="6"/>
        <v>0</v>
      </c>
    </row>
    <row r="308" spans="1:11" ht="75" x14ac:dyDescent="0.25">
      <c r="A308" s="139">
        <v>31302</v>
      </c>
      <c r="B308" s="139">
        <v>48</v>
      </c>
      <c r="C308" s="102" t="s">
        <v>3591</v>
      </c>
      <c r="D308" s="658" t="s">
        <v>242</v>
      </c>
      <c r="E308" s="658" t="s">
        <v>30</v>
      </c>
      <c r="F308" s="658" t="s">
        <v>43</v>
      </c>
      <c r="G308" s="658" t="s">
        <v>971</v>
      </c>
      <c r="H308" s="85" t="s">
        <v>24</v>
      </c>
      <c r="I308" s="106">
        <v>64.08</v>
      </c>
      <c r="J308" s="106">
        <f>VLOOKUP(A308,CENIK!$A$2:$F$191,6,FALSE)</f>
        <v>0</v>
      </c>
      <c r="K308" s="106">
        <f t="shared" si="6"/>
        <v>0</v>
      </c>
    </row>
    <row r="309" spans="1:11" ht="30" x14ac:dyDescent="0.25">
      <c r="A309" s="139">
        <v>31602</v>
      </c>
      <c r="B309" s="139">
        <v>48</v>
      </c>
      <c r="C309" s="102" t="s">
        <v>3592</v>
      </c>
      <c r="D309" s="658" t="s">
        <v>242</v>
      </c>
      <c r="E309" s="658" t="s">
        <v>30</v>
      </c>
      <c r="F309" s="658" t="s">
        <v>43</v>
      </c>
      <c r="G309" s="658" t="s">
        <v>973</v>
      </c>
      <c r="H309" s="85" t="s">
        <v>33</v>
      </c>
      <c r="I309" s="106">
        <v>320.39999999999998</v>
      </c>
      <c r="J309" s="106">
        <f>VLOOKUP(A309,CENIK!$A$2:$F$191,6,FALSE)</f>
        <v>0</v>
      </c>
      <c r="K309" s="106">
        <f t="shared" si="6"/>
        <v>0</v>
      </c>
    </row>
    <row r="310" spans="1:11" ht="45" x14ac:dyDescent="0.25">
      <c r="A310" s="139">
        <v>32311</v>
      </c>
      <c r="B310" s="139">
        <v>48</v>
      </c>
      <c r="C310" s="102" t="s">
        <v>3593</v>
      </c>
      <c r="D310" s="658" t="s">
        <v>242</v>
      </c>
      <c r="E310" s="658" t="s">
        <v>30</v>
      </c>
      <c r="F310" s="658" t="s">
        <v>43</v>
      </c>
      <c r="G310" s="658" t="s">
        <v>975</v>
      </c>
      <c r="H310" s="85" t="s">
        <v>33</v>
      </c>
      <c r="I310" s="106">
        <v>320.39999999999998</v>
      </c>
      <c r="J310" s="106">
        <f>VLOOKUP(A310,CENIK!$A$2:$F$191,6,FALSE)</f>
        <v>0</v>
      </c>
      <c r="K310" s="106">
        <f t="shared" si="6"/>
        <v>0</v>
      </c>
    </row>
    <row r="311" spans="1:11" ht="60" x14ac:dyDescent="0.25">
      <c r="A311" s="139">
        <v>4101</v>
      </c>
      <c r="B311" s="139">
        <v>48</v>
      </c>
      <c r="C311" s="102" t="s">
        <v>3594</v>
      </c>
      <c r="D311" s="658" t="s">
        <v>242</v>
      </c>
      <c r="E311" s="658" t="s">
        <v>85</v>
      </c>
      <c r="F311" s="658" t="s">
        <v>86</v>
      </c>
      <c r="G311" s="658" t="s">
        <v>459</v>
      </c>
      <c r="H311" s="85" t="s">
        <v>33</v>
      </c>
      <c r="I311" s="106">
        <v>233.25</v>
      </c>
      <c r="J311" s="106">
        <f>VLOOKUP(A311,CENIK!$A$2:$F$191,6,FALSE)</f>
        <v>0</v>
      </c>
      <c r="K311" s="106">
        <f t="shared" si="6"/>
        <v>0</v>
      </c>
    </row>
    <row r="312" spans="1:11" ht="60" x14ac:dyDescent="0.25">
      <c r="A312" s="139">
        <v>4105</v>
      </c>
      <c r="B312" s="139">
        <v>48</v>
      </c>
      <c r="C312" s="102" t="s">
        <v>3595</v>
      </c>
      <c r="D312" s="658" t="s">
        <v>242</v>
      </c>
      <c r="E312" s="658" t="s">
        <v>85</v>
      </c>
      <c r="F312" s="658" t="s">
        <v>86</v>
      </c>
      <c r="G312" s="658" t="s">
        <v>982</v>
      </c>
      <c r="H312" s="85" t="s">
        <v>24</v>
      </c>
      <c r="I312" s="106">
        <v>47.97</v>
      </c>
      <c r="J312" s="106">
        <f>VLOOKUP(A312,CENIK!$A$2:$F$191,6,FALSE)</f>
        <v>0</v>
      </c>
      <c r="K312" s="106">
        <f t="shared" si="6"/>
        <v>0</v>
      </c>
    </row>
    <row r="313" spans="1:11" ht="45" x14ac:dyDescent="0.25">
      <c r="A313" s="139">
        <v>4106</v>
      </c>
      <c r="B313" s="139">
        <v>48</v>
      </c>
      <c r="C313" s="102" t="s">
        <v>3596</v>
      </c>
      <c r="D313" s="658" t="s">
        <v>242</v>
      </c>
      <c r="E313" s="658" t="s">
        <v>85</v>
      </c>
      <c r="F313" s="658" t="s">
        <v>86</v>
      </c>
      <c r="G313" s="658" t="s">
        <v>89</v>
      </c>
      <c r="H313" s="85" t="s">
        <v>24</v>
      </c>
      <c r="I313" s="106">
        <v>61.68</v>
      </c>
      <c r="J313" s="106">
        <f>VLOOKUP(A313,CENIK!$A$2:$F$191,6,FALSE)</f>
        <v>0</v>
      </c>
      <c r="K313" s="106">
        <f t="shared" si="6"/>
        <v>0</v>
      </c>
    </row>
    <row r="314" spans="1:11" ht="45" x14ac:dyDescent="0.25">
      <c r="A314" s="139">
        <v>4117</v>
      </c>
      <c r="B314" s="139">
        <v>48</v>
      </c>
      <c r="C314" s="102" t="s">
        <v>3597</v>
      </c>
      <c r="D314" s="658" t="s">
        <v>242</v>
      </c>
      <c r="E314" s="658" t="s">
        <v>85</v>
      </c>
      <c r="F314" s="658" t="s">
        <v>86</v>
      </c>
      <c r="G314" s="658" t="s">
        <v>94</v>
      </c>
      <c r="H314" s="85" t="s">
        <v>24</v>
      </c>
      <c r="I314" s="106">
        <v>8</v>
      </c>
      <c r="J314" s="106">
        <f>VLOOKUP(A314,CENIK!$A$2:$F$191,6,FALSE)</f>
        <v>0</v>
      </c>
      <c r="K314" s="106">
        <f t="shared" si="6"/>
        <v>0</v>
      </c>
    </row>
    <row r="315" spans="1:11" ht="45" x14ac:dyDescent="0.25">
      <c r="A315" s="139">
        <v>4121</v>
      </c>
      <c r="B315" s="139">
        <v>48</v>
      </c>
      <c r="C315" s="102" t="s">
        <v>3598</v>
      </c>
      <c r="D315" s="658" t="s">
        <v>242</v>
      </c>
      <c r="E315" s="658" t="s">
        <v>85</v>
      </c>
      <c r="F315" s="658" t="s">
        <v>86</v>
      </c>
      <c r="G315" s="658" t="s">
        <v>986</v>
      </c>
      <c r="H315" s="85" t="s">
        <v>24</v>
      </c>
      <c r="I315" s="106">
        <v>16</v>
      </c>
      <c r="J315" s="106">
        <f>VLOOKUP(A315,CENIK!$A$2:$F$191,6,FALSE)</f>
        <v>0</v>
      </c>
      <c r="K315" s="106">
        <f t="shared" si="6"/>
        <v>0</v>
      </c>
    </row>
    <row r="316" spans="1:11" ht="45" x14ac:dyDescent="0.25">
      <c r="A316" s="139">
        <v>4123</v>
      </c>
      <c r="B316" s="139">
        <v>48</v>
      </c>
      <c r="C316" s="102" t="s">
        <v>3599</v>
      </c>
      <c r="D316" s="658" t="s">
        <v>242</v>
      </c>
      <c r="E316" s="658" t="s">
        <v>85</v>
      </c>
      <c r="F316" s="658" t="s">
        <v>86</v>
      </c>
      <c r="G316" s="658" t="s">
        <v>988</v>
      </c>
      <c r="H316" s="85" t="s">
        <v>24</v>
      </c>
      <c r="I316" s="106">
        <v>47.97</v>
      </c>
      <c r="J316" s="106">
        <f>VLOOKUP(A316,CENIK!$A$2:$F$191,6,FALSE)</f>
        <v>0</v>
      </c>
      <c r="K316" s="106">
        <f t="shared" si="6"/>
        <v>0</v>
      </c>
    </row>
    <row r="317" spans="1:11" ht="30" x14ac:dyDescent="0.25">
      <c r="A317" s="139">
        <v>4202</v>
      </c>
      <c r="B317" s="139">
        <v>48</v>
      </c>
      <c r="C317" s="102" t="s">
        <v>3600</v>
      </c>
      <c r="D317" s="658" t="s">
        <v>242</v>
      </c>
      <c r="E317" s="658" t="s">
        <v>85</v>
      </c>
      <c r="F317" s="658" t="s">
        <v>98</v>
      </c>
      <c r="G317" s="658" t="s">
        <v>100</v>
      </c>
      <c r="H317" s="85" t="s">
        <v>33</v>
      </c>
      <c r="I317" s="106">
        <v>80.099999999999994</v>
      </c>
      <c r="J317" s="106">
        <f>VLOOKUP(A317,CENIK!$A$2:$F$191,6,FALSE)</f>
        <v>0</v>
      </c>
      <c r="K317" s="106">
        <f t="shared" si="6"/>
        <v>0</v>
      </c>
    </row>
    <row r="318" spans="1:11" ht="75" x14ac:dyDescent="0.25">
      <c r="A318" s="139">
        <v>4203</v>
      </c>
      <c r="B318" s="139">
        <v>48</v>
      </c>
      <c r="C318" s="102" t="s">
        <v>3601</v>
      </c>
      <c r="D318" s="658" t="s">
        <v>242</v>
      </c>
      <c r="E318" s="658" t="s">
        <v>85</v>
      </c>
      <c r="F318" s="658" t="s">
        <v>98</v>
      </c>
      <c r="G318" s="658" t="s">
        <v>101</v>
      </c>
      <c r="H318" s="85" t="s">
        <v>24</v>
      </c>
      <c r="I318" s="106">
        <v>8.33</v>
      </c>
      <c r="J318" s="106">
        <f>VLOOKUP(A318,CENIK!$A$2:$F$191,6,FALSE)</f>
        <v>0</v>
      </c>
      <c r="K318" s="106">
        <f t="shared" si="6"/>
        <v>0</v>
      </c>
    </row>
    <row r="319" spans="1:11" ht="60" x14ac:dyDescent="0.25">
      <c r="A319" s="139">
        <v>4204</v>
      </c>
      <c r="B319" s="139">
        <v>48</v>
      </c>
      <c r="C319" s="102" t="s">
        <v>3602</v>
      </c>
      <c r="D319" s="658" t="s">
        <v>242</v>
      </c>
      <c r="E319" s="658" t="s">
        <v>85</v>
      </c>
      <c r="F319" s="658" t="s">
        <v>98</v>
      </c>
      <c r="G319" s="658" t="s">
        <v>102</v>
      </c>
      <c r="H319" s="85" t="s">
        <v>24</v>
      </c>
      <c r="I319" s="106">
        <v>41</v>
      </c>
      <c r="J319" s="106">
        <f>VLOOKUP(A319,CENIK!$A$2:$F$191,6,FALSE)</f>
        <v>0</v>
      </c>
      <c r="K319" s="106">
        <f t="shared" si="6"/>
        <v>0</v>
      </c>
    </row>
    <row r="320" spans="1:11" ht="60" x14ac:dyDescent="0.25">
      <c r="A320" s="139">
        <v>4206</v>
      </c>
      <c r="B320" s="139">
        <v>48</v>
      </c>
      <c r="C320" s="102" t="s">
        <v>3603</v>
      </c>
      <c r="D320" s="658" t="s">
        <v>242</v>
      </c>
      <c r="E320" s="658" t="s">
        <v>85</v>
      </c>
      <c r="F320" s="658" t="s">
        <v>98</v>
      </c>
      <c r="G320" s="658" t="s">
        <v>104</v>
      </c>
      <c r="H320" s="85" t="s">
        <v>24</v>
      </c>
      <c r="I320" s="106">
        <v>47.97</v>
      </c>
      <c r="J320" s="106">
        <f>VLOOKUP(A320,CENIK!$A$2:$F$191,6,FALSE)</f>
        <v>0</v>
      </c>
      <c r="K320" s="106">
        <f t="shared" si="6"/>
        <v>0</v>
      </c>
    </row>
    <row r="321" spans="1:11" ht="75" x14ac:dyDescent="0.25">
      <c r="A321" s="139">
        <v>5108</v>
      </c>
      <c r="B321" s="139">
        <v>48</v>
      </c>
      <c r="C321" s="102" t="s">
        <v>3604</v>
      </c>
      <c r="D321" s="658" t="s">
        <v>242</v>
      </c>
      <c r="E321" s="658" t="s">
        <v>106</v>
      </c>
      <c r="F321" s="658" t="s">
        <v>107</v>
      </c>
      <c r="G321" s="658" t="s">
        <v>112</v>
      </c>
      <c r="H321" s="85" t="s">
        <v>113</v>
      </c>
      <c r="I321" s="106">
        <v>10</v>
      </c>
      <c r="J321" s="106">
        <f>VLOOKUP(A321,CENIK!$A$2:$F$191,6,FALSE)</f>
        <v>0</v>
      </c>
      <c r="K321" s="106">
        <f t="shared" si="6"/>
        <v>0</v>
      </c>
    </row>
    <row r="322" spans="1:11" ht="135" x14ac:dyDescent="0.25">
      <c r="A322" s="139">
        <v>6101</v>
      </c>
      <c r="B322" s="139">
        <v>48</v>
      </c>
      <c r="C322" s="102" t="s">
        <v>3605</v>
      </c>
      <c r="D322" s="658" t="s">
        <v>242</v>
      </c>
      <c r="E322" s="658" t="s">
        <v>128</v>
      </c>
      <c r="F322" s="658" t="s">
        <v>129</v>
      </c>
      <c r="G322" s="658" t="s">
        <v>6304</v>
      </c>
      <c r="H322" s="85" t="s">
        <v>10</v>
      </c>
      <c r="I322" s="106">
        <v>64.08</v>
      </c>
      <c r="J322" s="106">
        <f>VLOOKUP(A322,CENIK!$A$2:$F$191,6,FALSE)</f>
        <v>0</v>
      </c>
      <c r="K322" s="106">
        <f t="shared" si="6"/>
        <v>0</v>
      </c>
    </row>
    <row r="323" spans="1:11" ht="120" x14ac:dyDescent="0.25">
      <c r="A323" s="139">
        <v>6202</v>
      </c>
      <c r="B323" s="139">
        <v>48</v>
      </c>
      <c r="C323" s="102" t="s">
        <v>3606</v>
      </c>
      <c r="D323" s="658" t="s">
        <v>242</v>
      </c>
      <c r="E323" s="658" t="s">
        <v>128</v>
      </c>
      <c r="F323" s="658" t="s">
        <v>132</v>
      </c>
      <c r="G323" s="658" t="s">
        <v>991</v>
      </c>
      <c r="H323" s="85" t="s">
        <v>6</v>
      </c>
      <c r="I323" s="106">
        <v>2</v>
      </c>
      <c r="J323" s="106">
        <f>VLOOKUP(A323,CENIK!$A$2:$F$191,6,FALSE)</f>
        <v>0</v>
      </c>
      <c r="K323" s="106">
        <f t="shared" si="6"/>
        <v>0</v>
      </c>
    </row>
    <row r="324" spans="1:11" ht="120" x14ac:dyDescent="0.25">
      <c r="A324" s="139">
        <v>6204</v>
      </c>
      <c r="B324" s="139">
        <v>48</v>
      </c>
      <c r="C324" s="102" t="s">
        <v>3607</v>
      </c>
      <c r="D324" s="658" t="s">
        <v>242</v>
      </c>
      <c r="E324" s="658" t="s">
        <v>128</v>
      </c>
      <c r="F324" s="658" t="s">
        <v>132</v>
      </c>
      <c r="G324" s="658" t="s">
        <v>993</v>
      </c>
      <c r="H324" s="85" t="s">
        <v>6</v>
      </c>
      <c r="I324" s="106">
        <v>1</v>
      </c>
      <c r="J324" s="106">
        <f>VLOOKUP(A324,CENIK!$A$2:$F$191,6,FALSE)</f>
        <v>0</v>
      </c>
      <c r="K324" s="106">
        <f t="shared" si="6"/>
        <v>0</v>
      </c>
    </row>
    <row r="325" spans="1:11" ht="120" x14ac:dyDescent="0.25">
      <c r="A325" s="139">
        <v>6253</v>
      </c>
      <c r="B325" s="139">
        <v>48</v>
      </c>
      <c r="C325" s="102" t="s">
        <v>3608</v>
      </c>
      <c r="D325" s="658" t="s">
        <v>242</v>
      </c>
      <c r="E325" s="658" t="s">
        <v>128</v>
      </c>
      <c r="F325" s="658" t="s">
        <v>132</v>
      </c>
      <c r="G325" s="658" t="s">
        <v>1004</v>
      </c>
      <c r="H325" s="85" t="s">
        <v>6</v>
      </c>
      <c r="I325" s="106">
        <v>3</v>
      </c>
      <c r="J325" s="106">
        <f>VLOOKUP(A325,CENIK!$A$2:$F$191,6,FALSE)</f>
        <v>0</v>
      </c>
      <c r="K325" s="106">
        <f t="shared" si="6"/>
        <v>0</v>
      </c>
    </row>
    <row r="326" spans="1:11" ht="30" x14ac:dyDescent="0.25">
      <c r="A326" s="139">
        <v>6258</v>
      </c>
      <c r="B326" s="139">
        <v>48</v>
      </c>
      <c r="C326" s="102" t="s">
        <v>3609</v>
      </c>
      <c r="D326" s="658" t="s">
        <v>242</v>
      </c>
      <c r="E326" s="658" t="s">
        <v>128</v>
      </c>
      <c r="F326" s="658" t="s">
        <v>132</v>
      </c>
      <c r="G326" s="658" t="s">
        <v>137</v>
      </c>
      <c r="H326" s="85" t="s">
        <v>6</v>
      </c>
      <c r="I326" s="106">
        <v>1</v>
      </c>
      <c r="J326" s="106">
        <f>VLOOKUP(A326,CENIK!$A$2:$F$191,6,FALSE)</f>
        <v>0</v>
      </c>
      <c r="K326" s="106">
        <f t="shared" si="6"/>
        <v>0</v>
      </c>
    </row>
    <row r="327" spans="1:11" ht="345" x14ac:dyDescent="0.25">
      <c r="A327" s="139">
        <v>6301</v>
      </c>
      <c r="B327" s="139">
        <v>48</v>
      </c>
      <c r="C327" s="102" t="s">
        <v>3610</v>
      </c>
      <c r="D327" s="658" t="s">
        <v>242</v>
      </c>
      <c r="E327" s="658" t="s">
        <v>128</v>
      </c>
      <c r="F327" s="658" t="s">
        <v>140</v>
      </c>
      <c r="G327" s="658" t="s">
        <v>1005</v>
      </c>
      <c r="H327" s="85" t="s">
        <v>6</v>
      </c>
      <c r="I327" s="106">
        <v>6</v>
      </c>
      <c r="J327" s="106">
        <f>VLOOKUP(A327,CENIK!$A$2:$F$191,6,FALSE)</f>
        <v>0</v>
      </c>
      <c r="K327" s="106">
        <f t="shared" si="6"/>
        <v>0</v>
      </c>
    </row>
    <row r="328" spans="1:11" ht="120" x14ac:dyDescent="0.25">
      <c r="A328" s="139">
        <v>6302</v>
      </c>
      <c r="B328" s="139">
        <v>48</v>
      </c>
      <c r="C328" s="102" t="s">
        <v>3611</v>
      </c>
      <c r="D328" s="658" t="s">
        <v>242</v>
      </c>
      <c r="E328" s="658" t="s">
        <v>128</v>
      </c>
      <c r="F328" s="658" t="s">
        <v>140</v>
      </c>
      <c r="G328" s="658" t="s">
        <v>141</v>
      </c>
      <c r="H328" s="85" t="s">
        <v>6</v>
      </c>
      <c r="I328" s="106">
        <v>6</v>
      </c>
      <c r="J328" s="106">
        <f>VLOOKUP(A328,CENIK!$A$2:$F$191,6,FALSE)</f>
        <v>0</v>
      </c>
      <c r="K328" s="106">
        <f t="shared" si="6"/>
        <v>0</v>
      </c>
    </row>
    <row r="329" spans="1:11" ht="30" x14ac:dyDescent="0.25">
      <c r="A329" s="139">
        <v>6401</v>
      </c>
      <c r="B329" s="139">
        <v>48</v>
      </c>
      <c r="C329" s="102" t="s">
        <v>3612</v>
      </c>
      <c r="D329" s="658" t="s">
        <v>242</v>
      </c>
      <c r="E329" s="658" t="s">
        <v>128</v>
      </c>
      <c r="F329" s="658" t="s">
        <v>144</v>
      </c>
      <c r="G329" s="658" t="s">
        <v>145</v>
      </c>
      <c r="H329" s="85" t="s">
        <v>10</v>
      </c>
      <c r="I329" s="106">
        <v>64.08</v>
      </c>
      <c r="J329" s="106">
        <f>VLOOKUP(A329,CENIK!$A$2:$F$191,6,FALSE)</f>
        <v>0</v>
      </c>
      <c r="K329" s="106">
        <f t="shared" si="6"/>
        <v>0</v>
      </c>
    </row>
    <row r="330" spans="1:11" ht="30" x14ac:dyDescent="0.25">
      <c r="A330" s="139">
        <v>6402</v>
      </c>
      <c r="B330" s="139">
        <v>48</v>
      </c>
      <c r="C330" s="102" t="s">
        <v>3613</v>
      </c>
      <c r="D330" s="658" t="s">
        <v>242</v>
      </c>
      <c r="E330" s="658" t="s">
        <v>128</v>
      </c>
      <c r="F330" s="658" t="s">
        <v>144</v>
      </c>
      <c r="G330" s="658" t="s">
        <v>340</v>
      </c>
      <c r="H330" s="85" t="s">
        <v>10</v>
      </c>
      <c r="I330" s="106">
        <v>64.08</v>
      </c>
      <c r="J330" s="106">
        <f>VLOOKUP(A330,CENIK!$A$2:$F$191,6,FALSE)</f>
        <v>0</v>
      </c>
      <c r="K330" s="106">
        <f t="shared" si="6"/>
        <v>0</v>
      </c>
    </row>
    <row r="331" spans="1:11" ht="60" x14ac:dyDescent="0.25">
      <c r="A331" s="139">
        <v>6405</v>
      </c>
      <c r="B331" s="139">
        <v>48</v>
      </c>
      <c r="C331" s="102" t="s">
        <v>3614</v>
      </c>
      <c r="D331" s="658" t="s">
        <v>242</v>
      </c>
      <c r="E331" s="658" t="s">
        <v>128</v>
      </c>
      <c r="F331" s="658" t="s">
        <v>144</v>
      </c>
      <c r="G331" s="658" t="s">
        <v>146</v>
      </c>
      <c r="H331" s="85" t="s">
        <v>10</v>
      </c>
      <c r="I331" s="106">
        <v>64.08</v>
      </c>
      <c r="J331" s="106">
        <f>VLOOKUP(A331,CENIK!$A$2:$F$191,6,FALSE)</f>
        <v>0</v>
      </c>
      <c r="K331" s="106">
        <f t="shared" si="6"/>
        <v>0</v>
      </c>
    </row>
    <row r="332" spans="1:11" ht="30" x14ac:dyDescent="0.25">
      <c r="A332" s="139">
        <v>6501</v>
      </c>
      <c r="B332" s="139">
        <v>48</v>
      </c>
      <c r="C332" s="102" t="s">
        <v>3615</v>
      </c>
      <c r="D332" s="658" t="s">
        <v>242</v>
      </c>
      <c r="E332" s="658" t="s">
        <v>128</v>
      </c>
      <c r="F332" s="658" t="s">
        <v>147</v>
      </c>
      <c r="G332" s="658" t="s">
        <v>1007</v>
      </c>
      <c r="H332" s="85" t="s">
        <v>6</v>
      </c>
      <c r="I332" s="106">
        <v>2</v>
      </c>
      <c r="J332" s="106">
        <f>VLOOKUP(A332,CENIK!$A$2:$F$191,6,FALSE)</f>
        <v>0</v>
      </c>
      <c r="K332" s="106">
        <f t="shared" si="6"/>
        <v>0</v>
      </c>
    </row>
    <row r="333" spans="1:11" ht="30" x14ac:dyDescent="0.25">
      <c r="A333" s="139">
        <v>6502</v>
      </c>
      <c r="B333" s="139">
        <v>48</v>
      </c>
      <c r="C333" s="102" t="s">
        <v>3616</v>
      </c>
      <c r="D333" s="658" t="s">
        <v>242</v>
      </c>
      <c r="E333" s="658" t="s">
        <v>128</v>
      </c>
      <c r="F333" s="658" t="s">
        <v>147</v>
      </c>
      <c r="G333" s="658" t="s">
        <v>1008</v>
      </c>
      <c r="H333" s="85" t="s">
        <v>6</v>
      </c>
      <c r="I333" s="106">
        <v>7</v>
      </c>
      <c r="J333" s="106">
        <f>VLOOKUP(A333,CENIK!$A$2:$F$191,6,FALSE)</f>
        <v>0</v>
      </c>
      <c r="K333" s="106">
        <f t="shared" si="6"/>
        <v>0</v>
      </c>
    </row>
    <row r="334" spans="1:11" ht="45" x14ac:dyDescent="0.25">
      <c r="A334" s="139">
        <v>6503</v>
      </c>
      <c r="B334" s="139">
        <v>48</v>
      </c>
      <c r="C334" s="102" t="s">
        <v>3617</v>
      </c>
      <c r="D334" s="658" t="s">
        <v>242</v>
      </c>
      <c r="E334" s="658" t="s">
        <v>128</v>
      </c>
      <c r="F334" s="658" t="s">
        <v>147</v>
      </c>
      <c r="G334" s="658" t="s">
        <v>1009</v>
      </c>
      <c r="H334" s="85" t="s">
        <v>6</v>
      </c>
      <c r="I334" s="106">
        <v>5</v>
      </c>
      <c r="J334" s="106">
        <f>VLOOKUP(A334,CENIK!$A$2:$F$191,6,FALSE)</f>
        <v>0</v>
      </c>
      <c r="K334" s="106">
        <f t="shared" si="6"/>
        <v>0</v>
      </c>
    </row>
    <row r="335" spans="1:11" ht="30" x14ac:dyDescent="0.25">
      <c r="A335" s="139">
        <v>6506</v>
      </c>
      <c r="B335" s="139">
        <v>48</v>
      </c>
      <c r="C335" s="102" t="s">
        <v>3618</v>
      </c>
      <c r="D335" s="658" t="s">
        <v>242</v>
      </c>
      <c r="E335" s="658" t="s">
        <v>128</v>
      </c>
      <c r="F335" s="658" t="s">
        <v>147</v>
      </c>
      <c r="G335" s="658" t="s">
        <v>1012</v>
      </c>
      <c r="H335" s="85" t="s">
        <v>6</v>
      </c>
      <c r="I335" s="106">
        <v>2</v>
      </c>
      <c r="J335" s="106">
        <f>VLOOKUP(A335,CENIK!$A$2:$F$191,6,FALSE)</f>
        <v>0</v>
      </c>
      <c r="K335" s="106">
        <f t="shared" si="6"/>
        <v>0</v>
      </c>
    </row>
    <row r="336" spans="1:11" ht="60" x14ac:dyDescent="0.25">
      <c r="A336" s="139">
        <v>1201</v>
      </c>
      <c r="B336" s="139">
        <v>47</v>
      </c>
      <c r="C336" s="102" t="s">
        <v>3619</v>
      </c>
      <c r="D336" s="658" t="s">
        <v>243</v>
      </c>
      <c r="E336" s="658" t="s">
        <v>7</v>
      </c>
      <c r="F336" s="658" t="s">
        <v>8</v>
      </c>
      <c r="G336" s="658" t="s">
        <v>9</v>
      </c>
      <c r="H336" s="85" t="s">
        <v>10</v>
      </c>
      <c r="I336" s="106">
        <v>213.2</v>
      </c>
      <c r="J336" s="106">
        <f>VLOOKUP(A336,CENIK!$A$2:$F$191,6,FALSE)</f>
        <v>0</v>
      </c>
      <c r="K336" s="106">
        <f t="shared" si="6"/>
        <v>0</v>
      </c>
    </row>
    <row r="337" spans="1:11" ht="45" x14ac:dyDescent="0.25">
      <c r="A337" s="139">
        <v>1202</v>
      </c>
      <c r="B337" s="139">
        <v>47</v>
      </c>
      <c r="C337" s="102" t="s">
        <v>3620</v>
      </c>
      <c r="D337" s="658" t="s">
        <v>243</v>
      </c>
      <c r="E337" s="658" t="s">
        <v>7</v>
      </c>
      <c r="F337" s="658" t="s">
        <v>8</v>
      </c>
      <c r="G337" s="658" t="s">
        <v>11</v>
      </c>
      <c r="H337" s="85" t="s">
        <v>12</v>
      </c>
      <c r="I337" s="106">
        <v>10</v>
      </c>
      <c r="J337" s="106">
        <f>VLOOKUP(A337,CENIK!$A$2:$F$191,6,FALSE)</f>
        <v>0</v>
      </c>
      <c r="K337" s="106">
        <f t="shared" si="6"/>
        <v>0</v>
      </c>
    </row>
    <row r="338" spans="1:11" ht="60" x14ac:dyDescent="0.25">
      <c r="A338" s="139">
        <v>1203</v>
      </c>
      <c r="B338" s="139">
        <v>47</v>
      </c>
      <c r="C338" s="102" t="s">
        <v>3621</v>
      </c>
      <c r="D338" s="658" t="s">
        <v>243</v>
      </c>
      <c r="E338" s="658" t="s">
        <v>7</v>
      </c>
      <c r="F338" s="658" t="s">
        <v>8</v>
      </c>
      <c r="G338" s="658" t="s">
        <v>941</v>
      </c>
      <c r="H338" s="85" t="s">
        <v>10</v>
      </c>
      <c r="I338" s="106">
        <v>213</v>
      </c>
      <c r="J338" s="106">
        <f>VLOOKUP(A338,CENIK!$A$2:$F$191,6,FALSE)</f>
        <v>0</v>
      </c>
      <c r="K338" s="106">
        <f t="shared" si="6"/>
        <v>0</v>
      </c>
    </row>
    <row r="339" spans="1:11" ht="60" x14ac:dyDescent="0.25">
      <c r="A339" s="139">
        <v>1205</v>
      </c>
      <c r="B339" s="139">
        <v>47</v>
      </c>
      <c r="C339" s="102" t="s">
        <v>3622</v>
      </c>
      <c r="D339" s="658" t="s">
        <v>243</v>
      </c>
      <c r="E339" s="658" t="s">
        <v>7</v>
      </c>
      <c r="F339" s="658" t="s">
        <v>8</v>
      </c>
      <c r="G339" s="658" t="s">
        <v>942</v>
      </c>
      <c r="H339" s="85" t="s">
        <v>14</v>
      </c>
      <c r="I339" s="106">
        <v>1</v>
      </c>
      <c r="J339" s="106">
        <f>VLOOKUP(A339,CENIK!$A$2:$F$191,6,FALSE)</f>
        <v>0</v>
      </c>
      <c r="K339" s="106">
        <f t="shared" si="6"/>
        <v>0</v>
      </c>
    </row>
    <row r="340" spans="1:11" ht="75" x14ac:dyDescent="0.25">
      <c r="A340" s="139">
        <v>1211</v>
      </c>
      <c r="B340" s="139">
        <v>47</v>
      </c>
      <c r="C340" s="102" t="s">
        <v>3623</v>
      </c>
      <c r="D340" s="658" t="s">
        <v>243</v>
      </c>
      <c r="E340" s="658" t="s">
        <v>7</v>
      </c>
      <c r="F340" s="658" t="s">
        <v>8</v>
      </c>
      <c r="G340" s="658" t="s">
        <v>948</v>
      </c>
      <c r="H340" s="85" t="s">
        <v>14</v>
      </c>
      <c r="I340" s="106">
        <v>1</v>
      </c>
      <c r="J340" s="106">
        <f>VLOOKUP(A340,CENIK!$A$2:$F$191,6,FALSE)</f>
        <v>0</v>
      </c>
      <c r="K340" s="106">
        <f t="shared" si="6"/>
        <v>0</v>
      </c>
    </row>
    <row r="341" spans="1:11" ht="60" x14ac:dyDescent="0.25">
      <c r="A341" s="139">
        <v>1212</v>
      </c>
      <c r="B341" s="139">
        <v>47</v>
      </c>
      <c r="C341" s="102" t="s">
        <v>3624</v>
      </c>
      <c r="D341" s="658" t="s">
        <v>243</v>
      </c>
      <c r="E341" s="658" t="s">
        <v>7</v>
      </c>
      <c r="F341" s="658" t="s">
        <v>8</v>
      </c>
      <c r="G341" s="658" t="s">
        <v>949</v>
      </c>
      <c r="H341" s="85" t="s">
        <v>14</v>
      </c>
      <c r="I341" s="106">
        <v>1</v>
      </c>
      <c r="J341" s="106">
        <f>VLOOKUP(A341,CENIK!$A$2:$F$191,6,FALSE)</f>
        <v>0</v>
      </c>
      <c r="K341" s="106">
        <f t="shared" si="6"/>
        <v>0</v>
      </c>
    </row>
    <row r="342" spans="1:11" ht="60" x14ac:dyDescent="0.25">
      <c r="A342" s="139">
        <v>1213</v>
      </c>
      <c r="B342" s="139">
        <v>47</v>
      </c>
      <c r="C342" s="102" t="s">
        <v>3625</v>
      </c>
      <c r="D342" s="658" t="s">
        <v>243</v>
      </c>
      <c r="E342" s="658" t="s">
        <v>7</v>
      </c>
      <c r="F342" s="658" t="s">
        <v>8</v>
      </c>
      <c r="G342" s="658" t="s">
        <v>950</v>
      </c>
      <c r="H342" s="85" t="s">
        <v>14</v>
      </c>
      <c r="I342" s="106">
        <v>1</v>
      </c>
      <c r="J342" s="106">
        <f>VLOOKUP(A342,CENIK!$A$2:$F$191,6,FALSE)</f>
        <v>0</v>
      </c>
      <c r="K342" s="106">
        <f t="shared" si="6"/>
        <v>0</v>
      </c>
    </row>
    <row r="343" spans="1:11" ht="45" x14ac:dyDescent="0.25">
      <c r="A343" s="139">
        <v>1301</v>
      </c>
      <c r="B343" s="139">
        <v>47</v>
      </c>
      <c r="C343" s="102" t="s">
        <v>3626</v>
      </c>
      <c r="D343" s="658" t="s">
        <v>243</v>
      </c>
      <c r="E343" s="658" t="s">
        <v>7</v>
      </c>
      <c r="F343" s="658" t="s">
        <v>16</v>
      </c>
      <c r="G343" s="658" t="s">
        <v>17</v>
      </c>
      <c r="H343" s="85" t="s">
        <v>10</v>
      </c>
      <c r="I343" s="106">
        <v>213.2</v>
      </c>
      <c r="J343" s="106">
        <f>VLOOKUP(A343,CENIK!$A$2:$F$191,6,FALSE)</f>
        <v>0</v>
      </c>
      <c r="K343" s="106">
        <f t="shared" si="6"/>
        <v>0</v>
      </c>
    </row>
    <row r="344" spans="1:11" ht="150" x14ac:dyDescent="0.25">
      <c r="A344" s="139">
        <v>1302</v>
      </c>
      <c r="B344" s="139">
        <v>47</v>
      </c>
      <c r="C344" s="102" t="s">
        <v>3627</v>
      </c>
      <c r="D344" s="658" t="s">
        <v>243</v>
      </c>
      <c r="E344" s="658" t="s">
        <v>7</v>
      </c>
      <c r="F344" s="658" t="s">
        <v>16</v>
      </c>
      <c r="G344" s="658" t="s">
        <v>952</v>
      </c>
      <c r="H344" s="85" t="s">
        <v>10</v>
      </c>
      <c r="I344" s="106">
        <v>213.2</v>
      </c>
      <c r="J344" s="106">
        <f>VLOOKUP(A344,CENIK!$A$2:$F$191,6,FALSE)</f>
        <v>0</v>
      </c>
      <c r="K344" s="106">
        <f t="shared" si="6"/>
        <v>0</v>
      </c>
    </row>
    <row r="345" spans="1:11" ht="60" x14ac:dyDescent="0.25">
      <c r="A345" s="139">
        <v>1307</v>
      </c>
      <c r="B345" s="139">
        <v>47</v>
      </c>
      <c r="C345" s="102" t="s">
        <v>3628</v>
      </c>
      <c r="D345" s="658" t="s">
        <v>243</v>
      </c>
      <c r="E345" s="658" t="s">
        <v>7</v>
      </c>
      <c r="F345" s="658" t="s">
        <v>16</v>
      </c>
      <c r="G345" s="658" t="s">
        <v>19</v>
      </c>
      <c r="H345" s="85" t="s">
        <v>6</v>
      </c>
      <c r="I345" s="106">
        <v>9</v>
      </c>
      <c r="J345" s="106">
        <f>VLOOKUP(A345,CENIK!$A$2:$F$191,6,FALSE)</f>
        <v>0</v>
      </c>
      <c r="K345" s="106">
        <f t="shared" si="6"/>
        <v>0</v>
      </c>
    </row>
    <row r="346" spans="1:11" ht="60" x14ac:dyDescent="0.25">
      <c r="A346" s="139">
        <v>1310</v>
      </c>
      <c r="B346" s="139">
        <v>47</v>
      </c>
      <c r="C346" s="102" t="s">
        <v>3629</v>
      </c>
      <c r="D346" s="658" t="s">
        <v>243</v>
      </c>
      <c r="E346" s="658" t="s">
        <v>7</v>
      </c>
      <c r="F346" s="658" t="s">
        <v>16</v>
      </c>
      <c r="G346" s="658" t="s">
        <v>23</v>
      </c>
      <c r="H346" s="85" t="s">
        <v>24</v>
      </c>
      <c r="I346" s="106">
        <v>298.48</v>
      </c>
      <c r="J346" s="106">
        <f>VLOOKUP(A346,CENIK!$A$2:$F$191,6,FALSE)</f>
        <v>0</v>
      </c>
      <c r="K346" s="106">
        <f t="shared" si="6"/>
        <v>0</v>
      </c>
    </row>
    <row r="347" spans="1:11" ht="30" x14ac:dyDescent="0.25">
      <c r="A347" s="139">
        <v>1401</v>
      </c>
      <c r="B347" s="139">
        <v>47</v>
      </c>
      <c r="C347" s="102" t="s">
        <v>3630</v>
      </c>
      <c r="D347" s="658" t="s">
        <v>243</v>
      </c>
      <c r="E347" s="658" t="s">
        <v>7</v>
      </c>
      <c r="F347" s="658" t="s">
        <v>27</v>
      </c>
      <c r="G347" s="658" t="s">
        <v>955</v>
      </c>
      <c r="H347" s="85" t="s">
        <v>22</v>
      </c>
      <c r="I347" s="106">
        <v>10</v>
      </c>
      <c r="J347" s="106">
        <f>VLOOKUP(A347,CENIK!$A$2:$F$191,6,FALSE)</f>
        <v>0</v>
      </c>
      <c r="K347" s="106">
        <f t="shared" si="6"/>
        <v>0</v>
      </c>
    </row>
    <row r="348" spans="1:11" ht="30" x14ac:dyDescent="0.25">
      <c r="A348" s="139">
        <v>1402</v>
      </c>
      <c r="B348" s="139">
        <v>47</v>
      </c>
      <c r="C348" s="102" t="s">
        <v>3631</v>
      </c>
      <c r="D348" s="658" t="s">
        <v>243</v>
      </c>
      <c r="E348" s="658" t="s">
        <v>7</v>
      </c>
      <c r="F348" s="658" t="s">
        <v>27</v>
      </c>
      <c r="G348" s="658" t="s">
        <v>956</v>
      </c>
      <c r="H348" s="85" t="s">
        <v>22</v>
      </c>
      <c r="I348" s="106">
        <v>10</v>
      </c>
      <c r="J348" s="106">
        <f>VLOOKUP(A348,CENIK!$A$2:$F$191,6,FALSE)</f>
        <v>0</v>
      </c>
      <c r="K348" s="106">
        <f t="shared" si="6"/>
        <v>0</v>
      </c>
    </row>
    <row r="349" spans="1:11" ht="30" x14ac:dyDescent="0.25">
      <c r="A349" s="139">
        <v>1403</v>
      </c>
      <c r="B349" s="139">
        <v>47</v>
      </c>
      <c r="C349" s="102" t="s">
        <v>3632</v>
      </c>
      <c r="D349" s="658" t="s">
        <v>243</v>
      </c>
      <c r="E349" s="658" t="s">
        <v>7</v>
      </c>
      <c r="F349" s="658" t="s">
        <v>27</v>
      </c>
      <c r="G349" s="658" t="s">
        <v>957</v>
      </c>
      <c r="H349" s="85" t="s">
        <v>22</v>
      </c>
      <c r="I349" s="106">
        <v>10</v>
      </c>
      <c r="J349" s="106">
        <f>VLOOKUP(A349,CENIK!$A$2:$F$191,6,FALSE)</f>
        <v>0</v>
      </c>
      <c r="K349" s="106">
        <f t="shared" si="6"/>
        <v>0</v>
      </c>
    </row>
    <row r="350" spans="1:11" ht="45" x14ac:dyDescent="0.25">
      <c r="A350" s="139">
        <v>12309</v>
      </c>
      <c r="B350" s="139">
        <v>47</v>
      </c>
      <c r="C350" s="102" t="s">
        <v>3633</v>
      </c>
      <c r="D350" s="658" t="s">
        <v>243</v>
      </c>
      <c r="E350" s="658" t="s">
        <v>30</v>
      </c>
      <c r="F350" s="658" t="s">
        <v>31</v>
      </c>
      <c r="G350" s="658" t="s">
        <v>34</v>
      </c>
      <c r="H350" s="85" t="s">
        <v>33</v>
      </c>
      <c r="I350" s="106">
        <v>426.4</v>
      </c>
      <c r="J350" s="106">
        <f>VLOOKUP(A350,CENIK!$A$2:$F$191,6,FALSE)</f>
        <v>0</v>
      </c>
      <c r="K350" s="106">
        <f t="shared" si="6"/>
        <v>0</v>
      </c>
    </row>
    <row r="351" spans="1:11" ht="30" x14ac:dyDescent="0.25">
      <c r="A351" s="139">
        <v>12328</v>
      </c>
      <c r="B351" s="139">
        <v>47</v>
      </c>
      <c r="C351" s="102" t="s">
        <v>3634</v>
      </c>
      <c r="D351" s="658" t="s">
        <v>243</v>
      </c>
      <c r="E351" s="658" t="s">
        <v>30</v>
      </c>
      <c r="F351" s="658" t="s">
        <v>31</v>
      </c>
      <c r="G351" s="658" t="s">
        <v>37</v>
      </c>
      <c r="H351" s="85" t="s">
        <v>10</v>
      </c>
      <c r="I351" s="106">
        <v>426.4</v>
      </c>
      <c r="J351" s="106">
        <f>VLOOKUP(A351,CENIK!$A$2:$F$191,6,FALSE)</f>
        <v>0</v>
      </c>
      <c r="K351" s="106">
        <f t="shared" si="6"/>
        <v>0</v>
      </c>
    </row>
    <row r="352" spans="1:11" ht="60" x14ac:dyDescent="0.25">
      <c r="A352" s="139">
        <v>21106</v>
      </c>
      <c r="B352" s="139">
        <v>47</v>
      </c>
      <c r="C352" s="102" t="s">
        <v>3635</v>
      </c>
      <c r="D352" s="658" t="s">
        <v>243</v>
      </c>
      <c r="E352" s="658" t="s">
        <v>30</v>
      </c>
      <c r="F352" s="658" t="s">
        <v>31</v>
      </c>
      <c r="G352" s="658" t="s">
        <v>965</v>
      </c>
      <c r="H352" s="85" t="s">
        <v>24</v>
      </c>
      <c r="I352" s="106">
        <v>298.48</v>
      </c>
      <c r="J352" s="106">
        <f>VLOOKUP(A352,CENIK!$A$2:$F$191,6,FALSE)</f>
        <v>0</v>
      </c>
      <c r="K352" s="106">
        <f t="shared" si="6"/>
        <v>0</v>
      </c>
    </row>
    <row r="353" spans="1:11" ht="30" x14ac:dyDescent="0.25">
      <c r="A353" s="139">
        <v>22103</v>
      </c>
      <c r="B353" s="139">
        <v>47</v>
      </c>
      <c r="C353" s="102" t="s">
        <v>3636</v>
      </c>
      <c r="D353" s="658" t="s">
        <v>243</v>
      </c>
      <c r="E353" s="658" t="s">
        <v>30</v>
      </c>
      <c r="F353" s="658" t="s">
        <v>43</v>
      </c>
      <c r="G353" s="658" t="s">
        <v>48</v>
      </c>
      <c r="H353" s="85" t="s">
        <v>33</v>
      </c>
      <c r="I353" s="106">
        <v>426.4</v>
      </c>
      <c r="J353" s="106">
        <f>VLOOKUP(A353,CENIK!$A$2:$F$191,6,FALSE)</f>
        <v>0</v>
      </c>
      <c r="K353" s="106">
        <f t="shared" si="6"/>
        <v>0</v>
      </c>
    </row>
    <row r="354" spans="1:11" ht="30" x14ac:dyDescent="0.25">
      <c r="A354" s="139">
        <v>24405</v>
      </c>
      <c r="B354" s="139">
        <v>47</v>
      </c>
      <c r="C354" s="102" t="s">
        <v>3637</v>
      </c>
      <c r="D354" s="658" t="s">
        <v>243</v>
      </c>
      <c r="E354" s="658" t="s">
        <v>30</v>
      </c>
      <c r="F354" s="658" t="s">
        <v>43</v>
      </c>
      <c r="G354" s="658" t="s">
        <v>969</v>
      </c>
      <c r="H354" s="85" t="s">
        <v>24</v>
      </c>
      <c r="I354" s="106">
        <v>170.56</v>
      </c>
      <c r="J354" s="106">
        <f>VLOOKUP(A354,CENIK!$A$2:$F$191,6,FALSE)</f>
        <v>0</v>
      </c>
      <c r="K354" s="106">
        <f t="shared" si="6"/>
        <v>0</v>
      </c>
    </row>
    <row r="355" spans="1:11" ht="75" x14ac:dyDescent="0.25">
      <c r="A355" s="139">
        <v>31302</v>
      </c>
      <c r="B355" s="139">
        <v>47</v>
      </c>
      <c r="C355" s="102" t="s">
        <v>3638</v>
      </c>
      <c r="D355" s="658" t="s">
        <v>243</v>
      </c>
      <c r="E355" s="658" t="s">
        <v>30</v>
      </c>
      <c r="F355" s="658" t="s">
        <v>43</v>
      </c>
      <c r="G355" s="658" t="s">
        <v>971</v>
      </c>
      <c r="H355" s="85" t="s">
        <v>24</v>
      </c>
      <c r="I355" s="106">
        <v>85.28</v>
      </c>
      <c r="J355" s="106">
        <f>VLOOKUP(A355,CENIK!$A$2:$F$191,6,FALSE)</f>
        <v>0</v>
      </c>
      <c r="K355" s="106">
        <f t="shared" si="6"/>
        <v>0</v>
      </c>
    </row>
    <row r="356" spans="1:11" ht="30" x14ac:dyDescent="0.25">
      <c r="A356" s="139">
        <v>31602</v>
      </c>
      <c r="B356" s="139">
        <v>47</v>
      </c>
      <c r="C356" s="102" t="s">
        <v>3639</v>
      </c>
      <c r="D356" s="658" t="s">
        <v>243</v>
      </c>
      <c r="E356" s="658" t="s">
        <v>30</v>
      </c>
      <c r="F356" s="658" t="s">
        <v>43</v>
      </c>
      <c r="G356" s="658" t="s">
        <v>973</v>
      </c>
      <c r="H356" s="85" t="s">
        <v>33</v>
      </c>
      <c r="I356" s="106">
        <v>426.4</v>
      </c>
      <c r="J356" s="106">
        <f>VLOOKUP(A356,CENIK!$A$2:$F$191,6,FALSE)</f>
        <v>0</v>
      </c>
      <c r="K356" s="106">
        <f t="shared" si="6"/>
        <v>0</v>
      </c>
    </row>
    <row r="357" spans="1:11" ht="45" x14ac:dyDescent="0.25">
      <c r="A357" s="139">
        <v>32311</v>
      </c>
      <c r="B357" s="139">
        <v>47</v>
      </c>
      <c r="C357" s="102" t="s">
        <v>3640</v>
      </c>
      <c r="D357" s="658" t="s">
        <v>243</v>
      </c>
      <c r="E357" s="658" t="s">
        <v>30</v>
      </c>
      <c r="F357" s="658" t="s">
        <v>43</v>
      </c>
      <c r="G357" s="658" t="s">
        <v>975</v>
      </c>
      <c r="H357" s="85" t="s">
        <v>33</v>
      </c>
      <c r="I357" s="106">
        <v>426.4</v>
      </c>
      <c r="J357" s="106">
        <f>VLOOKUP(A357,CENIK!$A$2:$F$191,6,FALSE)</f>
        <v>0</v>
      </c>
      <c r="K357" s="106">
        <f t="shared" si="6"/>
        <v>0</v>
      </c>
    </row>
    <row r="358" spans="1:11" ht="75" x14ac:dyDescent="0.25">
      <c r="A358" s="139">
        <v>3303</v>
      </c>
      <c r="B358" s="139">
        <v>47</v>
      </c>
      <c r="C358" s="102" t="s">
        <v>3641</v>
      </c>
      <c r="D358" s="658" t="s">
        <v>243</v>
      </c>
      <c r="E358" s="658" t="s">
        <v>64</v>
      </c>
      <c r="F358" s="658" t="s">
        <v>77</v>
      </c>
      <c r="G358" s="658" t="s">
        <v>980</v>
      </c>
      <c r="H358" s="85" t="s">
        <v>10</v>
      </c>
      <c r="I358" s="106">
        <v>10</v>
      </c>
      <c r="J358" s="106">
        <f>VLOOKUP(A358,CENIK!$A$2:$F$191,6,FALSE)</f>
        <v>0</v>
      </c>
      <c r="K358" s="106">
        <f t="shared" si="6"/>
        <v>0</v>
      </c>
    </row>
    <row r="359" spans="1:11" ht="60" x14ac:dyDescent="0.25">
      <c r="A359" s="139">
        <v>4101</v>
      </c>
      <c r="B359" s="139">
        <v>47</v>
      </c>
      <c r="C359" s="102" t="s">
        <v>3642</v>
      </c>
      <c r="D359" s="658" t="s">
        <v>243</v>
      </c>
      <c r="E359" s="658" t="s">
        <v>85</v>
      </c>
      <c r="F359" s="658" t="s">
        <v>86</v>
      </c>
      <c r="G359" s="658" t="s">
        <v>459</v>
      </c>
      <c r="H359" s="85" t="s">
        <v>33</v>
      </c>
      <c r="I359" s="106">
        <v>652.85</v>
      </c>
      <c r="J359" s="106">
        <f>VLOOKUP(A359,CENIK!$A$2:$F$191,6,FALSE)</f>
        <v>0</v>
      </c>
      <c r="K359" s="106">
        <f t="shared" si="6"/>
        <v>0</v>
      </c>
    </row>
    <row r="360" spans="1:11" ht="60" x14ac:dyDescent="0.25">
      <c r="A360" s="139">
        <v>4105</v>
      </c>
      <c r="B360" s="139">
        <v>47</v>
      </c>
      <c r="C360" s="102" t="s">
        <v>3643</v>
      </c>
      <c r="D360" s="658" t="s">
        <v>243</v>
      </c>
      <c r="E360" s="658" t="s">
        <v>85</v>
      </c>
      <c r="F360" s="658" t="s">
        <v>86</v>
      </c>
      <c r="G360" s="658" t="s">
        <v>982</v>
      </c>
      <c r="H360" s="85" t="s">
        <v>24</v>
      </c>
      <c r="I360" s="106">
        <v>70.12</v>
      </c>
      <c r="J360" s="106">
        <f>VLOOKUP(A360,CENIK!$A$2:$F$191,6,FALSE)</f>
        <v>0</v>
      </c>
      <c r="K360" s="106">
        <f t="shared" ref="K360:K423" si="7">ROUND(J360*I360,2)</f>
        <v>0</v>
      </c>
    </row>
    <row r="361" spans="1:11" ht="45" x14ac:dyDescent="0.25">
      <c r="A361" s="139">
        <v>4106</v>
      </c>
      <c r="B361" s="139">
        <v>47</v>
      </c>
      <c r="C361" s="102" t="s">
        <v>3644</v>
      </c>
      <c r="D361" s="658" t="s">
        <v>243</v>
      </c>
      <c r="E361" s="658" t="s">
        <v>85</v>
      </c>
      <c r="F361" s="658" t="s">
        <v>86</v>
      </c>
      <c r="G361" s="658" t="s">
        <v>89</v>
      </c>
      <c r="H361" s="85" t="s">
        <v>24</v>
      </c>
      <c r="I361" s="106">
        <v>104.4</v>
      </c>
      <c r="J361" s="106">
        <f>VLOOKUP(A361,CENIK!$A$2:$F$191,6,FALSE)</f>
        <v>0</v>
      </c>
      <c r="K361" s="106">
        <f t="shared" si="7"/>
        <v>0</v>
      </c>
    </row>
    <row r="362" spans="1:11" ht="45" x14ac:dyDescent="0.25">
      <c r="A362" s="139">
        <v>4117</v>
      </c>
      <c r="B362" s="139">
        <v>47</v>
      </c>
      <c r="C362" s="102" t="s">
        <v>3645</v>
      </c>
      <c r="D362" s="658" t="s">
        <v>243</v>
      </c>
      <c r="E362" s="658" t="s">
        <v>85</v>
      </c>
      <c r="F362" s="658" t="s">
        <v>86</v>
      </c>
      <c r="G362" s="658" t="s">
        <v>94</v>
      </c>
      <c r="H362" s="85" t="s">
        <v>24</v>
      </c>
      <c r="I362" s="106">
        <v>22</v>
      </c>
      <c r="J362" s="106">
        <f>VLOOKUP(A362,CENIK!$A$2:$F$191,6,FALSE)</f>
        <v>0</v>
      </c>
      <c r="K362" s="106">
        <f t="shared" si="7"/>
        <v>0</v>
      </c>
    </row>
    <row r="363" spans="1:11" ht="45" x14ac:dyDescent="0.25">
      <c r="A363" s="139">
        <v>4121</v>
      </c>
      <c r="B363" s="139">
        <v>47</v>
      </c>
      <c r="C363" s="102" t="s">
        <v>3646</v>
      </c>
      <c r="D363" s="658" t="s">
        <v>243</v>
      </c>
      <c r="E363" s="658" t="s">
        <v>85</v>
      </c>
      <c r="F363" s="658" t="s">
        <v>86</v>
      </c>
      <c r="G363" s="658" t="s">
        <v>986</v>
      </c>
      <c r="H363" s="85" t="s">
        <v>24</v>
      </c>
      <c r="I363" s="106">
        <v>15</v>
      </c>
      <c r="J363" s="106">
        <f>VLOOKUP(A363,CENIK!$A$2:$F$191,6,FALSE)</f>
        <v>0</v>
      </c>
      <c r="K363" s="106">
        <f t="shared" si="7"/>
        <v>0</v>
      </c>
    </row>
    <row r="364" spans="1:11" ht="45" x14ac:dyDescent="0.25">
      <c r="A364" s="139">
        <v>4123</v>
      </c>
      <c r="B364" s="139">
        <v>47</v>
      </c>
      <c r="C364" s="102" t="s">
        <v>3647</v>
      </c>
      <c r="D364" s="658" t="s">
        <v>243</v>
      </c>
      <c r="E364" s="658" t="s">
        <v>85</v>
      </c>
      <c r="F364" s="658" t="s">
        <v>86</v>
      </c>
      <c r="G364" s="658" t="s">
        <v>988</v>
      </c>
      <c r="H364" s="85" t="s">
        <v>24</v>
      </c>
      <c r="I364" s="106">
        <v>70.12</v>
      </c>
      <c r="J364" s="106">
        <f>VLOOKUP(A364,CENIK!$A$2:$F$191,6,FALSE)</f>
        <v>0</v>
      </c>
      <c r="K364" s="106">
        <f t="shared" si="7"/>
        <v>0</v>
      </c>
    </row>
    <row r="365" spans="1:11" ht="30" x14ac:dyDescent="0.25">
      <c r="A365" s="139">
        <v>4202</v>
      </c>
      <c r="B365" s="139">
        <v>47</v>
      </c>
      <c r="C365" s="102" t="s">
        <v>3648</v>
      </c>
      <c r="D365" s="658" t="s">
        <v>243</v>
      </c>
      <c r="E365" s="658" t="s">
        <v>85</v>
      </c>
      <c r="F365" s="658" t="s">
        <v>98</v>
      </c>
      <c r="G365" s="658" t="s">
        <v>100</v>
      </c>
      <c r="H365" s="85" t="s">
        <v>33</v>
      </c>
      <c r="I365" s="106">
        <v>266.5</v>
      </c>
      <c r="J365" s="106">
        <f>VLOOKUP(A365,CENIK!$A$2:$F$191,6,FALSE)</f>
        <v>0</v>
      </c>
      <c r="K365" s="106">
        <f t="shared" si="7"/>
        <v>0</v>
      </c>
    </row>
    <row r="366" spans="1:11" ht="75" x14ac:dyDescent="0.25">
      <c r="A366" s="139">
        <v>4203</v>
      </c>
      <c r="B366" s="139">
        <v>47</v>
      </c>
      <c r="C366" s="102" t="s">
        <v>3649</v>
      </c>
      <c r="D366" s="658" t="s">
        <v>243</v>
      </c>
      <c r="E366" s="658" t="s">
        <v>85</v>
      </c>
      <c r="F366" s="658" t="s">
        <v>98</v>
      </c>
      <c r="G366" s="658" t="s">
        <v>101</v>
      </c>
      <c r="H366" s="85" t="s">
        <v>24</v>
      </c>
      <c r="I366" s="106">
        <v>27.72</v>
      </c>
      <c r="J366" s="106">
        <f>VLOOKUP(A366,CENIK!$A$2:$F$191,6,FALSE)</f>
        <v>0</v>
      </c>
      <c r="K366" s="106">
        <f t="shared" si="7"/>
        <v>0</v>
      </c>
    </row>
    <row r="367" spans="1:11" ht="60" x14ac:dyDescent="0.25">
      <c r="A367" s="139">
        <v>4204</v>
      </c>
      <c r="B367" s="139">
        <v>47</v>
      </c>
      <c r="C367" s="102" t="s">
        <v>3650</v>
      </c>
      <c r="D367" s="658" t="s">
        <v>243</v>
      </c>
      <c r="E367" s="658" t="s">
        <v>85</v>
      </c>
      <c r="F367" s="658" t="s">
        <v>98</v>
      </c>
      <c r="G367" s="658" t="s">
        <v>102</v>
      </c>
      <c r="H367" s="85" t="s">
        <v>24</v>
      </c>
      <c r="I367" s="106">
        <v>136.11000000000001</v>
      </c>
      <c r="J367" s="106">
        <f>VLOOKUP(A367,CENIK!$A$2:$F$191,6,FALSE)</f>
        <v>0</v>
      </c>
      <c r="K367" s="106">
        <f t="shared" si="7"/>
        <v>0</v>
      </c>
    </row>
    <row r="368" spans="1:11" ht="60" x14ac:dyDescent="0.25">
      <c r="A368" s="139">
        <v>4206</v>
      </c>
      <c r="B368" s="139">
        <v>47</v>
      </c>
      <c r="C368" s="102" t="s">
        <v>3651</v>
      </c>
      <c r="D368" s="658" t="s">
        <v>243</v>
      </c>
      <c r="E368" s="658" t="s">
        <v>85</v>
      </c>
      <c r="F368" s="658" t="s">
        <v>98</v>
      </c>
      <c r="G368" s="658" t="s">
        <v>104</v>
      </c>
      <c r="H368" s="85" t="s">
        <v>24</v>
      </c>
      <c r="I368" s="106">
        <v>70.12</v>
      </c>
      <c r="J368" s="106">
        <f>VLOOKUP(A368,CENIK!$A$2:$F$191,6,FALSE)</f>
        <v>0</v>
      </c>
      <c r="K368" s="106">
        <f t="shared" si="7"/>
        <v>0</v>
      </c>
    </row>
    <row r="369" spans="1:11" ht="60" x14ac:dyDescent="0.25">
      <c r="A369" s="139">
        <v>4207</v>
      </c>
      <c r="B369" s="139">
        <v>47</v>
      </c>
      <c r="C369" s="102" t="s">
        <v>3652</v>
      </c>
      <c r="D369" s="658" t="s">
        <v>243</v>
      </c>
      <c r="E369" s="658" t="s">
        <v>85</v>
      </c>
      <c r="F369" s="658" t="s">
        <v>98</v>
      </c>
      <c r="G369" s="658" t="s">
        <v>990</v>
      </c>
      <c r="H369" s="85" t="s">
        <v>24</v>
      </c>
      <c r="I369" s="106">
        <v>68.27</v>
      </c>
      <c r="J369" s="106">
        <f>VLOOKUP(A369,CENIK!$A$2:$F$191,6,FALSE)</f>
        <v>0</v>
      </c>
      <c r="K369" s="106">
        <f t="shared" si="7"/>
        <v>0</v>
      </c>
    </row>
    <row r="370" spans="1:11" ht="45" x14ac:dyDescent="0.25">
      <c r="A370" s="139">
        <v>5101</v>
      </c>
      <c r="B370" s="139">
        <v>47</v>
      </c>
      <c r="C370" s="102" t="s">
        <v>3653</v>
      </c>
      <c r="D370" s="658" t="s">
        <v>243</v>
      </c>
      <c r="E370" s="658" t="s">
        <v>106</v>
      </c>
      <c r="F370" s="658" t="s">
        <v>107</v>
      </c>
      <c r="G370" s="658" t="s">
        <v>108</v>
      </c>
      <c r="H370" s="85" t="s">
        <v>6</v>
      </c>
      <c r="I370" s="106">
        <v>1</v>
      </c>
      <c r="J370" s="106">
        <f>VLOOKUP(A370,CENIK!$A$2:$F$191,6,FALSE)</f>
        <v>0</v>
      </c>
      <c r="K370" s="106">
        <f t="shared" si="7"/>
        <v>0</v>
      </c>
    </row>
    <row r="371" spans="1:11" ht="75" x14ac:dyDescent="0.25">
      <c r="A371" s="139">
        <v>5108</v>
      </c>
      <c r="B371" s="139">
        <v>47</v>
      </c>
      <c r="C371" s="102" t="s">
        <v>3654</v>
      </c>
      <c r="D371" s="658" t="s">
        <v>243</v>
      </c>
      <c r="E371" s="658" t="s">
        <v>106</v>
      </c>
      <c r="F371" s="658" t="s">
        <v>107</v>
      </c>
      <c r="G371" s="658" t="s">
        <v>112</v>
      </c>
      <c r="H371" s="85" t="s">
        <v>113</v>
      </c>
      <c r="I371" s="106">
        <v>20</v>
      </c>
      <c r="J371" s="106">
        <f>VLOOKUP(A371,CENIK!$A$2:$F$191,6,FALSE)</f>
        <v>0</v>
      </c>
      <c r="K371" s="106">
        <f t="shared" si="7"/>
        <v>0</v>
      </c>
    </row>
    <row r="372" spans="1:11" ht="135" x14ac:dyDescent="0.25">
      <c r="A372" s="139">
        <v>6101</v>
      </c>
      <c r="B372" s="139">
        <v>47</v>
      </c>
      <c r="C372" s="102" t="s">
        <v>3655</v>
      </c>
      <c r="D372" s="658" t="s">
        <v>243</v>
      </c>
      <c r="E372" s="658" t="s">
        <v>128</v>
      </c>
      <c r="F372" s="658" t="s">
        <v>129</v>
      </c>
      <c r="G372" s="658" t="s">
        <v>6304</v>
      </c>
      <c r="H372" s="85" t="s">
        <v>10</v>
      </c>
      <c r="I372" s="106">
        <v>213.2</v>
      </c>
      <c r="J372" s="106">
        <f>VLOOKUP(A372,CENIK!$A$2:$F$191,6,FALSE)</f>
        <v>0</v>
      </c>
      <c r="K372" s="106">
        <f t="shared" si="7"/>
        <v>0</v>
      </c>
    </row>
    <row r="373" spans="1:11" ht="120" x14ac:dyDescent="0.25">
      <c r="A373" s="139">
        <v>6202</v>
      </c>
      <c r="B373" s="139">
        <v>47</v>
      </c>
      <c r="C373" s="102" t="s">
        <v>3656</v>
      </c>
      <c r="D373" s="658" t="s">
        <v>243</v>
      </c>
      <c r="E373" s="658" t="s">
        <v>128</v>
      </c>
      <c r="F373" s="658" t="s">
        <v>132</v>
      </c>
      <c r="G373" s="658" t="s">
        <v>991</v>
      </c>
      <c r="H373" s="85" t="s">
        <v>6</v>
      </c>
      <c r="I373" s="106">
        <v>9</v>
      </c>
      <c r="J373" s="106">
        <f>VLOOKUP(A373,CENIK!$A$2:$F$191,6,FALSE)</f>
        <v>0</v>
      </c>
      <c r="K373" s="106">
        <f t="shared" si="7"/>
        <v>0</v>
      </c>
    </row>
    <row r="374" spans="1:11" ht="120" x14ac:dyDescent="0.25">
      <c r="A374" s="139">
        <v>6253</v>
      </c>
      <c r="B374" s="139">
        <v>47</v>
      </c>
      <c r="C374" s="102" t="s">
        <v>3657</v>
      </c>
      <c r="D374" s="658" t="s">
        <v>243</v>
      </c>
      <c r="E374" s="658" t="s">
        <v>128</v>
      </c>
      <c r="F374" s="658" t="s">
        <v>132</v>
      </c>
      <c r="G374" s="658" t="s">
        <v>1004</v>
      </c>
      <c r="H374" s="85" t="s">
        <v>6</v>
      </c>
      <c r="I374" s="106">
        <v>9</v>
      </c>
      <c r="J374" s="106">
        <f>VLOOKUP(A374,CENIK!$A$2:$F$191,6,FALSE)</f>
        <v>0</v>
      </c>
      <c r="K374" s="106">
        <f t="shared" si="7"/>
        <v>0</v>
      </c>
    </row>
    <row r="375" spans="1:11" ht="30" x14ac:dyDescent="0.25">
      <c r="A375" s="139">
        <v>6258</v>
      </c>
      <c r="B375" s="139">
        <v>47</v>
      </c>
      <c r="C375" s="102" t="s">
        <v>3658</v>
      </c>
      <c r="D375" s="658" t="s">
        <v>243</v>
      </c>
      <c r="E375" s="658" t="s">
        <v>128</v>
      </c>
      <c r="F375" s="658" t="s">
        <v>132</v>
      </c>
      <c r="G375" s="658" t="s">
        <v>137</v>
      </c>
      <c r="H375" s="85" t="s">
        <v>6</v>
      </c>
      <c r="I375" s="106">
        <v>1</v>
      </c>
      <c r="J375" s="106">
        <f>VLOOKUP(A375,CENIK!$A$2:$F$191,6,FALSE)</f>
        <v>0</v>
      </c>
      <c r="K375" s="106">
        <f t="shared" si="7"/>
        <v>0</v>
      </c>
    </row>
    <row r="376" spans="1:11" ht="345" x14ac:dyDescent="0.25">
      <c r="A376" s="139">
        <v>6301</v>
      </c>
      <c r="B376" s="139">
        <v>47</v>
      </c>
      <c r="C376" s="102" t="s">
        <v>3659</v>
      </c>
      <c r="D376" s="658" t="s">
        <v>243</v>
      </c>
      <c r="E376" s="658" t="s">
        <v>128</v>
      </c>
      <c r="F376" s="658" t="s">
        <v>140</v>
      </c>
      <c r="G376" s="658" t="s">
        <v>1005</v>
      </c>
      <c r="H376" s="85" t="s">
        <v>6</v>
      </c>
      <c r="I376" s="106">
        <v>9</v>
      </c>
      <c r="J376" s="106">
        <f>VLOOKUP(A376,CENIK!$A$2:$F$191,6,FALSE)</f>
        <v>0</v>
      </c>
      <c r="K376" s="106">
        <f t="shared" si="7"/>
        <v>0</v>
      </c>
    </row>
    <row r="377" spans="1:11" ht="120" x14ac:dyDescent="0.25">
      <c r="A377" s="139">
        <v>6302</v>
      </c>
      <c r="B377" s="139">
        <v>47</v>
      </c>
      <c r="C377" s="102" t="s">
        <v>3660</v>
      </c>
      <c r="D377" s="658" t="s">
        <v>243</v>
      </c>
      <c r="E377" s="658" t="s">
        <v>128</v>
      </c>
      <c r="F377" s="658" t="s">
        <v>140</v>
      </c>
      <c r="G377" s="658" t="s">
        <v>141</v>
      </c>
      <c r="H377" s="85" t="s">
        <v>6</v>
      </c>
      <c r="I377" s="106">
        <v>9</v>
      </c>
      <c r="J377" s="106">
        <f>VLOOKUP(A377,CENIK!$A$2:$F$191,6,FALSE)</f>
        <v>0</v>
      </c>
      <c r="K377" s="106">
        <f t="shared" si="7"/>
        <v>0</v>
      </c>
    </row>
    <row r="378" spans="1:11" ht="30" x14ac:dyDescent="0.25">
      <c r="A378" s="139">
        <v>6401</v>
      </c>
      <c r="B378" s="139">
        <v>47</v>
      </c>
      <c r="C378" s="102" t="s">
        <v>3661</v>
      </c>
      <c r="D378" s="658" t="s">
        <v>243</v>
      </c>
      <c r="E378" s="658" t="s">
        <v>128</v>
      </c>
      <c r="F378" s="658" t="s">
        <v>144</v>
      </c>
      <c r="G378" s="658" t="s">
        <v>145</v>
      </c>
      <c r="H378" s="85" t="s">
        <v>10</v>
      </c>
      <c r="I378" s="106">
        <v>213.2</v>
      </c>
      <c r="J378" s="106">
        <f>VLOOKUP(A378,CENIK!$A$2:$F$191,6,FALSE)</f>
        <v>0</v>
      </c>
      <c r="K378" s="106">
        <f t="shared" si="7"/>
        <v>0</v>
      </c>
    </row>
    <row r="379" spans="1:11" ht="30" x14ac:dyDescent="0.25">
      <c r="A379" s="139">
        <v>6402</v>
      </c>
      <c r="B379" s="139">
        <v>47</v>
      </c>
      <c r="C379" s="102" t="s">
        <v>3662</v>
      </c>
      <c r="D379" s="658" t="s">
        <v>243</v>
      </c>
      <c r="E379" s="658" t="s">
        <v>128</v>
      </c>
      <c r="F379" s="658" t="s">
        <v>144</v>
      </c>
      <c r="G379" s="658" t="s">
        <v>340</v>
      </c>
      <c r="H379" s="85" t="s">
        <v>10</v>
      </c>
      <c r="I379" s="106">
        <v>213.2</v>
      </c>
      <c r="J379" s="106">
        <f>VLOOKUP(A379,CENIK!$A$2:$F$191,6,FALSE)</f>
        <v>0</v>
      </c>
      <c r="K379" s="106">
        <f t="shared" si="7"/>
        <v>0</v>
      </c>
    </row>
    <row r="380" spans="1:11" ht="60" x14ac:dyDescent="0.25">
      <c r="A380" s="139">
        <v>6405</v>
      </c>
      <c r="B380" s="139">
        <v>47</v>
      </c>
      <c r="C380" s="102" t="s">
        <v>3663</v>
      </c>
      <c r="D380" s="658" t="s">
        <v>243</v>
      </c>
      <c r="E380" s="658" t="s">
        <v>128</v>
      </c>
      <c r="F380" s="658" t="s">
        <v>144</v>
      </c>
      <c r="G380" s="658" t="s">
        <v>146</v>
      </c>
      <c r="H380" s="85" t="s">
        <v>10</v>
      </c>
      <c r="I380" s="106">
        <v>213.2</v>
      </c>
      <c r="J380" s="106">
        <f>VLOOKUP(A380,CENIK!$A$2:$F$191,6,FALSE)</f>
        <v>0</v>
      </c>
      <c r="K380" s="106">
        <f t="shared" si="7"/>
        <v>0</v>
      </c>
    </row>
    <row r="381" spans="1:11" ht="30" x14ac:dyDescent="0.25">
      <c r="A381" s="139">
        <v>6501</v>
      </c>
      <c r="B381" s="139">
        <v>47</v>
      </c>
      <c r="C381" s="102" t="s">
        <v>3664</v>
      </c>
      <c r="D381" s="658" t="s">
        <v>243</v>
      </c>
      <c r="E381" s="658" t="s">
        <v>128</v>
      </c>
      <c r="F381" s="658" t="s">
        <v>147</v>
      </c>
      <c r="G381" s="658" t="s">
        <v>1007</v>
      </c>
      <c r="H381" s="85" t="s">
        <v>6</v>
      </c>
      <c r="I381" s="106">
        <v>4</v>
      </c>
      <c r="J381" s="106">
        <f>VLOOKUP(A381,CENIK!$A$2:$F$191,6,FALSE)</f>
        <v>0</v>
      </c>
      <c r="K381" s="106">
        <f t="shared" si="7"/>
        <v>0</v>
      </c>
    </row>
    <row r="382" spans="1:11" ht="30" x14ac:dyDescent="0.25">
      <c r="A382" s="139">
        <v>6502</v>
      </c>
      <c r="B382" s="139">
        <v>47</v>
      </c>
      <c r="C382" s="102" t="s">
        <v>3665</v>
      </c>
      <c r="D382" s="658" t="s">
        <v>243</v>
      </c>
      <c r="E382" s="658" t="s">
        <v>128</v>
      </c>
      <c r="F382" s="658" t="s">
        <v>147</v>
      </c>
      <c r="G382" s="658" t="s">
        <v>1008</v>
      </c>
      <c r="H382" s="85" t="s">
        <v>6</v>
      </c>
      <c r="I382" s="106">
        <v>5</v>
      </c>
      <c r="J382" s="106">
        <f>VLOOKUP(A382,CENIK!$A$2:$F$191,6,FALSE)</f>
        <v>0</v>
      </c>
      <c r="K382" s="106">
        <f t="shared" si="7"/>
        <v>0</v>
      </c>
    </row>
    <row r="383" spans="1:11" ht="45" x14ac:dyDescent="0.25">
      <c r="A383" s="139">
        <v>6503</v>
      </c>
      <c r="B383" s="139">
        <v>47</v>
      </c>
      <c r="C383" s="102" t="s">
        <v>3666</v>
      </c>
      <c r="D383" s="658" t="s">
        <v>243</v>
      </c>
      <c r="E383" s="658" t="s">
        <v>128</v>
      </c>
      <c r="F383" s="658" t="s">
        <v>147</v>
      </c>
      <c r="G383" s="658" t="s">
        <v>1009</v>
      </c>
      <c r="H383" s="85" t="s">
        <v>6</v>
      </c>
      <c r="I383" s="106">
        <v>5</v>
      </c>
      <c r="J383" s="106">
        <f>VLOOKUP(A383,CENIK!$A$2:$F$191,6,FALSE)</f>
        <v>0</v>
      </c>
      <c r="K383" s="106">
        <f t="shared" si="7"/>
        <v>0</v>
      </c>
    </row>
    <row r="384" spans="1:11" ht="30" x14ac:dyDescent="0.25">
      <c r="A384" s="139">
        <v>6506</v>
      </c>
      <c r="B384" s="139">
        <v>47</v>
      </c>
      <c r="C384" s="102" t="s">
        <v>3667</v>
      </c>
      <c r="D384" s="658" t="s">
        <v>243</v>
      </c>
      <c r="E384" s="658" t="s">
        <v>128</v>
      </c>
      <c r="F384" s="658" t="s">
        <v>147</v>
      </c>
      <c r="G384" s="658" t="s">
        <v>1012</v>
      </c>
      <c r="H384" s="85" t="s">
        <v>6</v>
      </c>
      <c r="I384" s="106">
        <v>1</v>
      </c>
      <c r="J384" s="106">
        <f>VLOOKUP(A384,CENIK!$A$2:$F$191,6,FALSE)</f>
        <v>0</v>
      </c>
      <c r="K384" s="106">
        <f t="shared" si="7"/>
        <v>0</v>
      </c>
    </row>
    <row r="385" spans="1:11" ht="90" x14ac:dyDescent="0.25">
      <c r="A385" s="139">
        <v>6509</v>
      </c>
      <c r="B385" s="139">
        <v>47</v>
      </c>
      <c r="C385" s="102" t="s">
        <v>3668</v>
      </c>
      <c r="D385" s="658" t="s">
        <v>243</v>
      </c>
      <c r="E385" s="658" t="s">
        <v>128</v>
      </c>
      <c r="F385" s="658" t="s">
        <v>147</v>
      </c>
      <c r="G385" s="658" t="s">
        <v>148</v>
      </c>
      <c r="H385" s="85" t="s">
        <v>6</v>
      </c>
      <c r="I385" s="106">
        <v>1</v>
      </c>
      <c r="J385" s="106">
        <f>VLOOKUP(A385,CENIK!$A$2:$F$191,6,FALSE)</f>
        <v>400</v>
      </c>
      <c r="K385" s="106">
        <f t="shared" si="7"/>
        <v>400</v>
      </c>
    </row>
    <row r="386" spans="1:11" ht="60" x14ac:dyDescent="0.25">
      <c r="A386" s="139">
        <v>1201</v>
      </c>
      <c r="B386" s="139">
        <v>169</v>
      </c>
      <c r="C386" s="102" t="s">
        <v>3669</v>
      </c>
      <c r="D386" s="658" t="s">
        <v>244</v>
      </c>
      <c r="E386" s="658" t="s">
        <v>7</v>
      </c>
      <c r="F386" s="658" t="s">
        <v>8</v>
      </c>
      <c r="G386" s="658" t="s">
        <v>9</v>
      </c>
      <c r="H386" s="85" t="s">
        <v>10</v>
      </c>
      <c r="I386" s="106">
        <v>104.05</v>
      </c>
      <c r="J386" s="106">
        <f>VLOOKUP(A386,CENIK!$A$2:$F$191,6,FALSE)</f>
        <v>0</v>
      </c>
      <c r="K386" s="106">
        <f t="shared" si="7"/>
        <v>0</v>
      </c>
    </row>
    <row r="387" spans="1:11" ht="45" x14ac:dyDescent="0.25">
      <c r="A387" s="139">
        <v>1202</v>
      </c>
      <c r="B387" s="139">
        <v>169</v>
      </c>
      <c r="C387" s="102" t="s">
        <v>3670</v>
      </c>
      <c r="D387" s="658" t="s">
        <v>244</v>
      </c>
      <c r="E387" s="658" t="s">
        <v>7</v>
      </c>
      <c r="F387" s="658" t="s">
        <v>8</v>
      </c>
      <c r="G387" s="658" t="s">
        <v>11</v>
      </c>
      <c r="H387" s="85" t="s">
        <v>12</v>
      </c>
      <c r="I387" s="106">
        <v>4</v>
      </c>
      <c r="J387" s="106">
        <f>VLOOKUP(A387,CENIK!$A$2:$F$191,6,FALSE)</f>
        <v>0</v>
      </c>
      <c r="K387" s="106">
        <f t="shared" si="7"/>
        <v>0</v>
      </c>
    </row>
    <row r="388" spans="1:11" ht="60" x14ac:dyDescent="0.25">
      <c r="A388" s="139">
        <v>1203</v>
      </c>
      <c r="B388" s="139">
        <v>169</v>
      </c>
      <c r="C388" s="102" t="s">
        <v>3671</v>
      </c>
      <c r="D388" s="658" t="s">
        <v>244</v>
      </c>
      <c r="E388" s="658" t="s">
        <v>7</v>
      </c>
      <c r="F388" s="658" t="s">
        <v>8</v>
      </c>
      <c r="G388" s="658" t="s">
        <v>941</v>
      </c>
      <c r="H388" s="85" t="s">
        <v>10</v>
      </c>
      <c r="I388" s="106">
        <v>104</v>
      </c>
      <c r="J388" s="106">
        <f>VLOOKUP(A388,CENIK!$A$2:$F$191,6,FALSE)</f>
        <v>0</v>
      </c>
      <c r="K388" s="106">
        <f t="shared" si="7"/>
        <v>0</v>
      </c>
    </row>
    <row r="389" spans="1:11" ht="60" x14ac:dyDescent="0.25">
      <c r="A389" s="139">
        <v>1205</v>
      </c>
      <c r="B389" s="139">
        <v>169</v>
      </c>
      <c r="C389" s="102" t="s">
        <v>3672</v>
      </c>
      <c r="D389" s="658" t="s">
        <v>244</v>
      </c>
      <c r="E389" s="658" t="s">
        <v>7</v>
      </c>
      <c r="F389" s="658" t="s">
        <v>8</v>
      </c>
      <c r="G389" s="658" t="s">
        <v>942</v>
      </c>
      <c r="H389" s="85" t="s">
        <v>14</v>
      </c>
      <c r="I389" s="106">
        <v>1</v>
      </c>
      <c r="J389" s="106">
        <f>VLOOKUP(A389,CENIK!$A$2:$F$191,6,FALSE)</f>
        <v>0</v>
      </c>
      <c r="K389" s="106">
        <f t="shared" si="7"/>
        <v>0</v>
      </c>
    </row>
    <row r="390" spans="1:11" ht="75" x14ac:dyDescent="0.25">
      <c r="A390" s="139">
        <v>1211</v>
      </c>
      <c r="B390" s="139">
        <v>169</v>
      </c>
      <c r="C390" s="102" t="s">
        <v>3673</v>
      </c>
      <c r="D390" s="658" t="s">
        <v>244</v>
      </c>
      <c r="E390" s="658" t="s">
        <v>7</v>
      </c>
      <c r="F390" s="658" t="s">
        <v>8</v>
      </c>
      <c r="G390" s="658" t="s">
        <v>948</v>
      </c>
      <c r="H390" s="85" t="s">
        <v>14</v>
      </c>
      <c r="I390" s="106">
        <v>1</v>
      </c>
      <c r="J390" s="106">
        <f>VLOOKUP(A390,CENIK!$A$2:$F$191,6,FALSE)</f>
        <v>0</v>
      </c>
      <c r="K390" s="106">
        <f t="shared" si="7"/>
        <v>0</v>
      </c>
    </row>
    <row r="391" spans="1:11" ht="60" x14ac:dyDescent="0.25">
      <c r="A391" s="139">
        <v>1212</v>
      </c>
      <c r="B391" s="139">
        <v>169</v>
      </c>
      <c r="C391" s="102" t="s">
        <v>3674</v>
      </c>
      <c r="D391" s="658" t="s">
        <v>244</v>
      </c>
      <c r="E391" s="658" t="s">
        <v>7</v>
      </c>
      <c r="F391" s="658" t="s">
        <v>8</v>
      </c>
      <c r="G391" s="658" t="s">
        <v>949</v>
      </c>
      <c r="H391" s="85" t="s">
        <v>14</v>
      </c>
      <c r="I391" s="106">
        <v>1</v>
      </c>
      <c r="J391" s="106">
        <f>VLOOKUP(A391,CENIK!$A$2:$F$191,6,FALSE)</f>
        <v>0</v>
      </c>
      <c r="K391" s="106">
        <f t="shared" si="7"/>
        <v>0</v>
      </c>
    </row>
    <row r="392" spans="1:11" ht="45" x14ac:dyDescent="0.25">
      <c r="A392" s="139">
        <v>1301</v>
      </c>
      <c r="B392" s="139">
        <v>169</v>
      </c>
      <c r="C392" s="102" t="s">
        <v>3675</v>
      </c>
      <c r="D392" s="658" t="s">
        <v>244</v>
      </c>
      <c r="E392" s="658" t="s">
        <v>7</v>
      </c>
      <c r="F392" s="658" t="s">
        <v>16</v>
      </c>
      <c r="G392" s="658" t="s">
        <v>17</v>
      </c>
      <c r="H392" s="85" t="s">
        <v>10</v>
      </c>
      <c r="I392" s="106">
        <v>104.05</v>
      </c>
      <c r="J392" s="106">
        <f>VLOOKUP(A392,CENIK!$A$2:$F$191,6,FALSE)</f>
        <v>0</v>
      </c>
      <c r="K392" s="106">
        <f t="shared" si="7"/>
        <v>0</v>
      </c>
    </row>
    <row r="393" spans="1:11" ht="150" x14ac:dyDescent="0.25">
      <c r="A393" s="139">
        <v>1302</v>
      </c>
      <c r="B393" s="139">
        <v>169</v>
      </c>
      <c r="C393" s="102" t="s">
        <v>3676</v>
      </c>
      <c r="D393" s="658" t="s">
        <v>244</v>
      </c>
      <c r="E393" s="658" t="s">
        <v>7</v>
      </c>
      <c r="F393" s="658" t="s">
        <v>16</v>
      </c>
      <c r="G393" s="658" t="s">
        <v>952</v>
      </c>
      <c r="H393" s="85" t="s">
        <v>10</v>
      </c>
      <c r="I393" s="106">
        <v>104.05</v>
      </c>
      <c r="J393" s="106">
        <f>VLOOKUP(A393,CENIK!$A$2:$F$191,6,FALSE)</f>
        <v>0</v>
      </c>
      <c r="K393" s="106">
        <f t="shared" si="7"/>
        <v>0</v>
      </c>
    </row>
    <row r="394" spans="1:11" ht="60" x14ac:dyDescent="0.25">
      <c r="A394" s="139">
        <v>1307</v>
      </c>
      <c r="B394" s="139">
        <v>169</v>
      </c>
      <c r="C394" s="102" t="s">
        <v>3677</v>
      </c>
      <c r="D394" s="658" t="s">
        <v>244</v>
      </c>
      <c r="E394" s="658" t="s">
        <v>7</v>
      </c>
      <c r="F394" s="658" t="s">
        <v>16</v>
      </c>
      <c r="G394" s="658" t="s">
        <v>19</v>
      </c>
      <c r="H394" s="85" t="s">
        <v>6</v>
      </c>
      <c r="I394" s="106">
        <v>6</v>
      </c>
      <c r="J394" s="106">
        <f>VLOOKUP(A394,CENIK!$A$2:$F$191,6,FALSE)</f>
        <v>0</v>
      </c>
      <c r="K394" s="106">
        <f t="shared" si="7"/>
        <v>0</v>
      </c>
    </row>
    <row r="395" spans="1:11" ht="60" x14ac:dyDescent="0.25">
      <c r="A395" s="139">
        <v>1310</v>
      </c>
      <c r="B395" s="139">
        <v>169</v>
      </c>
      <c r="C395" s="102" t="s">
        <v>3678</v>
      </c>
      <c r="D395" s="658" t="s">
        <v>244</v>
      </c>
      <c r="E395" s="658" t="s">
        <v>7</v>
      </c>
      <c r="F395" s="658" t="s">
        <v>16</v>
      </c>
      <c r="G395" s="658" t="s">
        <v>23</v>
      </c>
      <c r="H395" s="85" t="s">
        <v>24</v>
      </c>
      <c r="I395" s="106">
        <v>145.66999999999999</v>
      </c>
      <c r="J395" s="106">
        <f>VLOOKUP(A395,CENIK!$A$2:$F$191,6,FALSE)</f>
        <v>0</v>
      </c>
      <c r="K395" s="106">
        <f t="shared" si="7"/>
        <v>0</v>
      </c>
    </row>
    <row r="396" spans="1:11" ht="30" x14ac:dyDescent="0.25">
      <c r="A396" s="139">
        <v>1401</v>
      </c>
      <c r="B396" s="139">
        <v>169</v>
      </c>
      <c r="C396" s="102" t="s">
        <v>3679</v>
      </c>
      <c r="D396" s="658" t="s">
        <v>244</v>
      </c>
      <c r="E396" s="658" t="s">
        <v>7</v>
      </c>
      <c r="F396" s="658" t="s">
        <v>27</v>
      </c>
      <c r="G396" s="658" t="s">
        <v>955</v>
      </c>
      <c r="H396" s="85" t="s">
        <v>22</v>
      </c>
      <c r="I396" s="106">
        <v>5</v>
      </c>
      <c r="J396" s="106">
        <f>VLOOKUP(A396,CENIK!$A$2:$F$191,6,FALSE)</f>
        <v>0</v>
      </c>
      <c r="K396" s="106">
        <f t="shared" si="7"/>
        <v>0</v>
      </c>
    </row>
    <row r="397" spans="1:11" ht="30" x14ac:dyDescent="0.25">
      <c r="A397" s="139">
        <v>1402</v>
      </c>
      <c r="B397" s="139">
        <v>169</v>
      </c>
      <c r="C397" s="102" t="s">
        <v>3680</v>
      </c>
      <c r="D397" s="658" t="s">
        <v>244</v>
      </c>
      <c r="E397" s="658" t="s">
        <v>7</v>
      </c>
      <c r="F397" s="658" t="s">
        <v>27</v>
      </c>
      <c r="G397" s="658" t="s">
        <v>956</v>
      </c>
      <c r="H397" s="85" t="s">
        <v>22</v>
      </c>
      <c r="I397" s="106">
        <v>5</v>
      </c>
      <c r="J397" s="106">
        <f>VLOOKUP(A397,CENIK!$A$2:$F$191,6,FALSE)</f>
        <v>0</v>
      </c>
      <c r="K397" s="106">
        <f t="shared" si="7"/>
        <v>0</v>
      </c>
    </row>
    <row r="398" spans="1:11" ht="30" x14ac:dyDescent="0.25">
      <c r="A398" s="139">
        <v>1403</v>
      </c>
      <c r="B398" s="139">
        <v>169</v>
      </c>
      <c r="C398" s="102" t="s">
        <v>3681</v>
      </c>
      <c r="D398" s="658" t="s">
        <v>244</v>
      </c>
      <c r="E398" s="658" t="s">
        <v>7</v>
      </c>
      <c r="F398" s="658" t="s">
        <v>27</v>
      </c>
      <c r="G398" s="658" t="s">
        <v>957</v>
      </c>
      <c r="H398" s="85" t="s">
        <v>22</v>
      </c>
      <c r="I398" s="106">
        <v>5</v>
      </c>
      <c r="J398" s="106">
        <f>VLOOKUP(A398,CENIK!$A$2:$F$191,6,FALSE)</f>
        <v>0</v>
      </c>
      <c r="K398" s="106">
        <f t="shared" si="7"/>
        <v>0</v>
      </c>
    </row>
    <row r="399" spans="1:11" ht="45" x14ac:dyDescent="0.25">
      <c r="A399" s="139">
        <v>12309</v>
      </c>
      <c r="B399" s="139">
        <v>169</v>
      </c>
      <c r="C399" s="102" t="s">
        <v>3682</v>
      </c>
      <c r="D399" s="658" t="s">
        <v>244</v>
      </c>
      <c r="E399" s="658" t="s">
        <v>30</v>
      </c>
      <c r="F399" s="658" t="s">
        <v>31</v>
      </c>
      <c r="G399" s="658" t="s">
        <v>34</v>
      </c>
      <c r="H399" s="85" t="s">
        <v>33</v>
      </c>
      <c r="I399" s="106">
        <v>208.1</v>
      </c>
      <c r="J399" s="106">
        <f>VLOOKUP(A399,CENIK!$A$2:$F$191,6,FALSE)</f>
        <v>0</v>
      </c>
      <c r="K399" s="106">
        <f t="shared" si="7"/>
        <v>0</v>
      </c>
    </row>
    <row r="400" spans="1:11" ht="30" x14ac:dyDescent="0.25">
      <c r="A400" s="139">
        <v>12328</v>
      </c>
      <c r="B400" s="139">
        <v>169</v>
      </c>
      <c r="C400" s="102" t="s">
        <v>3683</v>
      </c>
      <c r="D400" s="658" t="s">
        <v>244</v>
      </c>
      <c r="E400" s="658" t="s">
        <v>30</v>
      </c>
      <c r="F400" s="658" t="s">
        <v>31</v>
      </c>
      <c r="G400" s="658" t="s">
        <v>37</v>
      </c>
      <c r="H400" s="85" t="s">
        <v>10</v>
      </c>
      <c r="I400" s="106">
        <v>208.1</v>
      </c>
      <c r="J400" s="106">
        <f>VLOOKUP(A400,CENIK!$A$2:$F$191,6,FALSE)</f>
        <v>0</v>
      </c>
      <c r="K400" s="106">
        <f t="shared" si="7"/>
        <v>0</v>
      </c>
    </row>
    <row r="401" spans="1:11" ht="60" x14ac:dyDescent="0.25">
      <c r="A401" s="139">
        <v>21106</v>
      </c>
      <c r="B401" s="139">
        <v>169</v>
      </c>
      <c r="C401" s="102" t="s">
        <v>3684</v>
      </c>
      <c r="D401" s="658" t="s">
        <v>244</v>
      </c>
      <c r="E401" s="658" t="s">
        <v>30</v>
      </c>
      <c r="F401" s="658" t="s">
        <v>31</v>
      </c>
      <c r="G401" s="658" t="s">
        <v>965</v>
      </c>
      <c r="H401" s="85" t="s">
        <v>24</v>
      </c>
      <c r="I401" s="106">
        <v>83.24</v>
      </c>
      <c r="J401" s="106">
        <f>VLOOKUP(A401,CENIK!$A$2:$F$191,6,FALSE)</f>
        <v>0</v>
      </c>
      <c r="K401" s="106">
        <f t="shared" si="7"/>
        <v>0</v>
      </c>
    </row>
    <row r="402" spans="1:11" ht="30" x14ac:dyDescent="0.25">
      <c r="A402" s="139">
        <v>22103</v>
      </c>
      <c r="B402" s="139">
        <v>169</v>
      </c>
      <c r="C402" s="102" t="s">
        <v>3685</v>
      </c>
      <c r="D402" s="658" t="s">
        <v>244</v>
      </c>
      <c r="E402" s="658" t="s">
        <v>30</v>
      </c>
      <c r="F402" s="658" t="s">
        <v>43</v>
      </c>
      <c r="G402" s="658" t="s">
        <v>48</v>
      </c>
      <c r="H402" s="85" t="s">
        <v>33</v>
      </c>
      <c r="I402" s="106">
        <v>208.1</v>
      </c>
      <c r="J402" s="106">
        <f>VLOOKUP(A402,CENIK!$A$2:$F$191,6,FALSE)</f>
        <v>0</v>
      </c>
      <c r="K402" s="106">
        <f t="shared" si="7"/>
        <v>0</v>
      </c>
    </row>
    <row r="403" spans="1:11" ht="30" x14ac:dyDescent="0.25">
      <c r="A403" s="139">
        <v>24405</v>
      </c>
      <c r="B403" s="139">
        <v>169</v>
      </c>
      <c r="C403" s="102" t="s">
        <v>3686</v>
      </c>
      <c r="D403" s="658" t="s">
        <v>244</v>
      </c>
      <c r="E403" s="658" t="s">
        <v>30</v>
      </c>
      <c r="F403" s="658" t="s">
        <v>43</v>
      </c>
      <c r="G403" s="658" t="s">
        <v>969</v>
      </c>
      <c r="H403" s="85" t="s">
        <v>24</v>
      </c>
      <c r="I403" s="106">
        <v>83.24</v>
      </c>
      <c r="J403" s="106">
        <f>VLOOKUP(A403,CENIK!$A$2:$F$191,6,FALSE)</f>
        <v>0</v>
      </c>
      <c r="K403" s="106">
        <f t="shared" si="7"/>
        <v>0</v>
      </c>
    </row>
    <row r="404" spans="1:11" ht="75" x14ac:dyDescent="0.25">
      <c r="A404" s="139">
        <v>31302</v>
      </c>
      <c r="B404" s="139">
        <v>169</v>
      </c>
      <c r="C404" s="102" t="s">
        <v>3687</v>
      </c>
      <c r="D404" s="658" t="s">
        <v>244</v>
      </c>
      <c r="E404" s="658" t="s">
        <v>30</v>
      </c>
      <c r="F404" s="658" t="s">
        <v>43</v>
      </c>
      <c r="G404" s="658" t="s">
        <v>971</v>
      </c>
      <c r="H404" s="85" t="s">
        <v>24</v>
      </c>
      <c r="I404" s="106">
        <v>41.62</v>
      </c>
      <c r="J404" s="106">
        <f>VLOOKUP(A404,CENIK!$A$2:$F$191,6,FALSE)</f>
        <v>0</v>
      </c>
      <c r="K404" s="106">
        <f t="shared" si="7"/>
        <v>0</v>
      </c>
    </row>
    <row r="405" spans="1:11" ht="30" x14ac:dyDescent="0.25">
      <c r="A405" s="139">
        <v>31602</v>
      </c>
      <c r="B405" s="139">
        <v>169</v>
      </c>
      <c r="C405" s="102" t="s">
        <v>3688</v>
      </c>
      <c r="D405" s="658" t="s">
        <v>244</v>
      </c>
      <c r="E405" s="658" t="s">
        <v>30</v>
      </c>
      <c r="F405" s="658" t="s">
        <v>43</v>
      </c>
      <c r="G405" s="658" t="s">
        <v>973</v>
      </c>
      <c r="H405" s="85" t="s">
        <v>33</v>
      </c>
      <c r="I405" s="106">
        <v>208.1</v>
      </c>
      <c r="J405" s="106">
        <f>VLOOKUP(A405,CENIK!$A$2:$F$191,6,FALSE)</f>
        <v>0</v>
      </c>
      <c r="K405" s="106">
        <f t="shared" si="7"/>
        <v>0</v>
      </c>
    </row>
    <row r="406" spans="1:11" ht="45" x14ac:dyDescent="0.25">
      <c r="A406" s="139">
        <v>32311</v>
      </c>
      <c r="B406" s="139">
        <v>169</v>
      </c>
      <c r="C406" s="102" t="s">
        <v>3689</v>
      </c>
      <c r="D406" s="658" t="s">
        <v>244</v>
      </c>
      <c r="E406" s="658" t="s">
        <v>30</v>
      </c>
      <c r="F406" s="658" t="s">
        <v>43</v>
      </c>
      <c r="G406" s="658" t="s">
        <v>975</v>
      </c>
      <c r="H406" s="85" t="s">
        <v>33</v>
      </c>
      <c r="I406" s="106">
        <v>208.1</v>
      </c>
      <c r="J406" s="106">
        <f>VLOOKUP(A406,CENIK!$A$2:$F$191,6,FALSE)</f>
        <v>0</v>
      </c>
      <c r="K406" s="106">
        <f t="shared" si="7"/>
        <v>0</v>
      </c>
    </row>
    <row r="407" spans="1:11" ht="45" x14ac:dyDescent="0.25">
      <c r="A407" s="139">
        <v>3103</v>
      </c>
      <c r="B407" s="139">
        <v>169</v>
      </c>
      <c r="C407" s="102" t="s">
        <v>3690</v>
      </c>
      <c r="D407" s="658" t="s">
        <v>244</v>
      </c>
      <c r="E407" s="658" t="s">
        <v>64</v>
      </c>
      <c r="F407" s="658" t="s">
        <v>65</v>
      </c>
      <c r="G407" s="658" t="s">
        <v>67</v>
      </c>
      <c r="H407" s="85" t="s">
        <v>10</v>
      </c>
      <c r="I407" s="106">
        <v>50</v>
      </c>
      <c r="J407" s="106">
        <f>VLOOKUP(A407,CENIK!$A$2:$F$191,6,FALSE)</f>
        <v>0</v>
      </c>
      <c r="K407" s="106">
        <f t="shared" si="7"/>
        <v>0</v>
      </c>
    </row>
    <row r="408" spans="1:11" ht="75" x14ac:dyDescent="0.25">
      <c r="A408" s="139">
        <v>3303</v>
      </c>
      <c r="B408" s="139">
        <v>169</v>
      </c>
      <c r="C408" s="102" t="s">
        <v>3691</v>
      </c>
      <c r="D408" s="658" t="s">
        <v>244</v>
      </c>
      <c r="E408" s="658" t="s">
        <v>64</v>
      </c>
      <c r="F408" s="658" t="s">
        <v>77</v>
      </c>
      <c r="G408" s="658" t="s">
        <v>980</v>
      </c>
      <c r="H408" s="85" t="s">
        <v>10</v>
      </c>
      <c r="I408" s="106">
        <v>23.6</v>
      </c>
      <c r="J408" s="106">
        <f>VLOOKUP(A408,CENIK!$A$2:$F$191,6,FALSE)</f>
        <v>0</v>
      </c>
      <c r="K408" s="106">
        <f t="shared" si="7"/>
        <v>0</v>
      </c>
    </row>
    <row r="409" spans="1:11" ht="45" x14ac:dyDescent="0.25">
      <c r="A409" s="139">
        <v>3311</v>
      </c>
      <c r="B409" s="139">
        <v>169</v>
      </c>
      <c r="C409" s="102" t="s">
        <v>3692</v>
      </c>
      <c r="D409" s="658" t="s">
        <v>244</v>
      </c>
      <c r="E409" s="658" t="s">
        <v>64</v>
      </c>
      <c r="F409" s="658" t="s">
        <v>77</v>
      </c>
      <c r="G409" s="658" t="s">
        <v>81</v>
      </c>
      <c r="H409" s="85" t="s">
        <v>10</v>
      </c>
      <c r="I409" s="106">
        <v>50</v>
      </c>
      <c r="J409" s="106">
        <f>VLOOKUP(A409,CENIK!$A$2:$F$191,6,FALSE)</f>
        <v>0</v>
      </c>
      <c r="K409" s="106">
        <f t="shared" si="7"/>
        <v>0</v>
      </c>
    </row>
    <row r="410" spans="1:11" ht="60" x14ac:dyDescent="0.25">
      <c r="A410" s="139">
        <v>4101</v>
      </c>
      <c r="B410" s="139">
        <v>169</v>
      </c>
      <c r="C410" s="102" t="s">
        <v>3693</v>
      </c>
      <c r="D410" s="658" t="s">
        <v>244</v>
      </c>
      <c r="E410" s="658" t="s">
        <v>85</v>
      </c>
      <c r="F410" s="658" t="s">
        <v>86</v>
      </c>
      <c r="G410" s="658" t="s">
        <v>459</v>
      </c>
      <c r="H410" s="85" t="s">
        <v>33</v>
      </c>
      <c r="I410" s="106">
        <v>285.10000000000002</v>
      </c>
      <c r="J410" s="106">
        <f>VLOOKUP(A410,CENIK!$A$2:$F$191,6,FALSE)</f>
        <v>0</v>
      </c>
      <c r="K410" s="106">
        <f t="shared" si="7"/>
        <v>0</v>
      </c>
    </row>
    <row r="411" spans="1:11" ht="60" x14ac:dyDescent="0.25">
      <c r="A411" s="139">
        <v>4105</v>
      </c>
      <c r="B411" s="139">
        <v>169</v>
      </c>
      <c r="C411" s="102" t="s">
        <v>3694</v>
      </c>
      <c r="D411" s="658" t="s">
        <v>244</v>
      </c>
      <c r="E411" s="658" t="s">
        <v>85</v>
      </c>
      <c r="F411" s="658" t="s">
        <v>86</v>
      </c>
      <c r="G411" s="658" t="s">
        <v>982</v>
      </c>
      <c r="H411" s="85" t="s">
        <v>24</v>
      </c>
      <c r="I411" s="106">
        <v>27</v>
      </c>
      <c r="J411" s="106">
        <f>VLOOKUP(A411,CENIK!$A$2:$F$191,6,FALSE)</f>
        <v>0</v>
      </c>
      <c r="K411" s="106">
        <f t="shared" si="7"/>
        <v>0</v>
      </c>
    </row>
    <row r="412" spans="1:11" ht="45" x14ac:dyDescent="0.25">
      <c r="A412" s="139">
        <v>4106</v>
      </c>
      <c r="B412" s="139">
        <v>169</v>
      </c>
      <c r="C412" s="102" t="s">
        <v>3695</v>
      </c>
      <c r="D412" s="658" t="s">
        <v>244</v>
      </c>
      <c r="E412" s="658" t="s">
        <v>85</v>
      </c>
      <c r="F412" s="658" t="s">
        <v>86</v>
      </c>
      <c r="G412" s="658" t="s">
        <v>89</v>
      </c>
      <c r="H412" s="85" t="s">
        <v>24</v>
      </c>
      <c r="I412" s="106">
        <v>183.37</v>
      </c>
      <c r="J412" s="106">
        <f>VLOOKUP(A412,CENIK!$A$2:$F$191,6,FALSE)</f>
        <v>0</v>
      </c>
      <c r="K412" s="106">
        <f t="shared" si="7"/>
        <v>0</v>
      </c>
    </row>
    <row r="413" spans="1:11" ht="45" x14ac:dyDescent="0.25">
      <c r="A413" s="139">
        <v>4117</v>
      </c>
      <c r="B413" s="139">
        <v>169</v>
      </c>
      <c r="C413" s="102" t="s">
        <v>3696</v>
      </c>
      <c r="D413" s="658" t="s">
        <v>244</v>
      </c>
      <c r="E413" s="658" t="s">
        <v>85</v>
      </c>
      <c r="F413" s="658" t="s">
        <v>86</v>
      </c>
      <c r="G413" s="658" t="s">
        <v>94</v>
      </c>
      <c r="H413" s="85" t="s">
        <v>24</v>
      </c>
      <c r="I413" s="106">
        <v>10</v>
      </c>
      <c r="J413" s="106">
        <f>VLOOKUP(A413,CENIK!$A$2:$F$191,6,FALSE)</f>
        <v>0</v>
      </c>
      <c r="K413" s="106">
        <f t="shared" si="7"/>
        <v>0</v>
      </c>
    </row>
    <row r="414" spans="1:11" ht="45" x14ac:dyDescent="0.25">
      <c r="A414" s="139">
        <v>4121</v>
      </c>
      <c r="B414" s="139">
        <v>169</v>
      </c>
      <c r="C414" s="102" t="s">
        <v>3697</v>
      </c>
      <c r="D414" s="658" t="s">
        <v>244</v>
      </c>
      <c r="E414" s="658" t="s">
        <v>85</v>
      </c>
      <c r="F414" s="658" t="s">
        <v>86</v>
      </c>
      <c r="G414" s="658" t="s">
        <v>986</v>
      </c>
      <c r="H414" s="85" t="s">
        <v>24</v>
      </c>
      <c r="I414" s="106">
        <v>15</v>
      </c>
      <c r="J414" s="106">
        <f>VLOOKUP(A414,CENIK!$A$2:$F$191,6,FALSE)</f>
        <v>0</v>
      </c>
      <c r="K414" s="106">
        <f t="shared" si="7"/>
        <v>0</v>
      </c>
    </row>
    <row r="415" spans="1:11" ht="45" x14ac:dyDescent="0.25">
      <c r="A415" s="139">
        <v>4123</v>
      </c>
      <c r="B415" s="139">
        <v>169</v>
      </c>
      <c r="C415" s="102" t="s">
        <v>3698</v>
      </c>
      <c r="D415" s="658" t="s">
        <v>244</v>
      </c>
      <c r="E415" s="658" t="s">
        <v>85</v>
      </c>
      <c r="F415" s="658" t="s">
        <v>86</v>
      </c>
      <c r="G415" s="658" t="s">
        <v>988</v>
      </c>
      <c r="H415" s="85" t="s">
        <v>24</v>
      </c>
      <c r="I415" s="106">
        <v>27</v>
      </c>
      <c r="J415" s="106">
        <f>VLOOKUP(A415,CENIK!$A$2:$F$191,6,FALSE)</f>
        <v>0</v>
      </c>
      <c r="K415" s="106">
        <f t="shared" si="7"/>
        <v>0</v>
      </c>
    </row>
    <row r="416" spans="1:11" ht="30" x14ac:dyDescent="0.25">
      <c r="A416" s="139">
        <v>4202</v>
      </c>
      <c r="B416" s="139">
        <v>169</v>
      </c>
      <c r="C416" s="102" t="s">
        <v>3699</v>
      </c>
      <c r="D416" s="658" t="s">
        <v>244</v>
      </c>
      <c r="E416" s="658" t="s">
        <v>85</v>
      </c>
      <c r="F416" s="658" t="s">
        <v>98</v>
      </c>
      <c r="G416" s="658" t="s">
        <v>100</v>
      </c>
      <c r="H416" s="85" t="s">
        <v>33</v>
      </c>
      <c r="I416" s="106">
        <v>130.06</v>
      </c>
      <c r="J416" s="106">
        <f>VLOOKUP(A416,CENIK!$A$2:$F$191,6,FALSE)</f>
        <v>0</v>
      </c>
      <c r="K416" s="106">
        <f t="shared" si="7"/>
        <v>0</v>
      </c>
    </row>
    <row r="417" spans="1:11" ht="75" x14ac:dyDescent="0.25">
      <c r="A417" s="139">
        <v>4203</v>
      </c>
      <c r="B417" s="139">
        <v>169</v>
      </c>
      <c r="C417" s="102" t="s">
        <v>3700</v>
      </c>
      <c r="D417" s="658" t="s">
        <v>244</v>
      </c>
      <c r="E417" s="658" t="s">
        <v>85</v>
      </c>
      <c r="F417" s="658" t="s">
        <v>98</v>
      </c>
      <c r="G417" s="658" t="s">
        <v>101</v>
      </c>
      <c r="H417" s="85" t="s">
        <v>24</v>
      </c>
      <c r="I417" s="106">
        <v>13.53</v>
      </c>
      <c r="J417" s="106">
        <f>VLOOKUP(A417,CENIK!$A$2:$F$191,6,FALSE)</f>
        <v>0</v>
      </c>
      <c r="K417" s="106">
        <f t="shared" si="7"/>
        <v>0</v>
      </c>
    </row>
    <row r="418" spans="1:11" ht="60" x14ac:dyDescent="0.25">
      <c r="A418" s="139">
        <v>4204</v>
      </c>
      <c r="B418" s="139">
        <v>169</v>
      </c>
      <c r="C418" s="102" t="s">
        <v>3701</v>
      </c>
      <c r="D418" s="658" t="s">
        <v>244</v>
      </c>
      <c r="E418" s="658" t="s">
        <v>85</v>
      </c>
      <c r="F418" s="658" t="s">
        <v>98</v>
      </c>
      <c r="G418" s="658" t="s">
        <v>102</v>
      </c>
      <c r="H418" s="85" t="s">
        <v>24</v>
      </c>
      <c r="I418" s="106">
        <v>58.27</v>
      </c>
      <c r="J418" s="106">
        <f>VLOOKUP(A418,CENIK!$A$2:$F$191,6,FALSE)</f>
        <v>0</v>
      </c>
      <c r="K418" s="106">
        <f t="shared" si="7"/>
        <v>0</v>
      </c>
    </row>
    <row r="419" spans="1:11" ht="60" x14ac:dyDescent="0.25">
      <c r="A419" s="139">
        <v>4206</v>
      </c>
      <c r="B419" s="139">
        <v>169</v>
      </c>
      <c r="C419" s="102" t="s">
        <v>3702</v>
      </c>
      <c r="D419" s="658" t="s">
        <v>244</v>
      </c>
      <c r="E419" s="658" t="s">
        <v>85</v>
      </c>
      <c r="F419" s="658" t="s">
        <v>98</v>
      </c>
      <c r="G419" s="658" t="s">
        <v>104</v>
      </c>
      <c r="H419" s="85" t="s">
        <v>24</v>
      </c>
      <c r="I419" s="106">
        <v>26.2</v>
      </c>
      <c r="J419" s="106">
        <f>VLOOKUP(A419,CENIK!$A$2:$F$191,6,FALSE)</f>
        <v>0</v>
      </c>
      <c r="K419" s="106">
        <f t="shared" si="7"/>
        <v>0</v>
      </c>
    </row>
    <row r="420" spans="1:11" ht="60" x14ac:dyDescent="0.25">
      <c r="A420" s="139">
        <v>4207</v>
      </c>
      <c r="B420" s="139">
        <v>169</v>
      </c>
      <c r="C420" s="102" t="s">
        <v>3703</v>
      </c>
      <c r="D420" s="658" t="s">
        <v>244</v>
      </c>
      <c r="E420" s="658" t="s">
        <v>85</v>
      </c>
      <c r="F420" s="658" t="s">
        <v>98</v>
      </c>
      <c r="G420" s="658" t="s">
        <v>990</v>
      </c>
      <c r="H420" s="85" t="s">
        <v>24</v>
      </c>
      <c r="I420" s="106">
        <v>5</v>
      </c>
      <c r="J420" s="106">
        <f>VLOOKUP(A420,CENIK!$A$2:$F$191,6,FALSE)</f>
        <v>0</v>
      </c>
      <c r="K420" s="106">
        <f t="shared" si="7"/>
        <v>0</v>
      </c>
    </row>
    <row r="421" spans="1:11" ht="45" x14ac:dyDescent="0.25">
      <c r="A421" s="139">
        <v>5101</v>
      </c>
      <c r="B421" s="139">
        <v>169</v>
      </c>
      <c r="C421" s="102" t="s">
        <v>3704</v>
      </c>
      <c r="D421" s="658" t="s">
        <v>244</v>
      </c>
      <c r="E421" s="658" t="s">
        <v>106</v>
      </c>
      <c r="F421" s="658" t="s">
        <v>107</v>
      </c>
      <c r="G421" s="658" t="s">
        <v>108</v>
      </c>
      <c r="H421" s="85" t="s">
        <v>6</v>
      </c>
      <c r="I421" s="106">
        <v>4</v>
      </c>
      <c r="J421" s="106">
        <f>VLOOKUP(A421,CENIK!$A$2:$F$191,6,FALSE)</f>
        <v>0</v>
      </c>
      <c r="K421" s="106">
        <f t="shared" si="7"/>
        <v>0</v>
      </c>
    </row>
    <row r="422" spans="1:11" ht="75" x14ac:dyDescent="0.25">
      <c r="A422" s="139">
        <v>5108</v>
      </c>
      <c r="B422" s="139">
        <v>169</v>
      </c>
      <c r="C422" s="102" t="s">
        <v>3705</v>
      </c>
      <c r="D422" s="658" t="s">
        <v>244</v>
      </c>
      <c r="E422" s="658" t="s">
        <v>106</v>
      </c>
      <c r="F422" s="658" t="s">
        <v>107</v>
      </c>
      <c r="G422" s="658" t="s">
        <v>112</v>
      </c>
      <c r="H422" s="85" t="s">
        <v>113</v>
      </c>
      <c r="I422" s="106">
        <v>20</v>
      </c>
      <c r="J422" s="106">
        <f>VLOOKUP(A422,CENIK!$A$2:$F$191,6,FALSE)</f>
        <v>0</v>
      </c>
      <c r="K422" s="106">
        <f t="shared" si="7"/>
        <v>0</v>
      </c>
    </row>
    <row r="423" spans="1:11" ht="135" x14ac:dyDescent="0.25">
      <c r="A423" s="139">
        <v>6101</v>
      </c>
      <c r="B423" s="139">
        <v>169</v>
      </c>
      <c r="C423" s="102" t="s">
        <v>3706</v>
      </c>
      <c r="D423" s="658" t="s">
        <v>244</v>
      </c>
      <c r="E423" s="658" t="s">
        <v>128</v>
      </c>
      <c r="F423" s="658" t="s">
        <v>129</v>
      </c>
      <c r="G423" s="658" t="s">
        <v>6304</v>
      </c>
      <c r="H423" s="85" t="s">
        <v>10</v>
      </c>
      <c r="I423" s="106">
        <v>104.05</v>
      </c>
      <c r="J423" s="106">
        <f>VLOOKUP(A423,CENIK!$A$2:$F$191,6,FALSE)</f>
        <v>0</v>
      </c>
      <c r="K423" s="106">
        <f t="shared" si="7"/>
        <v>0</v>
      </c>
    </row>
    <row r="424" spans="1:11" ht="120" x14ac:dyDescent="0.25">
      <c r="A424" s="139">
        <v>6202</v>
      </c>
      <c r="B424" s="139">
        <v>169</v>
      </c>
      <c r="C424" s="102" t="s">
        <v>3707</v>
      </c>
      <c r="D424" s="658" t="s">
        <v>244</v>
      </c>
      <c r="E424" s="658" t="s">
        <v>128</v>
      </c>
      <c r="F424" s="658" t="s">
        <v>132</v>
      </c>
      <c r="G424" s="658" t="s">
        <v>991</v>
      </c>
      <c r="H424" s="85" t="s">
        <v>6</v>
      </c>
      <c r="I424" s="106">
        <v>4</v>
      </c>
      <c r="J424" s="106">
        <f>VLOOKUP(A424,CENIK!$A$2:$F$191,6,FALSE)</f>
        <v>0</v>
      </c>
      <c r="K424" s="106">
        <f t="shared" ref="K424:K487" si="8">ROUND(J424*I424,2)</f>
        <v>0</v>
      </c>
    </row>
    <row r="425" spans="1:11" ht="120" x14ac:dyDescent="0.25">
      <c r="A425" s="139">
        <v>6253</v>
      </c>
      <c r="B425" s="139">
        <v>169</v>
      </c>
      <c r="C425" s="102" t="s">
        <v>3708</v>
      </c>
      <c r="D425" s="658" t="s">
        <v>244</v>
      </c>
      <c r="E425" s="658" t="s">
        <v>128</v>
      </c>
      <c r="F425" s="658" t="s">
        <v>132</v>
      </c>
      <c r="G425" s="658" t="s">
        <v>1004</v>
      </c>
      <c r="H425" s="85" t="s">
        <v>6</v>
      </c>
      <c r="I425" s="106">
        <v>4</v>
      </c>
      <c r="J425" s="106">
        <f>VLOOKUP(A425,CENIK!$A$2:$F$191,6,FALSE)</f>
        <v>0</v>
      </c>
      <c r="K425" s="106">
        <f t="shared" si="8"/>
        <v>0</v>
      </c>
    </row>
    <row r="426" spans="1:11" ht="30" x14ac:dyDescent="0.25">
      <c r="A426" s="139">
        <v>6258</v>
      </c>
      <c r="B426" s="139">
        <v>169</v>
      </c>
      <c r="C426" s="102" t="s">
        <v>3709</v>
      </c>
      <c r="D426" s="658" t="s">
        <v>244</v>
      </c>
      <c r="E426" s="658" t="s">
        <v>128</v>
      </c>
      <c r="F426" s="658" t="s">
        <v>132</v>
      </c>
      <c r="G426" s="658" t="s">
        <v>137</v>
      </c>
      <c r="H426" s="85" t="s">
        <v>6</v>
      </c>
      <c r="I426" s="106">
        <v>1</v>
      </c>
      <c r="J426" s="106">
        <f>VLOOKUP(A426,CENIK!$A$2:$F$191,6,FALSE)</f>
        <v>0</v>
      </c>
      <c r="K426" s="106">
        <f t="shared" si="8"/>
        <v>0</v>
      </c>
    </row>
    <row r="427" spans="1:11" ht="345" x14ac:dyDescent="0.25">
      <c r="A427" s="139">
        <v>6301</v>
      </c>
      <c r="B427" s="139">
        <v>169</v>
      </c>
      <c r="C427" s="102" t="s">
        <v>3710</v>
      </c>
      <c r="D427" s="658" t="s">
        <v>244</v>
      </c>
      <c r="E427" s="658" t="s">
        <v>128</v>
      </c>
      <c r="F427" s="658" t="s">
        <v>140</v>
      </c>
      <c r="G427" s="658" t="s">
        <v>1005</v>
      </c>
      <c r="H427" s="85" t="s">
        <v>6</v>
      </c>
      <c r="I427" s="106">
        <v>6</v>
      </c>
      <c r="J427" s="106">
        <f>VLOOKUP(A427,CENIK!$A$2:$F$191,6,FALSE)</f>
        <v>0</v>
      </c>
      <c r="K427" s="106">
        <f t="shared" si="8"/>
        <v>0</v>
      </c>
    </row>
    <row r="428" spans="1:11" ht="120" x14ac:dyDescent="0.25">
      <c r="A428" s="139">
        <v>6302</v>
      </c>
      <c r="B428" s="139">
        <v>169</v>
      </c>
      <c r="C428" s="102" t="s">
        <v>3711</v>
      </c>
      <c r="D428" s="658" t="s">
        <v>244</v>
      </c>
      <c r="E428" s="658" t="s">
        <v>128</v>
      </c>
      <c r="F428" s="658" t="s">
        <v>140</v>
      </c>
      <c r="G428" s="658" t="s">
        <v>141</v>
      </c>
      <c r="H428" s="85" t="s">
        <v>6</v>
      </c>
      <c r="I428" s="106">
        <v>6</v>
      </c>
      <c r="J428" s="106">
        <f>VLOOKUP(A428,CENIK!$A$2:$F$191,6,FALSE)</f>
        <v>0</v>
      </c>
      <c r="K428" s="106">
        <f t="shared" si="8"/>
        <v>0</v>
      </c>
    </row>
    <row r="429" spans="1:11" ht="30" x14ac:dyDescent="0.25">
      <c r="A429" s="139">
        <v>6501</v>
      </c>
      <c r="B429" s="139">
        <v>169</v>
      </c>
      <c r="C429" s="102" t="s">
        <v>3712</v>
      </c>
      <c r="D429" s="658" t="s">
        <v>244</v>
      </c>
      <c r="E429" s="658" t="s">
        <v>128</v>
      </c>
      <c r="F429" s="658" t="s">
        <v>147</v>
      </c>
      <c r="G429" s="658" t="s">
        <v>1007</v>
      </c>
      <c r="H429" s="85" t="s">
        <v>6</v>
      </c>
      <c r="I429" s="106">
        <v>4</v>
      </c>
      <c r="J429" s="106">
        <f>VLOOKUP(A429,CENIK!$A$2:$F$191,6,FALSE)</f>
        <v>0</v>
      </c>
      <c r="K429" s="106">
        <f t="shared" si="8"/>
        <v>0</v>
      </c>
    </row>
    <row r="430" spans="1:11" ht="30" x14ac:dyDescent="0.25">
      <c r="A430" s="139">
        <v>6502</v>
      </c>
      <c r="B430" s="139">
        <v>169</v>
      </c>
      <c r="C430" s="102" t="s">
        <v>3713</v>
      </c>
      <c r="D430" s="658" t="s">
        <v>244</v>
      </c>
      <c r="E430" s="658" t="s">
        <v>128</v>
      </c>
      <c r="F430" s="658" t="s">
        <v>147</v>
      </c>
      <c r="G430" s="658" t="s">
        <v>1008</v>
      </c>
      <c r="H430" s="85" t="s">
        <v>6</v>
      </c>
      <c r="I430" s="106">
        <v>1</v>
      </c>
      <c r="J430" s="106">
        <f>VLOOKUP(A430,CENIK!$A$2:$F$191,6,FALSE)</f>
        <v>0</v>
      </c>
      <c r="K430" s="106">
        <f t="shared" si="8"/>
        <v>0</v>
      </c>
    </row>
    <row r="431" spans="1:11" ht="45" x14ac:dyDescent="0.25">
      <c r="A431" s="139">
        <v>6503</v>
      </c>
      <c r="B431" s="139">
        <v>169</v>
      </c>
      <c r="C431" s="102" t="s">
        <v>3714</v>
      </c>
      <c r="D431" s="658" t="s">
        <v>244</v>
      </c>
      <c r="E431" s="658" t="s">
        <v>128</v>
      </c>
      <c r="F431" s="658" t="s">
        <v>147</v>
      </c>
      <c r="G431" s="658" t="s">
        <v>1009</v>
      </c>
      <c r="H431" s="85" t="s">
        <v>6</v>
      </c>
      <c r="I431" s="106">
        <v>10</v>
      </c>
      <c r="J431" s="106">
        <f>VLOOKUP(A431,CENIK!$A$2:$F$191,6,FALSE)</f>
        <v>0</v>
      </c>
      <c r="K431" s="106">
        <f t="shared" si="8"/>
        <v>0</v>
      </c>
    </row>
    <row r="432" spans="1:11" ht="75" x14ac:dyDescent="0.25">
      <c r="A432" s="139">
        <v>6512</v>
      </c>
      <c r="B432" s="139">
        <v>169</v>
      </c>
      <c r="C432" s="102" t="s">
        <v>3715</v>
      </c>
      <c r="D432" s="658" t="s">
        <v>244</v>
      </c>
      <c r="E432" s="658" t="s">
        <v>128</v>
      </c>
      <c r="F432" s="658" t="s">
        <v>147</v>
      </c>
      <c r="G432" s="658" t="s">
        <v>1015</v>
      </c>
      <c r="H432" s="85" t="s">
        <v>10</v>
      </c>
      <c r="I432" s="106">
        <v>16.399999999999999</v>
      </c>
      <c r="J432" s="106">
        <f>VLOOKUP(A432,CENIK!$A$2:$F$191,6,FALSE)</f>
        <v>125</v>
      </c>
      <c r="K432" s="106">
        <f t="shared" si="8"/>
        <v>2050</v>
      </c>
    </row>
    <row r="433" spans="1:11" ht="60" x14ac:dyDescent="0.25">
      <c r="A433" s="139">
        <v>1201</v>
      </c>
      <c r="B433" s="139">
        <v>165</v>
      </c>
      <c r="C433" s="102" t="s">
        <v>3716</v>
      </c>
      <c r="D433" s="658" t="s">
        <v>245</v>
      </c>
      <c r="E433" s="658" t="s">
        <v>7</v>
      </c>
      <c r="F433" s="658" t="s">
        <v>8</v>
      </c>
      <c r="G433" s="658" t="s">
        <v>9</v>
      </c>
      <c r="H433" s="85" t="s">
        <v>10</v>
      </c>
      <c r="I433" s="106">
        <v>78.2</v>
      </c>
      <c r="J433" s="106">
        <f>VLOOKUP(A433,CENIK!$A$2:$F$191,6,FALSE)</f>
        <v>0</v>
      </c>
      <c r="K433" s="106">
        <f t="shared" si="8"/>
        <v>0</v>
      </c>
    </row>
    <row r="434" spans="1:11" ht="45" x14ac:dyDescent="0.25">
      <c r="A434" s="139">
        <v>1202</v>
      </c>
      <c r="B434" s="139">
        <v>165</v>
      </c>
      <c r="C434" s="102" t="s">
        <v>3717</v>
      </c>
      <c r="D434" s="658" t="s">
        <v>245</v>
      </c>
      <c r="E434" s="658" t="s">
        <v>7</v>
      </c>
      <c r="F434" s="658" t="s">
        <v>8</v>
      </c>
      <c r="G434" s="658" t="s">
        <v>11</v>
      </c>
      <c r="H434" s="85" t="s">
        <v>12</v>
      </c>
      <c r="I434" s="106">
        <v>4</v>
      </c>
      <c r="J434" s="106">
        <f>VLOOKUP(A434,CENIK!$A$2:$F$191,6,FALSE)</f>
        <v>0</v>
      </c>
      <c r="K434" s="106">
        <f t="shared" si="8"/>
        <v>0</v>
      </c>
    </row>
    <row r="435" spans="1:11" ht="60" x14ac:dyDescent="0.25">
      <c r="A435" s="139">
        <v>1203</v>
      </c>
      <c r="B435" s="139">
        <v>165</v>
      </c>
      <c r="C435" s="102" t="s">
        <v>3718</v>
      </c>
      <c r="D435" s="658" t="s">
        <v>245</v>
      </c>
      <c r="E435" s="658" t="s">
        <v>7</v>
      </c>
      <c r="F435" s="658" t="s">
        <v>8</v>
      </c>
      <c r="G435" s="658" t="s">
        <v>941</v>
      </c>
      <c r="H435" s="85" t="s">
        <v>10</v>
      </c>
      <c r="I435" s="106">
        <v>78</v>
      </c>
      <c r="J435" s="106">
        <f>VLOOKUP(A435,CENIK!$A$2:$F$191,6,FALSE)</f>
        <v>0</v>
      </c>
      <c r="K435" s="106">
        <f t="shared" si="8"/>
        <v>0</v>
      </c>
    </row>
    <row r="436" spans="1:11" ht="75" x14ac:dyDescent="0.25">
      <c r="A436" s="139">
        <v>1211</v>
      </c>
      <c r="B436" s="139">
        <v>165</v>
      </c>
      <c r="C436" s="102" t="s">
        <v>3719</v>
      </c>
      <c r="D436" s="658" t="s">
        <v>245</v>
      </c>
      <c r="E436" s="658" t="s">
        <v>7</v>
      </c>
      <c r="F436" s="658" t="s">
        <v>8</v>
      </c>
      <c r="G436" s="658" t="s">
        <v>948</v>
      </c>
      <c r="H436" s="85" t="s">
        <v>14</v>
      </c>
      <c r="I436" s="106">
        <v>1</v>
      </c>
      <c r="J436" s="106">
        <f>VLOOKUP(A436,CENIK!$A$2:$F$191,6,FALSE)</f>
        <v>0</v>
      </c>
      <c r="K436" s="106">
        <f t="shared" si="8"/>
        <v>0</v>
      </c>
    </row>
    <row r="437" spans="1:11" ht="60" x14ac:dyDescent="0.25">
      <c r="A437" s="139">
        <v>1212</v>
      </c>
      <c r="B437" s="139">
        <v>165</v>
      </c>
      <c r="C437" s="102" t="s">
        <v>3720</v>
      </c>
      <c r="D437" s="658" t="s">
        <v>245</v>
      </c>
      <c r="E437" s="658" t="s">
        <v>7</v>
      </c>
      <c r="F437" s="658" t="s">
        <v>8</v>
      </c>
      <c r="G437" s="658" t="s">
        <v>949</v>
      </c>
      <c r="H437" s="85" t="s">
        <v>14</v>
      </c>
      <c r="I437" s="106">
        <v>1</v>
      </c>
      <c r="J437" s="106">
        <f>VLOOKUP(A437,CENIK!$A$2:$F$191,6,FALSE)</f>
        <v>0</v>
      </c>
      <c r="K437" s="106">
        <f t="shared" si="8"/>
        <v>0</v>
      </c>
    </row>
    <row r="438" spans="1:11" ht="45" x14ac:dyDescent="0.25">
      <c r="A438" s="139">
        <v>1301</v>
      </c>
      <c r="B438" s="139">
        <v>165</v>
      </c>
      <c r="C438" s="102" t="s">
        <v>3721</v>
      </c>
      <c r="D438" s="658" t="s">
        <v>245</v>
      </c>
      <c r="E438" s="658" t="s">
        <v>7</v>
      </c>
      <c r="F438" s="658" t="s">
        <v>16</v>
      </c>
      <c r="G438" s="658" t="s">
        <v>17</v>
      </c>
      <c r="H438" s="85" t="s">
        <v>10</v>
      </c>
      <c r="I438" s="106">
        <v>78.2</v>
      </c>
      <c r="J438" s="106">
        <f>VLOOKUP(A438,CENIK!$A$2:$F$191,6,FALSE)</f>
        <v>0</v>
      </c>
      <c r="K438" s="106">
        <f t="shared" si="8"/>
        <v>0</v>
      </c>
    </row>
    <row r="439" spans="1:11" ht="150" x14ac:dyDescent="0.25">
      <c r="A439" s="139">
        <v>1302</v>
      </c>
      <c r="B439" s="139">
        <v>165</v>
      </c>
      <c r="C439" s="102" t="s">
        <v>3722</v>
      </c>
      <c r="D439" s="658" t="s">
        <v>245</v>
      </c>
      <c r="E439" s="658" t="s">
        <v>7</v>
      </c>
      <c r="F439" s="658" t="s">
        <v>16</v>
      </c>
      <c r="G439" s="658" t="s">
        <v>952</v>
      </c>
      <c r="H439" s="85" t="s">
        <v>10</v>
      </c>
      <c r="I439" s="106">
        <v>78.2</v>
      </c>
      <c r="J439" s="106">
        <f>VLOOKUP(A439,CENIK!$A$2:$F$191,6,FALSE)</f>
        <v>0</v>
      </c>
      <c r="K439" s="106">
        <f t="shared" si="8"/>
        <v>0</v>
      </c>
    </row>
    <row r="440" spans="1:11" ht="60" x14ac:dyDescent="0.25">
      <c r="A440" s="139">
        <v>1307</v>
      </c>
      <c r="B440" s="139">
        <v>165</v>
      </c>
      <c r="C440" s="102" t="s">
        <v>3723</v>
      </c>
      <c r="D440" s="658" t="s">
        <v>245</v>
      </c>
      <c r="E440" s="658" t="s">
        <v>7</v>
      </c>
      <c r="F440" s="658" t="s">
        <v>16</v>
      </c>
      <c r="G440" s="658" t="s">
        <v>19</v>
      </c>
      <c r="H440" s="85" t="s">
        <v>6</v>
      </c>
      <c r="I440" s="106">
        <v>6</v>
      </c>
      <c r="J440" s="106">
        <f>VLOOKUP(A440,CENIK!$A$2:$F$191,6,FALSE)</f>
        <v>0</v>
      </c>
      <c r="K440" s="106">
        <f t="shared" si="8"/>
        <v>0</v>
      </c>
    </row>
    <row r="441" spans="1:11" ht="30" x14ac:dyDescent="0.25">
      <c r="A441" s="139">
        <v>1401</v>
      </c>
      <c r="B441" s="139">
        <v>165</v>
      </c>
      <c r="C441" s="102" t="s">
        <v>3724</v>
      </c>
      <c r="D441" s="658" t="s">
        <v>245</v>
      </c>
      <c r="E441" s="658" t="s">
        <v>7</v>
      </c>
      <c r="F441" s="658" t="s">
        <v>27</v>
      </c>
      <c r="G441" s="658" t="s">
        <v>955</v>
      </c>
      <c r="H441" s="85" t="s">
        <v>22</v>
      </c>
      <c r="I441" s="106">
        <v>5</v>
      </c>
      <c r="J441" s="106">
        <f>VLOOKUP(A441,CENIK!$A$2:$F$191,6,FALSE)</f>
        <v>0</v>
      </c>
      <c r="K441" s="106">
        <f t="shared" si="8"/>
        <v>0</v>
      </c>
    </row>
    <row r="442" spans="1:11" ht="30" x14ac:dyDescent="0.25">
      <c r="A442" s="139">
        <v>1402</v>
      </c>
      <c r="B442" s="139">
        <v>165</v>
      </c>
      <c r="C442" s="102" t="s">
        <v>3725</v>
      </c>
      <c r="D442" s="658" t="s">
        <v>245</v>
      </c>
      <c r="E442" s="658" t="s">
        <v>7</v>
      </c>
      <c r="F442" s="658" t="s">
        <v>27</v>
      </c>
      <c r="G442" s="658" t="s">
        <v>956</v>
      </c>
      <c r="H442" s="85" t="s">
        <v>22</v>
      </c>
      <c r="I442" s="106">
        <v>5</v>
      </c>
      <c r="J442" s="106">
        <f>VLOOKUP(A442,CENIK!$A$2:$F$191,6,FALSE)</f>
        <v>0</v>
      </c>
      <c r="K442" s="106">
        <f t="shared" si="8"/>
        <v>0</v>
      </c>
    </row>
    <row r="443" spans="1:11" ht="30" x14ac:dyDescent="0.25">
      <c r="A443" s="139">
        <v>1403</v>
      </c>
      <c r="B443" s="139">
        <v>165</v>
      </c>
      <c r="C443" s="102" t="s">
        <v>3726</v>
      </c>
      <c r="D443" s="658" t="s">
        <v>245</v>
      </c>
      <c r="E443" s="658" t="s">
        <v>7</v>
      </c>
      <c r="F443" s="658" t="s">
        <v>27</v>
      </c>
      <c r="G443" s="658" t="s">
        <v>957</v>
      </c>
      <c r="H443" s="85" t="s">
        <v>22</v>
      </c>
      <c r="I443" s="106">
        <v>5</v>
      </c>
      <c r="J443" s="106">
        <f>VLOOKUP(A443,CENIK!$A$2:$F$191,6,FALSE)</f>
        <v>0</v>
      </c>
      <c r="K443" s="106">
        <f t="shared" si="8"/>
        <v>0</v>
      </c>
    </row>
    <row r="444" spans="1:11" ht="45" x14ac:dyDescent="0.25">
      <c r="A444" s="139">
        <v>12309</v>
      </c>
      <c r="B444" s="139">
        <v>165</v>
      </c>
      <c r="C444" s="102" t="s">
        <v>3727</v>
      </c>
      <c r="D444" s="658" t="s">
        <v>245</v>
      </c>
      <c r="E444" s="658" t="s">
        <v>30</v>
      </c>
      <c r="F444" s="658" t="s">
        <v>31</v>
      </c>
      <c r="G444" s="658" t="s">
        <v>34</v>
      </c>
      <c r="H444" s="85" t="s">
        <v>33</v>
      </c>
      <c r="I444" s="106">
        <v>234.6</v>
      </c>
      <c r="J444" s="106">
        <f>VLOOKUP(A444,CENIK!$A$2:$F$191,6,FALSE)</f>
        <v>0</v>
      </c>
      <c r="K444" s="106">
        <f t="shared" si="8"/>
        <v>0</v>
      </c>
    </row>
    <row r="445" spans="1:11" ht="30" x14ac:dyDescent="0.25">
      <c r="A445" s="139">
        <v>12328</v>
      </c>
      <c r="B445" s="139">
        <v>165</v>
      </c>
      <c r="C445" s="102" t="s">
        <v>3728</v>
      </c>
      <c r="D445" s="658" t="s">
        <v>245</v>
      </c>
      <c r="E445" s="658" t="s">
        <v>30</v>
      </c>
      <c r="F445" s="658" t="s">
        <v>31</v>
      </c>
      <c r="G445" s="658" t="s">
        <v>37</v>
      </c>
      <c r="H445" s="85" t="s">
        <v>10</v>
      </c>
      <c r="I445" s="106">
        <v>156.4</v>
      </c>
      <c r="J445" s="106">
        <f>VLOOKUP(A445,CENIK!$A$2:$F$191,6,FALSE)</f>
        <v>0</v>
      </c>
      <c r="K445" s="106">
        <f t="shared" si="8"/>
        <v>0</v>
      </c>
    </row>
    <row r="446" spans="1:11" ht="60" x14ac:dyDescent="0.25">
      <c r="A446" s="139">
        <v>21106</v>
      </c>
      <c r="B446" s="139">
        <v>165</v>
      </c>
      <c r="C446" s="102" t="s">
        <v>3729</v>
      </c>
      <c r="D446" s="658" t="s">
        <v>245</v>
      </c>
      <c r="E446" s="658" t="s">
        <v>30</v>
      </c>
      <c r="F446" s="658" t="s">
        <v>31</v>
      </c>
      <c r="G446" s="658" t="s">
        <v>965</v>
      </c>
      <c r="H446" s="85" t="s">
        <v>24</v>
      </c>
      <c r="I446" s="106">
        <v>93.84</v>
      </c>
      <c r="J446" s="106">
        <f>VLOOKUP(A446,CENIK!$A$2:$F$191,6,FALSE)</f>
        <v>0</v>
      </c>
      <c r="K446" s="106">
        <f t="shared" si="8"/>
        <v>0</v>
      </c>
    </row>
    <row r="447" spans="1:11" ht="30" x14ac:dyDescent="0.25">
      <c r="A447" s="139">
        <v>22103</v>
      </c>
      <c r="B447" s="139">
        <v>165</v>
      </c>
      <c r="C447" s="102" t="s">
        <v>3730</v>
      </c>
      <c r="D447" s="658" t="s">
        <v>245</v>
      </c>
      <c r="E447" s="658" t="s">
        <v>30</v>
      </c>
      <c r="F447" s="658" t="s">
        <v>43</v>
      </c>
      <c r="G447" s="658" t="s">
        <v>48</v>
      </c>
      <c r="H447" s="85" t="s">
        <v>33</v>
      </c>
      <c r="I447" s="106">
        <v>234.6</v>
      </c>
      <c r="J447" s="106">
        <f>VLOOKUP(A447,CENIK!$A$2:$F$191,6,FALSE)</f>
        <v>0</v>
      </c>
      <c r="K447" s="106">
        <f t="shared" si="8"/>
        <v>0</v>
      </c>
    </row>
    <row r="448" spans="1:11" ht="30" x14ac:dyDescent="0.25">
      <c r="A448" s="139">
        <v>24405</v>
      </c>
      <c r="B448" s="139">
        <v>165</v>
      </c>
      <c r="C448" s="102" t="s">
        <v>3731</v>
      </c>
      <c r="D448" s="658" t="s">
        <v>245</v>
      </c>
      <c r="E448" s="658" t="s">
        <v>30</v>
      </c>
      <c r="F448" s="658" t="s">
        <v>43</v>
      </c>
      <c r="G448" s="658" t="s">
        <v>969</v>
      </c>
      <c r="H448" s="85" t="s">
        <v>24</v>
      </c>
      <c r="I448" s="106">
        <v>93.84</v>
      </c>
      <c r="J448" s="106">
        <f>VLOOKUP(A448,CENIK!$A$2:$F$191,6,FALSE)</f>
        <v>0</v>
      </c>
      <c r="K448" s="106">
        <f t="shared" si="8"/>
        <v>0</v>
      </c>
    </row>
    <row r="449" spans="1:11" ht="75" x14ac:dyDescent="0.25">
      <c r="A449" s="139">
        <v>31302</v>
      </c>
      <c r="B449" s="139">
        <v>165</v>
      </c>
      <c r="C449" s="102" t="s">
        <v>3732</v>
      </c>
      <c r="D449" s="658" t="s">
        <v>245</v>
      </c>
      <c r="E449" s="658" t="s">
        <v>30</v>
      </c>
      <c r="F449" s="658" t="s">
        <v>43</v>
      </c>
      <c r="G449" s="658" t="s">
        <v>971</v>
      </c>
      <c r="H449" s="85" t="s">
        <v>24</v>
      </c>
      <c r="I449" s="106">
        <v>46.92</v>
      </c>
      <c r="J449" s="106">
        <f>VLOOKUP(A449,CENIK!$A$2:$F$191,6,FALSE)</f>
        <v>0</v>
      </c>
      <c r="K449" s="106">
        <f t="shared" si="8"/>
        <v>0</v>
      </c>
    </row>
    <row r="450" spans="1:11" ht="30" x14ac:dyDescent="0.25">
      <c r="A450" s="139">
        <v>31602</v>
      </c>
      <c r="B450" s="139">
        <v>165</v>
      </c>
      <c r="C450" s="102" t="s">
        <v>3733</v>
      </c>
      <c r="D450" s="658" t="s">
        <v>245</v>
      </c>
      <c r="E450" s="658" t="s">
        <v>30</v>
      </c>
      <c r="F450" s="658" t="s">
        <v>43</v>
      </c>
      <c r="G450" s="658" t="s">
        <v>973</v>
      </c>
      <c r="H450" s="85" t="s">
        <v>33</v>
      </c>
      <c r="I450" s="106">
        <v>234.6</v>
      </c>
      <c r="J450" s="106">
        <f>VLOOKUP(A450,CENIK!$A$2:$F$191,6,FALSE)</f>
        <v>0</v>
      </c>
      <c r="K450" s="106">
        <f t="shared" si="8"/>
        <v>0</v>
      </c>
    </row>
    <row r="451" spans="1:11" ht="45" x14ac:dyDescent="0.25">
      <c r="A451" s="139">
        <v>32311</v>
      </c>
      <c r="B451" s="139">
        <v>165</v>
      </c>
      <c r="C451" s="102" t="s">
        <v>3734</v>
      </c>
      <c r="D451" s="658" t="s">
        <v>245</v>
      </c>
      <c r="E451" s="658" t="s">
        <v>30</v>
      </c>
      <c r="F451" s="658" t="s">
        <v>43</v>
      </c>
      <c r="G451" s="658" t="s">
        <v>975</v>
      </c>
      <c r="H451" s="85" t="s">
        <v>33</v>
      </c>
      <c r="I451" s="106">
        <v>234.6</v>
      </c>
      <c r="J451" s="106">
        <f>VLOOKUP(A451,CENIK!$A$2:$F$191,6,FALSE)</f>
        <v>0</v>
      </c>
      <c r="K451" s="106">
        <f t="shared" si="8"/>
        <v>0</v>
      </c>
    </row>
    <row r="452" spans="1:11" ht="60" x14ac:dyDescent="0.25">
      <c r="A452" s="139">
        <v>4101</v>
      </c>
      <c r="B452" s="139">
        <v>165</v>
      </c>
      <c r="C452" s="102" t="s">
        <v>3735</v>
      </c>
      <c r="D452" s="658" t="s">
        <v>245</v>
      </c>
      <c r="E452" s="658" t="s">
        <v>85</v>
      </c>
      <c r="F452" s="658" t="s">
        <v>86</v>
      </c>
      <c r="G452" s="658" t="s">
        <v>459</v>
      </c>
      <c r="H452" s="85" t="s">
        <v>33</v>
      </c>
      <c r="I452" s="106">
        <v>223.65</v>
      </c>
      <c r="J452" s="106">
        <f>VLOOKUP(A452,CENIK!$A$2:$F$191,6,FALSE)</f>
        <v>0</v>
      </c>
      <c r="K452" s="106">
        <f t="shared" si="8"/>
        <v>0</v>
      </c>
    </row>
    <row r="453" spans="1:11" ht="60" x14ac:dyDescent="0.25">
      <c r="A453" s="139">
        <v>4105</v>
      </c>
      <c r="B453" s="139">
        <v>165</v>
      </c>
      <c r="C453" s="102" t="s">
        <v>3736</v>
      </c>
      <c r="D453" s="658" t="s">
        <v>245</v>
      </c>
      <c r="E453" s="658" t="s">
        <v>85</v>
      </c>
      <c r="F453" s="658" t="s">
        <v>86</v>
      </c>
      <c r="G453" s="658" t="s">
        <v>982</v>
      </c>
      <c r="H453" s="85" t="s">
        <v>24</v>
      </c>
      <c r="I453" s="106">
        <v>20.53</v>
      </c>
      <c r="J453" s="106">
        <f>VLOOKUP(A453,CENIK!$A$2:$F$191,6,FALSE)</f>
        <v>0</v>
      </c>
      <c r="K453" s="106">
        <f t="shared" si="8"/>
        <v>0</v>
      </c>
    </row>
    <row r="454" spans="1:11" ht="45" x14ac:dyDescent="0.25">
      <c r="A454" s="139">
        <v>4106</v>
      </c>
      <c r="B454" s="139">
        <v>165</v>
      </c>
      <c r="C454" s="102" t="s">
        <v>3737</v>
      </c>
      <c r="D454" s="658" t="s">
        <v>245</v>
      </c>
      <c r="E454" s="658" t="s">
        <v>85</v>
      </c>
      <c r="F454" s="658" t="s">
        <v>86</v>
      </c>
      <c r="G454" s="658" t="s">
        <v>89</v>
      </c>
      <c r="H454" s="85" t="s">
        <v>24</v>
      </c>
      <c r="I454" s="106">
        <v>182.67</v>
      </c>
      <c r="J454" s="106">
        <f>VLOOKUP(A454,CENIK!$A$2:$F$191,6,FALSE)</f>
        <v>0</v>
      </c>
      <c r="K454" s="106">
        <f t="shared" si="8"/>
        <v>0</v>
      </c>
    </row>
    <row r="455" spans="1:11" ht="45" x14ac:dyDescent="0.25">
      <c r="A455" s="139">
        <v>4117</v>
      </c>
      <c r="B455" s="139">
        <v>165</v>
      </c>
      <c r="C455" s="102" t="s">
        <v>3738</v>
      </c>
      <c r="D455" s="658" t="s">
        <v>245</v>
      </c>
      <c r="E455" s="658" t="s">
        <v>85</v>
      </c>
      <c r="F455" s="658" t="s">
        <v>86</v>
      </c>
      <c r="G455" s="658" t="s">
        <v>94</v>
      </c>
      <c r="H455" s="85" t="s">
        <v>24</v>
      </c>
      <c r="I455" s="106">
        <v>8</v>
      </c>
      <c r="J455" s="106">
        <f>VLOOKUP(A455,CENIK!$A$2:$F$191,6,FALSE)</f>
        <v>0</v>
      </c>
      <c r="K455" s="106">
        <f t="shared" si="8"/>
        <v>0</v>
      </c>
    </row>
    <row r="456" spans="1:11" ht="45" x14ac:dyDescent="0.25">
      <c r="A456" s="139">
        <v>4121</v>
      </c>
      <c r="B456" s="139">
        <v>165</v>
      </c>
      <c r="C456" s="102" t="s">
        <v>3739</v>
      </c>
      <c r="D456" s="658" t="s">
        <v>245</v>
      </c>
      <c r="E456" s="658" t="s">
        <v>85</v>
      </c>
      <c r="F456" s="658" t="s">
        <v>86</v>
      </c>
      <c r="G456" s="658" t="s">
        <v>986</v>
      </c>
      <c r="H456" s="85" t="s">
        <v>24</v>
      </c>
      <c r="I456" s="106">
        <v>7</v>
      </c>
      <c r="J456" s="106">
        <f>VLOOKUP(A456,CENIK!$A$2:$F$191,6,FALSE)</f>
        <v>0</v>
      </c>
      <c r="K456" s="106">
        <f t="shared" si="8"/>
        <v>0</v>
      </c>
    </row>
    <row r="457" spans="1:11" ht="45" x14ac:dyDescent="0.25">
      <c r="A457" s="139">
        <v>4123</v>
      </c>
      <c r="B457" s="139">
        <v>165</v>
      </c>
      <c r="C457" s="102" t="s">
        <v>3740</v>
      </c>
      <c r="D457" s="658" t="s">
        <v>245</v>
      </c>
      <c r="E457" s="658" t="s">
        <v>85</v>
      </c>
      <c r="F457" s="658" t="s">
        <v>86</v>
      </c>
      <c r="G457" s="658" t="s">
        <v>988</v>
      </c>
      <c r="H457" s="85" t="s">
        <v>24</v>
      </c>
      <c r="I457" s="106">
        <v>20.53</v>
      </c>
      <c r="J457" s="106">
        <f>VLOOKUP(A457,CENIK!$A$2:$F$191,6,FALSE)</f>
        <v>0</v>
      </c>
      <c r="K457" s="106">
        <f t="shared" si="8"/>
        <v>0</v>
      </c>
    </row>
    <row r="458" spans="1:11" ht="30" x14ac:dyDescent="0.25">
      <c r="A458" s="139">
        <v>4202</v>
      </c>
      <c r="B458" s="139">
        <v>165</v>
      </c>
      <c r="C458" s="102" t="s">
        <v>3741</v>
      </c>
      <c r="D458" s="658" t="s">
        <v>245</v>
      </c>
      <c r="E458" s="658" t="s">
        <v>85</v>
      </c>
      <c r="F458" s="658" t="s">
        <v>98</v>
      </c>
      <c r="G458" s="658" t="s">
        <v>100</v>
      </c>
      <c r="H458" s="85" t="s">
        <v>33</v>
      </c>
      <c r="I458" s="106">
        <v>97.75</v>
      </c>
      <c r="J458" s="106">
        <f>VLOOKUP(A458,CENIK!$A$2:$F$191,6,FALSE)</f>
        <v>0</v>
      </c>
      <c r="K458" s="106">
        <f t="shared" si="8"/>
        <v>0</v>
      </c>
    </row>
    <row r="459" spans="1:11" ht="75" x14ac:dyDescent="0.25">
      <c r="A459" s="139">
        <v>4203</v>
      </c>
      <c r="B459" s="139">
        <v>165</v>
      </c>
      <c r="C459" s="102" t="s">
        <v>3742</v>
      </c>
      <c r="D459" s="658" t="s">
        <v>245</v>
      </c>
      <c r="E459" s="658" t="s">
        <v>85</v>
      </c>
      <c r="F459" s="658" t="s">
        <v>98</v>
      </c>
      <c r="G459" s="658" t="s">
        <v>101</v>
      </c>
      <c r="H459" s="85" t="s">
        <v>24</v>
      </c>
      <c r="I459" s="106">
        <v>9.7799999999999994</v>
      </c>
      <c r="J459" s="106">
        <f>VLOOKUP(A459,CENIK!$A$2:$F$191,6,FALSE)</f>
        <v>0</v>
      </c>
      <c r="K459" s="106">
        <f t="shared" si="8"/>
        <v>0</v>
      </c>
    </row>
    <row r="460" spans="1:11" ht="60" x14ac:dyDescent="0.25">
      <c r="A460" s="139">
        <v>4204</v>
      </c>
      <c r="B460" s="139">
        <v>165</v>
      </c>
      <c r="C460" s="102" t="s">
        <v>3743</v>
      </c>
      <c r="D460" s="658" t="s">
        <v>245</v>
      </c>
      <c r="E460" s="658" t="s">
        <v>85</v>
      </c>
      <c r="F460" s="658" t="s">
        <v>98</v>
      </c>
      <c r="G460" s="658" t="s">
        <v>102</v>
      </c>
      <c r="H460" s="85" t="s">
        <v>24</v>
      </c>
      <c r="I460" s="106">
        <v>49.92</v>
      </c>
      <c r="J460" s="106">
        <f>VLOOKUP(A460,CENIK!$A$2:$F$191,6,FALSE)</f>
        <v>0</v>
      </c>
      <c r="K460" s="106">
        <f t="shared" si="8"/>
        <v>0</v>
      </c>
    </row>
    <row r="461" spans="1:11" ht="60" x14ac:dyDescent="0.25">
      <c r="A461" s="139">
        <v>4206</v>
      </c>
      <c r="B461" s="139">
        <v>165</v>
      </c>
      <c r="C461" s="102" t="s">
        <v>3744</v>
      </c>
      <c r="D461" s="658" t="s">
        <v>245</v>
      </c>
      <c r="E461" s="658" t="s">
        <v>85</v>
      </c>
      <c r="F461" s="658" t="s">
        <v>98</v>
      </c>
      <c r="G461" s="658" t="s">
        <v>104</v>
      </c>
      <c r="H461" s="85" t="s">
        <v>24</v>
      </c>
      <c r="I461" s="106">
        <v>20.53</v>
      </c>
      <c r="J461" s="106">
        <f>VLOOKUP(A461,CENIK!$A$2:$F$191,6,FALSE)</f>
        <v>0</v>
      </c>
      <c r="K461" s="106">
        <f t="shared" si="8"/>
        <v>0</v>
      </c>
    </row>
    <row r="462" spans="1:11" ht="60" x14ac:dyDescent="0.25">
      <c r="A462" s="139">
        <v>4207</v>
      </c>
      <c r="B462" s="139">
        <v>165</v>
      </c>
      <c r="C462" s="102" t="s">
        <v>3745</v>
      </c>
      <c r="D462" s="658" t="s">
        <v>245</v>
      </c>
      <c r="E462" s="658" t="s">
        <v>85</v>
      </c>
      <c r="F462" s="658" t="s">
        <v>98</v>
      </c>
      <c r="G462" s="658" t="s">
        <v>990</v>
      </c>
      <c r="H462" s="85" t="s">
        <v>24</v>
      </c>
      <c r="I462" s="106">
        <v>5</v>
      </c>
      <c r="J462" s="106">
        <f>VLOOKUP(A462,CENIK!$A$2:$F$191,6,FALSE)</f>
        <v>0</v>
      </c>
      <c r="K462" s="106">
        <f t="shared" si="8"/>
        <v>0</v>
      </c>
    </row>
    <row r="463" spans="1:11" ht="45" x14ac:dyDescent="0.25">
      <c r="A463" s="139">
        <v>5101</v>
      </c>
      <c r="B463" s="139">
        <v>165</v>
      </c>
      <c r="C463" s="102" t="s">
        <v>3746</v>
      </c>
      <c r="D463" s="658" t="s">
        <v>245</v>
      </c>
      <c r="E463" s="658" t="s">
        <v>106</v>
      </c>
      <c r="F463" s="658" t="s">
        <v>107</v>
      </c>
      <c r="G463" s="658" t="s">
        <v>108</v>
      </c>
      <c r="H463" s="85" t="s">
        <v>6</v>
      </c>
      <c r="I463" s="106">
        <v>3</v>
      </c>
      <c r="J463" s="106">
        <f>VLOOKUP(A463,CENIK!$A$2:$F$191,6,FALSE)</f>
        <v>0</v>
      </c>
      <c r="K463" s="106">
        <f t="shared" si="8"/>
        <v>0</v>
      </c>
    </row>
    <row r="464" spans="1:11" ht="135" x14ac:dyDescent="0.25">
      <c r="A464" s="139">
        <v>6101</v>
      </c>
      <c r="B464" s="139">
        <v>165</v>
      </c>
      <c r="C464" s="102" t="s">
        <v>3747</v>
      </c>
      <c r="D464" s="658" t="s">
        <v>245</v>
      </c>
      <c r="E464" s="658" t="s">
        <v>128</v>
      </c>
      <c r="F464" s="658" t="s">
        <v>129</v>
      </c>
      <c r="G464" s="658" t="s">
        <v>6304</v>
      </c>
      <c r="H464" s="85" t="s">
        <v>10</v>
      </c>
      <c r="I464" s="106">
        <v>78.2</v>
      </c>
      <c r="J464" s="106">
        <f>VLOOKUP(A464,CENIK!$A$2:$F$191,6,FALSE)</f>
        <v>0</v>
      </c>
      <c r="K464" s="106">
        <f t="shared" si="8"/>
        <v>0</v>
      </c>
    </row>
    <row r="465" spans="1:11" ht="120" x14ac:dyDescent="0.25">
      <c r="A465" s="139">
        <v>6202</v>
      </c>
      <c r="B465" s="139">
        <v>165</v>
      </c>
      <c r="C465" s="102" t="s">
        <v>3748</v>
      </c>
      <c r="D465" s="658" t="s">
        <v>245</v>
      </c>
      <c r="E465" s="658" t="s">
        <v>128</v>
      </c>
      <c r="F465" s="658" t="s">
        <v>132</v>
      </c>
      <c r="G465" s="658" t="s">
        <v>991</v>
      </c>
      <c r="H465" s="85" t="s">
        <v>6</v>
      </c>
      <c r="I465" s="106">
        <v>4</v>
      </c>
      <c r="J465" s="106">
        <f>VLOOKUP(A465,CENIK!$A$2:$F$191,6,FALSE)</f>
        <v>0</v>
      </c>
      <c r="K465" s="106">
        <f t="shared" si="8"/>
        <v>0</v>
      </c>
    </row>
    <row r="466" spans="1:11" ht="120" x14ac:dyDescent="0.25">
      <c r="A466" s="139">
        <v>6253</v>
      </c>
      <c r="B466" s="139">
        <v>165</v>
      </c>
      <c r="C466" s="102" t="s">
        <v>3749</v>
      </c>
      <c r="D466" s="658" t="s">
        <v>245</v>
      </c>
      <c r="E466" s="658" t="s">
        <v>128</v>
      </c>
      <c r="F466" s="658" t="s">
        <v>132</v>
      </c>
      <c r="G466" s="658" t="s">
        <v>1004</v>
      </c>
      <c r="H466" s="85" t="s">
        <v>6</v>
      </c>
      <c r="I466" s="106">
        <v>4</v>
      </c>
      <c r="J466" s="106">
        <f>VLOOKUP(A466,CENIK!$A$2:$F$191,6,FALSE)</f>
        <v>0</v>
      </c>
      <c r="K466" s="106">
        <f t="shared" si="8"/>
        <v>0</v>
      </c>
    </row>
    <row r="467" spans="1:11" ht="30" x14ac:dyDescent="0.25">
      <c r="A467" s="139">
        <v>6258</v>
      </c>
      <c r="B467" s="139">
        <v>165</v>
      </c>
      <c r="C467" s="102" t="s">
        <v>3750</v>
      </c>
      <c r="D467" s="658" t="s">
        <v>245</v>
      </c>
      <c r="E467" s="658" t="s">
        <v>128</v>
      </c>
      <c r="F467" s="658" t="s">
        <v>132</v>
      </c>
      <c r="G467" s="658" t="s">
        <v>137</v>
      </c>
      <c r="H467" s="85" t="s">
        <v>6</v>
      </c>
      <c r="I467" s="106">
        <v>1</v>
      </c>
      <c r="J467" s="106">
        <f>VLOOKUP(A467,CENIK!$A$2:$F$191,6,FALSE)</f>
        <v>0</v>
      </c>
      <c r="K467" s="106">
        <f t="shared" si="8"/>
        <v>0</v>
      </c>
    </row>
    <row r="468" spans="1:11" ht="345" x14ac:dyDescent="0.25">
      <c r="A468" s="139">
        <v>6301</v>
      </c>
      <c r="B468" s="139">
        <v>165</v>
      </c>
      <c r="C468" s="102" t="s">
        <v>3751</v>
      </c>
      <c r="D468" s="658" t="s">
        <v>245</v>
      </c>
      <c r="E468" s="658" t="s">
        <v>128</v>
      </c>
      <c r="F468" s="658" t="s">
        <v>140</v>
      </c>
      <c r="G468" s="658" t="s">
        <v>1005</v>
      </c>
      <c r="H468" s="85" t="s">
        <v>6</v>
      </c>
      <c r="I468" s="106">
        <v>6</v>
      </c>
      <c r="J468" s="106">
        <f>VLOOKUP(A468,CENIK!$A$2:$F$191,6,FALSE)</f>
        <v>0</v>
      </c>
      <c r="K468" s="106">
        <f t="shared" si="8"/>
        <v>0</v>
      </c>
    </row>
    <row r="469" spans="1:11" ht="120" x14ac:dyDescent="0.25">
      <c r="A469" s="139">
        <v>6302</v>
      </c>
      <c r="B469" s="139">
        <v>165</v>
      </c>
      <c r="C469" s="102" t="s">
        <v>3752</v>
      </c>
      <c r="D469" s="658" t="s">
        <v>245</v>
      </c>
      <c r="E469" s="658" t="s">
        <v>128</v>
      </c>
      <c r="F469" s="658" t="s">
        <v>140</v>
      </c>
      <c r="G469" s="658" t="s">
        <v>141</v>
      </c>
      <c r="H469" s="85" t="s">
        <v>6</v>
      </c>
      <c r="I469" s="106">
        <v>6</v>
      </c>
      <c r="J469" s="106">
        <f>VLOOKUP(A469,CENIK!$A$2:$F$191,6,FALSE)</f>
        <v>0</v>
      </c>
      <c r="K469" s="106">
        <f t="shared" si="8"/>
        <v>0</v>
      </c>
    </row>
    <row r="470" spans="1:11" ht="30" x14ac:dyDescent="0.25">
      <c r="A470" s="139">
        <v>6502</v>
      </c>
      <c r="B470" s="139">
        <v>165</v>
      </c>
      <c r="C470" s="102" t="s">
        <v>3753</v>
      </c>
      <c r="D470" s="658" t="s">
        <v>245</v>
      </c>
      <c r="E470" s="658" t="s">
        <v>128</v>
      </c>
      <c r="F470" s="658" t="s">
        <v>147</v>
      </c>
      <c r="G470" s="658" t="s">
        <v>1008</v>
      </c>
      <c r="H470" s="85" t="s">
        <v>6</v>
      </c>
      <c r="I470" s="106">
        <v>1</v>
      </c>
      <c r="J470" s="106">
        <f>VLOOKUP(A470,CENIK!$A$2:$F$191,6,FALSE)</f>
        <v>0</v>
      </c>
      <c r="K470" s="106">
        <f t="shared" si="8"/>
        <v>0</v>
      </c>
    </row>
    <row r="471" spans="1:11" ht="45" x14ac:dyDescent="0.25">
      <c r="A471" s="139">
        <v>6503</v>
      </c>
      <c r="B471" s="139">
        <v>165</v>
      </c>
      <c r="C471" s="102" t="s">
        <v>3754</v>
      </c>
      <c r="D471" s="658" t="s">
        <v>245</v>
      </c>
      <c r="E471" s="658" t="s">
        <v>128</v>
      </c>
      <c r="F471" s="658" t="s">
        <v>147</v>
      </c>
      <c r="G471" s="658" t="s">
        <v>1009</v>
      </c>
      <c r="H471" s="85" t="s">
        <v>6</v>
      </c>
      <c r="I471" s="106">
        <v>6</v>
      </c>
      <c r="J471" s="106">
        <f>VLOOKUP(A471,CENIK!$A$2:$F$191,6,FALSE)</f>
        <v>0</v>
      </c>
      <c r="K471" s="106">
        <f t="shared" si="8"/>
        <v>0</v>
      </c>
    </row>
    <row r="472" spans="1:11" ht="60" x14ac:dyDescent="0.25">
      <c r="A472" s="139">
        <v>1201</v>
      </c>
      <c r="B472" s="139">
        <v>166</v>
      </c>
      <c r="C472" s="102" t="s">
        <v>3755</v>
      </c>
      <c r="D472" s="658" t="s">
        <v>246</v>
      </c>
      <c r="E472" s="658" t="s">
        <v>7</v>
      </c>
      <c r="F472" s="658" t="s">
        <v>8</v>
      </c>
      <c r="G472" s="658" t="s">
        <v>9</v>
      </c>
      <c r="H472" s="85" t="s">
        <v>10</v>
      </c>
      <c r="I472" s="106">
        <v>262.52</v>
      </c>
      <c r="J472" s="106">
        <f>VLOOKUP(A472,CENIK!$A$2:$F$191,6,FALSE)</f>
        <v>0</v>
      </c>
      <c r="K472" s="106">
        <f t="shared" si="8"/>
        <v>0</v>
      </c>
    </row>
    <row r="473" spans="1:11" ht="45" x14ac:dyDescent="0.25">
      <c r="A473" s="139">
        <v>1202</v>
      </c>
      <c r="B473" s="139">
        <v>166</v>
      </c>
      <c r="C473" s="102" t="s">
        <v>3756</v>
      </c>
      <c r="D473" s="658" t="s">
        <v>246</v>
      </c>
      <c r="E473" s="658" t="s">
        <v>7</v>
      </c>
      <c r="F473" s="658" t="s">
        <v>8</v>
      </c>
      <c r="G473" s="658" t="s">
        <v>11</v>
      </c>
      <c r="H473" s="85" t="s">
        <v>12</v>
      </c>
      <c r="I473" s="106">
        <v>8</v>
      </c>
      <c r="J473" s="106">
        <f>VLOOKUP(A473,CENIK!$A$2:$F$191,6,FALSE)</f>
        <v>0</v>
      </c>
      <c r="K473" s="106">
        <f t="shared" si="8"/>
        <v>0</v>
      </c>
    </row>
    <row r="474" spans="1:11" ht="60" x14ac:dyDescent="0.25">
      <c r="A474" s="139">
        <v>1203</v>
      </c>
      <c r="B474" s="139">
        <v>166</v>
      </c>
      <c r="C474" s="102" t="s">
        <v>3757</v>
      </c>
      <c r="D474" s="658" t="s">
        <v>246</v>
      </c>
      <c r="E474" s="658" t="s">
        <v>7</v>
      </c>
      <c r="F474" s="658" t="s">
        <v>8</v>
      </c>
      <c r="G474" s="658" t="s">
        <v>941</v>
      </c>
      <c r="H474" s="85" t="s">
        <v>10</v>
      </c>
      <c r="I474" s="106">
        <v>262</v>
      </c>
      <c r="J474" s="106">
        <f>VLOOKUP(A474,CENIK!$A$2:$F$191,6,FALSE)</f>
        <v>0</v>
      </c>
      <c r="K474" s="106">
        <f t="shared" si="8"/>
        <v>0</v>
      </c>
    </row>
    <row r="475" spans="1:11" ht="60" x14ac:dyDescent="0.25">
      <c r="A475" s="139">
        <v>1205</v>
      </c>
      <c r="B475" s="139">
        <v>166</v>
      </c>
      <c r="C475" s="102" t="s">
        <v>3758</v>
      </c>
      <c r="D475" s="658" t="s">
        <v>246</v>
      </c>
      <c r="E475" s="658" t="s">
        <v>7</v>
      </c>
      <c r="F475" s="658" t="s">
        <v>8</v>
      </c>
      <c r="G475" s="658" t="s">
        <v>942</v>
      </c>
      <c r="H475" s="85" t="s">
        <v>14</v>
      </c>
      <c r="I475" s="106">
        <v>1</v>
      </c>
      <c r="J475" s="106">
        <f>VLOOKUP(A475,CENIK!$A$2:$F$191,6,FALSE)</f>
        <v>0</v>
      </c>
      <c r="K475" s="106">
        <f t="shared" si="8"/>
        <v>0</v>
      </c>
    </row>
    <row r="476" spans="1:11" ht="75" x14ac:dyDescent="0.25">
      <c r="A476" s="139">
        <v>1211</v>
      </c>
      <c r="B476" s="139">
        <v>166</v>
      </c>
      <c r="C476" s="102" t="s">
        <v>3759</v>
      </c>
      <c r="D476" s="658" t="s">
        <v>246</v>
      </c>
      <c r="E476" s="658" t="s">
        <v>7</v>
      </c>
      <c r="F476" s="658" t="s">
        <v>8</v>
      </c>
      <c r="G476" s="658" t="s">
        <v>948</v>
      </c>
      <c r="H476" s="85" t="s">
        <v>14</v>
      </c>
      <c r="I476" s="106">
        <v>1</v>
      </c>
      <c r="J476" s="106">
        <f>VLOOKUP(A476,CENIK!$A$2:$F$191,6,FALSE)</f>
        <v>0</v>
      </c>
      <c r="K476" s="106">
        <f t="shared" si="8"/>
        <v>0</v>
      </c>
    </row>
    <row r="477" spans="1:11" ht="60" x14ac:dyDescent="0.25">
      <c r="A477" s="139">
        <v>1212</v>
      </c>
      <c r="B477" s="139">
        <v>166</v>
      </c>
      <c r="C477" s="102" t="s">
        <v>3760</v>
      </c>
      <c r="D477" s="658" t="s">
        <v>246</v>
      </c>
      <c r="E477" s="658" t="s">
        <v>7</v>
      </c>
      <c r="F477" s="658" t="s">
        <v>8</v>
      </c>
      <c r="G477" s="658" t="s">
        <v>949</v>
      </c>
      <c r="H477" s="85" t="s">
        <v>14</v>
      </c>
      <c r="I477" s="106">
        <v>1</v>
      </c>
      <c r="J477" s="106">
        <f>VLOOKUP(A477,CENIK!$A$2:$F$191,6,FALSE)</f>
        <v>0</v>
      </c>
      <c r="K477" s="106">
        <f t="shared" si="8"/>
        <v>0</v>
      </c>
    </row>
    <row r="478" spans="1:11" ht="45" x14ac:dyDescent="0.25">
      <c r="A478" s="139">
        <v>1301</v>
      </c>
      <c r="B478" s="139">
        <v>166</v>
      </c>
      <c r="C478" s="102" t="s">
        <v>3761</v>
      </c>
      <c r="D478" s="658" t="s">
        <v>246</v>
      </c>
      <c r="E478" s="658" t="s">
        <v>7</v>
      </c>
      <c r="F478" s="658" t="s">
        <v>16</v>
      </c>
      <c r="G478" s="658" t="s">
        <v>17</v>
      </c>
      <c r="H478" s="85" t="s">
        <v>10</v>
      </c>
      <c r="I478" s="106">
        <v>262.52</v>
      </c>
      <c r="J478" s="106">
        <f>VLOOKUP(A478,CENIK!$A$2:$F$191,6,FALSE)</f>
        <v>0</v>
      </c>
      <c r="K478" s="106">
        <f t="shared" si="8"/>
        <v>0</v>
      </c>
    </row>
    <row r="479" spans="1:11" ht="150" x14ac:dyDescent="0.25">
      <c r="A479" s="139">
        <v>1302</v>
      </c>
      <c r="B479" s="139">
        <v>166</v>
      </c>
      <c r="C479" s="102" t="s">
        <v>3762</v>
      </c>
      <c r="D479" s="658" t="s">
        <v>246</v>
      </c>
      <c r="E479" s="658" t="s">
        <v>7</v>
      </c>
      <c r="F479" s="658" t="s">
        <v>16</v>
      </c>
      <c r="G479" s="658" t="s">
        <v>952</v>
      </c>
      <c r="H479" s="85" t="s">
        <v>10</v>
      </c>
      <c r="I479" s="106">
        <v>262.52</v>
      </c>
      <c r="J479" s="106">
        <f>VLOOKUP(A479,CENIK!$A$2:$F$191,6,FALSE)</f>
        <v>0</v>
      </c>
      <c r="K479" s="106">
        <f t="shared" si="8"/>
        <v>0</v>
      </c>
    </row>
    <row r="480" spans="1:11" ht="60" x14ac:dyDescent="0.25">
      <c r="A480" s="139">
        <v>1307</v>
      </c>
      <c r="B480" s="139">
        <v>166</v>
      </c>
      <c r="C480" s="102" t="s">
        <v>3763</v>
      </c>
      <c r="D480" s="658" t="s">
        <v>246</v>
      </c>
      <c r="E480" s="658" t="s">
        <v>7</v>
      </c>
      <c r="F480" s="658" t="s">
        <v>16</v>
      </c>
      <c r="G480" s="658" t="s">
        <v>19</v>
      </c>
      <c r="H480" s="85" t="s">
        <v>6</v>
      </c>
      <c r="I480" s="106">
        <v>11</v>
      </c>
      <c r="J480" s="106">
        <f>VLOOKUP(A480,CENIK!$A$2:$F$191,6,FALSE)</f>
        <v>0</v>
      </c>
      <c r="K480" s="106">
        <f t="shared" si="8"/>
        <v>0</v>
      </c>
    </row>
    <row r="481" spans="1:11" ht="60" x14ac:dyDescent="0.25">
      <c r="A481" s="139">
        <v>1310</v>
      </c>
      <c r="B481" s="139">
        <v>166</v>
      </c>
      <c r="C481" s="102" t="s">
        <v>3764</v>
      </c>
      <c r="D481" s="658" t="s">
        <v>246</v>
      </c>
      <c r="E481" s="658" t="s">
        <v>7</v>
      </c>
      <c r="F481" s="658" t="s">
        <v>16</v>
      </c>
      <c r="G481" s="658" t="s">
        <v>23</v>
      </c>
      <c r="H481" s="85" t="s">
        <v>24</v>
      </c>
      <c r="I481" s="106">
        <v>367.53</v>
      </c>
      <c r="J481" s="106">
        <f>VLOOKUP(A481,CENIK!$A$2:$F$191,6,FALSE)</f>
        <v>0</v>
      </c>
      <c r="K481" s="106">
        <f t="shared" si="8"/>
        <v>0</v>
      </c>
    </row>
    <row r="482" spans="1:11" ht="30" x14ac:dyDescent="0.25">
      <c r="A482" s="139">
        <v>1401</v>
      </c>
      <c r="B482" s="139">
        <v>166</v>
      </c>
      <c r="C482" s="102" t="s">
        <v>3765</v>
      </c>
      <c r="D482" s="658" t="s">
        <v>246</v>
      </c>
      <c r="E482" s="658" t="s">
        <v>7</v>
      </c>
      <c r="F482" s="658" t="s">
        <v>27</v>
      </c>
      <c r="G482" s="658" t="s">
        <v>955</v>
      </c>
      <c r="H482" s="85" t="s">
        <v>22</v>
      </c>
      <c r="I482" s="106">
        <v>15</v>
      </c>
      <c r="J482" s="106">
        <f>VLOOKUP(A482,CENIK!$A$2:$F$191,6,FALSE)</f>
        <v>0</v>
      </c>
      <c r="K482" s="106">
        <f t="shared" si="8"/>
        <v>0</v>
      </c>
    </row>
    <row r="483" spans="1:11" ht="30" x14ac:dyDescent="0.25">
      <c r="A483" s="139">
        <v>1402</v>
      </c>
      <c r="B483" s="139">
        <v>166</v>
      </c>
      <c r="C483" s="102" t="s">
        <v>3766</v>
      </c>
      <c r="D483" s="658" t="s">
        <v>246</v>
      </c>
      <c r="E483" s="658" t="s">
        <v>7</v>
      </c>
      <c r="F483" s="658" t="s">
        <v>27</v>
      </c>
      <c r="G483" s="658" t="s">
        <v>956</v>
      </c>
      <c r="H483" s="85" t="s">
        <v>22</v>
      </c>
      <c r="I483" s="106">
        <v>15</v>
      </c>
      <c r="J483" s="106">
        <f>VLOOKUP(A483,CENIK!$A$2:$F$191,6,FALSE)</f>
        <v>0</v>
      </c>
      <c r="K483" s="106">
        <f t="shared" si="8"/>
        <v>0</v>
      </c>
    </row>
    <row r="484" spans="1:11" ht="30" x14ac:dyDescent="0.25">
      <c r="A484" s="139">
        <v>1403</v>
      </c>
      <c r="B484" s="139">
        <v>166</v>
      </c>
      <c r="C484" s="102" t="s">
        <v>3767</v>
      </c>
      <c r="D484" s="658" t="s">
        <v>246</v>
      </c>
      <c r="E484" s="658" t="s">
        <v>7</v>
      </c>
      <c r="F484" s="658" t="s">
        <v>27</v>
      </c>
      <c r="G484" s="658" t="s">
        <v>957</v>
      </c>
      <c r="H484" s="85" t="s">
        <v>22</v>
      </c>
      <c r="I484" s="106">
        <v>15</v>
      </c>
      <c r="J484" s="106">
        <f>VLOOKUP(A484,CENIK!$A$2:$F$191,6,FALSE)</f>
        <v>0</v>
      </c>
      <c r="K484" s="106">
        <f t="shared" si="8"/>
        <v>0</v>
      </c>
    </row>
    <row r="485" spans="1:11" ht="45" x14ac:dyDescent="0.25">
      <c r="A485" s="139">
        <v>12309</v>
      </c>
      <c r="B485" s="139">
        <v>166</v>
      </c>
      <c r="C485" s="102" t="s">
        <v>3768</v>
      </c>
      <c r="D485" s="658" t="s">
        <v>246</v>
      </c>
      <c r="E485" s="658" t="s">
        <v>30</v>
      </c>
      <c r="F485" s="658" t="s">
        <v>31</v>
      </c>
      <c r="G485" s="658" t="s">
        <v>34</v>
      </c>
      <c r="H485" s="85" t="s">
        <v>33</v>
      </c>
      <c r="I485" s="106">
        <v>250</v>
      </c>
      <c r="J485" s="106">
        <f>VLOOKUP(A485,CENIK!$A$2:$F$191,6,FALSE)</f>
        <v>0</v>
      </c>
      <c r="K485" s="106">
        <f t="shared" si="8"/>
        <v>0</v>
      </c>
    </row>
    <row r="486" spans="1:11" ht="30" x14ac:dyDescent="0.25">
      <c r="A486" s="139">
        <v>12328</v>
      </c>
      <c r="B486" s="139">
        <v>166</v>
      </c>
      <c r="C486" s="102" t="s">
        <v>3769</v>
      </c>
      <c r="D486" s="658" t="s">
        <v>246</v>
      </c>
      <c r="E486" s="658" t="s">
        <v>30</v>
      </c>
      <c r="F486" s="658" t="s">
        <v>31</v>
      </c>
      <c r="G486" s="658" t="s">
        <v>37</v>
      </c>
      <c r="H486" s="85" t="s">
        <v>10</v>
      </c>
      <c r="I486" s="106">
        <v>50</v>
      </c>
      <c r="J486" s="106">
        <f>VLOOKUP(A486,CENIK!$A$2:$F$191,6,FALSE)</f>
        <v>0</v>
      </c>
      <c r="K486" s="106">
        <f t="shared" si="8"/>
        <v>0</v>
      </c>
    </row>
    <row r="487" spans="1:11" ht="60" x14ac:dyDescent="0.25">
      <c r="A487" s="139">
        <v>21106</v>
      </c>
      <c r="B487" s="139">
        <v>166</v>
      </c>
      <c r="C487" s="102" t="s">
        <v>3770</v>
      </c>
      <c r="D487" s="658" t="s">
        <v>246</v>
      </c>
      <c r="E487" s="658" t="s">
        <v>30</v>
      </c>
      <c r="F487" s="658" t="s">
        <v>31</v>
      </c>
      <c r="G487" s="658" t="s">
        <v>965</v>
      </c>
      <c r="H487" s="85" t="s">
        <v>24</v>
      </c>
      <c r="I487" s="106">
        <v>210.02</v>
      </c>
      <c r="J487" s="106">
        <f>VLOOKUP(A487,CENIK!$A$2:$F$191,6,FALSE)</f>
        <v>0</v>
      </c>
      <c r="K487" s="106">
        <f t="shared" si="8"/>
        <v>0</v>
      </c>
    </row>
    <row r="488" spans="1:11" ht="30" x14ac:dyDescent="0.25">
      <c r="A488" s="139">
        <v>22103</v>
      </c>
      <c r="B488" s="139">
        <v>166</v>
      </c>
      <c r="C488" s="102" t="s">
        <v>3771</v>
      </c>
      <c r="D488" s="658" t="s">
        <v>246</v>
      </c>
      <c r="E488" s="658" t="s">
        <v>30</v>
      </c>
      <c r="F488" s="658" t="s">
        <v>43</v>
      </c>
      <c r="G488" s="658" t="s">
        <v>48</v>
      </c>
      <c r="H488" s="85" t="s">
        <v>33</v>
      </c>
      <c r="I488" s="106">
        <v>525.04</v>
      </c>
      <c r="J488" s="106">
        <f>VLOOKUP(A488,CENIK!$A$2:$F$191,6,FALSE)</f>
        <v>0</v>
      </c>
      <c r="K488" s="106">
        <f t="shared" ref="K488:K551" si="9">ROUND(J488*I488,2)</f>
        <v>0</v>
      </c>
    </row>
    <row r="489" spans="1:11" ht="30" x14ac:dyDescent="0.25">
      <c r="A489" s="139">
        <v>24405</v>
      </c>
      <c r="B489" s="139">
        <v>166</v>
      </c>
      <c r="C489" s="102" t="s">
        <v>3772</v>
      </c>
      <c r="D489" s="658" t="s">
        <v>246</v>
      </c>
      <c r="E489" s="658" t="s">
        <v>30</v>
      </c>
      <c r="F489" s="658" t="s">
        <v>43</v>
      </c>
      <c r="G489" s="658" t="s">
        <v>969</v>
      </c>
      <c r="H489" s="85" t="s">
        <v>24</v>
      </c>
      <c r="I489" s="106">
        <v>210.02</v>
      </c>
      <c r="J489" s="106">
        <f>VLOOKUP(A489,CENIK!$A$2:$F$191,6,FALSE)</f>
        <v>0</v>
      </c>
      <c r="K489" s="106">
        <f t="shared" si="9"/>
        <v>0</v>
      </c>
    </row>
    <row r="490" spans="1:11" ht="75" x14ac:dyDescent="0.25">
      <c r="A490" s="139">
        <v>31302</v>
      </c>
      <c r="B490" s="139">
        <v>166</v>
      </c>
      <c r="C490" s="102" t="s">
        <v>3773</v>
      </c>
      <c r="D490" s="658" t="s">
        <v>246</v>
      </c>
      <c r="E490" s="658" t="s">
        <v>30</v>
      </c>
      <c r="F490" s="658" t="s">
        <v>43</v>
      </c>
      <c r="G490" s="658" t="s">
        <v>971</v>
      </c>
      <c r="H490" s="85" t="s">
        <v>24</v>
      </c>
      <c r="I490" s="106">
        <v>250</v>
      </c>
      <c r="J490" s="106">
        <f>VLOOKUP(A490,CENIK!$A$2:$F$191,6,FALSE)</f>
        <v>0</v>
      </c>
      <c r="K490" s="106">
        <f t="shared" si="9"/>
        <v>0</v>
      </c>
    </row>
    <row r="491" spans="1:11" ht="30" x14ac:dyDescent="0.25">
      <c r="A491" s="139">
        <v>31602</v>
      </c>
      <c r="B491" s="139">
        <v>166</v>
      </c>
      <c r="C491" s="102" t="s">
        <v>3774</v>
      </c>
      <c r="D491" s="658" t="s">
        <v>246</v>
      </c>
      <c r="E491" s="658" t="s">
        <v>30</v>
      </c>
      <c r="F491" s="658" t="s">
        <v>43</v>
      </c>
      <c r="G491" s="658" t="s">
        <v>973</v>
      </c>
      <c r="H491" s="85" t="s">
        <v>33</v>
      </c>
      <c r="I491" s="106">
        <v>250</v>
      </c>
      <c r="J491" s="106">
        <f>VLOOKUP(A491,CENIK!$A$2:$F$191,6,FALSE)</f>
        <v>0</v>
      </c>
      <c r="K491" s="106">
        <f t="shared" si="9"/>
        <v>0</v>
      </c>
    </row>
    <row r="492" spans="1:11" ht="45" x14ac:dyDescent="0.25">
      <c r="A492" s="139">
        <v>32311</v>
      </c>
      <c r="B492" s="139">
        <v>166</v>
      </c>
      <c r="C492" s="102" t="s">
        <v>3775</v>
      </c>
      <c r="D492" s="658" t="s">
        <v>246</v>
      </c>
      <c r="E492" s="658" t="s">
        <v>30</v>
      </c>
      <c r="F492" s="658" t="s">
        <v>43</v>
      </c>
      <c r="G492" s="658" t="s">
        <v>975</v>
      </c>
      <c r="H492" s="85" t="s">
        <v>33</v>
      </c>
      <c r="I492" s="106">
        <v>250</v>
      </c>
      <c r="J492" s="106">
        <f>VLOOKUP(A492,CENIK!$A$2:$F$191,6,FALSE)</f>
        <v>0</v>
      </c>
      <c r="K492" s="106">
        <f t="shared" si="9"/>
        <v>0</v>
      </c>
    </row>
    <row r="493" spans="1:11" ht="45" x14ac:dyDescent="0.25">
      <c r="A493" s="139">
        <v>3103</v>
      </c>
      <c r="B493" s="139">
        <v>166</v>
      </c>
      <c r="C493" s="102" t="s">
        <v>3776</v>
      </c>
      <c r="D493" s="658" t="s">
        <v>246</v>
      </c>
      <c r="E493" s="658" t="s">
        <v>64</v>
      </c>
      <c r="F493" s="658" t="s">
        <v>65</v>
      </c>
      <c r="G493" s="658" t="s">
        <v>67</v>
      </c>
      <c r="H493" s="85" t="s">
        <v>10</v>
      </c>
      <c r="I493" s="106">
        <v>25</v>
      </c>
      <c r="J493" s="106">
        <f>VLOOKUP(A493,CENIK!$A$2:$F$191,6,FALSE)</f>
        <v>0</v>
      </c>
      <c r="K493" s="106">
        <f t="shared" si="9"/>
        <v>0</v>
      </c>
    </row>
    <row r="494" spans="1:11" ht="75" x14ac:dyDescent="0.25">
      <c r="A494" s="139">
        <v>3303</v>
      </c>
      <c r="B494" s="139">
        <v>166</v>
      </c>
      <c r="C494" s="102" t="s">
        <v>3777</v>
      </c>
      <c r="D494" s="658" t="s">
        <v>246</v>
      </c>
      <c r="E494" s="658" t="s">
        <v>64</v>
      </c>
      <c r="F494" s="658" t="s">
        <v>77</v>
      </c>
      <c r="G494" s="658" t="s">
        <v>980</v>
      </c>
      <c r="H494" s="85" t="s">
        <v>10</v>
      </c>
      <c r="I494" s="106">
        <v>10</v>
      </c>
      <c r="J494" s="106">
        <f>VLOOKUP(A494,CENIK!$A$2:$F$191,6,FALSE)</f>
        <v>0</v>
      </c>
      <c r="K494" s="106">
        <f t="shared" si="9"/>
        <v>0</v>
      </c>
    </row>
    <row r="495" spans="1:11" ht="45" x14ac:dyDescent="0.25">
      <c r="A495" s="139">
        <v>3311</v>
      </c>
      <c r="B495" s="139">
        <v>166</v>
      </c>
      <c r="C495" s="102" t="s">
        <v>3778</v>
      </c>
      <c r="D495" s="658" t="s">
        <v>246</v>
      </c>
      <c r="E495" s="658" t="s">
        <v>64</v>
      </c>
      <c r="F495" s="658" t="s">
        <v>77</v>
      </c>
      <c r="G495" s="658" t="s">
        <v>81</v>
      </c>
      <c r="H495" s="85" t="s">
        <v>10</v>
      </c>
      <c r="I495" s="106">
        <v>2</v>
      </c>
      <c r="J495" s="106">
        <f>VLOOKUP(A495,CENIK!$A$2:$F$191,6,FALSE)</f>
        <v>0</v>
      </c>
      <c r="K495" s="106">
        <f t="shared" si="9"/>
        <v>0</v>
      </c>
    </row>
    <row r="496" spans="1:11" ht="60" x14ac:dyDescent="0.25">
      <c r="A496" s="139">
        <v>4101</v>
      </c>
      <c r="B496" s="139">
        <v>166</v>
      </c>
      <c r="C496" s="102" t="s">
        <v>3779</v>
      </c>
      <c r="D496" s="658" t="s">
        <v>246</v>
      </c>
      <c r="E496" s="658" t="s">
        <v>85</v>
      </c>
      <c r="F496" s="658" t="s">
        <v>86</v>
      </c>
      <c r="G496" s="658" t="s">
        <v>459</v>
      </c>
      <c r="H496" s="85" t="s">
        <v>33</v>
      </c>
      <c r="I496" s="106">
        <v>2036</v>
      </c>
      <c r="J496" s="106">
        <f>VLOOKUP(A496,CENIK!$A$2:$F$191,6,FALSE)</f>
        <v>0</v>
      </c>
      <c r="K496" s="106">
        <f t="shared" si="9"/>
        <v>0</v>
      </c>
    </row>
    <row r="497" spans="1:11" ht="60" x14ac:dyDescent="0.25">
      <c r="A497" s="139">
        <v>4105</v>
      </c>
      <c r="B497" s="139">
        <v>166</v>
      </c>
      <c r="C497" s="102" t="s">
        <v>3780</v>
      </c>
      <c r="D497" s="658" t="s">
        <v>246</v>
      </c>
      <c r="E497" s="658" t="s">
        <v>85</v>
      </c>
      <c r="F497" s="658" t="s">
        <v>86</v>
      </c>
      <c r="G497" s="658" t="s">
        <v>982</v>
      </c>
      <c r="H497" s="85" t="s">
        <v>24</v>
      </c>
      <c r="I497" s="106">
        <v>300.83</v>
      </c>
      <c r="J497" s="106">
        <f>VLOOKUP(A497,CENIK!$A$2:$F$191,6,FALSE)</f>
        <v>0</v>
      </c>
      <c r="K497" s="106">
        <f t="shared" si="9"/>
        <v>0</v>
      </c>
    </row>
    <row r="498" spans="1:11" ht="45" x14ac:dyDescent="0.25">
      <c r="A498" s="139">
        <v>4106</v>
      </c>
      <c r="B498" s="139">
        <v>166</v>
      </c>
      <c r="C498" s="102" t="s">
        <v>3781</v>
      </c>
      <c r="D498" s="658" t="s">
        <v>246</v>
      </c>
      <c r="E498" s="658" t="s">
        <v>85</v>
      </c>
      <c r="F498" s="658" t="s">
        <v>86</v>
      </c>
      <c r="G498" s="658" t="s">
        <v>89</v>
      </c>
      <c r="H498" s="85" t="s">
        <v>24</v>
      </c>
      <c r="I498" s="106">
        <v>473.8</v>
      </c>
      <c r="J498" s="106">
        <f>VLOOKUP(A498,CENIK!$A$2:$F$191,6,FALSE)</f>
        <v>0</v>
      </c>
      <c r="K498" s="106">
        <f t="shared" si="9"/>
        <v>0</v>
      </c>
    </row>
    <row r="499" spans="1:11" ht="45" x14ac:dyDescent="0.25">
      <c r="A499" s="139">
        <v>4113</v>
      </c>
      <c r="B499" s="139">
        <v>166</v>
      </c>
      <c r="C499" s="102" t="s">
        <v>3782</v>
      </c>
      <c r="D499" s="658" t="s">
        <v>246</v>
      </c>
      <c r="E499" s="658" t="s">
        <v>85</v>
      </c>
      <c r="F499" s="658" t="s">
        <v>86</v>
      </c>
      <c r="G499" s="658" t="s">
        <v>91</v>
      </c>
      <c r="H499" s="85" t="s">
        <v>24</v>
      </c>
      <c r="I499" s="106">
        <v>40.32</v>
      </c>
      <c r="J499" s="106">
        <f>VLOOKUP(A499,CENIK!$A$2:$F$191,6,FALSE)</f>
        <v>0</v>
      </c>
      <c r="K499" s="106">
        <f t="shared" si="9"/>
        <v>0</v>
      </c>
    </row>
    <row r="500" spans="1:11" ht="45" x14ac:dyDescent="0.25">
      <c r="A500" s="139">
        <v>4121</v>
      </c>
      <c r="B500" s="139">
        <v>166</v>
      </c>
      <c r="C500" s="102" t="s">
        <v>3783</v>
      </c>
      <c r="D500" s="658" t="s">
        <v>246</v>
      </c>
      <c r="E500" s="658" t="s">
        <v>85</v>
      </c>
      <c r="F500" s="658" t="s">
        <v>86</v>
      </c>
      <c r="G500" s="658" t="s">
        <v>986</v>
      </c>
      <c r="H500" s="85" t="s">
        <v>24</v>
      </c>
      <c r="I500" s="106">
        <v>18</v>
      </c>
      <c r="J500" s="106">
        <f>VLOOKUP(A500,CENIK!$A$2:$F$191,6,FALSE)</f>
        <v>0</v>
      </c>
      <c r="K500" s="106">
        <f t="shared" si="9"/>
        <v>0</v>
      </c>
    </row>
    <row r="501" spans="1:11" ht="45" x14ac:dyDescent="0.25">
      <c r="A501" s="139">
        <v>4123</v>
      </c>
      <c r="B501" s="139">
        <v>166</v>
      </c>
      <c r="C501" s="102" t="s">
        <v>3784</v>
      </c>
      <c r="D501" s="658" t="s">
        <v>246</v>
      </c>
      <c r="E501" s="658" t="s">
        <v>85</v>
      </c>
      <c r="F501" s="658" t="s">
        <v>86</v>
      </c>
      <c r="G501" s="658" t="s">
        <v>988</v>
      </c>
      <c r="H501" s="85" t="s">
        <v>24</v>
      </c>
      <c r="I501" s="106">
        <v>300.83</v>
      </c>
      <c r="J501" s="106">
        <f>VLOOKUP(A501,CENIK!$A$2:$F$191,6,FALSE)</f>
        <v>0</v>
      </c>
      <c r="K501" s="106">
        <f t="shared" si="9"/>
        <v>0</v>
      </c>
    </row>
    <row r="502" spans="1:11" ht="30" x14ac:dyDescent="0.25">
      <c r="A502" s="139">
        <v>4202</v>
      </c>
      <c r="B502" s="139">
        <v>166</v>
      </c>
      <c r="C502" s="102" t="s">
        <v>3785</v>
      </c>
      <c r="D502" s="658" t="s">
        <v>246</v>
      </c>
      <c r="E502" s="658" t="s">
        <v>85</v>
      </c>
      <c r="F502" s="658" t="s">
        <v>98</v>
      </c>
      <c r="G502" s="658" t="s">
        <v>100</v>
      </c>
      <c r="H502" s="85" t="s">
        <v>33</v>
      </c>
      <c r="I502" s="106">
        <v>328.15</v>
      </c>
      <c r="J502" s="106">
        <f>VLOOKUP(A502,CENIK!$A$2:$F$191,6,FALSE)</f>
        <v>0</v>
      </c>
      <c r="K502" s="106">
        <f t="shared" si="9"/>
        <v>0</v>
      </c>
    </row>
    <row r="503" spans="1:11" ht="75" x14ac:dyDescent="0.25">
      <c r="A503" s="139">
        <v>4203</v>
      </c>
      <c r="B503" s="139">
        <v>166</v>
      </c>
      <c r="C503" s="102" t="s">
        <v>3786</v>
      </c>
      <c r="D503" s="658" t="s">
        <v>246</v>
      </c>
      <c r="E503" s="658" t="s">
        <v>85</v>
      </c>
      <c r="F503" s="658" t="s">
        <v>98</v>
      </c>
      <c r="G503" s="658" t="s">
        <v>101</v>
      </c>
      <c r="H503" s="85" t="s">
        <v>24</v>
      </c>
      <c r="I503" s="106">
        <v>32.82</v>
      </c>
      <c r="J503" s="106">
        <f>VLOOKUP(A503,CENIK!$A$2:$F$191,6,FALSE)</f>
        <v>0</v>
      </c>
      <c r="K503" s="106">
        <f t="shared" si="9"/>
        <v>0</v>
      </c>
    </row>
    <row r="504" spans="1:11" ht="60" x14ac:dyDescent="0.25">
      <c r="A504" s="139">
        <v>4204</v>
      </c>
      <c r="B504" s="139">
        <v>166</v>
      </c>
      <c r="C504" s="102" t="s">
        <v>3787</v>
      </c>
      <c r="D504" s="658" t="s">
        <v>246</v>
      </c>
      <c r="E504" s="658" t="s">
        <v>85</v>
      </c>
      <c r="F504" s="658" t="s">
        <v>98</v>
      </c>
      <c r="G504" s="658" t="s">
        <v>102</v>
      </c>
      <c r="H504" s="85" t="s">
        <v>24</v>
      </c>
      <c r="I504" s="106">
        <v>163.61000000000001</v>
      </c>
      <c r="J504" s="106">
        <f>VLOOKUP(A504,CENIK!$A$2:$F$191,6,FALSE)</f>
        <v>0</v>
      </c>
      <c r="K504" s="106">
        <f t="shared" si="9"/>
        <v>0</v>
      </c>
    </row>
    <row r="505" spans="1:11" ht="60" x14ac:dyDescent="0.25">
      <c r="A505" s="139">
        <v>4206</v>
      </c>
      <c r="B505" s="139">
        <v>166</v>
      </c>
      <c r="C505" s="102" t="s">
        <v>3788</v>
      </c>
      <c r="D505" s="658" t="s">
        <v>246</v>
      </c>
      <c r="E505" s="658" t="s">
        <v>85</v>
      </c>
      <c r="F505" s="658" t="s">
        <v>98</v>
      </c>
      <c r="G505" s="658" t="s">
        <v>104</v>
      </c>
      <c r="H505" s="85" t="s">
        <v>24</v>
      </c>
      <c r="I505" s="106">
        <v>300.83</v>
      </c>
      <c r="J505" s="106">
        <f>VLOOKUP(A505,CENIK!$A$2:$F$191,6,FALSE)</f>
        <v>0</v>
      </c>
      <c r="K505" s="106">
        <f t="shared" si="9"/>
        <v>0</v>
      </c>
    </row>
    <row r="506" spans="1:11" ht="60" x14ac:dyDescent="0.25">
      <c r="A506" s="139">
        <v>4207</v>
      </c>
      <c r="B506" s="139">
        <v>166</v>
      </c>
      <c r="C506" s="102" t="s">
        <v>3789</v>
      </c>
      <c r="D506" s="658" t="s">
        <v>246</v>
      </c>
      <c r="E506" s="658" t="s">
        <v>85</v>
      </c>
      <c r="F506" s="658" t="s">
        <v>98</v>
      </c>
      <c r="G506" s="658" t="s">
        <v>990</v>
      </c>
      <c r="H506" s="85" t="s">
        <v>24</v>
      </c>
      <c r="I506" s="106">
        <v>5</v>
      </c>
      <c r="J506" s="106">
        <f>VLOOKUP(A506,CENIK!$A$2:$F$191,6,FALSE)</f>
        <v>0</v>
      </c>
      <c r="K506" s="106">
        <f t="shared" si="9"/>
        <v>0</v>
      </c>
    </row>
    <row r="507" spans="1:11" ht="75" x14ac:dyDescent="0.25">
      <c r="A507" s="139">
        <v>5108</v>
      </c>
      <c r="B507" s="139">
        <v>166</v>
      </c>
      <c r="C507" s="102" t="s">
        <v>3790</v>
      </c>
      <c r="D507" s="658" t="s">
        <v>246</v>
      </c>
      <c r="E507" s="658" t="s">
        <v>106</v>
      </c>
      <c r="F507" s="658" t="s">
        <v>107</v>
      </c>
      <c r="G507" s="658" t="s">
        <v>112</v>
      </c>
      <c r="H507" s="85" t="s">
        <v>113</v>
      </c>
      <c r="I507" s="106">
        <v>20</v>
      </c>
      <c r="J507" s="106">
        <f>VLOOKUP(A507,CENIK!$A$2:$F$191,6,FALSE)</f>
        <v>0</v>
      </c>
      <c r="K507" s="106">
        <f t="shared" si="9"/>
        <v>0</v>
      </c>
    </row>
    <row r="508" spans="1:11" ht="135" x14ac:dyDescent="0.25">
      <c r="A508" s="139">
        <v>6101</v>
      </c>
      <c r="B508" s="139">
        <v>166</v>
      </c>
      <c r="C508" s="102" t="s">
        <v>3791</v>
      </c>
      <c r="D508" s="658" t="s">
        <v>246</v>
      </c>
      <c r="E508" s="658" t="s">
        <v>128</v>
      </c>
      <c r="F508" s="658" t="s">
        <v>129</v>
      </c>
      <c r="G508" s="658" t="s">
        <v>6304</v>
      </c>
      <c r="H508" s="85" t="s">
        <v>10</v>
      </c>
      <c r="I508" s="106">
        <v>262.52</v>
      </c>
      <c r="J508" s="106">
        <f>VLOOKUP(A508,CENIK!$A$2:$F$191,6,FALSE)</f>
        <v>0</v>
      </c>
      <c r="K508" s="106">
        <f t="shared" si="9"/>
        <v>0</v>
      </c>
    </row>
    <row r="509" spans="1:11" ht="120" x14ac:dyDescent="0.25">
      <c r="A509" s="139">
        <v>6202</v>
      </c>
      <c r="B509" s="139">
        <v>166</v>
      </c>
      <c r="C509" s="102" t="s">
        <v>3792</v>
      </c>
      <c r="D509" s="658" t="s">
        <v>246</v>
      </c>
      <c r="E509" s="658" t="s">
        <v>128</v>
      </c>
      <c r="F509" s="658" t="s">
        <v>132</v>
      </c>
      <c r="G509" s="658" t="s">
        <v>991</v>
      </c>
      <c r="H509" s="85" t="s">
        <v>6</v>
      </c>
      <c r="I509" s="106">
        <v>4</v>
      </c>
      <c r="J509" s="106">
        <f>VLOOKUP(A509,CENIK!$A$2:$F$191,6,FALSE)</f>
        <v>0</v>
      </c>
      <c r="K509" s="106">
        <f t="shared" si="9"/>
        <v>0</v>
      </c>
    </row>
    <row r="510" spans="1:11" ht="120" x14ac:dyDescent="0.25">
      <c r="A510" s="139">
        <v>6204</v>
      </c>
      <c r="B510" s="139">
        <v>166</v>
      </c>
      <c r="C510" s="102" t="s">
        <v>3793</v>
      </c>
      <c r="D510" s="658" t="s">
        <v>246</v>
      </c>
      <c r="E510" s="658" t="s">
        <v>128</v>
      </c>
      <c r="F510" s="658" t="s">
        <v>132</v>
      </c>
      <c r="G510" s="658" t="s">
        <v>993</v>
      </c>
      <c r="H510" s="85" t="s">
        <v>6</v>
      </c>
      <c r="I510" s="106">
        <v>4</v>
      </c>
      <c r="J510" s="106">
        <f>VLOOKUP(A510,CENIK!$A$2:$F$191,6,FALSE)</f>
        <v>0</v>
      </c>
      <c r="K510" s="106">
        <f t="shared" si="9"/>
        <v>0</v>
      </c>
    </row>
    <row r="511" spans="1:11" ht="120" x14ac:dyDescent="0.25">
      <c r="A511" s="139">
        <v>6253</v>
      </c>
      <c r="B511" s="139">
        <v>166</v>
      </c>
      <c r="C511" s="102" t="s">
        <v>3794</v>
      </c>
      <c r="D511" s="658" t="s">
        <v>246</v>
      </c>
      <c r="E511" s="658" t="s">
        <v>128</v>
      </c>
      <c r="F511" s="658" t="s">
        <v>132</v>
      </c>
      <c r="G511" s="658" t="s">
        <v>1004</v>
      </c>
      <c r="H511" s="85" t="s">
        <v>6</v>
      </c>
      <c r="I511" s="106">
        <v>8</v>
      </c>
      <c r="J511" s="106">
        <f>VLOOKUP(A511,CENIK!$A$2:$F$191,6,FALSE)</f>
        <v>0</v>
      </c>
      <c r="K511" s="106">
        <f t="shared" si="9"/>
        <v>0</v>
      </c>
    </row>
    <row r="512" spans="1:11" ht="30" x14ac:dyDescent="0.25">
      <c r="A512" s="139">
        <v>6258</v>
      </c>
      <c r="B512" s="139">
        <v>166</v>
      </c>
      <c r="C512" s="102" t="s">
        <v>3795</v>
      </c>
      <c r="D512" s="658" t="s">
        <v>246</v>
      </c>
      <c r="E512" s="658" t="s">
        <v>128</v>
      </c>
      <c r="F512" s="658" t="s">
        <v>132</v>
      </c>
      <c r="G512" s="658" t="s">
        <v>137</v>
      </c>
      <c r="H512" s="85" t="s">
        <v>6</v>
      </c>
      <c r="I512" s="106">
        <v>1</v>
      </c>
      <c r="J512" s="106">
        <f>VLOOKUP(A512,CENIK!$A$2:$F$191,6,FALSE)</f>
        <v>0</v>
      </c>
      <c r="K512" s="106">
        <f t="shared" si="9"/>
        <v>0</v>
      </c>
    </row>
    <row r="513" spans="1:11" ht="345" x14ac:dyDescent="0.25">
      <c r="A513" s="139">
        <v>6301</v>
      </c>
      <c r="B513" s="139">
        <v>166</v>
      </c>
      <c r="C513" s="102" t="s">
        <v>3796</v>
      </c>
      <c r="D513" s="658" t="s">
        <v>246</v>
      </c>
      <c r="E513" s="658" t="s">
        <v>128</v>
      </c>
      <c r="F513" s="658" t="s">
        <v>140</v>
      </c>
      <c r="G513" s="658" t="s">
        <v>1005</v>
      </c>
      <c r="H513" s="85" t="s">
        <v>6</v>
      </c>
      <c r="I513" s="106">
        <v>11</v>
      </c>
      <c r="J513" s="106">
        <f>VLOOKUP(A513,CENIK!$A$2:$F$191,6,FALSE)</f>
        <v>0</v>
      </c>
      <c r="K513" s="106">
        <f t="shared" si="9"/>
        <v>0</v>
      </c>
    </row>
    <row r="514" spans="1:11" ht="120" x14ac:dyDescent="0.25">
      <c r="A514" s="139">
        <v>6302</v>
      </c>
      <c r="B514" s="139">
        <v>166</v>
      </c>
      <c r="C514" s="102" t="s">
        <v>3797</v>
      </c>
      <c r="D514" s="658" t="s">
        <v>246</v>
      </c>
      <c r="E514" s="658" t="s">
        <v>128</v>
      </c>
      <c r="F514" s="658" t="s">
        <v>140</v>
      </c>
      <c r="G514" s="658" t="s">
        <v>141</v>
      </c>
      <c r="H514" s="85" t="s">
        <v>6</v>
      </c>
      <c r="I514" s="106">
        <v>11</v>
      </c>
      <c r="J514" s="106">
        <f>VLOOKUP(A514,CENIK!$A$2:$F$191,6,FALSE)</f>
        <v>0</v>
      </c>
      <c r="K514" s="106">
        <f t="shared" si="9"/>
        <v>0</v>
      </c>
    </row>
    <row r="515" spans="1:11" ht="30" x14ac:dyDescent="0.25">
      <c r="A515" s="139">
        <v>6401</v>
      </c>
      <c r="B515" s="139">
        <v>166</v>
      </c>
      <c r="C515" s="102" t="s">
        <v>3798</v>
      </c>
      <c r="D515" s="658" t="s">
        <v>246</v>
      </c>
      <c r="E515" s="658" t="s">
        <v>128</v>
      </c>
      <c r="F515" s="658" t="s">
        <v>144</v>
      </c>
      <c r="G515" s="658" t="s">
        <v>145</v>
      </c>
      <c r="H515" s="85" t="s">
        <v>10</v>
      </c>
      <c r="I515" s="106">
        <v>262.52</v>
      </c>
      <c r="J515" s="106">
        <f>VLOOKUP(A515,CENIK!$A$2:$F$191,6,FALSE)</f>
        <v>0</v>
      </c>
      <c r="K515" s="106">
        <f t="shared" si="9"/>
        <v>0</v>
      </c>
    </row>
    <row r="516" spans="1:11" ht="30" x14ac:dyDescent="0.25">
      <c r="A516" s="139">
        <v>6402</v>
      </c>
      <c r="B516" s="139">
        <v>166</v>
      </c>
      <c r="C516" s="102" t="s">
        <v>3799</v>
      </c>
      <c r="D516" s="658" t="s">
        <v>246</v>
      </c>
      <c r="E516" s="658" t="s">
        <v>128</v>
      </c>
      <c r="F516" s="658" t="s">
        <v>144</v>
      </c>
      <c r="G516" s="658" t="s">
        <v>340</v>
      </c>
      <c r="H516" s="85" t="s">
        <v>10</v>
      </c>
      <c r="I516" s="106">
        <v>262.52</v>
      </c>
      <c r="J516" s="106">
        <f>VLOOKUP(A516,CENIK!$A$2:$F$191,6,FALSE)</f>
        <v>0</v>
      </c>
      <c r="K516" s="106">
        <f t="shared" si="9"/>
        <v>0</v>
      </c>
    </row>
    <row r="517" spans="1:11" ht="60" x14ac:dyDescent="0.25">
      <c r="A517" s="139">
        <v>6405</v>
      </c>
      <c r="B517" s="139">
        <v>166</v>
      </c>
      <c r="C517" s="102" t="s">
        <v>3800</v>
      </c>
      <c r="D517" s="658" t="s">
        <v>246</v>
      </c>
      <c r="E517" s="658" t="s">
        <v>128</v>
      </c>
      <c r="F517" s="658" t="s">
        <v>144</v>
      </c>
      <c r="G517" s="658" t="s">
        <v>146</v>
      </c>
      <c r="H517" s="85" t="s">
        <v>10</v>
      </c>
      <c r="I517" s="106">
        <v>262.52</v>
      </c>
      <c r="J517" s="106">
        <f>VLOOKUP(A517,CENIK!$A$2:$F$191,6,FALSE)</f>
        <v>0</v>
      </c>
      <c r="K517" s="106">
        <f t="shared" si="9"/>
        <v>0</v>
      </c>
    </row>
    <row r="518" spans="1:11" ht="30" x14ac:dyDescent="0.25">
      <c r="A518" s="139">
        <v>6501</v>
      </c>
      <c r="B518" s="139">
        <v>166</v>
      </c>
      <c r="C518" s="102" t="s">
        <v>3801</v>
      </c>
      <c r="D518" s="658" t="s">
        <v>246</v>
      </c>
      <c r="E518" s="658" t="s">
        <v>128</v>
      </c>
      <c r="F518" s="658" t="s">
        <v>147</v>
      </c>
      <c r="G518" s="658" t="s">
        <v>1007</v>
      </c>
      <c r="H518" s="85" t="s">
        <v>6</v>
      </c>
      <c r="I518" s="106">
        <v>4</v>
      </c>
      <c r="J518" s="106">
        <f>VLOOKUP(A518,CENIK!$A$2:$F$191,6,FALSE)</f>
        <v>0</v>
      </c>
      <c r="K518" s="106">
        <f t="shared" si="9"/>
        <v>0</v>
      </c>
    </row>
    <row r="519" spans="1:11" ht="30" x14ac:dyDescent="0.25">
      <c r="A519" s="139">
        <v>6502</v>
      </c>
      <c r="B519" s="139">
        <v>166</v>
      </c>
      <c r="C519" s="102" t="s">
        <v>3802</v>
      </c>
      <c r="D519" s="658" t="s">
        <v>246</v>
      </c>
      <c r="E519" s="658" t="s">
        <v>128</v>
      </c>
      <c r="F519" s="658" t="s">
        <v>147</v>
      </c>
      <c r="G519" s="658" t="s">
        <v>1008</v>
      </c>
      <c r="H519" s="85" t="s">
        <v>6</v>
      </c>
      <c r="I519" s="106">
        <v>3</v>
      </c>
      <c r="J519" s="106">
        <f>VLOOKUP(A519,CENIK!$A$2:$F$191,6,FALSE)</f>
        <v>0</v>
      </c>
      <c r="K519" s="106">
        <f t="shared" si="9"/>
        <v>0</v>
      </c>
    </row>
    <row r="520" spans="1:11" ht="45" x14ac:dyDescent="0.25">
      <c r="A520" s="139">
        <v>6503</v>
      </c>
      <c r="B520" s="139">
        <v>166</v>
      </c>
      <c r="C520" s="102" t="s">
        <v>3803</v>
      </c>
      <c r="D520" s="658" t="s">
        <v>246</v>
      </c>
      <c r="E520" s="658" t="s">
        <v>128</v>
      </c>
      <c r="F520" s="658" t="s">
        <v>147</v>
      </c>
      <c r="G520" s="658" t="s">
        <v>1009</v>
      </c>
      <c r="H520" s="85" t="s">
        <v>6</v>
      </c>
      <c r="I520" s="106">
        <v>11</v>
      </c>
      <c r="J520" s="106">
        <f>VLOOKUP(A520,CENIK!$A$2:$F$191,6,FALSE)</f>
        <v>0</v>
      </c>
      <c r="K520" s="106">
        <f t="shared" si="9"/>
        <v>0</v>
      </c>
    </row>
    <row r="521" spans="1:11" ht="60" x14ac:dyDescent="0.25">
      <c r="A521" s="139">
        <v>1201</v>
      </c>
      <c r="B521" s="139">
        <v>173</v>
      </c>
      <c r="C521" s="102" t="s">
        <v>3804</v>
      </c>
      <c r="D521" s="658" t="s">
        <v>247</v>
      </c>
      <c r="E521" s="658" t="s">
        <v>7</v>
      </c>
      <c r="F521" s="658" t="s">
        <v>8</v>
      </c>
      <c r="G521" s="658" t="s">
        <v>9</v>
      </c>
      <c r="H521" s="85" t="s">
        <v>10</v>
      </c>
      <c r="I521" s="106">
        <v>85.31</v>
      </c>
      <c r="J521" s="106">
        <f>VLOOKUP(A521,CENIK!$A$2:$F$191,6,FALSE)</f>
        <v>0</v>
      </c>
      <c r="K521" s="106">
        <f t="shared" si="9"/>
        <v>0</v>
      </c>
    </row>
    <row r="522" spans="1:11" ht="45" x14ac:dyDescent="0.25">
      <c r="A522" s="139">
        <v>1202</v>
      </c>
      <c r="B522" s="139">
        <v>173</v>
      </c>
      <c r="C522" s="102" t="s">
        <v>3805</v>
      </c>
      <c r="D522" s="658" t="s">
        <v>247</v>
      </c>
      <c r="E522" s="658" t="s">
        <v>7</v>
      </c>
      <c r="F522" s="658" t="s">
        <v>8</v>
      </c>
      <c r="G522" s="658" t="s">
        <v>11</v>
      </c>
      <c r="H522" s="85" t="s">
        <v>12</v>
      </c>
      <c r="I522" s="106">
        <v>4</v>
      </c>
      <c r="J522" s="106">
        <f>VLOOKUP(A522,CENIK!$A$2:$F$191,6,FALSE)</f>
        <v>0</v>
      </c>
      <c r="K522" s="106">
        <f t="shared" si="9"/>
        <v>0</v>
      </c>
    </row>
    <row r="523" spans="1:11" ht="60" x14ac:dyDescent="0.25">
      <c r="A523" s="139">
        <v>1203</v>
      </c>
      <c r="B523" s="139">
        <v>173</v>
      </c>
      <c r="C523" s="102" t="s">
        <v>3806</v>
      </c>
      <c r="D523" s="658" t="s">
        <v>247</v>
      </c>
      <c r="E523" s="658" t="s">
        <v>7</v>
      </c>
      <c r="F523" s="658" t="s">
        <v>8</v>
      </c>
      <c r="G523" s="658" t="s">
        <v>941</v>
      </c>
      <c r="H523" s="85" t="s">
        <v>10</v>
      </c>
      <c r="I523" s="106">
        <v>85</v>
      </c>
      <c r="J523" s="106">
        <f>VLOOKUP(A523,CENIK!$A$2:$F$191,6,FALSE)</f>
        <v>0</v>
      </c>
      <c r="K523" s="106">
        <f t="shared" si="9"/>
        <v>0</v>
      </c>
    </row>
    <row r="524" spans="1:11" ht="60" x14ac:dyDescent="0.25">
      <c r="A524" s="139">
        <v>1205</v>
      </c>
      <c r="B524" s="139">
        <v>173</v>
      </c>
      <c r="C524" s="102" t="s">
        <v>3807</v>
      </c>
      <c r="D524" s="658" t="s">
        <v>247</v>
      </c>
      <c r="E524" s="658" t="s">
        <v>7</v>
      </c>
      <c r="F524" s="658" t="s">
        <v>8</v>
      </c>
      <c r="G524" s="658" t="s">
        <v>942</v>
      </c>
      <c r="H524" s="85" t="s">
        <v>14</v>
      </c>
      <c r="I524" s="106">
        <v>1</v>
      </c>
      <c r="J524" s="106">
        <f>VLOOKUP(A524,CENIK!$A$2:$F$191,6,FALSE)</f>
        <v>0</v>
      </c>
      <c r="K524" s="106">
        <f t="shared" si="9"/>
        <v>0</v>
      </c>
    </row>
    <row r="525" spans="1:11" ht="75" x14ac:dyDescent="0.25">
      <c r="A525" s="139">
        <v>1211</v>
      </c>
      <c r="B525" s="139">
        <v>173</v>
      </c>
      <c r="C525" s="102" t="s">
        <v>3808</v>
      </c>
      <c r="D525" s="658" t="s">
        <v>247</v>
      </c>
      <c r="E525" s="658" t="s">
        <v>7</v>
      </c>
      <c r="F525" s="658" t="s">
        <v>8</v>
      </c>
      <c r="G525" s="658" t="s">
        <v>948</v>
      </c>
      <c r="H525" s="85" t="s">
        <v>14</v>
      </c>
      <c r="I525" s="106">
        <v>1</v>
      </c>
      <c r="J525" s="106">
        <f>VLOOKUP(A525,CENIK!$A$2:$F$191,6,FALSE)</f>
        <v>0</v>
      </c>
      <c r="K525" s="106">
        <f t="shared" si="9"/>
        <v>0</v>
      </c>
    </row>
    <row r="526" spans="1:11" ht="60" x14ac:dyDescent="0.25">
      <c r="A526" s="139">
        <v>1212</v>
      </c>
      <c r="B526" s="139">
        <v>173</v>
      </c>
      <c r="C526" s="102" t="s">
        <v>3809</v>
      </c>
      <c r="D526" s="658" t="s">
        <v>247</v>
      </c>
      <c r="E526" s="658" t="s">
        <v>7</v>
      </c>
      <c r="F526" s="658" t="s">
        <v>8</v>
      </c>
      <c r="G526" s="658" t="s">
        <v>949</v>
      </c>
      <c r="H526" s="85" t="s">
        <v>14</v>
      </c>
      <c r="I526" s="106">
        <v>1</v>
      </c>
      <c r="J526" s="106">
        <f>VLOOKUP(A526,CENIK!$A$2:$F$191,6,FALSE)</f>
        <v>0</v>
      </c>
      <c r="K526" s="106">
        <f t="shared" si="9"/>
        <v>0</v>
      </c>
    </row>
    <row r="527" spans="1:11" ht="45" x14ac:dyDescent="0.25">
      <c r="A527" s="139">
        <v>1301</v>
      </c>
      <c r="B527" s="139">
        <v>173</v>
      </c>
      <c r="C527" s="102" t="s">
        <v>3810</v>
      </c>
      <c r="D527" s="658" t="s">
        <v>247</v>
      </c>
      <c r="E527" s="658" t="s">
        <v>7</v>
      </c>
      <c r="F527" s="658" t="s">
        <v>16</v>
      </c>
      <c r="G527" s="658" t="s">
        <v>17</v>
      </c>
      <c r="H527" s="85" t="s">
        <v>10</v>
      </c>
      <c r="I527" s="106">
        <v>85.31</v>
      </c>
      <c r="J527" s="106">
        <f>VLOOKUP(A527,CENIK!$A$2:$F$191,6,FALSE)</f>
        <v>0</v>
      </c>
      <c r="K527" s="106">
        <f t="shared" si="9"/>
        <v>0</v>
      </c>
    </row>
    <row r="528" spans="1:11" ht="150" x14ac:dyDescent="0.25">
      <c r="A528" s="139">
        <v>1302</v>
      </c>
      <c r="B528" s="139">
        <v>173</v>
      </c>
      <c r="C528" s="102" t="s">
        <v>3811</v>
      </c>
      <c r="D528" s="658" t="s">
        <v>247</v>
      </c>
      <c r="E528" s="658" t="s">
        <v>7</v>
      </c>
      <c r="F528" s="658" t="s">
        <v>16</v>
      </c>
      <c r="G528" s="658" t="s">
        <v>952</v>
      </c>
      <c r="H528" s="85" t="s">
        <v>10</v>
      </c>
      <c r="I528" s="106">
        <v>85.31</v>
      </c>
      <c r="J528" s="106">
        <f>VLOOKUP(A528,CENIK!$A$2:$F$191,6,FALSE)</f>
        <v>0</v>
      </c>
      <c r="K528" s="106">
        <f t="shared" si="9"/>
        <v>0</v>
      </c>
    </row>
    <row r="529" spans="1:11" ht="60" x14ac:dyDescent="0.25">
      <c r="A529" s="139">
        <v>1307</v>
      </c>
      <c r="B529" s="139">
        <v>173</v>
      </c>
      <c r="C529" s="102" t="s">
        <v>3812</v>
      </c>
      <c r="D529" s="658" t="s">
        <v>247</v>
      </c>
      <c r="E529" s="658" t="s">
        <v>7</v>
      </c>
      <c r="F529" s="658" t="s">
        <v>16</v>
      </c>
      <c r="G529" s="658" t="s">
        <v>19</v>
      </c>
      <c r="H529" s="85" t="s">
        <v>6</v>
      </c>
      <c r="I529" s="106">
        <v>6</v>
      </c>
      <c r="J529" s="106">
        <f>VLOOKUP(A529,CENIK!$A$2:$F$191,6,FALSE)</f>
        <v>0</v>
      </c>
      <c r="K529" s="106">
        <f t="shared" si="9"/>
        <v>0</v>
      </c>
    </row>
    <row r="530" spans="1:11" ht="60" x14ac:dyDescent="0.25">
      <c r="A530" s="139">
        <v>1310</v>
      </c>
      <c r="B530" s="139">
        <v>173</v>
      </c>
      <c r="C530" s="102" t="s">
        <v>3813</v>
      </c>
      <c r="D530" s="658" t="s">
        <v>247</v>
      </c>
      <c r="E530" s="658" t="s">
        <v>7</v>
      </c>
      <c r="F530" s="658" t="s">
        <v>16</v>
      </c>
      <c r="G530" s="658" t="s">
        <v>23</v>
      </c>
      <c r="H530" s="85" t="s">
        <v>24</v>
      </c>
      <c r="I530" s="106">
        <v>136.5</v>
      </c>
      <c r="J530" s="106">
        <f>VLOOKUP(A530,CENIK!$A$2:$F$191,6,FALSE)</f>
        <v>0</v>
      </c>
      <c r="K530" s="106">
        <f t="shared" si="9"/>
        <v>0</v>
      </c>
    </row>
    <row r="531" spans="1:11" ht="30" x14ac:dyDescent="0.25">
      <c r="A531" s="139">
        <v>1401</v>
      </c>
      <c r="B531" s="139">
        <v>173</v>
      </c>
      <c r="C531" s="102" t="s">
        <v>3814</v>
      </c>
      <c r="D531" s="658" t="s">
        <v>247</v>
      </c>
      <c r="E531" s="658" t="s">
        <v>7</v>
      </c>
      <c r="F531" s="658" t="s">
        <v>27</v>
      </c>
      <c r="G531" s="658" t="s">
        <v>955</v>
      </c>
      <c r="H531" s="85" t="s">
        <v>22</v>
      </c>
      <c r="I531" s="106">
        <v>5</v>
      </c>
      <c r="J531" s="106">
        <f>VLOOKUP(A531,CENIK!$A$2:$F$191,6,FALSE)</f>
        <v>0</v>
      </c>
      <c r="K531" s="106">
        <f t="shared" si="9"/>
        <v>0</v>
      </c>
    </row>
    <row r="532" spans="1:11" ht="30" x14ac:dyDescent="0.25">
      <c r="A532" s="139">
        <v>1402</v>
      </c>
      <c r="B532" s="139">
        <v>173</v>
      </c>
      <c r="C532" s="102" t="s">
        <v>3815</v>
      </c>
      <c r="D532" s="658" t="s">
        <v>247</v>
      </c>
      <c r="E532" s="658" t="s">
        <v>7</v>
      </c>
      <c r="F532" s="658" t="s">
        <v>27</v>
      </c>
      <c r="G532" s="658" t="s">
        <v>956</v>
      </c>
      <c r="H532" s="85" t="s">
        <v>22</v>
      </c>
      <c r="I532" s="106">
        <v>5</v>
      </c>
      <c r="J532" s="106">
        <f>VLOOKUP(A532,CENIK!$A$2:$F$191,6,FALSE)</f>
        <v>0</v>
      </c>
      <c r="K532" s="106">
        <f t="shared" si="9"/>
        <v>0</v>
      </c>
    </row>
    <row r="533" spans="1:11" ht="30" x14ac:dyDescent="0.25">
      <c r="A533" s="139">
        <v>1403</v>
      </c>
      <c r="B533" s="139">
        <v>173</v>
      </c>
      <c r="C533" s="102" t="s">
        <v>3816</v>
      </c>
      <c r="D533" s="658" t="s">
        <v>247</v>
      </c>
      <c r="E533" s="658" t="s">
        <v>7</v>
      </c>
      <c r="F533" s="658" t="s">
        <v>27</v>
      </c>
      <c r="G533" s="658" t="s">
        <v>957</v>
      </c>
      <c r="H533" s="85" t="s">
        <v>22</v>
      </c>
      <c r="I533" s="106">
        <v>5</v>
      </c>
      <c r="J533" s="106">
        <f>VLOOKUP(A533,CENIK!$A$2:$F$191,6,FALSE)</f>
        <v>0</v>
      </c>
      <c r="K533" s="106">
        <f t="shared" si="9"/>
        <v>0</v>
      </c>
    </row>
    <row r="534" spans="1:11" ht="45" x14ac:dyDescent="0.25">
      <c r="A534" s="139">
        <v>12309</v>
      </c>
      <c r="B534" s="139">
        <v>173</v>
      </c>
      <c r="C534" s="102" t="s">
        <v>3817</v>
      </c>
      <c r="D534" s="658" t="s">
        <v>247</v>
      </c>
      <c r="E534" s="658" t="s">
        <v>30</v>
      </c>
      <c r="F534" s="658" t="s">
        <v>31</v>
      </c>
      <c r="G534" s="658" t="s">
        <v>34</v>
      </c>
      <c r="H534" s="85" t="s">
        <v>33</v>
      </c>
      <c r="I534" s="106">
        <v>170.62</v>
      </c>
      <c r="J534" s="106">
        <f>VLOOKUP(A534,CENIK!$A$2:$F$191,6,FALSE)</f>
        <v>0</v>
      </c>
      <c r="K534" s="106">
        <f t="shared" si="9"/>
        <v>0</v>
      </c>
    </row>
    <row r="535" spans="1:11" ht="30" x14ac:dyDescent="0.25">
      <c r="A535" s="139">
        <v>12328</v>
      </c>
      <c r="B535" s="139">
        <v>173</v>
      </c>
      <c r="C535" s="102" t="s">
        <v>3818</v>
      </c>
      <c r="D535" s="658" t="s">
        <v>247</v>
      </c>
      <c r="E535" s="658" t="s">
        <v>30</v>
      </c>
      <c r="F535" s="658" t="s">
        <v>31</v>
      </c>
      <c r="G535" s="658" t="s">
        <v>37</v>
      </c>
      <c r="H535" s="85" t="s">
        <v>10</v>
      </c>
      <c r="I535" s="106">
        <v>170.62</v>
      </c>
      <c r="J535" s="106">
        <f>VLOOKUP(A535,CENIK!$A$2:$F$191,6,FALSE)</f>
        <v>0</v>
      </c>
      <c r="K535" s="106">
        <f t="shared" si="9"/>
        <v>0</v>
      </c>
    </row>
    <row r="536" spans="1:11" ht="60" x14ac:dyDescent="0.25">
      <c r="A536" s="139">
        <v>21106</v>
      </c>
      <c r="B536" s="139">
        <v>173</v>
      </c>
      <c r="C536" s="102" t="s">
        <v>3819</v>
      </c>
      <c r="D536" s="658" t="s">
        <v>247</v>
      </c>
      <c r="E536" s="658" t="s">
        <v>30</v>
      </c>
      <c r="F536" s="658" t="s">
        <v>31</v>
      </c>
      <c r="G536" s="658" t="s">
        <v>965</v>
      </c>
      <c r="H536" s="85" t="s">
        <v>24</v>
      </c>
      <c r="I536" s="106">
        <v>68.25</v>
      </c>
      <c r="J536" s="106">
        <f>VLOOKUP(A536,CENIK!$A$2:$F$191,6,FALSE)</f>
        <v>0</v>
      </c>
      <c r="K536" s="106">
        <f t="shared" si="9"/>
        <v>0</v>
      </c>
    </row>
    <row r="537" spans="1:11" ht="30" x14ac:dyDescent="0.25">
      <c r="A537" s="139">
        <v>22103</v>
      </c>
      <c r="B537" s="139">
        <v>173</v>
      </c>
      <c r="C537" s="102" t="s">
        <v>3820</v>
      </c>
      <c r="D537" s="658" t="s">
        <v>247</v>
      </c>
      <c r="E537" s="658" t="s">
        <v>30</v>
      </c>
      <c r="F537" s="658" t="s">
        <v>43</v>
      </c>
      <c r="G537" s="658" t="s">
        <v>48</v>
      </c>
      <c r="H537" s="85" t="s">
        <v>33</v>
      </c>
      <c r="I537" s="106">
        <v>170.62</v>
      </c>
      <c r="J537" s="106">
        <f>VLOOKUP(A537,CENIK!$A$2:$F$191,6,FALSE)</f>
        <v>0</v>
      </c>
      <c r="K537" s="106">
        <f t="shared" si="9"/>
        <v>0</v>
      </c>
    </row>
    <row r="538" spans="1:11" ht="30" x14ac:dyDescent="0.25">
      <c r="A538" s="139">
        <v>24405</v>
      </c>
      <c r="B538" s="139">
        <v>173</v>
      </c>
      <c r="C538" s="102" t="s">
        <v>3821</v>
      </c>
      <c r="D538" s="658" t="s">
        <v>247</v>
      </c>
      <c r="E538" s="658" t="s">
        <v>30</v>
      </c>
      <c r="F538" s="658" t="s">
        <v>43</v>
      </c>
      <c r="G538" s="658" t="s">
        <v>969</v>
      </c>
      <c r="H538" s="85" t="s">
        <v>24</v>
      </c>
      <c r="I538" s="106">
        <v>68.25</v>
      </c>
      <c r="J538" s="106">
        <f>VLOOKUP(A538,CENIK!$A$2:$F$191,6,FALSE)</f>
        <v>0</v>
      </c>
      <c r="K538" s="106">
        <f t="shared" si="9"/>
        <v>0</v>
      </c>
    </row>
    <row r="539" spans="1:11" ht="75" x14ac:dyDescent="0.25">
      <c r="A539" s="139">
        <v>31302</v>
      </c>
      <c r="B539" s="139">
        <v>173</v>
      </c>
      <c r="C539" s="102" t="s">
        <v>3822</v>
      </c>
      <c r="D539" s="658" t="s">
        <v>247</v>
      </c>
      <c r="E539" s="658" t="s">
        <v>30</v>
      </c>
      <c r="F539" s="658" t="s">
        <v>43</v>
      </c>
      <c r="G539" s="658" t="s">
        <v>971</v>
      </c>
      <c r="H539" s="85" t="s">
        <v>24</v>
      </c>
      <c r="I539" s="106">
        <v>34.119999999999997</v>
      </c>
      <c r="J539" s="106">
        <f>VLOOKUP(A539,CENIK!$A$2:$F$191,6,FALSE)</f>
        <v>0</v>
      </c>
      <c r="K539" s="106">
        <f t="shared" si="9"/>
        <v>0</v>
      </c>
    </row>
    <row r="540" spans="1:11" ht="30" x14ac:dyDescent="0.25">
      <c r="A540" s="139">
        <v>31602</v>
      </c>
      <c r="B540" s="139">
        <v>173</v>
      </c>
      <c r="C540" s="102" t="s">
        <v>3823</v>
      </c>
      <c r="D540" s="658" t="s">
        <v>247</v>
      </c>
      <c r="E540" s="658" t="s">
        <v>30</v>
      </c>
      <c r="F540" s="658" t="s">
        <v>43</v>
      </c>
      <c r="G540" s="658" t="s">
        <v>973</v>
      </c>
      <c r="H540" s="85" t="s">
        <v>33</v>
      </c>
      <c r="I540" s="106">
        <v>170.62</v>
      </c>
      <c r="J540" s="106">
        <f>VLOOKUP(A540,CENIK!$A$2:$F$191,6,FALSE)</f>
        <v>0</v>
      </c>
      <c r="K540" s="106">
        <f t="shared" si="9"/>
        <v>0</v>
      </c>
    </row>
    <row r="541" spans="1:11" ht="45" x14ac:dyDescent="0.25">
      <c r="A541" s="139">
        <v>32311</v>
      </c>
      <c r="B541" s="139">
        <v>173</v>
      </c>
      <c r="C541" s="102" t="s">
        <v>3824</v>
      </c>
      <c r="D541" s="658" t="s">
        <v>247</v>
      </c>
      <c r="E541" s="658" t="s">
        <v>30</v>
      </c>
      <c r="F541" s="658" t="s">
        <v>43</v>
      </c>
      <c r="G541" s="658" t="s">
        <v>975</v>
      </c>
      <c r="H541" s="85" t="s">
        <v>33</v>
      </c>
      <c r="I541" s="106">
        <v>170.62</v>
      </c>
      <c r="J541" s="106">
        <f>VLOOKUP(A541,CENIK!$A$2:$F$191,6,FALSE)</f>
        <v>0</v>
      </c>
      <c r="K541" s="106">
        <f t="shared" si="9"/>
        <v>0</v>
      </c>
    </row>
    <row r="542" spans="1:11" ht="60" x14ac:dyDescent="0.25">
      <c r="A542" s="139">
        <v>4101</v>
      </c>
      <c r="B542" s="139">
        <v>173</v>
      </c>
      <c r="C542" s="102" t="s">
        <v>3825</v>
      </c>
      <c r="D542" s="658" t="s">
        <v>247</v>
      </c>
      <c r="E542" s="658" t="s">
        <v>85</v>
      </c>
      <c r="F542" s="658" t="s">
        <v>86</v>
      </c>
      <c r="G542" s="658" t="s">
        <v>459</v>
      </c>
      <c r="H542" s="85" t="s">
        <v>33</v>
      </c>
      <c r="I542" s="106">
        <v>469.21</v>
      </c>
      <c r="J542" s="106">
        <f>VLOOKUP(A542,CENIK!$A$2:$F$191,6,FALSE)</f>
        <v>0</v>
      </c>
      <c r="K542" s="106">
        <f t="shared" si="9"/>
        <v>0</v>
      </c>
    </row>
    <row r="543" spans="1:11" ht="60" x14ac:dyDescent="0.25">
      <c r="A543" s="139">
        <v>4105</v>
      </c>
      <c r="B543" s="139">
        <v>173</v>
      </c>
      <c r="C543" s="102" t="s">
        <v>3826</v>
      </c>
      <c r="D543" s="658" t="s">
        <v>247</v>
      </c>
      <c r="E543" s="658" t="s">
        <v>85</v>
      </c>
      <c r="F543" s="658" t="s">
        <v>86</v>
      </c>
      <c r="G543" s="658" t="s">
        <v>982</v>
      </c>
      <c r="H543" s="85" t="s">
        <v>24</v>
      </c>
      <c r="I543" s="106">
        <v>165.99</v>
      </c>
      <c r="J543" s="106">
        <f>VLOOKUP(A543,CENIK!$A$2:$F$191,6,FALSE)</f>
        <v>0</v>
      </c>
      <c r="K543" s="106">
        <f t="shared" si="9"/>
        <v>0</v>
      </c>
    </row>
    <row r="544" spans="1:11" ht="45" x14ac:dyDescent="0.25">
      <c r="A544" s="139">
        <v>4106</v>
      </c>
      <c r="B544" s="139">
        <v>173</v>
      </c>
      <c r="C544" s="102" t="s">
        <v>3827</v>
      </c>
      <c r="D544" s="658" t="s">
        <v>247</v>
      </c>
      <c r="E544" s="658" t="s">
        <v>85</v>
      </c>
      <c r="F544" s="658" t="s">
        <v>86</v>
      </c>
      <c r="G544" s="658" t="s">
        <v>89</v>
      </c>
      <c r="H544" s="85" t="s">
        <v>24</v>
      </c>
      <c r="I544" s="106">
        <v>145.66</v>
      </c>
      <c r="J544" s="106">
        <f>VLOOKUP(A544,CENIK!$A$2:$F$191,6,FALSE)</f>
        <v>0</v>
      </c>
      <c r="K544" s="106">
        <f t="shared" si="9"/>
        <v>0</v>
      </c>
    </row>
    <row r="545" spans="1:11" ht="45" x14ac:dyDescent="0.25">
      <c r="A545" s="139">
        <v>4117</v>
      </c>
      <c r="B545" s="139">
        <v>173</v>
      </c>
      <c r="C545" s="102" t="s">
        <v>3828</v>
      </c>
      <c r="D545" s="658" t="s">
        <v>247</v>
      </c>
      <c r="E545" s="658" t="s">
        <v>85</v>
      </c>
      <c r="F545" s="658" t="s">
        <v>86</v>
      </c>
      <c r="G545" s="658" t="s">
        <v>94</v>
      </c>
      <c r="H545" s="85" t="s">
        <v>24</v>
      </c>
      <c r="I545" s="106">
        <v>16</v>
      </c>
      <c r="J545" s="106">
        <f>VLOOKUP(A545,CENIK!$A$2:$F$191,6,FALSE)</f>
        <v>0</v>
      </c>
      <c r="K545" s="106">
        <f t="shared" si="9"/>
        <v>0</v>
      </c>
    </row>
    <row r="546" spans="1:11" ht="45" x14ac:dyDescent="0.25">
      <c r="A546" s="139">
        <v>4121</v>
      </c>
      <c r="B546" s="139">
        <v>173</v>
      </c>
      <c r="C546" s="102" t="s">
        <v>3829</v>
      </c>
      <c r="D546" s="658" t="s">
        <v>247</v>
      </c>
      <c r="E546" s="658" t="s">
        <v>85</v>
      </c>
      <c r="F546" s="658" t="s">
        <v>86</v>
      </c>
      <c r="G546" s="658" t="s">
        <v>986</v>
      </c>
      <c r="H546" s="85" t="s">
        <v>24</v>
      </c>
      <c r="I546" s="106">
        <v>13</v>
      </c>
      <c r="J546" s="106">
        <f>VLOOKUP(A546,CENIK!$A$2:$F$191,6,FALSE)</f>
        <v>0</v>
      </c>
      <c r="K546" s="106">
        <f t="shared" si="9"/>
        <v>0</v>
      </c>
    </row>
    <row r="547" spans="1:11" ht="45" x14ac:dyDescent="0.25">
      <c r="A547" s="139">
        <v>4123</v>
      </c>
      <c r="B547" s="139">
        <v>173</v>
      </c>
      <c r="C547" s="102" t="s">
        <v>3830</v>
      </c>
      <c r="D547" s="658" t="s">
        <v>247</v>
      </c>
      <c r="E547" s="658" t="s">
        <v>85</v>
      </c>
      <c r="F547" s="658" t="s">
        <v>86</v>
      </c>
      <c r="G547" s="658" t="s">
        <v>988</v>
      </c>
      <c r="H547" s="85" t="s">
        <v>24</v>
      </c>
      <c r="I547" s="106">
        <v>166</v>
      </c>
      <c r="J547" s="106">
        <f>VLOOKUP(A547,CENIK!$A$2:$F$191,6,FALSE)</f>
        <v>0</v>
      </c>
      <c r="K547" s="106">
        <f t="shared" si="9"/>
        <v>0</v>
      </c>
    </row>
    <row r="548" spans="1:11" ht="30" x14ac:dyDescent="0.25">
      <c r="A548" s="139">
        <v>4202</v>
      </c>
      <c r="B548" s="139">
        <v>173</v>
      </c>
      <c r="C548" s="102" t="s">
        <v>3831</v>
      </c>
      <c r="D548" s="658" t="s">
        <v>247</v>
      </c>
      <c r="E548" s="658" t="s">
        <v>85</v>
      </c>
      <c r="F548" s="658" t="s">
        <v>98</v>
      </c>
      <c r="G548" s="658" t="s">
        <v>100</v>
      </c>
      <c r="H548" s="85" t="s">
        <v>33</v>
      </c>
      <c r="I548" s="106">
        <v>106.64</v>
      </c>
      <c r="J548" s="106">
        <f>VLOOKUP(A548,CENIK!$A$2:$F$191,6,FALSE)</f>
        <v>0</v>
      </c>
      <c r="K548" s="106">
        <f t="shared" si="9"/>
        <v>0</v>
      </c>
    </row>
    <row r="549" spans="1:11" ht="75" x14ac:dyDescent="0.25">
      <c r="A549" s="139">
        <v>4203</v>
      </c>
      <c r="B549" s="139">
        <v>173</v>
      </c>
      <c r="C549" s="102" t="s">
        <v>3832</v>
      </c>
      <c r="D549" s="658" t="s">
        <v>247</v>
      </c>
      <c r="E549" s="658" t="s">
        <v>85</v>
      </c>
      <c r="F549" s="658" t="s">
        <v>98</v>
      </c>
      <c r="G549" s="658" t="s">
        <v>101</v>
      </c>
      <c r="H549" s="85" t="s">
        <v>24</v>
      </c>
      <c r="I549" s="106">
        <v>11.01</v>
      </c>
      <c r="J549" s="106">
        <f>VLOOKUP(A549,CENIK!$A$2:$F$191,6,FALSE)</f>
        <v>0</v>
      </c>
      <c r="K549" s="106">
        <f t="shared" si="9"/>
        <v>0</v>
      </c>
    </row>
    <row r="550" spans="1:11" ht="60" x14ac:dyDescent="0.25">
      <c r="A550" s="139">
        <v>4204</v>
      </c>
      <c r="B550" s="139">
        <v>173</v>
      </c>
      <c r="C550" s="102" t="s">
        <v>3833</v>
      </c>
      <c r="D550" s="658" t="s">
        <v>247</v>
      </c>
      <c r="E550" s="658" t="s">
        <v>85</v>
      </c>
      <c r="F550" s="658" t="s">
        <v>98</v>
      </c>
      <c r="G550" s="658" t="s">
        <v>102</v>
      </c>
      <c r="H550" s="85" t="s">
        <v>24</v>
      </c>
      <c r="I550" s="106">
        <v>54.46</v>
      </c>
      <c r="J550" s="106">
        <f>VLOOKUP(A550,CENIK!$A$2:$F$191,6,FALSE)</f>
        <v>0</v>
      </c>
      <c r="K550" s="106">
        <f t="shared" si="9"/>
        <v>0</v>
      </c>
    </row>
    <row r="551" spans="1:11" ht="60" x14ac:dyDescent="0.25">
      <c r="A551" s="139">
        <v>4206</v>
      </c>
      <c r="B551" s="139">
        <v>173</v>
      </c>
      <c r="C551" s="102" t="s">
        <v>3834</v>
      </c>
      <c r="D551" s="658" t="s">
        <v>247</v>
      </c>
      <c r="E551" s="658" t="s">
        <v>85</v>
      </c>
      <c r="F551" s="658" t="s">
        <v>98</v>
      </c>
      <c r="G551" s="658" t="s">
        <v>104</v>
      </c>
      <c r="H551" s="85" t="s">
        <v>24</v>
      </c>
      <c r="I551" s="106">
        <v>165.99</v>
      </c>
      <c r="J551" s="106">
        <f>VLOOKUP(A551,CENIK!$A$2:$F$191,6,FALSE)</f>
        <v>0</v>
      </c>
      <c r="K551" s="106">
        <f t="shared" si="9"/>
        <v>0</v>
      </c>
    </row>
    <row r="552" spans="1:11" ht="60" x14ac:dyDescent="0.25">
      <c r="A552" s="139">
        <v>4207</v>
      </c>
      <c r="B552" s="139">
        <v>173</v>
      </c>
      <c r="C552" s="102" t="s">
        <v>3835</v>
      </c>
      <c r="D552" s="658" t="s">
        <v>247</v>
      </c>
      <c r="E552" s="658" t="s">
        <v>85</v>
      </c>
      <c r="F552" s="658" t="s">
        <v>98</v>
      </c>
      <c r="G552" s="658" t="s">
        <v>990</v>
      </c>
      <c r="H552" s="85" t="s">
        <v>24</v>
      </c>
      <c r="I552" s="106">
        <v>5</v>
      </c>
      <c r="J552" s="106">
        <f>VLOOKUP(A552,CENIK!$A$2:$F$191,6,FALSE)</f>
        <v>0</v>
      </c>
      <c r="K552" s="106">
        <f t="shared" ref="K552:K615" si="10">ROUND(J552*I552,2)</f>
        <v>0</v>
      </c>
    </row>
    <row r="553" spans="1:11" ht="75" x14ac:dyDescent="0.25">
      <c r="A553" s="139">
        <v>5108</v>
      </c>
      <c r="B553" s="139">
        <v>173</v>
      </c>
      <c r="C553" s="102" t="s">
        <v>3836</v>
      </c>
      <c r="D553" s="658" t="s">
        <v>247</v>
      </c>
      <c r="E553" s="658" t="s">
        <v>106</v>
      </c>
      <c r="F553" s="658" t="s">
        <v>107</v>
      </c>
      <c r="G553" s="658" t="s">
        <v>112</v>
      </c>
      <c r="H553" s="85" t="s">
        <v>113</v>
      </c>
      <c r="I553" s="106">
        <v>20</v>
      </c>
      <c r="J553" s="106">
        <f>VLOOKUP(A553,CENIK!$A$2:$F$191,6,FALSE)</f>
        <v>0</v>
      </c>
      <c r="K553" s="106">
        <f t="shared" si="10"/>
        <v>0</v>
      </c>
    </row>
    <row r="554" spans="1:11" ht="135" x14ac:dyDescent="0.25">
      <c r="A554" s="139">
        <v>6101</v>
      </c>
      <c r="B554" s="139">
        <v>173</v>
      </c>
      <c r="C554" s="102" t="s">
        <v>3837</v>
      </c>
      <c r="D554" s="658" t="s">
        <v>247</v>
      </c>
      <c r="E554" s="658" t="s">
        <v>128</v>
      </c>
      <c r="F554" s="658" t="s">
        <v>129</v>
      </c>
      <c r="G554" s="658" t="s">
        <v>6304</v>
      </c>
      <c r="H554" s="85" t="s">
        <v>10</v>
      </c>
      <c r="I554" s="106">
        <v>85.31</v>
      </c>
      <c r="J554" s="106">
        <f>VLOOKUP(A554,CENIK!$A$2:$F$191,6,FALSE)</f>
        <v>0</v>
      </c>
      <c r="K554" s="106">
        <f t="shared" si="10"/>
        <v>0</v>
      </c>
    </row>
    <row r="555" spans="1:11" ht="120" x14ac:dyDescent="0.25">
      <c r="A555" s="139">
        <v>6204</v>
      </c>
      <c r="B555" s="139">
        <v>173</v>
      </c>
      <c r="C555" s="102" t="s">
        <v>3838</v>
      </c>
      <c r="D555" s="658" t="s">
        <v>247</v>
      </c>
      <c r="E555" s="658" t="s">
        <v>128</v>
      </c>
      <c r="F555" s="658" t="s">
        <v>132</v>
      </c>
      <c r="G555" s="658" t="s">
        <v>993</v>
      </c>
      <c r="H555" s="85" t="s">
        <v>6</v>
      </c>
      <c r="I555" s="106">
        <v>4</v>
      </c>
      <c r="J555" s="106">
        <f>VLOOKUP(A555,CENIK!$A$2:$F$191,6,FALSE)</f>
        <v>0</v>
      </c>
      <c r="K555" s="106">
        <f t="shared" si="10"/>
        <v>0</v>
      </c>
    </row>
    <row r="556" spans="1:11" ht="120" x14ac:dyDescent="0.25">
      <c r="A556" s="139">
        <v>6253</v>
      </c>
      <c r="B556" s="139">
        <v>173</v>
      </c>
      <c r="C556" s="102" t="s">
        <v>3839</v>
      </c>
      <c r="D556" s="658" t="s">
        <v>247</v>
      </c>
      <c r="E556" s="658" t="s">
        <v>128</v>
      </c>
      <c r="F556" s="658" t="s">
        <v>132</v>
      </c>
      <c r="G556" s="658" t="s">
        <v>1004</v>
      </c>
      <c r="H556" s="85" t="s">
        <v>6</v>
      </c>
      <c r="I556" s="106">
        <v>4</v>
      </c>
      <c r="J556" s="106">
        <f>VLOOKUP(A556,CENIK!$A$2:$F$191,6,FALSE)</f>
        <v>0</v>
      </c>
      <c r="K556" s="106">
        <f t="shared" si="10"/>
        <v>0</v>
      </c>
    </row>
    <row r="557" spans="1:11" ht="30" x14ac:dyDescent="0.25">
      <c r="A557" s="139">
        <v>6258</v>
      </c>
      <c r="B557" s="139">
        <v>173</v>
      </c>
      <c r="C557" s="102" t="s">
        <v>3840</v>
      </c>
      <c r="D557" s="658" t="s">
        <v>247</v>
      </c>
      <c r="E557" s="658" t="s">
        <v>128</v>
      </c>
      <c r="F557" s="658" t="s">
        <v>132</v>
      </c>
      <c r="G557" s="658" t="s">
        <v>137</v>
      </c>
      <c r="H557" s="85" t="s">
        <v>6</v>
      </c>
      <c r="I557" s="106">
        <v>1</v>
      </c>
      <c r="J557" s="106">
        <f>VLOOKUP(A557,CENIK!$A$2:$F$191,6,FALSE)</f>
        <v>0</v>
      </c>
      <c r="K557" s="106">
        <f t="shared" si="10"/>
        <v>0</v>
      </c>
    </row>
    <row r="558" spans="1:11" ht="345" x14ac:dyDescent="0.25">
      <c r="A558" s="139">
        <v>6301</v>
      </c>
      <c r="B558" s="139">
        <v>173</v>
      </c>
      <c r="C558" s="102" t="s">
        <v>3841</v>
      </c>
      <c r="D558" s="658" t="s">
        <v>247</v>
      </c>
      <c r="E558" s="658" t="s">
        <v>128</v>
      </c>
      <c r="F558" s="658" t="s">
        <v>140</v>
      </c>
      <c r="G558" s="658" t="s">
        <v>1005</v>
      </c>
      <c r="H558" s="85" t="s">
        <v>6</v>
      </c>
      <c r="I558" s="106">
        <v>6</v>
      </c>
      <c r="J558" s="106">
        <f>VLOOKUP(A558,CENIK!$A$2:$F$191,6,FALSE)</f>
        <v>0</v>
      </c>
      <c r="K558" s="106">
        <f t="shared" si="10"/>
        <v>0</v>
      </c>
    </row>
    <row r="559" spans="1:11" ht="120" x14ac:dyDescent="0.25">
      <c r="A559" s="139">
        <v>6302</v>
      </c>
      <c r="B559" s="139">
        <v>173</v>
      </c>
      <c r="C559" s="102" t="s">
        <v>3842</v>
      </c>
      <c r="D559" s="658" t="s">
        <v>247</v>
      </c>
      <c r="E559" s="658" t="s">
        <v>128</v>
      </c>
      <c r="F559" s="658" t="s">
        <v>140</v>
      </c>
      <c r="G559" s="658" t="s">
        <v>141</v>
      </c>
      <c r="H559" s="85" t="s">
        <v>6</v>
      </c>
      <c r="I559" s="106">
        <v>6</v>
      </c>
      <c r="J559" s="106">
        <f>VLOOKUP(A559,CENIK!$A$2:$F$191,6,FALSE)</f>
        <v>0</v>
      </c>
      <c r="K559" s="106">
        <f t="shared" si="10"/>
        <v>0</v>
      </c>
    </row>
    <row r="560" spans="1:11" ht="30" x14ac:dyDescent="0.25">
      <c r="A560" s="139">
        <v>6401</v>
      </c>
      <c r="B560" s="139">
        <v>173</v>
      </c>
      <c r="C560" s="102" t="s">
        <v>3843</v>
      </c>
      <c r="D560" s="658" t="s">
        <v>247</v>
      </c>
      <c r="E560" s="658" t="s">
        <v>128</v>
      </c>
      <c r="F560" s="658" t="s">
        <v>144</v>
      </c>
      <c r="G560" s="658" t="s">
        <v>145</v>
      </c>
      <c r="H560" s="85" t="s">
        <v>10</v>
      </c>
      <c r="I560" s="106">
        <v>85.31</v>
      </c>
      <c r="J560" s="106">
        <f>VLOOKUP(A560,CENIK!$A$2:$F$191,6,FALSE)</f>
        <v>0</v>
      </c>
      <c r="K560" s="106">
        <f t="shared" si="10"/>
        <v>0</v>
      </c>
    </row>
    <row r="561" spans="1:11" ht="30" x14ac:dyDescent="0.25">
      <c r="A561" s="139">
        <v>6402</v>
      </c>
      <c r="B561" s="139">
        <v>173</v>
      </c>
      <c r="C561" s="102" t="s">
        <v>3844</v>
      </c>
      <c r="D561" s="658" t="s">
        <v>247</v>
      </c>
      <c r="E561" s="658" t="s">
        <v>128</v>
      </c>
      <c r="F561" s="658" t="s">
        <v>144</v>
      </c>
      <c r="G561" s="658" t="s">
        <v>340</v>
      </c>
      <c r="H561" s="85" t="s">
        <v>10</v>
      </c>
      <c r="I561" s="106">
        <v>85.31</v>
      </c>
      <c r="J561" s="106">
        <f>VLOOKUP(A561,CENIK!$A$2:$F$191,6,FALSE)</f>
        <v>0</v>
      </c>
      <c r="K561" s="106">
        <f t="shared" si="10"/>
        <v>0</v>
      </c>
    </row>
    <row r="562" spans="1:11" ht="60" x14ac:dyDescent="0.25">
      <c r="A562" s="139">
        <v>6405</v>
      </c>
      <c r="B562" s="139">
        <v>173</v>
      </c>
      <c r="C562" s="102" t="s">
        <v>3845</v>
      </c>
      <c r="D562" s="658" t="s">
        <v>247</v>
      </c>
      <c r="E562" s="658" t="s">
        <v>128</v>
      </c>
      <c r="F562" s="658" t="s">
        <v>144</v>
      </c>
      <c r="G562" s="658" t="s">
        <v>146</v>
      </c>
      <c r="H562" s="85" t="s">
        <v>10</v>
      </c>
      <c r="I562" s="106">
        <v>85.31</v>
      </c>
      <c r="J562" s="106">
        <f>VLOOKUP(A562,CENIK!$A$2:$F$191,6,FALSE)</f>
        <v>0</v>
      </c>
      <c r="K562" s="106">
        <f t="shared" si="10"/>
        <v>0</v>
      </c>
    </row>
    <row r="563" spans="1:11" ht="30" x14ac:dyDescent="0.25">
      <c r="A563" s="139">
        <v>6501</v>
      </c>
      <c r="B563" s="139">
        <v>173</v>
      </c>
      <c r="C563" s="102" t="s">
        <v>3846</v>
      </c>
      <c r="D563" s="658" t="s">
        <v>247</v>
      </c>
      <c r="E563" s="658" t="s">
        <v>128</v>
      </c>
      <c r="F563" s="658" t="s">
        <v>147</v>
      </c>
      <c r="G563" s="658" t="s">
        <v>1007</v>
      </c>
      <c r="H563" s="85" t="s">
        <v>6</v>
      </c>
      <c r="I563" s="106">
        <v>4</v>
      </c>
      <c r="J563" s="106">
        <f>VLOOKUP(A563,CENIK!$A$2:$F$191,6,FALSE)</f>
        <v>0</v>
      </c>
      <c r="K563" s="106">
        <f t="shared" si="10"/>
        <v>0</v>
      </c>
    </row>
    <row r="564" spans="1:11" ht="30" x14ac:dyDescent="0.25">
      <c r="A564" s="139">
        <v>6502</v>
      </c>
      <c r="B564" s="139">
        <v>173</v>
      </c>
      <c r="C564" s="102" t="s">
        <v>3847</v>
      </c>
      <c r="D564" s="658" t="s">
        <v>247</v>
      </c>
      <c r="E564" s="658" t="s">
        <v>128</v>
      </c>
      <c r="F564" s="658" t="s">
        <v>147</v>
      </c>
      <c r="G564" s="658" t="s">
        <v>1008</v>
      </c>
      <c r="H564" s="85" t="s">
        <v>6</v>
      </c>
      <c r="I564" s="106">
        <v>6</v>
      </c>
      <c r="J564" s="106">
        <f>VLOOKUP(A564,CENIK!$A$2:$F$191,6,FALSE)</f>
        <v>0</v>
      </c>
      <c r="K564" s="106">
        <f t="shared" si="10"/>
        <v>0</v>
      </c>
    </row>
    <row r="565" spans="1:11" ht="45" x14ac:dyDescent="0.25">
      <c r="A565" s="139">
        <v>6503</v>
      </c>
      <c r="B565" s="139">
        <v>173</v>
      </c>
      <c r="C565" s="102" t="s">
        <v>3848</v>
      </c>
      <c r="D565" s="658" t="s">
        <v>247</v>
      </c>
      <c r="E565" s="658" t="s">
        <v>128</v>
      </c>
      <c r="F565" s="658" t="s">
        <v>147</v>
      </c>
      <c r="G565" s="658" t="s">
        <v>1009</v>
      </c>
      <c r="H565" s="85" t="s">
        <v>6</v>
      </c>
      <c r="I565" s="106">
        <v>3</v>
      </c>
      <c r="J565" s="106">
        <f>VLOOKUP(A565,CENIK!$A$2:$F$191,6,FALSE)</f>
        <v>0</v>
      </c>
      <c r="K565" s="106">
        <f t="shared" si="10"/>
        <v>0</v>
      </c>
    </row>
    <row r="566" spans="1:11" ht="60" x14ac:dyDescent="0.25">
      <c r="A566" s="139">
        <v>1201</v>
      </c>
      <c r="B566" s="139">
        <v>160</v>
      </c>
      <c r="C566" s="102" t="s">
        <v>3849</v>
      </c>
      <c r="D566" s="658" t="s">
        <v>248</v>
      </c>
      <c r="E566" s="658" t="s">
        <v>7</v>
      </c>
      <c r="F566" s="658" t="s">
        <v>8</v>
      </c>
      <c r="G566" s="658" t="s">
        <v>9</v>
      </c>
      <c r="H566" s="85" t="s">
        <v>10</v>
      </c>
      <c r="I566" s="106">
        <v>142</v>
      </c>
      <c r="J566" s="106">
        <f>VLOOKUP(A566,CENIK!$A$2:$F$191,6,FALSE)</f>
        <v>0</v>
      </c>
      <c r="K566" s="106">
        <f t="shared" si="10"/>
        <v>0</v>
      </c>
    </row>
    <row r="567" spans="1:11" ht="45" x14ac:dyDescent="0.25">
      <c r="A567" s="139">
        <v>1202</v>
      </c>
      <c r="B567" s="139">
        <v>160</v>
      </c>
      <c r="C567" s="102" t="s">
        <v>3850</v>
      </c>
      <c r="D567" s="658" t="s">
        <v>248</v>
      </c>
      <c r="E567" s="658" t="s">
        <v>7</v>
      </c>
      <c r="F567" s="658" t="s">
        <v>8</v>
      </c>
      <c r="G567" s="658" t="s">
        <v>11</v>
      </c>
      <c r="H567" s="85" t="s">
        <v>12</v>
      </c>
      <c r="I567" s="106">
        <v>5</v>
      </c>
      <c r="J567" s="106">
        <f>VLOOKUP(A567,CENIK!$A$2:$F$191,6,FALSE)</f>
        <v>0</v>
      </c>
      <c r="K567" s="106">
        <f t="shared" si="10"/>
        <v>0</v>
      </c>
    </row>
    <row r="568" spans="1:11" ht="60" x14ac:dyDescent="0.25">
      <c r="A568" s="139">
        <v>1203</v>
      </c>
      <c r="B568" s="139">
        <v>160</v>
      </c>
      <c r="C568" s="102" t="s">
        <v>3851</v>
      </c>
      <c r="D568" s="658" t="s">
        <v>248</v>
      </c>
      <c r="E568" s="658" t="s">
        <v>7</v>
      </c>
      <c r="F568" s="658" t="s">
        <v>8</v>
      </c>
      <c r="G568" s="658" t="s">
        <v>941</v>
      </c>
      <c r="H568" s="85" t="s">
        <v>10</v>
      </c>
      <c r="I568" s="106">
        <v>142</v>
      </c>
      <c r="J568" s="106">
        <f>VLOOKUP(A568,CENIK!$A$2:$F$191,6,FALSE)</f>
        <v>0</v>
      </c>
      <c r="K568" s="106">
        <f t="shared" si="10"/>
        <v>0</v>
      </c>
    </row>
    <row r="569" spans="1:11" ht="75" x14ac:dyDescent="0.25">
      <c r="A569" s="139">
        <v>1211</v>
      </c>
      <c r="B569" s="139">
        <v>160</v>
      </c>
      <c r="C569" s="102" t="s">
        <v>3852</v>
      </c>
      <c r="D569" s="658" t="s">
        <v>248</v>
      </c>
      <c r="E569" s="658" t="s">
        <v>7</v>
      </c>
      <c r="F569" s="658" t="s">
        <v>8</v>
      </c>
      <c r="G569" s="658" t="s">
        <v>948</v>
      </c>
      <c r="H569" s="85" t="s">
        <v>14</v>
      </c>
      <c r="I569" s="106">
        <v>1</v>
      </c>
      <c r="J569" s="106">
        <f>VLOOKUP(A569,CENIK!$A$2:$F$191,6,FALSE)</f>
        <v>0</v>
      </c>
      <c r="K569" s="106">
        <f t="shared" si="10"/>
        <v>0</v>
      </c>
    </row>
    <row r="570" spans="1:11" ht="60" x14ac:dyDescent="0.25">
      <c r="A570" s="139">
        <v>1212</v>
      </c>
      <c r="B570" s="139">
        <v>160</v>
      </c>
      <c r="C570" s="102" t="s">
        <v>3853</v>
      </c>
      <c r="D570" s="658" t="s">
        <v>248</v>
      </c>
      <c r="E570" s="658" t="s">
        <v>7</v>
      </c>
      <c r="F570" s="658" t="s">
        <v>8</v>
      </c>
      <c r="G570" s="658" t="s">
        <v>949</v>
      </c>
      <c r="H570" s="85" t="s">
        <v>14</v>
      </c>
      <c r="I570" s="106">
        <v>1</v>
      </c>
      <c r="J570" s="106">
        <f>VLOOKUP(A570,CENIK!$A$2:$F$191,6,FALSE)</f>
        <v>0</v>
      </c>
      <c r="K570" s="106">
        <f t="shared" si="10"/>
        <v>0</v>
      </c>
    </row>
    <row r="571" spans="1:11" ht="60" x14ac:dyDescent="0.25">
      <c r="A571" s="139">
        <v>1214</v>
      </c>
      <c r="B571" s="139">
        <v>160</v>
      </c>
      <c r="C571" s="102" t="s">
        <v>3854</v>
      </c>
      <c r="D571" s="658" t="s">
        <v>248</v>
      </c>
      <c r="E571" s="658" t="s">
        <v>7</v>
      </c>
      <c r="F571" s="658" t="s">
        <v>8</v>
      </c>
      <c r="G571" s="658" t="s">
        <v>951</v>
      </c>
      <c r="H571" s="85" t="s">
        <v>14</v>
      </c>
      <c r="I571" s="106">
        <v>1</v>
      </c>
      <c r="J571" s="106">
        <f>VLOOKUP(A571,CENIK!$A$2:$F$191,6,FALSE)</f>
        <v>0</v>
      </c>
      <c r="K571" s="106">
        <f t="shared" si="10"/>
        <v>0</v>
      </c>
    </row>
    <row r="572" spans="1:11" ht="45" x14ac:dyDescent="0.25">
      <c r="A572" s="139">
        <v>1301</v>
      </c>
      <c r="B572" s="139">
        <v>160</v>
      </c>
      <c r="C572" s="102" t="s">
        <v>3855</v>
      </c>
      <c r="D572" s="658" t="s">
        <v>248</v>
      </c>
      <c r="E572" s="658" t="s">
        <v>7</v>
      </c>
      <c r="F572" s="658" t="s">
        <v>16</v>
      </c>
      <c r="G572" s="658" t="s">
        <v>17</v>
      </c>
      <c r="H572" s="85" t="s">
        <v>10</v>
      </c>
      <c r="I572" s="106">
        <v>142</v>
      </c>
      <c r="J572" s="106">
        <f>VLOOKUP(A572,CENIK!$A$2:$F$191,6,FALSE)</f>
        <v>0</v>
      </c>
      <c r="K572" s="106">
        <f t="shared" si="10"/>
        <v>0</v>
      </c>
    </row>
    <row r="573" spans="1:11" ht="150" x14ac:dyDescent="0.25">
      <c r="A573" s="139">
        <v>1302</v>
      </c>
      <c r="B573" s="139">
        <v>160</v>
      </c>
      <c r="C573" s="102" t="s">
        <v>3856</v>
      </c>
      <c r="D573" s="658" t="s">
        <v>248</v>
      </c>
      <c r="E573" s="658" t="s">
        <v>7</v>
      </c>
      <c r="F573" s="658" t="s">
        <v>16</v>
      </c>
      <c r="G573" s="658" t="s">
        <v>952</v>
      </c>
      <c r="H573" s="85" t="s">
        <v>10</v>
      </c>
      <c r="I573" s="106">
        <v>142</v>
      </c>
      <c r="J573" s="106">
        <f>VLOOKUP(A573,CENIK!$A$2:$F$191,6,FALSE)</f>
        <v>0</v>
      </c>
      <c r="K573" s="106">
        <f t="shared" si="10"/>
        <v>0</v>
      </c>
    </row>
    <row r="574" spans="1:11" ht="60" x14ac:dyDescent="0.25">
      <c r="A574" s="139">
        <v>1307</v>
      </c>
      <c r="B574" s="139">
        <v>160</v>
      </c>
      <c r="C574" s="102" t="s">
        <v>3857</v>
      </c>
      <c r="D574" s="658" t="s">
        <v>248</v>
      </c>
      <c r="E574" s="658" t="s">
        <v>7</v>
      </c>
      <c r="F574" s="658" t="s">
        <v>16</v>
      </c>
      <c r="G574" s="658" t="s">
        <v>19</v>
      </c>
      <c r="H574" s="85" t="s">
        <v>6</v>
      </c>
      <c r="I574" s="106">
        <v>11</v>
      </c>
      <c r="J574" s="106">
        <f>VLOOKUP(A574,CENIK!$A$2:$F$191,6,FALSE)</f>
        <v>0</v>
      </c>
      <c r="K574" s="106">
        <f t="shared" si="10"/>
        <v>0</v>
      </c>
    </row>
    <row r="575" spans="1:11" ht="60" x14ac:dyDescent="0.25">
      <c r="A575" s="139">
        <v>1309</v>
      </c>
      <c r="B575" s="139">
        <v>160</v>
      </c>
      <c r="C575" s="102" t="s">
        <v>3858</v>
      </c>
      <c r="D575" s="658" t="s">
        <v>248</v>
      </c>
      <c r="E575" s="658" t="s">
        <v>7</v>
      </c>
      <c r="F575" s="658" t="s">
        <v>16</v>
      </c>
      <c r="G575" s="658" t="s">
        <v>21</v>
      </c>
      <c r="H575" s="85" t="s">
        <v>22</v>
      </c>
      <c r="I575" s="106">
        <v>54</v>
      </c>
      <c r="J575" s="106">
        <f>VLOOKUP(A575,CENIK!$A$2:$F$191,6,FALSE)</f>
        <v>0</v>
      </c>
      <c r="K575" s="106">
        <f t="shared" si="10"/>
        <v>0</v>
      </c>
    </row>
    <row r="576" spans="1:11" ht="60" x14ac:dyDescent="0.25">
      <c r="A576" s="139">
        <v>1310</v>
      </c>
      <c r="B576" s="139">
        <v>160</v>
      </c>
      <c r="C576" s="102" t="s">
        <v>3859</v>
      </c>
      <c r="D576" s="658" t="s">
        <v>248</v>
      </c>
      <c r="E576" s="658" t="s">
        <v>7</v>
      </c>
      <c r="F576" s="658" t="s">
        <v>16</v>
      </c>
      <c r="G576" s="658" t="s">
        <v>23</v>
      </c>
      <c r="H576" s="85" t="s">
        <v>24</v>
      </c>
      <c r="I576" s="106">
        <v>198.8</v>
      </c>
      <c r="J576" s="106">
        <f>VLOOKUP(A576,CENIK!$A$2:$F$191,6,FALSE)</f>
        <v>0</v>
      </c>
      <c r="K576" s="106">
        <f t="shared" si="10"/>
        <v>0</v>
      </c>
    </row>
    <row r="577" spans="1:11" ht="30" x14ac:dyDescent="0.25">
      <c r="A577" s="139">
        <v>1401</v>
      </c>
      <c r="B577" s="139">
        <v>160</v>
      </c>
      <c r="C577" s="102" t="s">
        <v>3860</v>
      </c>
      <c r="D577" s="658" t="s">
        <v>248</v>
      </c>
      <c r="E577" s="658" t="s">
        <v>7</v>
      </c>
      <c r="F577" s="658" t="s">
        <v>27</v>
      </c>
      <c r="G577" s="658" t="s">
        <v>955</v>
      </c>
      <c r="H577" s="85" t="s">
        <v>22</v>
      </c>
      <c r="I577" s="106">
        <v>5</v>
      </c>
      <c r="J577" s="106">
        <f>VLOOKUP(A577,CENIK!$A$2:$F$191,6,FALSE)</f>
        <v>0</v>
      </c>
      <c r="K577" s="106">
        <f t="shared" si="10"/>
        <v>0</v>
      </c>
    </row>
    <row r="578" spans="1:11" ht="30" x14ac:dyDescent="0.25">
      <c r="A578" s="139">
        <v>1402</v>
      </c>
      <c r="B578" s="139">
        <v>160</v>
      </c>
      <c r="C578" s="102" t="s">
        <v>3861</v>
      </c>
      <c r="D578" s="658" t="s">
        <v>248</v>
      </c>
      <c r="E578" s="658" t="s">
        <v>7</v>
      </c>
      <c r="F578" s="658" t="s">
        <v>27</v>
      </c>
      <c r="G578" s="658" t="s">
        <v>956</v>
      </c>
      <c r="H578" s="85" t="s">
        <v>22</v>
      </c>
      <c r="I578" s="106">
        <v>5</v>
      </c>
      <c r="J578" s="106">
        <f>VLOOKUP(A578,CENIK!$A$2:$F$191,6,FALSE)</f>
        <v>0</v>
      </c>
      <c r="K578" s="106">
        <f t="shared" si="10"/>
        <v>0</v>
      </c>
    </row>
    <row r="579" spans="1:11" ht="30" x14ac:dyDescent="0.25">
      <c r="A579" s="139">
        <v>1403</v>
      </c>
      <c r="B579" s="139">
        <v>160</v>
      </c>
      <c r="C579" s="102" t="s">
        <v>3862</v>
      </c>
      <c r="D579" s="658" t="s">
        <v>248</v>
      </c>
      <c r="E579" s="658" t="s">
        <v>7</v>
      </c>
      <c r="F579" s="658" t="s">
        <v>27</v>
      </c>
      <c r="G579" s="658" t="s">
        <v>957</v>
      </c>
      <c r="H579" s="85" t="s">
        <v>22</v>
      </c>
      <c r="I579" s="106">
        <v>5</v>
      </c>
      <c r="J579" s="106">
        <f>VLOOKUP(A579,CENIK!$A$2:$F$191,6,FALSE)</f>
        <v>0</v>
      </c>
      <c r="K579" s="106">
        <f t="shared" si="10"/>
        <v>0</v>
      </c>
    </row>
    <row r="580" spans="1:11" ht="60" x14ac:dyDescent="0.25">
      <c r="A580" s="139">
        <v>21106</v>
      </c>
      <c r="B580" s="139">
        <v>160</v>
      </c>
      <c r="C580" s="102" t="s">
        <v>3863</v>
      </c>
      <c r="D580" s="658" t="s">
        <v>248</v>
      </c>
      <c r="E580" s="658" t="s">
        <v>30</v>
      </c>
      <c r="F580" s="658" t="s">
        <v>31</v>
      </c>
      <c r="G580" s="658" t="s">
        <v>965</v>
      </c>
      <c r="H580" s="85" t="s">
        <v>24</v>
      </c>
      <c r="I580" s="106">
        <v>113.6</v>
      </c>
      <c r="J580" s="106">
        <f>VLOOKUP(A580,CENIK!$A$2:$F$191,6,FALSE)</f>
        <v>0</v>
      </c>
      <c r="K580" s="106">
        <f t="shared" si="10"/>
        <v>0</v>
      </c>
    </row>
    <row r="581" spans="1:11" ht="30" x14ac:dyDescent="0.25">
      <c r="A581" s="139">
        <v>22103</v>
      </c>
      <c r="B581" s="139">
        <v>160</v>
      </c>
      <c r="C581" s="102" t="s">
        <v>3864</v>
      </c>
      <c r="D581" s="658" t="s">
        <v>248</v>
      </c>
      <c r="E581" s="658" t="s">
        <v>30</v>
      </c>
      <c r="F581" s="658" t="s">
        <v>43</v>
      </c>
      <c r="G581" s="658" t="s">
        <v>48</v>
      </c>
      <c r="H581" s="85" t="s">
        <v>33</v>
      </c>
      <c r="I581" s="106">
        <v>284</v>
      </c>
      <c r="J581" s="106">
        <f>VLOOKUP(A581,CENIK!$A$2:$F$191,6,FALSE)</f>
        <v>0</v>
      </c>
      <c r="K581" s="106">
        <f t="shared" si="10"/>
        <v>0</v>
      </c>
    </row>
    <row r="582" spans="1:11" ht="30" x14ac:dyDescent="0.25">
      <c r="A582" s="139">
        <v>24405</v>
      </c>
      <c r="B582" s="139">
        <v>160</v>
      </c>
      <c r="C582" s="102" t="s">
        <v>3865</v>
      </c>
      <c r="D582" s="658" t="s">
        <v>248</v>
      </c>
      <c r="E582" s="658" t="s">
        <v>30</v>
      </c>
      <c r="F582" s="658" t="s">
        <v>43</v>
      </c>
      <c r="G582" s="658" t="s">
        <v>969</v>
      </c>
      <c r="H582" s="85" t="s">
        <v>24</v>
      </c>
      <c r="I582" s="106">
        <v>113.6</v>
      </c>
      <c r="J582" s="106">
        <f>VLOOKUP(A582,CENIK!$A$2:$F$191,6,FALSE)</f>
        <v>0</v>
      </c>
      <c r="K582" s="106">
        <f t="shared" si="10"/>
        <v>0</v>
      </c>
    </row>
    <row r="583" spans="1:11" ht="60" x14ac:dyDescent="0.25">
      <c r="A583" s="139">
        <v>4101</v>
      </c>
      <c r="B583" s="139">
        <v>160</v>
      </c>
      <c r="C583" s="102" t="s">
        <v>3866</v>
      </c>
      <c r="D583" s="658" t="s">
        <v>248</v>
      </c>
      <c r="E583" s="658" t="s">
        <v>85</v>
      </c>
      <c r="F583" s="658" t="s">
        <v>86</v>
      </c>
      <c r="G583" s="658" t="s">
        <v>459</v>
      </c>
      <c r="H583" s="85" t="s">
        <v>33</v>
      </c>
      <c r="I583" s="106">
        <v>616</v>
      </c>
      <c r="J583" s="106">
        <f>VLOOKUP(A583,CENIK!$A$2:$F$191,6,FALSE)</f>
        <v>0</v>
      </c>
      <c r="K583" s="106">
        <f t="shared" si="10"/>
        <v>0</v>
      </c>
    </row>
    <row r="584" spans="1:11" ht="60" x14ac:dyDescent="0.25">
      <c r="A584" s="139">
        <v>4105</v>
      </c>
      <c r="B584" s="139">
        <v>160</v>
      </c>
      <c r="C584" s="102" t="s">
        <v>3867</v>
      </c>
      <c r="D584" s="658" t="s">
        <v>248</v>
      </c>
      <c r="E584" s="658" t="s">
        <v>85</v>
      </c>
      <c r="F584" s="658" t="s">
        <v>86</v>
      </c>
      <c r="G584" s="658" t="s">
        <v>982</v>
      </c>
      <c r="H584" s="85" t="s">
        <v>24</v>
      </c>
      <c r="I584" s="106">
        <v>152</v>
      </c>
      <c r="J584" s="106">
        <f>VLOOKUP(A584,CENIK!$A$2:$F$191,6,FALSE)</f>
        <v>0</v>
      </c>
      <c r="K584" s="106">
        <f t="shared" si="10"/>
        <v>0</v>
      </c>
    </row>
    <row r="585" spans="1:11" ht="45" x14ac:dyDescent="0.25">
      <c r="A585" s="139">
        <v>4106</v>
      </c>
      <c r="B585" s="139">
        <v>160</v>
      </c>
      <c r="C585" s="102" t="s">
        <v>3868</v>
      </c>
      <c r="D585" s="658" t="s">
        <v>248</v>
      </c>
      <c r="E585" s="658" t="s">
        <v>85</v>
      </c>
      <c r="F585" s="658" t="s">
        <v>86</v>
      </c>
      <c r="G585" s="658" t="s">
        <v>89</v>
      </c>
      <c r="H585" s="85" t="s">
        <v>24</v>
      </c>
      <c r="I585" s="106">
        <v>260.23</v>
      </c>
      <c r="J585" s="106">
        <f>VLOOKUP(A585,CENIK!$A$2:$F$191,6,FALSE)</f>
        <v>0</v>
      </c>
      <c r="K585" s="106">
        <f t="shared" si="10"/>
        <v>0</v>
      </c>
    </row>
    <row r="586" spans="1:11" ht="45" x14ac:dyDescent="0.25">
      <c r="A586" s="139">
        <v>4117</v>
      </c>
      <c r="B586" s="139">
        <v>160</v>
      </c>
      <c r="C586" s="102" t="s">
        <v>3869</v>
      </c>
      <c r="D586" s="658" t="s">
        <v>248</v>
      </c>
      <c r="E586" s="658" t="s">
        <v>85</v>
      </c>
      <c r="F586" s="658" t="s">
        <v>86</v>
      </c>
      <c r="G586" s="658" t="s">
        <v>94</v>
      </c>
      <c r="H586" s="85" t="s">
        <v>24</v>
      </c>
      <c r="I586" s="106">
        <v>21</v>
      </c>
      <c r="J586" s="106">
        <f>VLOOKUP(A586,CENIK!$A$2:$F$191,6,FALSE)</f>
        <v>0</v>
      </c>
      <c r="K586" s="106">
        <f t="shared" si="10"/>
        <v>0</v>
      </c>
    </row>
    <row r="587" spans="1:11" ht="45" x14ac:dyDescent="0.25">
      <c r="A587" s="139">
        <v>4121</v>
      </c>
      <c r="B587" s="139">
        <v>160</v>
      </c>
      <c r="C587" s="102" t="s">
        <v>3870</v>
      </c>
      <c r="D587" s="658" t="s">
        <v>248</v>
      </c>
      <c r="E587" s="658" t="s">
        <v>85</v>
      </c>
      <c r="F587" s="658" t="s">
        <v>86</v>
      </c>
      <c r="G587" s="658" t="s">
        <v>986</v>
      </c>
      <c r="H587" s="85" t="s">
        <v>24</v>
      </c>
      <c r="I587" s="106">
        <v>16</v>
      </c>
      <c r="J587" s="106">
        <f>VLOOKUP(A587,CENIK!$A$2:$F$191,6,FALSE)</f>
        <v>0</v>
      </c>
      <c r="K587" s="106">
        <f t="shared" si="10"/>
        <v>0</v>
      </c>
    </row>
    <row r="588" spans="1:11" ht="45" x14ac:dyDescent="0.25">
      <c r="A588" s="139">
        <v>4123</v>
      </c>
      <c r="B588" s="139">
        <v>160</v>
      </c>
      <c r="C588" s="102" t="s">
        <v>3871</v>
      </c>
      <c r="D588" s="658" t="s">
        <v>248</v>
      </c>
      <c r="E588" s="658" t="s">
        <v>85</v>
      </c>
      <c r="F588" s="658" t="s">
        <v>86</v>
      </c>
      <c r="G588" s="658" t="s">
        <v>988</v>
      </c>
      <c r="H588" s="85" t="s">
        <v>24</v>
      </c>
      <c r="I588" s="106">
        <v>152</v>
      </c>
      <c r="J588" s="106">
        <f>VLOOKUP(A588,CENIK!$A$2:$F$191,6,FALSE)</f>
        <v>0</v>
      </c>
      <c r="K588" s="106">
        <f t="shared" si="10"/>
        <v>0</v>
      </c>
    </row>
    <row r="589" spans="1:11" ht="30" x14ac:dyDescent="0.25">
      <c r="A589" s="139">
        <v>4202</v>
      </c>
      <c r="B589" s="139">
        <v>160</v>
      </c>
      <c r="C589" s="102" t="s">
        <v>3872</v>
      </c>
      <c r="D589" s="658" t="s">
        <v>248</v>
      </c>
      <c r="E589" s="658" t="s">
        <v>85</v>
      </c>
      <c r="F589" s="658" t="s">
        <v>98</v>
      </c>
      <c r="G589" s="658" t="s">
        <v>100</v>
      </c>
      <c r="H589" s="85" t="s">
        <v>33</v>
      </c>
      <c r="I589" s="106">
        <v>177.5</v>
      </c>
      <c r="J589" s="106">
        <f>VLOOKUP(A589,CENIK!$A$2:$F$191,6,FALSE)</f>
        <v>0</v>
      </c>
      <c r="K589" s="106">
        <f t="shared" si="10"/>
        <v>0</v>
      </c>
    </row>
    <row r="590" spans="1:11" ht="75" x14ac:dyDescent="0.25">
      <c r="A590" s="139">
        <v>4203</v>
      </c>
      <c r="B590" s="139">
        <v>160</v>
      </c>
      <c r="C590" s="102" t="s">
        <v>3873</v>
      </c>
      <c r="D590" s="658" t="s">
        <v>248</v>
      </c>
      <c r="E590" s="658" t="s">
        <v>85</v>
      </c>
      <c r="F590" s="658" t="s">
        <v>98</v>
      </c>
      <c r="G590" s="658" t="s">
        <v>101</v>
      </c>
      <c r="H590" s="85" t="s">
        <v>24</v>
      </c>
      <c r="I590" s="106">
        <v>17</v>
      </c>
      <c r="J590" s="106">
        <f>VLOOKUP(A590,CENIK!$A$2:$F$191,6,FALSE)</f>
        <v>0</v>
      </c>
      <c r="K590" s="106">
        <f t="shared" si="10"/>
        <v>0</v>
      </c>
    </row>
    <row r="591" spans="1:11" ht="60" x14ac:dyDescent="0.25">
      <c r="A591" s="139">
        <v>4204</v>
      </c>
      <c r="B591" s="139">
        <v>160</v>
      </c>
      <c r="C591" s="102" t="s">
        <v>3874</v>
      </c>
      <c r="D591" s="658" t="s">
        <v>248</v>
      </c>
      <c r="E591" s="658" t="s">
        <v>85</v>
      </c>
      <c r="F591" s="658" t="s">
        <v>98</v>
      </c>
      <c r="G591" s="658" t="s">
        <v>102</v>
      </c>
      <c r="H591" s="85" t="s">
        <v>24</v>
      </c>
      <c r="I591" s="106">
        <v>90.65</v>
      </c>
      <c r="J591" s="106">
        <f>VLOOKUP(A591,CENIK!$A$2:$F$191,6,FALSE)</f>
        <v>0</v>
      </c>
      <c r="K591" s="106">
        <f t="shared" si="10"/>
        <v>0</v>
      </c>
    </row>
    <row r="592" spans="1:11" ht="60" x14ac:dyDescent="0.25">
      <c r="A592" s="139">
        <v>4206</v>
      </c>
      <c r="B592" s="139">
        <v>160</v>
      </c>
      <c r="C592" s="102" t="s">
        <v>3875</v>
      </c>
      <c r="D592" s="658" t="s">
        <v>248</v>
      </c>
      <c r="E592" s="658" t="s">
        <v>85</v>
      </c>
      <c r="F592" s="658" t="s">
        <v>98</v>
      </c>
      <c r="G592" s="658" t="s">
        <v>104</v>
      </c>
      <c r="H592" s="85" t="s">
        <v>24</v>
      </c>
      <c r="I592" s="106">
        <v>152</v>
      </c>
      <c r="J592" s="106">
        <f>VLOOKUP(A592,CENIK!$A$2:$F$191,6,FALSE)</f>
        <v>0</v>
      </c>
      <c r="K592" s="106">
        <f t="shared" si="10"/>
        <v>0</v>
      </c>
    </row>
    <row r="593" spans="1:11" ht="60" x14ac:dyDescent="0.25">
      <c r="A593" s="139">
        <v>4207</v>
      </c>
      <c r="B593" s="139">
        <v>160</v>
      </c>
      <c r="C593" s="102" t="s">
        <v>3876</v>
      </c>
      <c r="D593" s="658" t="s">
        <v>248</v>
      </c>
      <c r="E593" s="658" t="s">
        <v>85</v>
      </c>
      <c r="F593" s="658" t="s">
        <v>98</v>
      </c>
      <c r="G593" s="658" t="s">
        <v>990</v>
      </c>
      <c r="H593" s="85" t="s">
        <v>24</v>
      </c>
      <c r="I593" s="106">
        <v>5</v>
      </c>
      <c r="J593" s="106">
        <f>VLOOKUP(A593,CENIK!$A$2:$F$191,6,FALSE)</f>
        <v>0</v>
      </c>
      <c r="K593" s="106">
        <f t="shared" si="10"/>
        <v>0</v>
      </c>
    </row>
    <row r="594" spans="1:11" ht="45" x14ac:dyDescent="0.25">
      <c r="A594" s="139">
        <v>5101</v>
      </c>
      <c r="B594" s="139">
        <v>160</v>
      </c>
      <c r="C594" s="102" t="s">
        <v>3877</v>
      </c>
      <c r="D594" s="658" t="s">
        <v>248</v>
      </c>
      <c r="E594" s="658" t="s">
        <v>106</v>
      </c>
      <c r="F594" s="658" t="s">
        <v>107</v>
      </c>
      <c r="G594" s="658" t="s">
        <v>108</v>
      </c>
      <c r="H594" s="85" t="s">
        <v>6</v>
      </c>
      <c r="I594" s="106">
        <v>1</v>
      </c>
      <c r="J594" s="106">
        <f>VLOOKUP(A594,CENIK!$A$2:$F$191,6,FALSE)</f>
        <v>0</v>
      </c>
      <c r="K594" s="106">
        <f t="shared" si="10"/>
        <v>0</v>
      </c>
    </row>
    <row r="595" spans="1:11" ht="135" x14ac:dyDescent="0.25">
      <c r="A595" s="139">
        <v>6101</v>
      </c>
      <c r="B595" s="139">
        <v>160</v>
      </c>
      <c r="C595" s="102" t="s">
        <v>3878</v>
      </c>
      <c r="D595" s="658" t="s">
        <v>248</v>
      </c>
      <c r="E595" s="658" t="s">
        <v>128</v>
      </c>
      <c r="F595" s="658" t="s">
        <v>129</v>
      </c>
      <c r="G595" s="658" t="s">
        <v>6304</v>
      </c>
      <c r="H595" s="85" t="s">
        <v>10</v>
      </c>
      <c r="I595" s="106">
        <v>142</v>
      </c>
      <c r="J595" s="106">
        <f>VLOOKUP(A595,CENIK!$A$2:$F$191,6,FALSE)</f>
        <v>0</v>
      </c>
      <c r="K595" s="106">
        <f t="shared" si="10"/>
        <v>0</v>
      </c>
    </row>
    <row r="596" spans="1:11" ht="120" x14ac:dyDescent="0.25">
      <c r="A596" s="139">
        <v>6202</v>
      </c>
      <c r="B596" s="139">
        <v>160</v>
      </c>
      <c r="C596" s="102" t="s">
        <v>3879</v>
      </c>
      <c r="D596" s="658" t="s">
        <v>248</v>
      </c>
      <c r="E596" s="658" t="s">
        <v>128</v>
      </c>
      <c r="F596" s="658" t="s">
        <v>132</v>
      </c>
      <c r="G596" s="658" t="s">
        <v>991</v>
      </c>
      <c r="H596" s="85" t="s">
        <v>6</v>
      </c>
      <c r="I596" s="106">
        <v>2</v>
      </c>
      <c r="J596" s="106">
        <f>VLOOKUP(A596,CENIK!$A$2:$F$191,6,FALSE)</f>
        <v>0</v>
      </c>
      <c r="K596" s="106">
        <f t="shared" si="10"/>
        <v>0</v>
      </c>
    </row>
    <row r="597" spans="1:11" ht="120" x14ac:dyDescent="0.25">
      <c r="A597" s="139">
        <v>6204</v>
      </c>
      <c r="B597" s="139">
        <v>160</v>
      </c>
      <c r="C597" s="102" t="s">
        <v>3880</v>
      </c>
      <c r="D597" s="658" t="s">
        <v>248</v>
      </c>
      <c r="E597" s="658" t="s">
        <v>128</v>
      </c>
      <c r="F597" s="658" t="s">
        <v>132</v>
      </c>
      <c r="G597" s="658" t="s">
        <v>993</v>
      </c>
      <c r="H597" s="85" t="s">
        <v>6</v>
      </c>
      <c r="I597" s="106">
        <v>3</v>
      </c>
      <c r="J597" s="106">
        <f>VLOOKUP(A597,CENIK!$A$2:$F$191,6,FALSE)</f>
        <v>0</v>
      </c>
      <c r="K597" s="106">
        <f t="shared" si="10"/>
        <v>0</v>
      </c>
    </row>
    <row r="598" spans="1:11" ht="120" x14ac:dyDescent="0.25">
      <c r="A598" s="139">
        <v>6253</v>
      </c>
      <c r="B598" s="139">
        <v>160</v>
      </c>
      <c r="C598" s="102" t="s">
        <v>3881</v>
      </c>
      <c r="D598" s="658" t="s">
        <v>248</v>
      </c>
      <c r="E598" s="658" t="s">
        <v>128</v>
      </c>
      <c r="F598" s="658" t="s">
        <v>132</v>
      </c>
      <c r="G598" s="658" t="s">
        <v>1004</v>
      </c>
      <c r="H598" s="85" t="s">
        <v>6</v>
      </c>
      <c r="I598" s="106">
        <v>5</v>
      </c>
      <c r="J598" s="106">
        <f>VLOOKUP(A598,CENIK!$A$2:$F$191,6,FALSE)</f>
        <v>0</v>
      </c>
      <c r="K598" s="106">
        <f t="shared" si="10"/>
        <v>0</v>
      </c>
    </row>
    <row r="599" spans="1:11" ht="30" x14ac:dyDescent="0.25">
      <c r="A599" s="139">
        <v>6258</v>
      </c>
      <c r="B599" s="139">
        <v>160</v>
      </c>
      <c r="C599" s="102" t="s">
        <v>3882</v>
      </c>
      <c r="D599" s="658" t="s">
        <v>248</v>
      </c>
      <c r="E599" s="658" t="s">
        <v>128</v>
      </c>
      <c r="F599" s="658" t="s">
        <v>132</v>
      </c>
      <c r="G599" s="658" t="s">
        <v>137</v>
      </c>
      <c r="H599" s="85" t="s">
        <v>6</v>
      </c>
      <c r="I599" s="106">
        <v>1</v>
      </c>
      <c r="J599" s="106">
        <f>VLOOKUP(A599,CENIK!$A$2:$F$191,6,FALSE)</f>
        <v>0</v>
      </c>
      <c r="K599" s="106">
        <f t="shared" si="10"/>
        <v>0</v>
      </c>
    </row>
    <row r="600" spans="1:11" ht="345" x14ac:dyDescent="0.25">
      <c r="A600" s="139">
        <v>6301</v>
      </c>
      <c r="B600" s="139">
        <v>160</v>
      </c>
      <c r="C600" s="102" t="s">
        <v>3883</v>
      </c>
      <c r="D600" s="658" t="s">
        <v>248</v>
      </c>
      <c r="E600" s="658" t="s">
        <v>128</v>
      </c>
      <c r="F600" s="658" t="s">
        <v>140</v>
      </c>
      <c r="G600" s="658" t="s">
        <v>1005</v>
      </c>
      <c r="H600" s="85" t="s">
        <v>6</v>
      </c>
      <c r="I600" s="106">
        <v>11</v>
      </c>
      <c r="J600" s="106">
        <f>VLOOKUP(A600,CENIK!$A$2:$F$191,6,FALSE)</f>
        <v>0</v>
      </c>
      <c r="K600" s="106">
        <f t="shared" si="10"/>
        <v>0</v>
      </c>
    </row>
    <row r="601" spans="1:11" ht="120" x14ac:dyDescent="0.25">
      <c r="A601" s="139">
        <v>6302</v>
      </c>
      <c r="B601" s="139">
        <v>160</v>
      </c>
      <c r="C601" s="102" t="s">
        <v>3884</v>
      </c>
      <c r="D601" s="658" t="s">
        <v>248</v>
      </c>
      <c r="E601" s="658" t="s">
        <v>128</v>
      </c>
      <c r="F601" s="658" t="s">
        <v>140</v>
      </c>
      <c r="G601" s="658" t="s">
        <v>141</v>
      </c>
      <c r="H601" s="85" t="s">
        <v>6</v>
      </c>
      <c r="I601" s="106">
        <v>11</v>
      </c>
      <c r="J601" s="106">
        <f>VLOOKUP(A601,CENIK!$A$2:$F$191,6,FALSE)</f>
        <v>0</v>
      </c>
      <c r="K601" s="106">
        <f t="shared" si="10"/>
        <v>0</v>
      </c>
    </row>
    <row r="602" spans="1:11" ht="30" x14ac:dyDescent="0.25">
      <c r="A602" s="139">
        <v>6401</v>
      </c>
      <c r="B602" s="139">
        <v>160</v>
      </c>
      <c r="C602" s="102" t="s">
        <v>3885</v>
      </c>
      <c r="D602" s="658" t="s">
        <v>248</v>
      </c>
      <c r="E602" s="658" t="s">
        <v>128</v>
      </c>
      <c r="F602" s="658" t="s">
        <v>144</v>
      </c>
      <c r="G602" s="658" t="s">
        <v>145</v>
      </c>
      <c r="H602" s="85" t="s">
        <v>10</v>
      </c>
      <c r="I602" s="106">
        <v>142.12</v>
      </c>
      <c r="J602" s="106">
        <f>VLOOKUP(A602,CENIK!$A$2:$F$191,6,FALSE)</f>
        <v>0</v>
      </c>
      <c r="K602" s="106">
        <f t="shared" si="10"/>
        <v>0</v>
      </c>
    </row>
    <row r="603" spans="1:11" ht="30" x14ac:dyDescent="0.25">
      <c r="A603" s="139">
        <v>6402</v>
      </c>
      <c r="B603" s="139">
        <v>160</v>
      </c>
      <c r="C603" s="102" t="s">
        <v>3886</v>
      </c>
      <c r="D603" s="658" t="s">
        <v>248</v>
      </c>
      <c r="E603" s="658" t="s">
        <v>128</v>
      </c>
      <c r="F603" s="658" t="s">
        <v>144</v>
      </c>
      <c r="G603" s="658" t="s">
        <v>340</v>
      </c>
      <c r="H603" s="85" t="s">
        <v>10</v>
      </c>
      <c r="I603" s="106">
        <v>142.12</v>
      </c>
      <c r="J603" s="106">
        <f>VLOOKUP(A603,CENIK!$A$2:$F$191,6,FALSE)</f>
        <v>0</v>
      </c>
      <c r="K603" s="106">
        <f t="shared" si="10"/>
        <v>0</v>
      </c>
    </row>
    <row r="604" spans="1:11" ht="60" x14ac:dyDescent="0.25">
      <c r="A604" s="139">
        <v>6405</v>
      </c>
      <c r="B604" s="139">
        <v>160</v>
      </c>
      <c r="C604" s="102" t="s">
        <v>3887</v>
      </c>
      <c r="D604" s="658" t="s">
        <v>248</v>
      </c>
      <c r="E604" s="658" t="s">
        <v>128</v>
      </c>
      <c r="F604" s="658" t="s">
        <v>144</v>
      </c>
      <c r="G604" s="658" t="s">
        <v>146</v>
      </c>
      <c r="H604" s="85" t="s">
        <v>10</v>
      </c>
      <c r="I604" s="106">
        <v>142.12</v>
      </c>
      <c r="J604" s="106">
        <f>VLOOKUP(A604,CENIK!$A$2:$F$191,6,FALSE)</f>
        <v>0</v>
      </c>
      <c r="K604" s="106">
        <f t="shared" si="10"/>
        <v>0</v>
      </c>
    </row>
    <row r="605" spans="1:11" ht="30" x14ac:dyDescent="0.25">
      <c r="A605" s="139">
        <v>6502</v>
      </c>
      <c r="B605" s="139">
        <v>160</v>
      </c>
      <c r="C605" s="102" t="s">
        <v>3888</v>
      </c>
      <c r="D605" s="658" t="s">
        <v>248</v>
      </c>
      <c r="E605" s="658" t="s">
        <v>128</v>
      </c>
      <c r="F605" s="658" t="s">
        <v>147</v>
      </c>
      <c r="G605" s="658" t="s">
        <v>1008</v>
      </c>
      <c r="H605" s="85" t="s">
        <v>6</v>
      </c>
      <c r="I605" s="106">
        <v>5</v>
      </c>
      <c r="J605" s="106">
        <f>VLOOKUP(A605,CENIK!$A$2:$F$191,6,FALSE)</f>
        <v>0</v>
      </c>
      <c r="K605" s="106">
        <f t="shared" si="10"/>
        <v>0</v>
      </c>
    </row>
    <row r="606" spans="1:11" ht="45" x14ac:dyDescent="0.25">
      <c r="A606" s="139">
        <v>6503</v>
      </c>
      <c r="B606" s="139">
        <v>160</v>
      </c>
      <c r="C606" s="102" t="s">
        <v>3889</v>
      </c>
      <c r="D606" s="658" t="s">
        <v>248</v>
      </c>
      <c r="E606" s="658" t="s">
        <v>128</v>
      </c>
      <c r="F606" s="658" t="s">
        <v>147</v>
      </c>
      <c r="G606" s="658" t="s">
        <v>1009</v>
      </c>
      <c r="H606" s="85" t="s">
        <v>6</v>
      </c>
      <c r="I606" s="106">
        <v>11</v>
      </c>
      <c r="J606" s="106">
        <f>VLOOKUP(A606,CENIK!$A$2:$F$191,6,FALSE)</f>
        <v>0</v>
      </c>
      <c r="K606" s="106">
        <f t="shared" si="10"/>
        <v>0</v>
      </c>
    </row>
    <row r="607" spans="1:11" ht="60" x14ac:dyDescent="0.25">
      <c r="A607" s="139">
        <v>1201</v>
      </c>
      <c r="B607" s="139">
        <v>164</v>
      </c>
      <c r="C607" s="102" t="s">
        <v>3890</v>
      </c>
      <c r="D607" s="658" t="s">
        <v>249</v>
      </c>
      <c r="E607" s="658" t="s">
        <v>7</v>
      </c>
      <c r="F607" s="658" t="s">
        <v>8</v>
      </c>
      <c r="G607" s="658" t="s">
        <v>9</v>
      </c>
      <c r="H607" s="85" t="s">
        <v>10</v>
      </c>
      <c r="I607" s="106">
        <v>58.11</v>
      </c>
      <c r="J607" s="106">
        <f>VLOOKUP(A607,CENIK!$A$2:$F$191,6,FALSE)</f>
        <v>0</v>
      </c>
      <c r="K607" s="106">
        <f t="shared" si="10"/>
        <v>0</v>
      </c>
    </row>
    <row r="608" spans="1:11" ht="45" x14ac:dyDescent="0.25">
      <c r="A608" s="139">
        <v>1202</v>
      </c>
      <c r="B608" s="139">
        <v>164</v>
      </c>
      <c r="C608" s="102" t="s">
        <v>3891</v>
      </c>
      <c r="D608" s="658" t="s">
        <v>249</v>
      </c>
      <c r="E608" s="658" t="s">
        <v>7</v>
      </c>
      <c r="F608" s="658" t="s">
        <v>8</v>
      </c>
      <c r="G608" s="658" t="s">
        <v>11</v>
      </c>
      <c r="H608" s="85" t="s">
        <v>12</v>
      </c>
      <c r="I608" s="106">
        <v>4</v>
      </c>
      <c r="J608" s="106">
        <f>VLOOKUP(A608,CENIK!$A$2:$F$191,6,FALSE)</f>
        <v>0</v>
      </c>
      <c r="K608" s="106">
        <f t="shared" si="10"/>
        <v>0</v>
      </c>
    </row>
    <row r="609" spans="1:11" ht="60" x14ac:dyDescent="0.25">
      <c r="A609" s="139">
        <v>1203</v>
      </c>
      <c r="B609" s="139">
        <v>164</v>
      </c>
      <c r="C609" s="102" t="s">
        <v>3892</v>
      </c>
      <c r="D609" s="658" t="s">
        <v>249</v>
      </c>
      <c r="E609" s="658" t="s">
        <v>7</v>
      </c>
      <c r="F609" s="658" t="s">
        <v>8</v>
      </c>
      <c r="G609" s="658" t="s">
        <v>941</v>
      </c>
      <c r="H609" s="85" t="s">
        <v>10</v>
      </c>
      <c r="I609" s="106">
        <v>58</v>
      </c>
      <c r="J609" s="106">
        <f>VLOOKUP(A609,CENIK!$A$2:$F$191,6,FALSE)</f>
        <v>0</v>
      </c>
      <c r="K609" s="106">
        <f t="shared" si="10"/>
        <v>0</v>
      </c>
    </row>
    <row r="610" spans="1:11" ht="60" x14ac:dyDescent="0.25">
      <c r="A610" s="139">
        <v>1205</v>
      </c>
      <c r="B610" s="139">
        <v>164</v>
      </c>
      <c r="C610" s="102" t="s">
        <v>3893</v>
      </c>
      <c r="D610" s="658" t="s">
        <v>249</v>
      </c>
      <c r="E610" s="658" t="s">
        <v>7</v>
      </c>
      <c r="F610" s="658" t="s">
        <v>8</v>
      </c>
      <c r="G610" s="658" t="s">
        <v>942</v>
      </c>
      <c r="H610" s="85" t="s">
        <v>14</v>
      </c>
      <c r="I610" s="106">
        <v>1</v>
      </c>
      <c r="J610" s="106">
        <f>VLOOKUP(A610,CENIK!$A$2:$F$191,6,FALSE)</f>
        <v>0</v>
      </c>
      <c r="K610" s="106">
        <f t="shared" si="10"/>
        <v>0</v>
      </c>
    </row>
    <row r="611" spans="1:11" ht="75" x14ac:dyDescent="0.25">
      <c r="A611" s="139">
        <v>1211</v>
      </c>
      <c r="B611" s="139">
        <v>164</v>
      </c>
      <c r="C611" s="102" t="s">
        <v>3894</v>
      </c>
      <c r="D611" s="658" t="s">
        <v>249</v>
      </c>
      <c r="E611" s="658" t="s">
        <v>7</v>
      </c>
      <c r="F611" s="658" t="s">
        <v>8</v>
      </c>
      <c r="G611" s="658" t="s">
        <v>948</v>
      </c>
      <c r="H611" s="85" t="s">
        <v>14</v>
      </c>
      <c r="I611" s="106">
        <v>1</v>
      </c>
      <c r="J611" s="106">
        <f>VLOOKUP(A611,CENIK!$A$2:$F$191,6,FALSE)</f>
        <v>0</v>
      </c>
      <c r="K611" s="106">
        <f t="shared" si="10"/>
        <v>0</v>
      </c>
    </row>
    <row r="612" spans="1:11" ht="60" x14ac:dyDescent="0.25">
      <c r="A612" s="139">
        <v>1212</v>
      </c>
      <c r="B612" s="139">
        <v>164</v>
      </c>
      <c r="C612" s="102" t="s">
        <v>3895</v>
      </c>
      <c r="D612" s="658" t="s">
        <v>249</v>
      </c>
      <c r="E612" s="658" t="s">
        <v>7</v>
      </c>
      <c r="F612" s="658" t="s">
        <v>8</v>
      </c>
      <c r="G612" s="658" t="s">
        <v>949</v>
      </c>
      <c r="H612" s="85" t="s">
        <v>14</v>
      </c>
      <c r="I612" s="106">
        <v>1</v>
      </c>
      <c r="J612" s="106">
        <f>VLOOKUP(A612,CENIK!$A$2:$F$191,6,FALSE)</f>
        <v>0</v>
      </c>
      <c r="K612" s="106">
        <f t="shared" si="10"/>
        <v>0</v>
      </c>
    </row>
    <row r="613" spans="1:11" ht="45" x14ac:dyDescent="0.25">
      <c r="A613" s="139">
        <v>1301</v>
      </c>
      <c r="B613" s="139">
        <v>164</v>
      </c>
      <c r="C613" s="102" t="s">
        <v>3896</v>
      </c>
      <c r="D613" s="658" t="s">
        <v>249</v>
      </c>
      <c r="E613" s="658" t="s">
        <v>7</v>
      </c>
      <c r="F613" s="658" t="s">
        <v>16</v>
      </c>
      <c r="G613" s="658" t="s">
        <v>17</v>
      </c>
      <c r="H613" s="85" t="s">
        <v>10</v>
      </c>
      <c r="I613" s="106">
        <v>58.11</v>
      </c>
      <c r="J613" s="106">
        <f>VLOOKUP(A613,CENIK!$A$2:$F$191,6,FALSE)</f>
        <v>0</v>
      </c>
      <c r="K613" s="106">
        <f t="shared" si="10"/>
        <v>0</v>
      </c>
    </row>
    <row r="614" spans="1:11" ht="150" x14ac:dyDescent="0.25">
      <c r="A614" s="139">
        <v>1302</v>
      </c>
      <c r="B614" s="139">
        <v>164</v>
      </c>
      <c r="C614" s="102" t="s">
        <v>3897</v>
      </c>
      <c r="D614" s="658" t="s">
        <v>249</v>
      </c>
      <c r="E614" s="658" t="s">
        <v>7</v>
      </c>
      <c r="F614" s="658" t="s">
        <v>16</v>
      </c>
      <c r="G614" s="658" t="s">
        <v>952</v>
      </c>
      <c r="H614" s="85" t="s">
        <v>10</v>
      </c>
      <c r="I614" s="106">
        <v>58.11</v>
      </c>
      <c r="J614" s="106">
        <f>VLOOKUP(A614,CENIK!$A$2:$F$191,6,FALSE)</f>
        <v>0</v>
      </c>
      <c r="K614" s="106">
        <f t="shared" si="10"/>
        <v>0</v>
      </c>
    </row>
    <row r="615" spans="1:11" ht="60" x14ac:dyDescent="0.25">
      <c r="A615" s="139">
        <v>1307</v>
      </c>
      <c r="B615" s="139">
        <v>164</v>
      </c>
      <c r="C615" s="102" t="s">
        <v>3898</v>
      </c>
      <c r="D615" s="658" t="s">
        <v>249</v>
      </c>
      <c r="E615" s="658" t="s">
        <v>7</v>
      </c>
      <c r="F615" s="658" t="s">
        <v>16</v>
      </c>
      <c r="G615" s="658" t="s">
        <v>19</v>
      </c>
      <c r="H615" s="85" t="s">
        <v>6</v>
      </c>
      <c r="I615" s="106">
        <v>7</v>
      </c>
      <c r="J615" s="106">
        <f>VLOOKUP(A615,CENIK!$A$2:$F$191,6,FALSE)</f>
        <v>0</v>
      </c>
      <c r="K615" s="106">
        <f t="shared" si="10"/>
        <v>0</v>
      </c>
    </row>
    <row r="616" spans="1:11" ht="60" x14ac:dyDescent="0.25">
      <c r="A616" s="139">
        <v>1310</v>
      </c>
      <c r="B616" s="139">
        <v>164</v>
      </c>
      <c r="C616" s="102" t="s">
        <v>3899</v>
      </c>
      <c r="D616" s="658" t="s">
        <v>249</v>
      </c>
      <c r="E616" s="658" t="s">
        <v>7</v>
      </c>
      <c r="F616" s="658" t="s">
        <v>16</v>
      </c>
      <c r="G616" s="658" t="s">
        <v>23</v>
      </c>
      <c r="H616" s="85" t="s">
        <v>24</v>
      </c>
      <c r="I616" s="106">
        <v>81.349999999999994</v>
      </c>
      <c r="J616" s="106">
        <f>VLOOKUP(A616,CENIK!$A$2:$F$191,6,FALSE)</f>
        <v>0</v>
      </c>
      <c r="K616" s="106">
        <f t="shared" ref="K616:K679" si="11">ROUND(J616*I616,2)</f>
        <v>0</v>
      </c>
    </row>
    <row r="617" spans="1:11" ht="30" x14ac:dyDescent="0.25">
      <c r="A617" s="139">
        <v>1401</v>
      </c>
      <c r="B617" s="139">
        <v>164</v>
      </c>
      <c r="C617" s="102" t="s">
        <v>3900</v>
      </c>
      <c r="D617" s="658" t="s">
        <v>249</v>
      </c>
      <c r="E617" s="658" t="s">
        <v>7</v>
      </c>
      <c r="F617" s="658" t="s">
        <v>27</v>
      </c>
      <c r="G617" s="658" t="s">
        <v>955</v>
      </c>
      <c r="H617" s="85" t="s">
        <v>22</v>
      </c>
      <c r="I617" s="106">
        <v>5</v>
      </c>
      <c r="J617" s="106">
        <f>VLOOKUP(A617,CENIK!$A$2:$F$191,6,FALSE)</f>
        <v>0</v>
      </c>
      <c r="K617" s="106">
        <f t="shared" si="11"/>
        <v>0</v>
      </c>
    </row>
    <row r="618" spans="1:11" ht="30" x14ac:dyDescent="0.25">
      <c r="A618" s="139">
        <v>1402</v>
      </c>
      <c r="B618" s="139">
        <v>164</v>
      </c>
      <c r="C618" s="102" t="s">
        <v>3901</v>
      </c>
      <c r="D618" s="658" t="s">
        <v>249</v>
      </c>
      <c r="E618" s="658" t="s">
        <v>7</v>
      </c>
      <c r="F618" s="658" t="s">
        <v>27</v>
      </c>
      <c r="G618" s="658" t="s">
        <v>956</v>
      </c>
      <c r="H618" s="85" t="s">
        <v>22</v>
      </c>
      <c r="I618" s="106">
        <v>5</v>
      </c>
      <c r="J618" s="106">
        <f>VLOOKUP(A618,CENIK!$A$2:$F$191,6,FALSE)</f>
        <v>0</v>
      </c>
      <c r="K618" s="106">
        <f t="shared" si="11"/>
        <v>0</v>
      </c>
    </row>
    <row r="619" spans="1:11" ht="30" x14ac:dyDescent="0.25">
      <c r="A619" s="139">
        <v>1403</v>
      </c>
      <c r="B619" s="139">
        <v>164</v>
      </c>
      <c r="C619" s="102" t="s">
        <v>3902</v>
      </c>
      <c r="D619" s="658" t="s">
        <v>249</v>
      </c>
      <c r="E619" s="658" t="s">
        <v>7</v>
      </c>
      <c r="F619" s="658" t="s">
        <v>27</v>
      </c>
      <c r="G619" s="658" t="s">
        <v>957</v>
      </c>
      <c r="H619" s="85" t="s">
        <v>22</v>
      </c>
      <c r="I619" s="106">
        <v>5</v>
      </c>
      <c r="J619" s="106">
        <f>VLOOKUP(A619,CENIK!$A$2:$F$191,6,FALSE)</f>
        <v>0</v>
      </c>
      <c r="K619" s="106">
        <f t="shared" si="11"/>
        <v>0</v>
      </c>
    </row>
    <row r="620" spans="1:11" ht="45" x14ac:dyDescent="0.25">
      <c r="A620" s="139">
        <v>12309</v>
      </c>
      <c r="B620" s="139">
        <v>164</v>
      </c>
      <c r="C620" s="102" t="s">
        <v>3903</v>
      </c>
      <c r="D620" s="658" t="s">
        <v>249</v>
      </c>
      <c r="E620" s="658" t="s">
        <v>30</v>
      </c>
      <c r="F620" s="658" t="s">
        <v>31</v>
      </c>
      <c r="G620" s="658" t="s">
        <v>34</v>
      </c>
      <c r="H620" s="85" t="s">
        <v>33</v>
      </c>
      <c r="I620" s="106">
        <v>116.22</v>
      </c>
      <c r="J620" s="106">
        <f>VLOOKUP(A620,CENIK!$A$2:$F$191,6,FALSE)</f>
        <v>0</v>
      </c>
      <c r="K620" s="106">
        <f t="shared" si="11"/>
        <v>0</v>
      </c>
    </row>
    <row r="621" spans="1:11" ht="30" x14ac:dyDescent="0.25">
      <c r="A621" s="139">
        <v>12328</v>
      </c>
      <c r="B621" s="139">
        <v>164</v>
      </c>
      <c r="C621" s="102" t="s">
        <v>3904</v>
      </c>
      <c r="D621" s="658" t="s">
        <v>249</v>
      </c>
      <c r="E621" s="658" t="s">
        <v>30</v>
      </c>
      <c r="F621" s="658" t="s">
        <v>31</v>
      </c>
      <c r="G621" s="658" t="s">
        <v>37</v>
      </c>
      <c r="H621" s="85" t="s">
        <v>10</v>
      </c>
      <c r="I621" s="106">
        <v>116.22</v>
      </c>
      <c r="J621" s="106">
        <f>VLOOKUP(A621,CENIK!$A$2:$F$191,6,FALSE)</f>
        <v>0</v>
      </c>
      <c r="K621" s="106">
        <f t="shared" si="11"/>
        <v>0</v>
      </c>
    </row>
    <row r="622" spans="1:11" ht="60" x14ac:dyDescent="0.25">
      <c r="A622" s="139">
        <v>21106</v>
      </c>
      <c r="B622" s="139">
        <v>164</v>
      </c>
      <c r="C622" s="102" t="s">
        <v>3905</v>
      </c>
      <c r="D622" s="658" t="s">
        <v>249</v>
      </c>
      <c r="E622" s="658" t="s">
        <v>30</v>
      </c>
      <c r="F622" s="658" t="s">
        <v>31</v>
      </c>
      <c r="G622" s="658" t="s">
        <v>965</v>
      </c>
      <c r="H622" s="85" t="s">
        <v>24</v>
      </c>
      <c r="I622" s="106">
        <v>46.49</v>
      </c>
      <c r="J622" s="106">
        <f>VLOOKUP(A622,CENIK!$A$2:$F$191,6,FALSE)</f>
        <v>0</v>
      </c>
      <c r="K622" s="106">
        <f t="shared" si="11"/>
        <v>0</v>
      </c>
    </row>
    <row r="623" spans="1:11" ht="30" x14ac:dyDescent="0.25">
      <c r="A623" s="139">
        <v>22103</v>
      </c>
      <c r="B623" s="139">
        <v>164</v>
      </c>
      <c r="C623" s="102" t="s">
        <v>3906</v>
      </c>
      <c r="D623" s="658" t="s">
        <v>249</v>
      </c>
      <c r="E623" s="658" t="s">
        <v>30</v>
      </c>
      <c r="F623" s="658" t="s">
        <v>43</v>
      </c>
      <c r="G623" s="658" t="s">
        <v>48</v>
      </c>
      <c r="H623" s="85" t="s">
        <v>33</v>
      </c>
      <c r="I623" s="106">
        <v>116.22</v>
      </c>
      <c r="J623" s="106">
        <f>VLOOKUP(A623,CENIK!$A$2:$F$191,6,FALSE)</f>
        <v>0</v>
      </c>
      <c r="K623" s="106">
        <f t="shared" si="11"/>
        <v>0</v>
      </c>
    </row>
    <row r="624" spans="1:11" ht="30" x14ac:dyDescent="0.25">
      <c r="A624" s="139">
        <v>24405</v>
      </c>
      <c r="B624" s="139">
        <v>164</v>
      </c>
      <c r="C624" s="102" t="s">
        <v>3907</v>
      </c>
      <c r="D624" s="658" t="s">
        <v>249</v>
      </c>
      <c r="E624" s="658" t="s">
        <v>30</v>
      </c>
      <c r="F624" s="658" t="s">
        <v>43</v>
      </c>
      <c r="G624" s="658" t="s">
        <v>969</v>
      </c>
      <c r="H624" s="85" t="s">
        <v>24</v>
      </c>
      <c r="I624" s="106">
        <v>16.489999999999998</v>
      </c>
      <c r="J624" s="106">
        <f>VLOOKUP(A624,CENIK!$A$2:$F$191,6,FALSE)</f>
        <v>0</v>
      </c>
      <c r="K624" s="106">
        <f t="shared" si="11"/>
        <v>0</v>
      </c>
    </row>
    <row r="625" spans="1:11" ht="75" x14ac:dyDescent="0.25">
      <c r="A625" s="139">
        <v>31302</v>
      </c>
      <c r="B625" s="139">
        <v>164</v>
      </c>
      <c r="C625" s="102" t="s">
        <v>3908</v>
      </c>
      <c r="D625" s="658" t="s">
        <v>249</v>
      </c>
      <c r="E625" s="658" t="s">
        <v>30</v>
      </c>
      <c r="F625" s="658" t="s">
        <v>43</v>
      </c>
      <c r="G625" s="658" t="s">
        <v>971</v>
      </c>
      <c r="H625" s="85" t="s">
        <v>24</v>
      </c>
      <c r="I625" s="106">
        <v>23.24</v>
      </c>
      <c r="J625" s="106">
        <f>VLOOKUP(A625,CENIK!$A$2:$F$191,6,FALSE)</f>
        <v>0</v>
      </c>
      <c r="K625" s="106">
        <f t="shared" si="11"/>
        <v>0</v>
      </c>
    </row>
    <row r="626" spans="1:11" ht="30" x14ac:dyDescent="0.25">
      <c r="A626" s="139">
        <v>31602</v>
      </c>
      <c r="B626" s="139">
        <v>164</v>
      </c>
      <c r="C626" s="102" t="s">
        <v>3909</v>
      </c>
      <c r="D626" s="658" t="s">
        <v>249</v>
      </c>
      <c r="E626" s="658" t="s">
        <v>30</v>
      </c>
      <c r="F626" s="658" t="s">
        <v>43</v>
      </c>
      <c r="G626" s="658" t="s">
        <v>973</v>
      </c>
      <c r="H626" s="85" t="s">
        <v>33</v>
      </c>
      <c r="I626" s="106">
        <v>116.22</v>
      </c>
      <c r="J626" s="106">
        <f>VLOOKUP(A626,CENIK!$A$2:$F$191,6,FALSE)</f>
        <v>0</v>
      </c>
      <c r="K626" s="106">
        <f t="shared" si="11"/>
        <v>0</v>
      </c>
    </row>
    <row r="627" spans="1:11" ht="45" x14ac:dyDescent="0.25">
      <c r="A627" s="139">
        <v>32311</v>
      </c>
      <c r="B627" s="139">
        <v>164</v>
      </c>
      <c r="C627" s="102" t="s">
        <v>3910</v>
      </c>
      <c r="D627" s="658" t="s">
        <v>249</v>
      </c>
      <c r="E627" s="658" t="s">
        <v>30</v>
      </c>
      <c r="F627" s="658" t="s">
        <v>43</v>
      </c>
      <c r="G627" s="658" t="s">
        <v>975</v>
      </c>
      <c r="H627" s="85" t="s">
        <v>33</v>
      </c>
      <c r="I627" s="106">
        <v>116.22</v>
      </c>
      <c r="J627" s="106">
        <f>VLOOKUP(A627,CENIK!$A$2:$F$191,6,FALSE)</f>
        <v>0</v>
      </c>
      <c r="K627" s="106">
        <f t="shared" si="11"/>
        <v>0</v>
      </c>
    </row>
    <row r="628" spans="1:11" ht="60" x14ac:dyDescent="0.25">
      <c r="A628" s="139">
        <v>4101</v>
      </c>
      <c r="B628" s="139">
        <v>164</v>
      </c>
      <c r="C628" s="102" t="s">
        <v>3911</v>
      </c>
      <c r="D628" s="658" t="s">
        <v>249</v>
      </c>
      <c r="E628" s="658" t="s">
        <v>85</v>
      </c>
      <c r="F628" s="658" t="s">
        <v>86</v>
      </c>
      <c r="G628" s="658" t="s">
        <v>459</v>
      </c>
      <c r="H628" s="85" t="s">
        <v>33</v>
      </c>
      <c r="I628" s="106">
        <v>139</v>
      </c>
      <c r="J628" s="106">
        <f>VLOOKUP(A628,CENIK!$A$2:$F$191,6,FALSE)</f>
        <v>0</v>
      </c>
      <c r="K628" s="106">
        <f t="shared" si="11"/>
        <v>0</v>
      </c>
    </row>
    <row r="629" spans="1:11" ht="60" x14ac:dyDescent="0.25">
      <c r="A629" s="139">
        <v>4105</v>
      </c>
      <c r="B629" s="139">
        <v>164</v>
      </c>
      <c r="C629" s="102" t="s">
        <v>3912</v>
      </c>
      <c r="D629" s="658" t="s">
        <v>249</v>
      </c>
      <c r="E629" s="658" t="s">
        <v>85</v>
      </c>
      <c r="F629" s="658" t="s">
        <v>86</v>
      </c>
      <c r="G629" s="658" t="s">
        <v>982</v>
      </c>
      <c r="H629" s="85" t="s">
        <v>24</v>
      </c>
      <c r="I629" s="106">
        <v>13.94</v>
      </c>
      <c r="J629" s="106">
        <f>VLOOKUP(A629,CENIK!$A$2:$F$191,6,FALSE)</f>
        <v>0</v>
      </c>
      <c r="K629" s="106">
        <f t="shared" si="11"/>
        <v>0</v>
      </c>
    </row>
    <row r="630" spans="1:11" ht="45" x14ac:dyDescent="0.25">
      <c r="A630" s="139">
        <v>4106</v>
      </c>
      <c r="B630" s="139">
        <v>164</v>
      </c>
      <c r="C630" s="102" t="s">
        <v>3913</v>
      </c>
      <c r="D630" s="658" t="s">
        <v>249</v>
      </c>
      <c r="E630" s="658" t="s">
        <v>85</v>
      </c>
      <c r="F630" s="658" t="s">
        <v>86</v>
      </c>
      <c r="G630" s="658" t="s">
        <v>89</v>
      </c>
      <c r="H630" s="85" t="s">
        <v>24</v>
      </c>
      <c r="I630" s="106">
        <v>110.86</v>
      </c>
      <c r="J630" s="106">
        <f>VLOOKUP(A630,CENIK!$A$2:$F$191,6,FALSE)</f>
        <v>0</v>
      </c>
      <c r="K630" s="106">
        <f t="shared" si="11"/>
        <v>0</v>
      </c>
    </row>
    <row r="631" spans="1:11" ht="45" x14ac:dyDescent="0.25">
      <c r="A631" s="139">
        <v>4117</v>
      </c>
      <c r="B631" s="139">
        <v>164</v>
      </c>
      <c r="C631" s="102" t="s">
        <v>3914</v>
      </c>
      <c r="D631" s="658" t="s">
        <v>249</v>
      </c>
      <c r="E631" s="658" t="s">
        <v>85</v>
      </c>
      <c r="F631" s="658" t="s">
        <v>86</v>
      </c>
      <c r="G631" s="658" t="s">
        <v>94</v>
      </c>
      <c r="H631" s="85" t="s">
        <v>24</v>
      </c>
      <c r="I631" s="106">
        <v>5</v>
      </c>
      <c r="J631" s="106">
        <f>VLOOKUP(A631,CENIK!$A$2:$F$191,6,FALSE)</f>
        <v>0</v>
      </c>
      <c r="K631" s="106">
        <f t="shared" si="11"/>
        <v>0</v>
      </c>
    </row>
    <row r="632" spans="1:11" ht="45" x14ac:dyDescent="0.25">
      <c r="A632" s="139">
        <v>4121</v>
      </c>
      <c r="B632" s="139">
        <v>164</v>
      </c>
      <c r="C632" s="102" t="s">
        <v>3915</v>
      </c>
      <c r="D632" s="658" t="s">
        <v>249</v>
      </c>
      <c r="E632" s="658" t="s">
        <v>85</v>
      </c>
      <c r="F632" s="658" t="s">
        <v>86</v>
      </c>
      <c r="G632" s="658" t="s">
        <v>986</v>
      </c>
      <c r="H632" s="85" t="s">
        <v>24</v>
      </c>
      <c r="I632" s="106">
        <v>6</v>
      </c>
      <c r="J632" s="106">
        <f>VLOOKUP(A632,CENIK!$A$2:$F$191,6,FALSE)</f>
        <v>0</v>
      </c>
      <c r="K632" s="106">
        <f t="shared" si="11"/>
        <v>0</v>
      </c>
    </row>
    <row r="633" spans="1:11" ht="45" x14ac:dyDescent="0.25">
      <c r="A633" s="139">
        <v>4123</v>
      </c>
      <c r="B633" s="139">
        <v>164</v>
      </c>
      <c r="C633" s="102" t="s">
        <v>3916</v>
      </c>
      <c r="D633" s="658" t="s">
        <v>249</v>
      </c>
      <c r="E633" s="658" t="s">
        <v>85</v>
      </c>
      <c r="F633" s="658" t="s">
        <v>86</v>
      </c>
      <c r="G633" s="658" t="s">
        <v>988</v>
      </c>
      <c r="H633" s="85" t="s">
        <v>24</v>
      </c>
      <c r="I633" s="106">
        <v>14</v>
      </c>
      <c r="J633" s="106">
        <f>VLOOKUP(A633,CENIK!$A$2:$F$191,6,FALSE)</f>
        <v>0</v>
      </c>
      <c r="K633" s="106">
        <f t="shared" si="11"/>
        <v>0</v>
      </c>
    </row>
    <row r="634" spans="1:11" ht="30" x14ac:dyDescent="0.25">
      <c r="A634" s="139">
        <v>4202</v>
      </c>
      <c r="B634" s="139">
        <v>164</v>
      </c>
      <c r="C634" s="102" t="s">
        <v>3917</v>
      </c>
      <c r="D634" s="658" t="s">
        <v>249</v>
      </c>
      <c r="E634" s="658" t="s">
        <v>85</v>
      </c>
      <c r="F634" s="658" t="s">
        <v>98</v>
      </c>
      <c r="G634" s="658" t="s">
        <v>100</v>
      </c>
      <c r="H634" s="85" t="s">
        <v>33</v>
      </c>
      <c r="I634" s="106">
        <v>72.64</v>
      </c>
      <c r="J634" s="106">
        <f>VLOOKUP(A634,CENIK!$A$2:$F$191,6,FALSE)</f>
        <v>0</v>
      </c>
      <c r="K634" s="106">
        <f t="shared" si="11"/>
        <v>0</v>
      </c>
    </row>
    <row r="635" spans="1:11" ht="75" x14ac:dyDescent="0.25">
      <c r="A635" s="139">
        <v>4203</v>
      </c>
      <c r="B635" s="139">
        <v>164</v>
      </c>
      <c r="C635" s="102" t="s">
        <v>3918</v>
      </c>
      <c r="D635" s="658" t="s">
        <v>249</v>
      </c>
      <c r="E635" s="658" t="s">
        <v>85</v>
      </c>
      <c r="F635" s="658" t="s">
        <v>98</v>
      </c>
      <c r="G635" s="658" t="s">
        <v>101</v>
      </c>
      <c r="H635" s="85" t="s">
        <v>24</v>
      </c>
      <c r="I635" s="106">
        <v>7.55</v>
      </c>
      <c r="J635" s="106">
        <f>VLOOKUP(A635,CENIK!$A$2:$F$191,6,FALSE)</f>
        <v>0</v>
      </c>
      <c r="K635" s="106">
        <f t="shared" si="11"/>
        <v>0</v>
      </c>
    </row>
    <row r="636" spans="1:11" ht="60" x14ac:dyDescent="0.25">
      <c r="A636" s="139">
        <v>4204</v>
      </c>
      <c r="B636" s="139">
        <v>164</v>
      </c>
      <c r="C636" s="102" t="s">
        <v>3919</v>
      </c>
      <c r="D636" s="658" t="s">
        <v>249</v>
      </c>
      <c r="E636" s="658" t="s">
        <v>85</v>
      </c>
      <c r="F636" s="658" t="s">
        <v>98</v>
      </c>
      <c r="G636" s="658" t="s">
        <v>102</v>
      </c>
      <c r="H636" s="85" t="s">
        <v>24</v>
      </c>
      <c r="I636" s="106">
        <v>37.1</v>
      </c>
      <c r="J636" s="106">
        <f>VLOOKUP(A636,CENIK!$A$2:$F$191,6,FALSE)</f>
        <v>0</v>
      </c>
      <c r="K636" s="106">
        <f t="shared" si="11"/>
        <v>0</v>
      </c>
    </row>
    <row r="637" spans="1:11" ht="60" x14ac:dyDescent="0.25">
      <c r="A637" s="139">
        <v>4206</v>
      </c>
      <c r="B637" s="139">
        <v>164</v>
      </c>
      <c r="C637" s="102" t="s">
        <v>3920</v>
      </c>
      <c r="D637" s="658" t="s">
        <v>249</v>
      </c>
      <c r="E637" s="658" t="s">
        <v>85</v>
      </c>
      <c r="F637" s="658" t="s">
        <v>98</v>
      </c>
      <c r="G637" s="658" t="s">
        <v>104</v>
      </c>
      <c r="H637" s="85" t="s">
        <v>24</v>
      </c>
      <c r="I637" s="106">
        <v>13.94</v>
      </c>
      <c r="J637" s="106">
        <f>VLOOKUP(A637,CENIK!$A$2:$F$191,6,FALSE)</f>
        <v>0</v>
      </c>
      <c r="K637" s="106">
        <f t="shared" si="11"/>
        <v>0</v>
      </c>
    </row>
    <row r="638" spans="1:11" ht="60" x14ac:dyDescent="0.25">
      <c r="A638" s="139">
        <v>4207</v>
      </c>
      <c r="B638" s="139">
        <v>164</v>
      </c>
      <c r="C638" s="102" t="s">
        <v>3921</v>
      </c>
      <c r="D638" s="658" t="s">
        <v>249</v>
      </c>
      <c r="E638" s="658" t="s">
        <v>85</v>
      </c>
      <c r="F638" s="658" t="s">
        <v>98</v>
      </c>
      <c r="G638" s="658" t="s">
        <v>990</v>
      </c>
      <c r="H638" s="85" t="s">
        <v>24</v>
      </c>
      <c r="I638" s="106">
        <v>5</v>
      </c>
      <c r="J638" s="106">
        <f>VLOOKUP(A638,CENIK!$A$2:$F$191,6,FALSE)</f>
        <v>0</v>
      </c>
      <c r="K638" s="106">
        <f t="shared" si="11"/>
        <v>0</v>
      </c>
    </row>
    <row r="639" spans="1:11" ht="75" x14ac:dyDescent="0.25">
      <c r="A639" s="139">
        <v>5108</v>
      </c>
      <c r="B639" s="139">
        <v>164</v>
      </c>
      <c r="C639" s="102" t="s">
        <v>3922</v>
      </c>
      <c r="D639" s="658" t="s">
        <v>249</v>
      </c>
      <c r="E639" s="658" t="s">
        <v>106</v>
      </c>
      <c r="F639" s="658" t="s">
        <v>107</v>
      </c>
      <c r="G639" s="658" t="s">
        <v>112</v>
      </c>
      <c r="H639" s="85" t="s">
        <v>113</v>
      </c>
      <c r="I639" s="106">
        <v>10</v>
      </c>
      <c r="J639" s="106">
        <f>VLOOKUP(A639,CENIK!$A$2:$F$191,6,FALSE)</f>
        <v>0</v>
      </c>
      <c r="K639" s="106">
        <f t="shared" si="11"/>
        <v>0</v>
      </c>
    </row>
    <row r="640" spans="1:11" ht="135" x14ac:dyDescent="0.25">
      <c r="A640" s="139">
        <v>6101</v>
      </c>
      <c r="B640" s="139">
        <v>164</v>
      </c>
      <c r="C640" s="102" t="s">
        <v>3923</v>
      </c>
      <c r="D640" s="658" t="s">
        <v>249</v>
      </c>
      <c r="E640" s="658" t="s">
        <v>128</v>
      </c>
      <c r="F640" s="658" t="s">
        <v>129</v>
      </c>
      <c r="G640" s="658" t="s">
        <v>6304</v>
      </c>
      <c r="H640" s="85" t="s">
        <v>10</v>
      </c>
      <c r="I640" s="106">
        <v>58.11</v>
      </c>
      <c r="J640" s="106">
        <f>VLOOKUP(A640,CENIK!$A$2:$F$191,6,FALSE)</f>
        <v>0</v>
      </c>
      <c r="K640" s="106">
        <f t="shared" si="11"/>
        <v>0</v>
      </c>
    </row>
    <row r="641" spans="1:11" ht="120" x14ac:dyDescent="0.25">
      <c r="A641" s="139">
        <v>6202</v>
      </c>
      <c r="B641" s="139">
        <v>164</v>
      </c>
      <c r="C641" s="102" t="s">
        <v>3924</v>
      </c>
      <c r="D641" s="658" t="s">
        <v>249</v>
      </c>
      <c r="E641" s="658" t="s">
        <v>128</v>
      </c>
      <c r="F641" s="658" t="s">
        <v>132</v>
      </c>
      <c r="G641" s="658" t="s">
        <v>991</v>
      </c>
      <c r="H641" s="85" t="s">
        <v>6</v>
      </c>
      <c r="I641" s="106">
        <v>4</v>
      </c>
      <c r="J641" s="106">
        <f>VLOOKUP(A641,CENIK!$A$2:$F$191,6,FALSE)</f>
        <v>0</v>
      </c>
      <c r="K641" s="106">
        <f t="shared" si="11"/>
        <v>0</v>
      </c>
    </row>
    <row r="642" spans="1:11" ht="120" x14ac:dyDescent="0.25">
      <c r="A642" s="139">
        <v>6253</v>
      </c>
      <c r="B642" s="139">
        <v>164</v>
      </c>
      <c r="C642" s="102" t="s">
        <v>3925</v>
      </c>
      <c r="D642" s="658" t="s">
        <v>249</v>
      </c>
      <c r="E642" s="658" t="s">
        <v>128</v>
      </c>
      <c r="F642" s="658" t="s">
        <v>132</v>
      </c>
      <c r="G642" s="658" t="s">
        <v>1004</v>
      </c>
      <c r="H642" s="85" t="s">
        <v>6</v>
      </c>
      <c r="I642" s="106">
        <v>4</v>
      </c>
      <c r="J642" s="106">
        <f>VLOOKUP(A642,CENIK!$A$2:$F$191,6,FALSE)</f>
        <v>0</v>
      </c>
      <c r="K642" s="106">
        <f t="shared" si="11"/>
        <v>0</v>
      </c>
    </row>
    <row r="643" spans="1:11" ht="30" x14ac:dyDescent="0.25">
      <c r="A643" s="139">
        <v>6258</v>
      </c>
      <c r="B643" s="139">
        <v>164</v>
      </c>
      <c r="C643" s="102" t="s">
        <v>3926</v>
      </c>
      <c r="D643" s="658" t="s">
        <v>249</v>
      </c>
      <c r="E643" s="658" t="s">
        <v>128</v>
      </c>
      <c r="F643" s="658" t="s">
        <v>132</v>
      </c>
      <c r="G643" s="658" t="s">
        <v>137</v>
      </c>
      <c r="H643" s="85" t="s">
        <v>6</v>
      </c>
      <c r="I643" s="106">
        <v>1</v>
      </c>
      <c r="J643" s="106">
        <f>VLOOKUP(A643,CENIK!$A$2:$F$191,6,FALSE)</f>
        <v>0</v>
      </c>
      <c r="K643" s="106">
        <f t="shared" si="11"/>
        <v>0</v>
      </c>
    </row>
    <row r="644" spans="1:11" ht="345" x14ac:dyDescent="0.25">
      <c r="A644" s="139">
        <v>6301</v>
      </c>
      <c r="B644" s="139">
        <v>164</v>
      </c>
      <c r="C644" s="102" t="s">
        <v>3927</v>
      </c>
      <c r="D644" s="658" t="s">
        <v>249</v>
      </c>
      <c r="E644" s="658" t="s">
        <v>128</v>
      </c>
      <c r="F644" s="658" t="s">
        <v>140</v>
      </c>
      <c r="G644" s="658" t="s">
        <v>1005</v>
      </c>
      <c r="H644" s="85" t="s">
        <v>6</v>
      </c>
      <c r="I644" s="106">
        <v>7</v>
      </c>
      <c r="J644" s="106">
        <f>VLOOKUP(A644,CENIK!$A$2:$F$191,6,FALSE)</f>
        <v>0</v>
      </c>
      <c r="K644" s="106">
        <f t="shared" si="11"/>
        <v>0</v>
      </c>
    </row>
    <row r="645" spans="1:11" ht="120" x14ac:dyDescent="0.25">
      <c r="A645" s="139">
        <v>6302</v>
      </c>
      <c r="B645" s="139">
        <v>164</v>
      </c>
      <c r="C645" s="102" t="s">
        <v>3928</v>
      </c>
      <c r="D645" s="658" t="s">
        <v>249</v>
      </c>
      <c r="E645" s="658" t="s">
        <v>128</v>
      </c>
      <c r="F645" s="658" t="s">
        <v>140</v>
      </c>
      <c r="G645" s="658" t="s">
        <v>141</v>
      </c>
      <c r="H645" s="85" t="s">
        <v>6</v>
      </c>
      <c r="I645" s="106">
        <v>7</v>
      </c>
      <c r="J645" s="106">
        <f>VLOOKUP(A645,CENIK!$A$2:$F$191,6,FALSE)</f>
        <v>0</v>
      </c>
      <c r="K645" s="106">
        <f t="shared" si="11"/>
        <v>0</v>
      </c>
    </row>
    <row r="646" spans="1:11" ht="30" x14ac:dyDescent="0.25">
      <c r="A646" s="139">
        <v>6401</v>
      </c>
      <c r="B646" s="139">
        <v>164</v>
      </c>
      <c r="C646" s="102" t="s">
        <v>3929</v>
      </c>
      <c r="D646" s="658" t="s">
        <v>249</v>
      </c>
      <c r="E646" s="658" t="s">
        <v>128</v>
      </c>
      <c r="F646" s="658" t="s">
        <v>144</v>
      </c>
      <c r="G646" s="658" t="s">
        <v>145</v>
      </c>
      <c r="H646" s="85" t="s">
        <v>10</v>
      </c>
      <c r="I646" s="106">
        <v>58.11</v>
      </c>
      <c r="J646" s="106">
        <f>VLOOKUP(A646,CENIK!$A$2:$F$191,6,FALSE)</f>
        <v>0</v>
      </c>
      <c r="K646" s="106">
        <f t="shared" si="11"/>
        <v>0</v>
      </c>
    </row>
    <row r="647" spans="1:11" ht="30" x14ac:dyDescent="0.25">
      <c r="A647" s="139">
        <v>6402</v>
      </c>
      <c r="B647" s="139">
        <v>164</v>
      </c>
      <c r="C647" s="102" t="s">
        <v>3930</v>
      </c>
      <c r="D647" s="658" t="s">
        <v>249</v>
      </c>
      <c r="E647" s="658" t="s">
        <v>128</v>
      </c>
      <c r="F647" s="658" t="s">
        <v>144</v>
      </c>
      <c r="G647" s="658" t="s">
        <v>340</v>
      </c>
      <c r="H647" s="85" t="s">
        <v>10</v>
      </c>
      <c r="I647" s="106">
        <v>58.11</v>
      </c>
      <c r="J647" s="106">
        <f>VLOOKUP(A647,CENIK!$A$2:$F$191,6,FALSE)</f>
        <v>0</v>
      </c>
      <c r="K647" s="106">
        <f t="shared" si="11"/>
        <v>0</v>
      </c>
    </row>
    <row r="648" spans="1:11" ht="60" x14ac:dyDescent="0.25">
      <c r="A648" s="139">
        <v>6405</v>
      </c>
      <c r="B648" s="139">
        <v>164</v>
      </c>
      <c r="C648" s="102" t="s">
        <v>3931</v>
      </c>
      <c r="D648" s="658" t="s">
        <v>249</v>
      </c>
      <c r="E648" s="658" t="s">
        <v>128</v>
      </c>
      <c r="F648" s="658" t="s">
        <v>144</v>
      </c>
      <c r="G648" s="658" t="s">
        <v>146</v>
      </c>
      <c r="H648" s="85" t="s">
        <v>10</v>
      </c>
      <c r="I648" s="106">
        <v>58.11</v>
      </c>
      <c r="J648" s="106">
        <f>VLOOKUP(A648,CENIK!$A$2:$F$191,6,FALSE)</f>
        <v>0</v>
      </c>
      <c r="K648" s="106">
        <f t="shared" si="11"/>
        <v>0</v>
      </c>
    </row>
    <row r="649" spans="1:11" ht="30" x14ac:dyDescent="0.25">
      <c r="A649" s="139">
        <v>6501</v>
      </c>
      <c r="B649" s="139">
        <v>164</v>
      </c>
      <c r="C649" s="102" t="s">
        <v>3932</v>
      </c>
      <c r="D649" s="658" t="s">
        <v>249</v>
      </c>
      <c r="E649" s="658" t="s">
        <v>128</v>
      </c>
      <c r="F649" s="658" t="s">
        <v>147</v>
      </c>
      <c r="G649" s="658" t="s">
        <v>1007</v>
      </c>
      <c r="H649" s="85" t="s">
        <v>6</v>
      </c>
      <c r="I649" s="106">
        <v>2</v>
      </c>
      <c r="J649" s="106">
        <f>VLOOKUP(A649,CENIK!$A$2:$F$191,6,FALSE)</f>
        <v>0</v>
      </c>
      <c r="K649" s="106">
        <f t="shared" si="11"/>
        <v>0</v>
      </c>
    </row>
    <row r="650" spans="1:11" ht="30" x14ac:dyDescent="0.25">
      <c r="A650" s="139">
        <v>6502</v>
      </c>
      <c r="B650" s="139">
        <v>164</v>
      </c>
      <c r="C650" s="102" t="s">
        <v>3933</v>
      </c>
      <c r="D650" s="658" t="s">
        <v>249</v>
      </c>
      <c r="E650" s="658" t="s">
        <v>128</v>
      </c>
      <c r="F650" s="658" t="s">
        <v>147</v>
      </c>
      <c r="G650" s="658" t="s">
        <v>1008</v>
      </c>
      <c r="H650" s="85" t="s">
        <v>6</v>
      </c>
      <c r="I650" s="106">
        <v>2</v>
      </c>
      <c r="J650" s="106">
        <f>VLOOKUP(A650,CENIK!$A$2:$F$191,6,FALSE)</f>
        <v>0</v>
      </c>
      <c r="K650" s="106">
        <f t="shared" si="11"/>
        <v>0</v>
      </c>
    </row>
    <row r="651" spans="1:11" ht="45" x14ac:dyDescent="0.25">
      <c r="A651" s="139">
        <v>6503</v>
      </c>
      <c r="B651" s="139">
        <v>164</v>
      </c>
      <c r="C651" s="102" t="s">
        <v>3934</v>
      </c>
      <c r="D651" s="658" t="s">
        <v>249</v>
      </c>
      <c r="E651" s="658" t="s">
        <v>128</v>
      </c>
      <c r="F651" s="658" t="s">
        <v>147</v>
      </c>
      <c r="G651" s="658" t="s">
        <v>1009</v>
      </c>
      <c r="H651" s="85" t="s">
        <v>6</v>
      </c>
      <c r="I651" s="106">
        <v>2</v>
      </c>
      <c r="J651" s="106">
        <f>VLOOKUP(A651,CENIK!$A$2:$F$191,6,FALSE)</f>
        <v>0</v>
      </c>
      <c r="K651" s="106">
        <f t="shared" si="11"/>
        <v>0</v>
      </c>
    </row>
    <row r="652" spans="1:11" ht="60" x14ac:dyDescent="0.25">
      <c r="A652" s="139">
        <v>1201</v>
      </c>
      <c r="B652" s="139">
        <v>170</v>
      </c>
      <c r="C652" s="102" t="s">
        <v>3935</v>
      </c>
      <c r="D652" s="658" t="s">
        <v>250</v>
      </c>
      <c r="E652" s="658" t="s">
        <v>7</v>
      </c>
      <c r="F652" s="658" t="s">
        <v>8</v>
      </c>
      <c r="G652" s="658" t="s">
        <v>9</v>
      </c>
      <c r="H652" s="85" t="s">
        <v>10</v>
      </c>
      <c r="I652" s="106">
        <v>25.06</v>
      </c>
      <c r="J652" s="106">
        <f>VLOOKUP(A652,CENIK!$A$2:$F$191,6,FALSE)</f>
        <v>0</v>
      </c>
      <c r="K652" s="106">
        <f t="shared" si="11"/>
        <v>0</v>
      </c>
    </row>
    <row r="653" spans="1:11" ht="45" x14ac:dyDescent="0.25">
      <c r="A653" s="139">
        <v>1202</v>
      </c>
      <c r="B653" s="139">
        <v>170</v>
      </c>
      <c r="C653" s="102" t="s">
        <v>3936</v>
      </c>
      <c r="D653" s="658" t="s">
        <v>250</v>
      </c>
      <c r="E653" s="658" t="s">
        <v>7</v>
      </c>
      <c r="F653" s="658" t="s">
        <v>8</v>
      </c>
      <c r="G653" s="658" t="s">
        <v>11</v>
      </c>
      <c r="H653" s="85" t="s">
        <v>12</v>
      </c>
      <c r="I653" s="106">
        <v>3</v>
      </c>
      <c r="J653" s="106">
        <f>VLOOKUP(A653,CENIK!$A$2:$F$191,6,FALSE)</f>
        <v>0</v>
      </c>
      <c r="K653" s="106">
        <f t="shared" si="11"/>
        <v>0</v>
      </c>
    </row>
    <row r="654" spans="1:11" ht="60" x14ac:dyDescent="0.25">
      <c r="A654" s="139">
        <v>1203</v>
      </c>
      <c r="B654" s="139">
        <v>170</v>
      </c>
      <c r="C654" s="102" t="s">
        <v>3937</v>
      </c>
      <c r="D654" s="658" t="s">
        <v>250</v>
      </c>
      <c r="E654" s="658" t="s">
        <v>7</v>
      </c>
      <c r="F654" s="658" t="s">
        <v>8</v>
      </c>
      <c r="G654" s="658" t="s">
        <v>941</v>
      </c>
      <c r="H654" s="85" t="s">
        <v>10</v>
      </c>
      <c r="I654" s="106">
        <v>25</v>
      </c>
      <c r="J654" s="106">
        <f>VLOOKUP(A654,CENIK!$A$2:$F$191,6,FALSE)</f>
        <v>0</v>
      </c>
      <c r="K654" s="106">
        <f t="shared" si="11"/>
        <v>0</v>
      </c>
    </row>
    <row r="655" spans="1:11" ht="60" x14ac:dyDescent="0.25">
      <c r="A655" s="139">
        <v>1205</v>
      </c>
      <c r="B655" s="139">
        <v>170</v>
      </c>
      <c r="C655" s="102" t="s">
        <v>3938</v>
      </c>
      <c r="D655" s="658" t="s">
        <v>250</v>
      </c>
      <c r="E655" s="658" t="s">
        <v>7</v>
      </c>
      <c r="F655" s="658" t="s">
        <v>8</v>
      </c>
      <c r="G655" s="658" t="s">
        <v>942</v>
      </c>
      <c r="H655" s="85" t="s">
        <v>14</v>
      </c>
      <c r="I655" s="106">
        <v>1</v>
      </c>
      <c r="J655" s="106">
        <f>VLOOKUP(A655,CENIK!$A$2:$F$191,6,FALSE)</f>
        <v>0</v>
      </c>
      <c r="K655" s="106">
        <f t="shared" si="11"/>
        <v>0</v>
      </c>
    </row>
    <row r="656" spans="1:11" ht="75" x14ac:dyDescent="0.25">
      <c r="A656" s="139">
        <v>1211</v>
      </c>
      <c r="B656" s="139">
        <v>170</v>
      </c>
      <c r="C656" s="102" t="s">
        <v>3939</v>
      </c>
      <c r="D656" s="658" t="s">
        <v>250</v>
      </c>
      <c r="E656" s="658" t="s">
        <v>7</v>
      </c>
      <c r="F656" s="658" t="s">
        <v>8</v>
      </c>
      <c r="G656" s="658" t="s">
        <v>948</v>
      </c>
      <c r="H656" s="85" t="s">
        <v>14</v>
      </c>
      <c r="I656" s="106">
        <v>1</v>
      </c>
      <c r="J656" s="106">
        <f>VLOOKUP(A656,CENIK!$A$2:$F$191,6,FALSE)</f>
        <v>0</v>
      </c>
      <c r="K656" s="106">
        <f t="shared" si="11"/>
        <v>0</v>
      </c>
    </row>
    <row r="657" spans="1:11" ht="45" x14ac:dyDescent="0.25">
      <c r="A657" s="139">
        <v>1301</v>
      </c>
      <c r="B657" s="139">
        <v>170</v>
      </c>
      <c r="C657" s="102" t="s">
        <v>3940</v>
      </c>
      <c r="D657" s="658" t="s">
        <v>250</v>
      </c>
      <c r="E657" s="658" t="s">
        <v>7</v>
      </c>
      <c r="F657" s="658" t="s">
        <v>16</v>
      </c>
      <c r="G657" s="658" t="s">
        <v>17</v>
      </c>
      <c r="H657" s="85" t="s">
        <v>10</v>
      </c>
      <c r="I657" s="106">
        <v>25.06</v>
      </c>
      <c r="J657" s="106">
        <f>VLOOKUP(A657,CENIK!$A$2:$F$191,6,FALSE)</f>
        <v>0</v>
      </c>
      <c r="K657" s="106">
        <f t="shared" si="11"/>
        <v>0</v>
      </c>
    </row>
    <row r="658" spans="1:11" ht="150" x14ac:dyDescent="0.25">
      <c r="A658" s="139">
        <v>1302</v>
      </c>
      <c r="B658" s="139">
        <v>170</v>
      </c>
      <c r="C658" s="102" t="s">
        <v>3941</v>
      </c>
      <c r="D658" s="658" t="s">
        <v>250</v>
      </c>
      <c r="E658" s="658" t="s">
        <v>7</v>
      </c>
      <c r="F658" s="658" t="s">
        <v>16</v>
      </c>
      <c r="G658" s="658" t="s">
        <v>952</v>
      </c>
      <c r="H658" s="85" t="s">
        <v>10</v>
      </c>
      <c r="I658" s="106">
        <v>25.06</v>
      </c>
      <c r="J658" s="106">
        <f>VLOOKUP(A658,CENIK!$A$2:$F$191,6,FALSE)</f>
        <v>0</v>
      </c>
      <c r="K658" s="106">
        <f t="shared" si="11"/>
        <v>0</v>
      </c>
    </row>
    <row r="659" spans="1:11" ht="60" x14ac:dyDescent="0.25">
      <c r="A659" s="139">
        <v>1307</v>
      </c>
      <c r="B659" s="139">
        <v>170</v>
      </c>
      <c r="C659" s="102" t="s">
        <v>3942</v>
      </c>
      <c r="D659" s="658" t="s">
        <v>250</v>
      </c>
      <c r="E659" s="658" t="s">
        <v>7</v>
      </c>
      <c r="F659" s="658" t="s">
        <v>16</v>
      </c>
      <c r="G659" s="658" t="s">
        <v>19</v>
      </c>
      <c r="H659" s="85" t="s">
        <v>6</v>
      </c>
      <c r="I659" s="106">
        <v>11</v>
      </c>
      <c r="J659" s="106">
        <f>VLOOKUP(A659,CENIK!$A$2:$F$191,6,FALSE)</f>
        <v>0</v>
      </c>
      <c r="K659" s="106">
        <f t="shared" si="11"/>
        <v>0</v>
      </c>
    </row>
    <row r="660" spans="1:11" ht="60" x14ac:dyDescent="0.25">
      <c r="A660" s="139">
        <v>1310</v>
      </c>
      <c r="B660" s="139">
        <v>170</v>
      </c>
      <c r="C660" s="102" t="s">
        <v>3943</v>
      </c>
      <c r="D660" s="658" t="s">
        <v>250</v>
      </c>
      <c r="E660" s="658" t="s">
        <v>7</v>
      </c>
      <c r="F660" s="658" t="s">
        <v>16</v>
      </c>
      <c r="G660" s="658" t="s">
        <v>23</v>
      </c>
      <c r="H660" s="85" t="s">
        <v>24</v>
      </c>
      <c r="I660" s="106">
        <v>35.08</v>
      </c>
      <c r="J660" s="106">
        <f>VLOOKUP(A660,CENIK!$A$2:$F$191,6,FALSE)</f>
        <v>0</v>
      </c>
      <c r="K660" s="106">
        <f t="shared" si="11"/>
        <v>0</v>
      </c>
    </row>
    <row r="661" spans="1:11" ht="30" x14ac:dyDescent="0.25">
      <c r="A661" s="139">
        <v>1401</v>
      </c>
      <c r="B661" s="139">
        <v>170</v>
      </c>
      <c r="C661" s="102" t="s">
        <v>3944</v>
      </c>
      <c r="D661" s="658" t="s">
        <v>250</v>
      </c>
      <c r="E661" s="658" t="s">
        <v>7</v>
      </c>
      <c r="F661" s="658" t="s">
        <v>27</v>
      </c>
      <c r="G661" s="658" t="s">
        <v>955</v>
      </c>
      <c r="H661" s="85" t="s">
        <v>22</v>
      </c>
      <c r="I661" s="106">
        <v>1</v>
      </c>
      <c r="J661" s="106">
        <f>VLOOKUP(A661,CENIK!$A$2:$F$191,6,FALSE)</f>
        <v>0</v>
      </c>
      <c r="K661" s="106">
        <f t="shared" si="11"/>
        <v>0</v>
      </c>
    </row>
    <row r="662" spans="1:11" ht="30" x14ac:dyDescent="0.25">
      <c r="A662" s="139">
        <v>1402</v>
      </c>
      <c r="B662" s="139">
        <v>170</v>
      </c>
      <c r="C662" s="102" t="s">
        <v>3945</v>
      </c>
      <c r="D662" s="658" t="s">
        <v>250</v>
      </c>
      <c r="E662" s="658" t="s">
        <v>7</v>
      </c>
      <c r="F662" s="658" t="s">
        <v>27</v>
      </c>
      <c r="G662" s="658" t="s">
        <v>956</v>
      </c>
      <c r="H662" s="85" t="s">
        <v>22</v>
      </c>
      <c r="I662" s="106">
        <v>1</v>
      </c>
      <c r="J662" s="106">
        <f>VLOOKUP(A662,CENIK!$A$2:$F$191,6,FALSE)</f>
        <v>0</v>
      </c>
      <c r="K662" s="106">
        <f t="shared" si="11"/>
        <v>0</v>
      </c>
    </row>
    <row r="663" spans="1:11" ht="30" x14ac:dyDescent="0.25">
      <c r="A663" s="139">
        <v>1403</v>
      </c>
      <c r="B663" s="139">
        <v>170</v>
      </c>
      <c r="C663" s="102" t="s">
        <v>3946</v>
      </c>
      <c r="D663" s="658" t="s">
        <v>250</v>
      </c>
      <c r="E663" s="658" t="s">
        <v>7</v>
      </c>
      <c r="F663" s="658" t="s">
        <v>27</v>
      </c>
      <c r="G663" s="658" t="s">
        <v>957</v>
      </c>
      <c r="H663" s="85" t="s">
        <v>22</v>
      </c>
      <c r="I663" s="106">
        <v>1</v>
      </c>
      <c r="J663" s="106">
        <f>VLOOKUP(A663,CENIK!$A$2:$F$191,6,FALSE)</f>
        <v>0</v>
      </c>
      <c r="K663" s="106">
        <f t="shared" si="11"/>
        <v>0</v>
      </c>
    </row>
    <row r="664" spans="1:11" ht="45" x14ac:dyDescent="0.25">
      <c r="A664" s="139">
        <v>12309</v>
      </c>
      <c r="B664" s="139">
        <v>170</v>
      </c>
      <c r="C664" s="102" t="s">
        <v>3947</v>
      </c>
      <c r="D664" s="658" t="s">
        <v>250</v>
      </c>
      <c r="E664" s="658" t="s">
        <v>30</v>
      </c>
      <c r="F664" s="658" t="s">
        <v>31</v>
      </c>
      <c r="G664" s="658" t="s">
        <v>34</v>
      </c>
      <c r="H664" s="85" t="s">
        <v>33</v>
      </c>
      <c r="I664" s="106">
        <v>50.12</v>
      </c>
      <c r="J664" s="106">
        <f>VLOOKUP(A664,CENIK!$A$2:$F$191,6,FALSE)</f>
        <v>0</v>
      </c>
      <c r="K664" s="106">
        <f t="shared" si="11"/>
        <v>0</v>
      </c>
    </row>
    <row r="665" spans="1:11" ht="30" x14ac:dyDescent="0.25">
      <c r="A665" s="139">
        <v>12328</v>
      </c>
      <c r="B665" s="139">
        <v>170</v>
      </c>
      <c r="C665" s="102" t="s">
        <v>3948</v>
      </c>
      <c r="D665" s="658" t="s">
        <v>250</v>
      </c>
      <c r="E665" s="658" t="s">
        <v>30</v>
      </c>
      <c r="F665" s="658" t="s">
        <v>31</v>
      </c>
      <c r="G665" s="658" t="s">
        <v>37</v>
      </c>
      <c r="H665" s="85" t="s">
        <v>10</v>
      </c>
      <c r="I665" s="106">
        <v>50.12</v>
      </c>
      <c r="J665" s="106">
        <f>VLOOKUP(A665,CENIK!$A$2:$F$191,6,FALSE)</f>
        <v>0</v>
      </c>
      <c r="K665" s="106">
        <f t="shared" si="11"/>
        <v>0</v>
      </c>
    </row>
    <row r="666" spans="1:11" ht="60" x14ac:dyDescent="0.25">
      <c r="A666" s="139">
        <v>21106</v>
      </c>
      <c r="B666" s="139">
        <v>170</v>
      </c>
      <c r="C666" s="102" t="s">
        <v>3949</v>
      </c>
      <c r="D666" s="658" t="s">
        <v>250</v>
      </c>
      <c r="E666" s="658" t="s">
        <v>30</v>
      </c>
      <c r="F666" s="658" t="s">
        <v>31</v>
      </c>
      <c r="G666" s="658" t="s">
        <v>965</v>
      </c>
      <c r="H666" s="85" t="s">
        <v>24</v>
      </c>
      <c r="I666" s="106">
        <v>20.05</v>
      </c>
      <c r="J666" s="106">
        <f>VLOOKUP(A666,CENIK!$A$2:$F$191,6,FALSE)</f>
        <v>0</v>
      </c>
      <c r="K666" s="106">
        <f t="shared" si="11"/>
        <v>0</v>
      </c>
    </row>
    <row r="667" spans="1:11" ht="30" x14ac:dyDescent="0.25">
      <c r="A667" s="139">
        <v>22103</v>
      </c>
      <c r="B667" s="139">
        <v>170</v>
      </c>
      <c r="C667" s="102" t="s">
        <v>3950</v>
      </c>
      <c r="D667" s="658" t="s">
        <v>250</v>
      </c>
      <c r="E667" s="658" t="s">
        <v>30</v>
      </c>
      <c r="F667" s="658" t="s">
        <v>43</v>
      </c>
      <c r="G667" s="658" t="s">
        <v>48</v>
      </c>
      <c r="H667" s="85" t="s">
        <v>33</v>
      </c>
      <c r="I667" s="106">
        <v>50.12</v>
      </c>
      <c r="J667" s="106">
        <f>VLOOKUP(A667,CENIK!$A$2:$F$191,6,FALSE)</f>
        <v>0</v>
      </c>
      <c r="K667" s="106">
        <f t="shared" si="11"/>
        <v>0</v>
      </c>
    </row>
    <row r="668" spans="1:11" ht="30" x14ac:dyDescent="0.25">
      <c r="A668" s="139">
        <v>24405</v>
      </c>
      <c r="B668" s="139">
        <v>170</v>
      </c>
      <c r="C668" s="102" t="s">
        <v>3951</v>
      </c>
      <c r="D668" s="658" t="s">
        <v>250</v>
      </c>
      <c r="E668" s="658" t="s">
        <v>30</v>
      </c>
      <c r="F668" s="658" t="s">
        <v>43</v>
      </c>
      <c r="G668" s="658" t="s">
        <v>969</v>
      </c>
      <c r="H668" s="85" t="s">
        <v>24</v>
      </c>
      <c r="I668" s="106">
        <v>20.05</v>
      </c>
      <c r="J668" s="106">
        <f>VLOOKUP(A668,CENIK!$A$2:$F$191,6,FALSE)</f>
        <v>0</v>
      </c>
      <c r="K668" s="106">
        <f t="shared" si="11"/>
        <v>0</v>
      </c>
    </row>
    <row r="669" spans="1:11" ht="75" x14ac:dyDescent="0.25">
      <c r="A669" s="139">
        <v>31302</v>
      </c>
      <c r="B669" s="139">
        <v>170</v>
      </c>
      <c r="C669" s="102" t="s">
        <v>3952</v>
      </c>
      <c r="D669" s="658" t="s">
        <v>250</v>
      </c>
      <c r="E669" s="658" t="s">
        <v>30</v>
      </c>
      <c r="F669" s="658" t="s">
        <v>43</v>
      </c>
      <c r="G669" s="658" t="s">
        <v>971</v>
      </c>
      <c r="H669" s="85" t="s">
        <v>24</v>
      </c>
      <c r="I669" s="106">
        <v>10.02</v>
      </c>
      <c r="J669" s="106">
        <f>VLOOKUP(A669,CENIK!$A$2:$F$191,6,FALSE)</f>
        <v>0</v>
      </c>
      <c r="K669" s="106">
        <f t="shared" si="11"/>
        <v>0</v>
      </c>
    </row>
    <row r="670" spans="1:11" ht="30" x14ac:dyDescent="0.25">
      <c r="A670" s="139">
        <v>31602</v>
      </c>
      <c r="B670" s="139">
        <v>170</v>
      </c>
      <c r="C670" s="102" t="s">
        <v>3953</v>
      </c>
      <c r="D670" s="658" t="s">
        <v>250</v>
      </c>
      <c r="E670" s="658" t="s">
        <v>30</v>
      </c>
      <c r="F670" s="658" t="s">
        <v>43</v>
      </c>
      <c r="G670" s="658" t="s">
        <v>973</v>
      </c>
      <c r="H670" s="85" t="s">
        <v>33</v>
      </c>
      <c r="I670" s="106">
        <v>50.12</v>
      </c>
      <c r="J670" s="106">
        <f>VLOOKUP(A670,CENIK!$A$2:$F$191,6,FALSE)</f>
        <v>0</v>
      </c>
      <c r="K670" s="106">
        <f t="shared" si="11"/>
        <v>0</v>
      </c>
    </row>
    <row r="671" spans="1:11" ht="45" x14ac:dyDescent="0.25">
      <c r="A671" s="139">
        <v>32311</v>
      </c>
      <c r="B671" s="139">
        <v>170</v>
      </c>
      <c r="C671" s="102" t="s">
        <v>3954</v>
      </c>
      <c r="D671" s="658" t="s">
        <v>250</v>
      </c>
      <c r="E671" s="658" t="s">
        <v>30</v>
      </c>
      <c r="F671" s="658" t="s">
        <v>43</v>
      </c>
      <c r="G671" s="658" t="s">
        <v>975</v>
      </c>
      <c r="H671" s="85" t="s">
        <v>33</v>
      </c>
      <c r="I671" s="106">
        <v>50.12</v>
      </c>
      <c r="J671" s="106">
        <f>VLOOKUP(A671,CENIK!$A$2:$F$191,6,FALSE)</f>
        <v>0</v>
      </c>
      <c r="K671" s="106">
        <f t="shared" si="11"/>
        <v>0</v>
      </c>
    </row>
    <row r="672" spans="1:11" ht="45" x14ac:dyDescent="0.25">
      <c r="A672" s="139">
        <v>3312</v>
      </c>
      <c r="B672" s="139">
        <v>170</v>
      </c>
      <c r="C672" s="102" t="s">
        <v>3955</v>
      </c>
      <c r="D672" s="658" t="s">
        <v>250</v>
      </c>
      <c r="E672" s="658" t="s">
        <v>64</v>
      </c>
      <c r="F672" s="658" t="s">
        <v>77</v>
      </c>
      <c r="G672" s="658" t="s">
        <v>82</v>
      </c>
      <c r="H672" s="85" t="s">
        <v>10</v>
      </c>
      <c r="I672" s="106">
        <v>1</v>
      </c>
      <c r="J672" s="106">
        <f>VLOOKUP(A672,CENIK!$A$2:$F$191,6,FALSE)</f>
        <v>0</v>
      </c>
      <c r="K672" s="106">
        <f t="shared" si="11"/>
        <v>0</v>
      </c>
    </row>
    <row r="673" spans="1:11" ht="60" x14ac:dyDescent="0.25">
      <c r="A673" s="139">
        <v>4101</v>
      </c>
      <c r="B673" s="139">
        <v>170</v>
      </c>
      <c r="C673" s="102" t="s">
        <v>3956</v>
      </c>
      <c r="D673" s="658" t="s">
        <v>250</v>
      </c>
      <c r="E673" s="658" t="s">
        <v>85</v>
      </c>
      <c r="F673" s="658" t="s">
        <v>86</v>
      </c>
      <c r="G673" s="658" t="s">
        <v>459</v>
      </c>
      <c r="H673" s="85" t="s">
        <v>33</v>
      </c>
      <c r="I673" s="106">
        <v>66.66</v>
      </c>
      <c r="J673" s="106">
        <f>VLOOKUP(A673,CENIK!$A$2:$F$191,6,FALSE)</f>
        <v>0</v>
      </c>
      <c r="K673" s="106">
        <f t="shared" si="11"/>
        <v>0</v>
      </c>
    </row>
    <row r="674" spans="1:11" ht="60" x14ac:dyDescent="0.25">
      <c r="A674" s="139">
        <v>4105</v>
      </c>
      <c r="B674" s="139">
        <v>170</v>
      </c>
      <c r="C674" s="102" t="s">
        <v>3957</v>
      </c>
      <c r="D674" s="658" t="s">
        <v>250</v>
      </c>
      <c r="E674" s="658" t="s">
        <v>85</v>
      </c>
      <c r="F674" s="658" t="s">
        <v>86</v>
      </c>
      <c r="G674" s="658" t="s">
        <v>982</v>
      </c>
      <c r="H674" s="85" t="s">
        <v>24</v>
      </c>
      <c r="I674" s="106">
        <v>3</v>
      </c>
      <c r="J674" s="106">
        <f>VLOOKUP(A674,CENIK!$A$2:$F$191,6,FALSE)</f>
        <v>0</v>
      </c>
      <c r="K674" s="106">
        <f t="shared" si="11"/>
        <v>0</v>
      </c>
    </row>
    <row r="675" spans="1:11" ht="45" x14ac:dyDescent="0.25">
      <c r="A675" s="139">
        <v>4106</v>
      </c>
      <c r="B675" s="139">
        <v>170</v>
      </c>
      <c r="C675" s="102" t="s">
        <v>3958</v>
      </c>
      <c r="D675" s="658" t="s">
        <v>250</v>
      </c>
      <c r="E675" s="658" t="s">
        <v>85</v>
      </c>
      <c r="F675" s="658" t="s">
        <v>86</v>
      </c>
      <c r="G675" s="658" t="s">
        <v>89</v>
      </c>
      <c r="H675" s="85" t="s">
        <v>24</v>
      </c>
      <c r="I675" s="106">
        <v>49.49</v>
      </c>
      <c r="J675" s="106">
        <f>VLOOKUP(A675,CENIK!$A$2:$F$191,6,FALSE)</f>
        <v>0</v>
      </c>
      <c r="K675" s="106">
        <f t="shared" si="11"/>
        <v>0</v>
      </c>
    </row>
    <row r="676" spans="1:11" ht="45" x14ac:dyDescent="0.25">
      <c r="A676" s="139">
        <v>4117</v>
      </c>
      <c r="B676" s="139">
        <v>170</v>
      </c>
      <c r="C676" s="102" t="s">
        <v>3959</v>
      </c>
      <c r="D676" s="658" t="s">
        <v>250</v>
      </c>
      <c r="E676" s="658" t="s">
        <v>85</v>
      </c>
      <c r="F676" s="658" t="s">
        <v>86</v>
      </c>
      <c r="G676" s="658" t="s">
        <v>94</v>
      </c>
      <c r="H676" s="85" t="s">
        <v>24</v>
      </c>
      <c r="I676" s="106">
        <v>2</v>
      </c>
      <c r="J676" s="106">
        <f>VLOOKUP(A676,CENIK!$A$2:$F$191,6,FALSE)</f>
        <v>0</v>
      </c>
      <c r="K676" s="106">
        <f t="shared" si="11"/>
        <v>0</v>
      </c>
    </row>
    <row r="677" spans="1:11" ht="45" x14ac:dyDescent="0.25">
      <c r="A677" s="139">
        <v>4121</v>
      </c>
      <c r="B677" s="139">
        <v>170</v>
      </c>
      <c r="C677" s="102" t="s">
        <v>3960</v>
      </c>
      <c r="D677" s="658" t="s">
        <v>250</v>
      </c>
      <c r="E677" s="658" t="s">
        <v>85</v>
      </c>
      <c r="F677" s="658" t="s">
        <v>86</v>
      </c>
      <c r="G677" s="658" t="s">
        <v>986</v>
      </c>
      <c r="H677" s="85" t="s">
        <v>24</v>
      </c>
      <c r="I677" s="106">
        <v>7</v>
      </c>
      <c r="J677" s="106">
        <f>VLOOKUP(A677,CENIK!$A$2:$F$191,6,FALSE)</f>
        <v>0</v>
      </c>
      <c r="K677" s="106">
        <f t="shared" si="11"/>
        <v>0</v>
      </c>
    </row>
    <row r="678" spans="1:11" ht="45" x14ac:dyDescent="0.25">
      <c r="A678" s="139">
        <v>4123</v>
      </c>
      <c r="B678" s="139">
        <v>170</v>
      </c>
      <c r="C678" s="102" t="s">
        <v>3961</v>
      </c>
      <c r="D678" s="658" t="s">
        <v>250</v>
      </c>
      <c r="E678" s="658" t="s">
        <v>85</v>
      </c>
      <c r="F678" s="658" t="s">
        <v>86</v>
      </c>
      <c r="G678" s="658" t="s">
        <v>988</v>
      </c>
      <c r="H678" s="85" t="s">
        <v>24</v>
      </c>
      <c r="I678" s="106">
        <v>3</v>
      </c>
      <c r="J678" s="106">
        <f>VLOOKUP(A678,CENIK!$A$2:$F$191,6,FALSE)</f>
        <v>0</v>
      </c>
      <c r="K678" s="106">
        <f t="shared" si="11"/>
        <v>0</v>
      </c>
    </row>
    <row r="679" spans="1:11" ht="30" x14ac:dyDescent="0.25">
      <c r="A679" s="139">
        <v>4202</v>
      </c>
      <c r="B679" s="139">
        <v>170</v>
      </c>
      <c r="C679" s="102" t="s">
        <v>3962</v>
      </c>
      <c r="D679" s="658" t="s">
        <v>250</v>
      </c>
      <c r="E679" s="658" t="s">
        <v>85</v>
      </c>
      <c r="F679" s="658" t="s">
        <v>98</v>
      </c>
      <c r="G679" s="658" t="s">
        <v>100</v>
      </c>
      <c r="H679" s="85" t="s">
        <v>33</v>
      </c>
      <c r="I679" s="106">
        <v>32.58</v>
      </c>
      <c r="J679" s="106">
        <f>VLOOKUP(A679,CENIK!$A$2:$F$191,6,FALSE)</f>
        <v>0</v>
      </c>
      <c r="K679" s="106">
        <f t="shared" si="11"/>
        <v>0</v>
      </c>
    </row>
    <row r="680" spans="1:11" ht="75" x14ac:dyDescent="0.25">
      <c r="A680" s="139">
        <v>4203</v>
      </c>
      <c r="B680" s="139">
        <v>170</v>
      </c>
      <c r="C680" s="102" t="s">
        <v>3963</v>
      </c>
      <c r="D680" s="658" t="s">
        <v>250</v>
      </c>
      <c r="E680" s="658" t="s">
        <v>85</v>
      </c>
      <c r="F680" s="658" t="s">
        <v>98</v>
      </c>
      <c r="G680" s="658" t="s">
        <v>101</v>
      </c>
      <c r="H680" s="85" t="s">
        <v>24</v>
      </c>
      <c r="I680" s="106">
        <v>3.26</v>
      </c>
      <c r="J680" s="106">
        <f>VLOOKUP(A680,CENIK!$A$2:$F$191,6,FALSE)</f>
        <v>0</v>
      </c>
      <c r="K680" s="106">
        <f t="shared" ref="K680:K739" si="12">ROUND(J680*I680,2)</f>
        <v>0</v>
      </c>
    </row>
    <row r="681" spans="1:11" ht="60" x14ac:dyDescent="0.25">
      <c r="A681" s="139">
        <v>4204</v>
      </c>
      <c r="B681" s="139">
        <v>170</v>
      </c>
      <c r="C681" s="102" t="s">
        <v>3964</v>
      </c>
      <c r="D681" s="658" t="s">
        <v>250</v>
      </c>
      <c r="E681" s="658" t="s">
        <v>85</v>
      </c>
      <c r="F681" s="658" t="s">
        <v>98</v>
      </c>
      <c r="G681" s="658" t="s">
        <v>102</v>
      </c>
      <c r="H681" s="85" t="s">
        <v>24</v>
      </c>
      <c r="I681" s="106">
        <v>16</v>
      </c>
      <c r="J681" s="106">
        <f>VLOOKUP(A681,CENIK!$A$2:$F$191,6,FALSE)</f>
        <v>0</v>
      </c>
      <c r="K681" s="106">
        <f t="shared" si="12"/>
        <v>0</v>
      </c>
    </row>
    <row r="682" spans="1:11" ht="60" x14ac:dyDescent="0.25">
      <c r="A682" s="139">
        <v>4206</v>
      </c>
      <c r="B682" s="139">
        <v>170</v>
      </c>
      <c r="C682" s="102" t="s">
        <v>3965</v>
      </c>
      <c r="D682" s="658" t="s">
        <v>250</v>
      </c>
      <c r="E682" s="658" t="s">
        <v>85</v>
      </c>
      <c r="F682" s="658" t="s">
        <v>98</v>
      </c>
      <c r="G682" s="658" t="s">
        <v>104</v>
      </c>
      <c r="H682" s="85" t="s">
        <v>24</v>
      </c>
      <c r="I682" s="106">
        <v>3</v>
      </c>
      <c r="J682" s="106">
        <f>VLOOKUP(A682,CENIK!$A$2:$F$191,6,FALSE)</f>
        <v>0</v>
      </c>
      <c r="K682" s="106">
        <f t="shared" si="12"/>
        <v>0</v>
      </c>
    </row>
    <row r="683" spans="1:11" ht="60" x14ac:dyDescent="0.25">
      <c r="A683" s="139">
        <v>4207</v>
      </c>
      <c r="B683" s="139">
        <v>170</v>
      </c>
      <c r="C683" s="102" t="s">
        <v>3966</v>
      </c>
      <c r="D683" s="658" t="s">
        <v>250</v>
      </c>
      <c r="E683" s="658" t="s">
        <v>85</v>
      </c>
      <c r="F683" s="658" t="s">
        <v>98</v>
      </c>
      <c r="G683" s="658" t="s">
        <v>990</v>
      </c>
      <c r="H683" s="85" t="s">
        <v>24</v>
      </c>
      <c r="I683" s="106">
        <v>3</v>
      </c>
      <c r="J683" s="106">
        <f>VLOOKUP(A683,CENIK!$A$2:$F$191,6,FALSE)</f>
        <v>0</v>
      </c>
      <c r="K683" s="106">
        <f t="shared" si="12"/>
        <v>0</v>
      </c>
    </row>
    <row r="684" spans="1:11" ht="75" x14ac:dyDescent="0.25">
      <c r="A684" s="139">
        <v>5108</v>
      </c>
      <c r="B684" s="139">
        <v>170</v>
      </c>
      <c r="C684" s="102" t="s">
        <v>3967</v>
      </c>
      <c r="D684" s="658" t="s">
        <v>250</v>
      </c>
      <c r="E684" s="658" t="s">
        <v>106</v>
      </c>
      <c r="F684" s="658" t="s">
        <v>107</v>
      </c>
      <c r="G684" s="658" t="s">
        <v>112</v>
      </c>
      <c r="H684" s="85" t="s">
        <v>113</v>
      </c>
      <c r="I684" s="106">
        <v>30</v>
      </c>
      <c r="J684" s="106">
        <f>VLOOKUP(A684,CENIK!$A$2:$F$191,6,FALSE)</f>
        <v>0</v>
      </c>
      <c r="K684" s="106">
        <f t="shared" si="12"/>
        <v>0</v>
      </c>
    </row>
    <row r="685" spans="1:11" ht="135" x14ac:dyDescent="0.25">
      <c r="A685" s="139">
        <v>6101</v>
      </c>
      <c r="B685" s="139">
        <v>170</v>
      </c>
      <c r="C685" s="102" t="s">
        <v>3968</v>
      </c>
      <c r="D685" s="658" t="s">
        <v>250</v>
      </c>
      <c r="E685" s="658" t="s">
        <v>128</v>
      </c>
      <c r="F685" s="658" t="s">
        <v>129</v>
      </c>
      <c r="G685" s="658" t="s">
        <v>6304</v>
      </c>
      <c r="H685" s="85" t="s">
        <v>10</v>
      </c>
      <c r="I685" s="106">
        <v>25.06</v>
      </c>
      <c r="J685" s="106">
        <f>VLOOKUP(A685,CENIK!$A$2:$F$191,6,FALSE)</f>
        <v>0</v>
      </c>
      <c r="K685" s="106">
        <f t="shared" si="12"/>
        <v>0</v>
      </c>
    </row>
    <row r="686" spans="1:11" ht="120" x14ac:dyDescent="0.25">
      <c r="A686" s="139">
        <v>6202</v>
      </c>
      <c r="B686" s="139">
        <v>170</v>
      </c>
      <c r="C686" s="102" t="s">
        <v>3969</v>
      </c>
      <c r="D686" s="658" t="s">
        <v>250</v>
      </c>
      <c r="E686" s="658" t="s">
        <v>128</v>
      </c>
      <c r="F686" s="658" t="s">
        <v>132</v>
      </c>
      <c r="G686" s="658" t="s">
        <v>991</v>
      </c>
      <c r="H686" s="85" t="s">
        <v>6</v>
      </c>
      <c r="I686" s="106">
        <v>3</v>
      </c>
      <c r="J686" s="106">
        <f>VLOOKUP(A686,CENIK!$A$2:$F$191,6,FALSE)</f>
        <v>0</v>
      </c>
      <c r="K686" s="106">
        <f t="shared" si="12"/>
        <v>0</v>
      </c>
    </row>
    <row r="687" spans="1:11" ht="120" x14ac:dyDescent="0.25">
      <c r="A687" s="139">
        <v>6253</v>
      </c>
      <c r="B687" s="139">
        <v>170</v>
      </c>
      <c r="C687" s="102" t="s">
        <v>3970</v>
      </c>
      <c r="D687" s="658" t="s">
        <v>250</v>
      </c>
      <c r="E687" s="658" t="s">
        <v>128</v>
      </c>
      <c r="F687" s="658" t="s">
        <v>132</v>
      </c>
      <c r="G687" s="658" t="s">
        <v>1004</v>
      </c>
      <c r="H687" s="85" t="s">
        <v>6</v>
      </c>
      <c r="I687" s="106">
        <v>3</v>
      </c>
      <c r="J687" s="106">
        <f>VLOOKUP(A687,CENIK!$A$2:$F$191,6,FALSE)</f>
        <v>0</v>
      </c>
      <c r="K687" s="106">
        <f t="shared" si="12"/>
        <v>0</v>
      </c>
    </row>
    <row r="688" spans="1:11" ht="30" x14ac:dyDescent="0.25">
      <c r="A688" s="139">
        <v>6258</v>
      </c>
      <c r="B688" s="139">
        <v>170</v>
      </c>
      <c r="C688" s="102" t="s">
        <v>3971</v>
      </c>
      <c r="D688" s="658" t="s">
        <v>250</v>
      </c>
      <c r="E688" s="658" t="s">
        <v>128</v>
      </c>
      <c r="F688" s="658" t="s">
        <v>132</v>
      </c>
      <c r="G688" s="658" t="s">
        <v>137</v>
      </c>
      <c r="H688" s="85" t="s">
        <v>6</v>
      </c>
      <c r="I688" s="106">
        <v>1</v>
      </c>
      <c r="J688" s="106">
        <f>VLOOKUP(A688,CENIK!$A$2:$F$191,6,FALSE)</f>
        <v>0</v>
      </c>
      <c r="K688" s="106">
        <f t="shared" si="12"/>
        <v>0</v>
      </c>
    </row>
    <row r="689" spans="1:11" ht="345" x14ac:dyDescent="0.25">
      <c r="A689" s="139">
        <v>6301</v>
      </c>
      <c r="B689" s="139">
        <v>170</v>
      </c>
      <c r="C689" s="102" t="s">
        <v>3972</v>
      </c>
      <c r="D689" s="658" t="s">
        <v>250</v>
      </c>
      <c r="E689" s="658" t="s">
        <v>128</v>
      </c>
      <c r="F689" s="658" t="s">
        <v>140</v>
      </c>
      <c r="G689" s="658" t="s">
        <v>1005</v>
      </c>
      <c r="H689" s="85" t="s">
        <v>6</v>
      </c>
      <c r="I689" s="106">
        <v>11</v>
      </c>
      <c r="J689" s="106">
        <f>VLOOKUP(A689,CENIK!$A$2:$F$191,6,FALSE)</f>
        <v>0</v>
      </c>
      <c r="K689" s="106">
        <f t="shared" si="12"/>
        <v>0</v>
      </c>
    </row>
    <row r="690" spans="1:11" ht="120" x14ac:dyDescent="0.25">
      <c r="A690" s="139">
        <v>6302</v>
      </c>
      <c r="B690" s="139">
        <v>170</v>
      </c>
      <c r="C690" s="102" t="s">
        <v>3973</v>
      </c>
      <c r="D690" s="658" t="s">
        <v>250</v>
      </c>
      <c r="E690" s="658" t="s">
        <v>128</v>
      </c>
      <c r="F690" s="658" t="s">
        <v>140</v>
      </c>
      <c r="G690" s="658" t="s">
        <v>141</v>
      </c>
      <c r="H690" s="85" t="s">
        <v>6</v>
      </c>
      <c r="I690" s="106">
        <v>11</v>
      </c>
      <c r="J690" s="106">
        <f>VLOOKUP(A690,CENIK!$A$2:$F$191,6,FALSE)</f>
        <v>0</v>
      </c>
      <c r="K690" s="106">
        <f t="shared" si="12"/>
        <v>0</v>
      </c>
    </row>
    <row r="691" spans="1:11" ht="30" x14ac:dyDescent="0.25">
      <c r="A691" s="139">
        <v>6401</v>
      </c>
      <c r="B691" s="139">
        <v>170</v>
      </c>
      <c r="C691" s="102" t="s">
        <v>3974</v>
      </c>
      <c r="D691" s="658" t="s">
        <v>250</v>
      </c>
      <c r="E691" s="658" t="s">
        <v>128</v>
      </c>
      <c r="F691" s="658" t="s">
        <v>144</v>
      </c>
      <c r="G691" s="658" t="s">
        <v>145</v>
      </c>
      <c r="H691" s="85" t="s">
        <v>10</v>
      </c>
      <c r="I691" s="106">
        <v>25.06</v>
      </c>
      <c r="J691" s="106">
        <f>VLOOKUP(A691,CENIK!$A$2:$F$191,6,FALSE)</f>
        <v>0</v>
      </c>
      <c r="K691" s="106">
        <f t="shared" si="12"/>
        <v>0</v>
      </c>
    </row>
    <row r="692" spans="1:11" ht="30" x14ac:dyDescent="0.25">
      <c r="A692" s="139">
        <v>6402</v>
      </c>
      <c r="B692" s="139">
        <v>170</v>
      </c>
      <c r="C692" s="102" t="s">
        <v>3975</v>
      </c>
      <c r="D692" s="658" t="s">
        <v>250</v>
      </c>
      <c r="E692" s="658" t="s">
        <v>128</v>
      </c>
      <c r="F692" s="658" t="s">
        <v>144</v>
      </c>
      <c r="G692" s="658" t="s">
        <v>340</v>
      </c>
      <c r="H692" s="85" t="s">
        <v>10</v>
      </c>
      <c r="I692" s="106">
        <v>25.06</v>
      </c>
      <c r="J692" s="106">
        <f>VLOOKUP(A692,CENIK!$A$2:$F$191,6,FALSE)</f>
        <v>0</v>
      </c>
      <c r="K692" s="106">
        <f t="shared" si="12"/>
        <v>0</v>
      </c>
    </row>
    <row r="693" spans="1:11" ht="60" x14ac:dyDescent="0.25">
      <c r="A693" s="139">
        <v>6405</v>
      </c>
      <c r="B693" s="139">
        <v>170</v>
      </c>
      <c r="C693" s="102" t="s">
        <v>3976</v>
      </c>
      <c r="D693" s="658" t="s">
        <v>250</v>
      </c>
      <c r="E693" s="658" t="s">
        <v>128</v>
      </c>
      <c r="F693" s="658" t="s">
        <v>144</v>
      </c>
      <c r="G693" s="658" t="s">
        <v>146</v>
      </c>
      <c r="H693" s="85" t="s">
        <v>10</v>
      </c>
      <c r="I693" s="106">
        <v>25.06</v>
      </c>
      <c r="J693" s="106">
        <f>VLOOKUP(A693,CENIK!$A$2:$F$191,6,FALSE)</f>
        <v>0</v>
      </c>
      <c r="K693" s="106">
        <f t="shared" si="12"/>
        <v>0</v>
      </c>
    </row>
    <row r="694" spans="1:11" ht="30" x14ac:dyDescent="0.25">
      <c r="A694" s="139">
        <v>6501</v>
      </c>
      <c r="B694" s="139">
        <v>170</v>
      </c>
      <c r="C694" s="102" t="s">
        <v>3977</v>
      </c>
      <c r="D694" s="658" t="s">
        <v>250</v>
      </c>
      <c r="E694" s="658" t="s">
        <v>128</v>
      </c>
      <c r="F694" s="658" t="s">
        <v>147</v>
      </c>
      <c r="G694" s="658" t="s">
        <v>1007</v>
      </c>
      <c r="H694" s="85" t="s">
        <v>6</v>
      </c>
      <c r="I694" s="106">
        <v>6</v>
      </c>
      <c r="J694" s="106">
        <f>VLOOKUP(A694,CENIK!$A$2:$F$191,6,FALSE)</f>
        <v>0</v>
      </c>
      <c r="K694" s="106">
        <f t="shared" si="12"/>
        <v>0</v>
      </c>
    </row>
    <row r="695" spans="1:11" ht="45" x14ac:dyDescent="0.25">
      <c r="A695" s="139">
        <v>6503</v>
      </c>
      <c r="B695" s="139">
        <v>170</v>
      </c>
      <c r="C695" s="102" t="s">
        <v>3978</v>
      </c>
      <c r="D695" s="658" t="s">
        <v>250</v>
      </c>
      <c r="E695" s="658" t="s">
        <v>128</v>
      </c>
      <c r="F695" s="658" t="s">
        <v>147</v>
      </c>
      <c r="G695" s="658" t="s">
        <v>1009</v>
      </c>
      <c r="H695" s="85" t="s">
        <v>6</v>
      </c>
      <c r="I695" s="106">
        <v>1</v>
      </c>
      <c r="J695" s="106">
        <f>VLOOKUP(A695,CENIK!$A$2:$F$191,6,FALSE)</f>
        <v>0</v>
      </c>
      <c r="K695" s="106">
        <f t="shared" si="12"/>
        <v>0</v>
      </c>
    </row>
    <row r="696" spans="1:11" ht="60" x14ac:dyDescent="0.25">
      <c r="A696" s="139">
        <v>1201</v>
      </c>
      <c r="B696" s="139">
        <v>168</v>
      </c>
      <c r="C696" s="102" t="s">
        <v>3979</v>
      </c>
      <c r="D696" s="658" t="s">
        <v>251</v>
      </c>
      <c r="E696" s="658" t="s">
        <v>7</v>
      </c>
      <c r="F696" s="658" t="s">
        <v>8</v>
      </c>
      <c r="G696" s="658" t="s">
        <v>9</v>
      </c>
      <c r="H696" s="85" t="s">
        <v>10</v>
      </c>
      <c r="I696" s="106">
        <v>27.02</v>
      </c>
      <c r="J696" s="106">
        <f>VLOOKUP(A696,CENIK!$A$2:$F$191,6,FALSE)</f>
        <v>0</v>
      </c>
      <c r="K696" s="106">
        <f t="shared" si="12"/>
        <v>0</v>
      </c>
    </row>
    <row r="697" spans="1:11" ht="45" x14ac:dyDescent="0.25">
      <c r="A697" s="139">
        <v>1202</v>
      </c>
      <c r="B697" s="139">
        <v>168</v>
      </c>
      <c r="C697" s="102" t="s">
        <v>3980</v>
      </c>
      <c r="D697" s="658" t="s">
        <v>251</v>
      </c>
      <c r="E697" s="658" t="s">
        <v>7</v>
      </c>
      <c r="F697" s="658" t="s">
        <v>8</v>
      </c>
      <c r="G697" s="658" t="s">
        <v>11</v>
      </c>
      <c r="H697" s="85" t="s">
        <v>12</v>
      </c>
      <c r="I697" s="106">
        <v>3</v>
      </c>
      <c r="J697" s="106">
        <f>VLOOKUP(A697,CENIK!$A$2:$F$191,6,FALSE)</f>
        <v>0</v>
      </c>
      <c r="K697" s="106">
        <f t="shared" si="12"/>
        <v>0</v>
      </c>
    </row>
    <row r="698" spans="1:11" ht="60" x14ac:dyDescent="0.25">
      <c r="A698" s="139">
        <v>1203</v>
      </c>
      <c r="B698" s="139">
        <v>168</v>
      </c>
      <c r="C698" s="102" t="s">
        <v>3981</v>
      </c>
      <c r="D698" s="658" t="s">
        <v>251</v>
      </c>
      <c r="E698" s="658" t="s">
        <v>7</v>
      </c>
      <c r="F698" s="658" t="s">
        <v>8</v>
      </c>
      <c r="G698" s="658" t="s">
        <v>941</v>
      </c>
      <c r="H698" s="85" t="s">
        <v>10</v>
      </c>
      <c r="I698" s="106">
        <v>27</v>
      </c>
      <c r="J698" s="106">
        <f>VLOOKUP(A698,CENIK!$A$2:$F$191,6,FALSE)</f>
        <v>0</v>
      </c>
      <c r="K698" s="106">
        <f t="shared" si="12"/>
        <v>0</v>
      </c>
    </row>
    <row r="699" spans="1:11" ht="60" x14ac:dyDescent="0.25">
      <c r="A699" s="139">
        <v>1205</v>
      </c>
      <c r="B699" s="139">
        <v>168</v>
      </c>
      <c r="C699" s="102" t="s">
        <v>3982</v>
      </c>
      <c r="D699" s="658" t="s">
        <v>251</v>
      </c>
      <c r="E699" s="658" t="s">
        <v>7</v>
      </c>
      <c r="F699" s="658" t="s">
        <v>8</v>
      </c>
      <c r="G699" s="658" t="s">
        <v>942</v>
      </c>
      <c r="H699" s="85" t="s">
        <v>14</v>
      </c>
      <c r="I699" s="106">
        <v>1</v>
      </c>
      <c r="J699" s="106">
        <f>VLOOKUP(A699,CENIK!$A$2:$F$191,6,FALSE)</f>
        <v>0</v>
      </c>
      <c r="K699" s="106">
        <f t="shared" si="12"/>
        <v>0</v>
      </c>
    </row>
    <row r="700" spans="1:11" ht="75" x14ac:dyDescent="0.25">
      <c r="A700" s="139">
        <v>1211</v>
      </c>
      <c r="B700" s="139">
        <v>168</v>
      </c>
      <c r="C700" s="102" t="s">
        <v>3983</v>
      </c>
      <c r="D700" s="658" t="s">
        <v>251</v>
      </c>
      <c r="E700" s="658" t="s">
        <v>7</v>
      </c>
      <c r="F700" s="658" t="s">
        <v>8</v>
      </c>
      <c r="G700" s="658" t="s">
        <v>948</v>
      </c>
      <c r="H700" s="85" t="s">
        <v>14</v>
      </c>
      <c r="I700" s="106">
        <v>1</v>
      </c>
      <c r="J700" s="106">
        <f>VLOOKUP(A700,CENIK!$A$2:$F$191,6,FALSE)</f>
        <v>0</v>
      </c>
      <c r="K700" s="106">
        <f t="shared" si="12"/>
        <v>0</v>
      </c>
    </row>
    <row r="701" spans="1:11" ht="60" x14ac:dyDescent="0.25">
      <c r="A701" s="139">
        <v>1212</v>
      </c>
      <c r="B701" s="139">
        <v>168</v>
      </c>
      <c r="C701" s="102" t="s">
        <v>3984</v>
      </c>
      <c r="D701" s="658" t="s">
        <v>251</v>
      </c>
      <c r="E701" s="658" t="s">
        <v>7</v>
      </c>
      <c r="F701" s="658" t="s">
        <v>8</v>
      </c>
      <c r="G701" s="658" t="s">
        <v>949</v>
      </c>
      <c r="H701" s="85" t="s">
        <v>14</v>
      </c>
      <c r="I701" s="106">
        <v>1</v>
      </c>
      <c r="J701" s="106">
        <f>VLOOKUP(A701,CENIK!$A$2:$F$191,6,FALSE)</f>
        <v>0</v>
      </c>
      <c r="K701" s="106">
        <f t="shared" si="12"/>
        <v>0</v>
      </c>
    </row>
    <row r="702" spans="1:11" ht="60" x14ac:dyDescent="0.25">
      <c r="A702" s="139">
        <v>1213</v>
      </c>
      <c r="B702" s="139">
        <v>168</v>
      </c>
      <c r="C702" s="102" t="s">
        <v>3985</v>
      </c>
      <c r="D702" s="658" t="s">
        <v>251</v>
      </c>
      <c r="E702" s="658" t="s">
        <v>7</v>
      </c>
      <c r="F702" s="658" t="s">
        <v>8</v>
      </c>
      <c r="G702" s="658" t="s">
        <v>950</v>
      </c>
      <c r="H702" s="85" t="s">
        <v>14</v>
      </c>
      <c r="I702" s="106">
        <v>1</v>
      </c>
      <c r="J702" s="106">
        <f>VLOOKUP(A702,CENIK!$A$2:$F$191,6,FALSE)</f>
        <v>0</v>
      </c>
      <c r="K702" s="106">
        <f t="shared" si="12"/>
        <v>0</v>
      </c>
    </row>
    <row r="703" spans="1:11" ht="45" x14ac:dyDescent="0.25">
      <c r="A703" s="139">
        <v>1301</v>
      </c>
      <c r="B703" s="139">
        <v>168</v>
      </c>
      <c r="C703" s="102" t="s">
        <v>3986</v>
      </c>
      <c r="D703" s="658" t="s">
        <v>251</v>
      </c>
      <c r="E703" s="658" t="s">
        <v>7</v>
      </c>
      <c r="F703" s="658" t="s">
        <v>16</v>
      </c>
      <c r="G703" s="658" t="s">
        <v>17</v>
      </c>
      <c r="H703" s="85" t="s">
        <v>10</v>
      </c>
      <c r="I703" s="106">
        <v>27.02</v>
      </c>
      <c r="J703" s="106">
        <f>VLOOKUP(A703,CENIK!$A$2:$F$191,6,FALSE)</f>
        <v>0</v>
      </c>
      <c r="K703" s="106">
        <f t="shared" si="12"/>
        <v>0</v>
      </c>
    </row>
    <row r="704" spans="1:11" ht="150" x14ac:dyDescent="0.25">
      <c r="A704" s="139">
        <v>1302</v>
      </c>
      <c r="B704" s="139">
        <v>168</v>
      </c>
      <c r="C704" s="102" t="s">
        <v>3987</v>
      </c>
      <c r="D704" s="658" t="s">
        <v>251</v>
      </c>
      <c r="E704" s="658" t="s">
        <v>7</v>
      </c>
      <c r="F704" s="658" t="s">
        <v>16</v>
      </c>
      <c r="G704" s="658" t="s">
        <v>952</v>
      </c>
      <c r="H704" s="85" t="s">
        <v>10</v>
      </c>
      <c r="I704" s="106">
        <v>27.02</v>
      </c>
      <c r="J704" s="106">
        <f>VLOOKUP(A704,CENIK!$A$2:$F$191,6,FALSE)</f>
        <v>0</v>
      </c>
      <c r="K704" s="106">
        <f t="shared" si="12"/>
        <v>0</v>
      </c>
    </row>
    <row r="705" spans="1:11" ht="60" x14ac:dyDescent="0.25">
      <c r="A705" s="139">
        <v>1307</v>
      </c>
      <c r="B705" s="139">
        <v>168</v>
      </c>
      <c r="C705" s="102" t="s">
        <v>3988</v>
      </c>
      <c r="D705" s="658" t="s">
        <v>251</v>
      </c>
      <c r="E705" s="658" t="s">
        <v>7</v>
      </c>
      <c r="F705" s="658" t="s">
        <v>16</v>
      </c>
      <c r="G705" s="658" t="s">
        <v>19</v>
      </c>
      <c r="H705" s="85" t="s">
        <v>6</v>
      </c>
      <c r="I705" s="106">
        <v>1</v>
      </c>
      <c r="J705" s="106">
        <f>VLOOKUP(A705,CENIK!$A$2:$F$191,6,FALSE)</f>
        <v>0</v>
      </c>
      <c r="K705" s="106">
        <f t="shared" si="12"/>
        <v>0</v>
      </c>
    </row>
    <row r="706" spans="1:11" ht="30" x14ac:dyDescent="0.25">
      <c r="A706" s="139">
        <v>1401</v>
      </c>
      <c r="B706" s="139">
        <v>168</v>
      </c>
      <c r="C706" s="102" t="s">
        <v>3989</v>
      </c>
      <c r="D706" s="658" t="s">
        <v>251</v>
      </c>
      <c r="E706" s="658" t="s">
        <v>7</v>
      </c>
      <c r="F706" s="658" t="s">
        <v>27</v>
      </c>
      <c r="G706" s="658" t="s">
        <v>955</v>
      </c>
      <c r="H706" s="85" t="s">
        <v>22</v>
      </c>
      <c r="I706" s="106">
        <v>3</v>
      </c>
      <c r="J706" s="106">
        <f>VLOOKUP(A706,CENIK!$A$2:$F$191,6,FALSE)</f>
        <v>0</v>
      </c>
      <c r="K706" s="106">
        <f t="shared" si="12"/>
        <v>0</v>
      </c>
    </row>
    <row r="707" spans="1:11" ht="30" x14ac:dyDescent="0.25">
      <c r="A707" s="139">
        <v>1402</v>
      </c>
      <c r="B707" s="139">
        <v>168</v>
      </c>
      <c r="C707" s="102" t="s">
        <v>3990</v>
      </c>
      <c r="D707" s="658" t="s">
        <v>251</v>
      </c>
      <c r="E707" s="658" t="s">
        <v>7</v>
      </c>
      <c r="F707" s="658" t="s">
        <v>27</v>
      </c>
      <c r="G707" s="658" t="s">
        <v>956</v>
      </c>
      <c r="H707" s="85" t="s">
        <v>22</v>
      </c>
      <c r="I707" s="106">
        <v>3</v>
      </c>
      <c r="J707" s="106">
        <f>VLOOKUP(A707,CENIK!$A$2:$F$191,6,FALSE)</f>
        <v>0</v>
      </c>
      <c r="K707" s="106">
        <f t="shared" si="12"/>
        <v>0</v>
      </c>
    </row>
    <row r="708" spans="1:11" ht="30" x14ac:dyDescent="0.25">
      <c r="A708" s="139">
        <v>1403</v>
      </c>
      <c r="B708" s="139">
        <v>168</v>
      </c>
      <c r="C708" s="102" t="s">
        <v>3991</v>
      </c>
      <c r="D708" s="658" t="s">
        <v>251</v>
      </c>
      <c r="E708" s="658" t="s">
        <v>7</v>
      </c>
      <c r="F708" s="658" t="s">
        <v>27</v>
      </c>
      <c r="G708" s="658" t="s">
        <v>957</v>
      </c>
      <c r="H708" s="85" t="s">
        <v>22</v>
      </c>
      <c r="I708" s="106">
        <v>3</v>
      </c>
      <c r="J708" s="106">
        <f>VLOOKUP(A708,CENIK!$A$2:$F$191,6,FALSE)</f>
        <v>0</v>
      </c>
      <c r="K708" s="106">
        <f t="shared" si="12"/>
        <v>0</v>
      </c>
    </row>
    <row r="709" spans="1:11" ht="45" x14ac:dyDescent="0.25">
      <c r="A709" s="139">
        <v>12309</v>
      </c>
      <c r="B709" s="139">
        <v>168</v>
      </c>
      <c r="C709" s="102" t="s">
        <v>3992</v>
      </c>
      <c r="D709" s="658" t="s">
        <v>251</v>
      </c>
      <c r="E709" s="658" t="s">
        <v>30</v>
      </c>
      <c r="F709" s="658" t="s">
        <v>31</v>
      </c>
      <c r="G709" s="658" t="s">
        <v>34</v>
      </c>
      <c r="H709" s="85" t="s">
        <v>33</v>
      </c>
      <c r="I709" s="106">
        <v>35.130000000000003</v>
      </c>
      <c r="J709" s="106">
        <f>VLOOKUP(A709,CENIK!$A$2:$F$191,6,FALSE)</f>
        <v>0</v>
      </c>
      <c r="K709" s="106">
        <f t="shared" si="12"/>
        <v>0</v>
      </c>
    </row>
    <row r="710" spans="1:11" ht="30" x14ac:dyDescent="0.25">
      <c r="A710" s="139">
        <v>12328</v>
      </c>
      <c r="B710" s="139">
        <v>168</v>
      </c>
      <c r="C710" s="102" t="s">
        <v>3993</v>
      </c>
      <c r="D710" s="658" t="s">
        <v>251</v>
      </c>
      <c r="E710" s="658" t="s">
        <v>30</v>
      </c>
      <c r="F710" s="658" t="s">
        <v>31</v>
      </c>
      <c r="G710" s="658" t="s">
        <v>37</v>
      </c>
      <c r="H710" s="85" t="s">
        <v>10</v>
      </c>
      <c r="I710" s="106">
        <v>54.04</v>
      </c>
      <c r="J710" s="106">
        <f>VLOOKUP(A710,CENIK!$A$2:$F$191,6,FALSE)</f>
        <v>0</v>
      </c>
      <c r="K710" s="106">
        <f t="shared" si="12"/>
        <v>0</v>
      </c>
    </row>
    <row r="711" spans="1:11" ht="60" x14ac:dyDescent="0.25">
      <c r="A711" s="139">
        <v>21106</v>
      </c>
      <c r="B711" s="139">
        <v>168</v>
      </c>
      <c r="C711" s="102" t="s">
        <v>3994</v>
      </c>
      <c r="D711" s="658" t="s">
        <v>251</v>
      </c>
      <c r="E711" s="658" t="s">
        <v>30</v>
      </c>
      <c r="F711" s="658" t="s">
        <v>31</v>
      </c>
      <c r="G711" s="658" t="s">
        <v>965</v>
      </c>
      <c r="H711" s="85" t="s">
        <v>24</v>
      </c>
      <c r="I711" s="106">
        <v>23.49</v>
      </c>
      <c r="J711" s="106">
        <f>VLOOKUP(A711,CENIK!$A$2:$F$191,6,FALSE)</f>
        <v>0</v>
      </c>
      <c r="K711" s="106">
        <f t="shared" si="12"/>
        <v>0</v>
      </c>
    </row>
    <row r="712" spans="1:11" ht="30" x14ac:dyDescent="0.25">
      <c r="A712" s="139">
        <v>22103</v>
      </c>
      <c r="B712" s="139">
        <v>168</v>
      </c>
      <c r="C712" s="102" t="s">
        <v>3995</v>
      </c>
      <c r="D712" s="658" t="s">
        <v>251</v>
      </c>
      <c r="E712" s="658" t="s">
        <v>30</v>
      </c>
      <c r="F712" s="658" t="s">
        <v>43</v>
      </c>
      <c r="G712" s="658" t="s">
        <v>48</v>
      </c>
      <c r="H712" s="85" t="s">
        <v>33</v>
      </c>
      <c r="I712" s="106">
        <v>35.130000000000003</v>
      </c>
      <c r="J712" s="106">
        <f>VLOOKUP(A712,CENIK!$A$2:$F$191,6,FALSE)</f>
        <v>0</v>
      </c>
      <c r="K712" s="106">
        <f t="shared" si="12"/>
        <v>0</v>
      </c>
    </row>
    <row r="713" spans="1:11" ht="30" x14ac:dyDescent="0.25">
      <c r="A713" s="139">
        <v>24405</v>
      </c>
      <c r="B713" s="139">
        <v>168</v>
      </c>
      <c r="C713" s="102" t="s">
        <v>3996</v>
      </c>
      <c r="D713" s="658" t="s">
        <v>251</v>
      </c>
      <c r="E713" s="658" t="s">
        <v>30</v>
      </c>
      <c r="F713" s="658" t="s">
        <v>43</v>
      </c>
      <c r="G713" s="658" t="s">
        <v>969</v>
      </c>
      <c r="H713" s="85" t="s">
        <v>24</v>
      </c>
      <c r="I713" s="106">
        <v>14.05</v>
      </c>
      <c r="J713" s="106">
        <f>VLOOKUP(A713,CENIK!$A$2:$F$191,6,FALSE)</f>
        <v>0</v>
      </c>
      <c r="K713" s="106">
        <f t="shared" si="12"/>
        <v>0</v>
      </c>
    </row>
    <row r="714" spans="1:11" ht="75" x14ac:dyDescent="0.25">
      <c r="A714" s="139">
        <v>31302</v>
      </c>
      <c r="B714" s="139">
        <v>168</v>
      </c>
      <c r="C714" s="102" t="s">
        <v>3997</v>
      </c>
      <c r="D714" s="658" t="s">
        <v>251</v>
      </c>
      <c r="E714" s="658" t="s">
        <v>30</v>
      </c>
      <c r="F714" s="658" t="s">
        <v>43</v>
      </c>
      <c r="G714" s="658" t="s">
        <v>971</v>
      </c>
      <c r="H714" s="85" t="s">
        <v>24</v>
      </c>
      <c r="I714" s="106">
        <v>8.7799999999999994</v>
      </c>
      <c r="J714" s="106">
        <f>VLOOKUP(A714,CENIK!$A$2:$F$191,6,FALSE)</f>
        <v>0</v>
      </c>
      <c r="K714" s="106">
        <f t="shared" si="12"/>
        <v>0</v>
      </c>
    </row>
    <row r="715" spans="1:11" ht="45" x14ac:dyDescent="0.25">
      <c r="A715" s="139">
        <v>32311</v>
      </c>
      <c r="B715" s="139">
        <v>168</v>
      </c>
      <c r="C715" s="102" t="s">
        <v>3998</v>
      </c>
      <c r="D715" s="658" t="s">
        <v>251</v>
      </c>
      <c r="E715" s="658" t="s">
        <v>30</v>
      </c>
      <c r="F715" s="658" t="s">
        <v>43</v>
      </c>
      <c r="G715" s="658" t="s">
        <v>975</v>
      </c>
      <c r="H715" s="85" t="s">
        <v>33</v>
      </c>
      <c r="I715" s="106">
        <v>35.130000000000003</v>
      </c>
      <c r="J715" s="106">
        <f>VLOOKUP(A715,CENIK!$A$2:$F$191,6,FALSE)</f>
        <v>0</v>
      </c>
      <c r="K715" s="106">
        <f t="shared" si="12"/>
        <v>0</v>
      </c>
    </row>
    <row r="716" spans="1:11" ht="60" x14ac:dyDescent="0.25">
      <c r="A716" s="139">
        <v>4101</v>
      </c>
      <c r="B716" s="139">
        <v>168</v>
      </c>
      <c r="C716" s="102" t="s">
        <v>3999</v>
      </c>
      <c r="D716" s="658" t="s">
        <v>251</v>
      </c>
      <c r="E716" s="658" t="s">
        <v>85</v>
      </c>
      <c r="F716" s="658" t="s">
        <v>86</v>
      </c>
      <c r="G716" s="658" t="s">
        <v>459</v>
      </c>
      <c r="H716" s="85" t="s">
        <v>33</v>
      </c>
      <c r="I716" s="106">
        <v>85.92</v>
      </c>
      <c r="J716" s="106">
        <f>VLOOKUP(A716,CENIK!$A$2:$F$191,6,FALSE)</f>
        <v>0</v>
      </c>
      <c r="K716" s="106">
        <f t="shared" si="12"/>
        <v>0</v>
      </c>
    </row>
    <row r="717" spans="1:11" ht="60" x14ac:dyDescent="0.25">
      <c r="A717" s="139">
        <v>4105</v>
      </c>
      <c r="B717" s="139">
        <v>168</v>
      </c>
      <c r="C717" s="102" t="s">
        <v>4000</v>
      </c>
      <c r="D717" s="658" t="s">
        <v>251</v>
      </c>
      <c r="E717" s="658" t="s">
        <v>85</v>
      </c>
      <c r="F717" s="658" t="s">
        <v>86</v>
      </c>
      <c r="G717" s="658" t="s">
        <v>982</v>
      </c>
      <c r="H717" s="85" t="s">
        <v>24</v>
      </c>
      <c r="I717" s="106">
        <v>14.67</v>
      </c>
      <c r="J717" s="106">
        <f>VLOOKUP(A717,CENIK!$A$2:$F$191,6,FALSE)</f>
        <v>0</v>
      </c>
      <c r="K717" s="106">
        <f t="shared" si="12"/>
        <v>0</v>
      </c>
    </row>
    <row r="718" spans="1:11" ht="45" x14ac:dyDescent="0.25">
      <c r="A718" s="139">
        <v>4106</v>
      </c>
      <c r="B718" s="139">
        <v>168</v>
      </c>
      <c r="C718" s="102" t="s">
        <v>4001</v>
      </c>
      <c r="D718" s="658" t="s">
        <v>251</v>
      </c>
      <c r="E718" s="658" t="s">
        <v>85</v>
      </c>
      <c r="F718" s="658" t="s">
        <v>86</v>
      </c>
      <c r="G718" s="658" t="s">
        <v>89</v>
      </c>
      <c r="H718" s="85" t="s">
        <v>24</v>
      </c>
      <c r="I718" s="106">
        <v>40.54</v>
      </c>
      <c r="J718" s="106">
        <f>VLOOKUP(A718,CENIK!$A$2:$F$191,6,FALSE)</f>
        <v>0</v>
      </c>
      <c r="K718" s="106">
        <f t="shared" si="12"/>
        <v>0</v>
      </c>
    </row>
    <row r="719" spans="1:11" ht="45" x14ac:dyDescent="0.25">
      <c r="A719" s="139">
        <v>4117</v>
      </c>
      <c r="B719" s="139">
        <v>168</v>
      </c>
      <c r="C719" s="102" t="s">
        <v>4002</v>
      </c>
      <c r="D719" s="658" t="s">
        <v>251</v>
      </c>
      <c r="E719" s="658" t="s">
        <v>85</v>
      </c>
      <c r="F719" s="658" t="s">
        <v>86</v>
      </c>
      <c r="G719" s="658" t="s">
        <v>94</v>
      </c>
      <c r="H719" s="85" t="s">
        <v>24</v>
      </c>
      <c r="I719" s="106">
        <v>5</v>
      </c>
      <c r="J719" s="106">
        <f>VLOOKUP(A719,CENIK!$A$2:$F$191,6,FALSE)</f>
        <v>0</v>
      </c>
      <c r="K719" s="106">
        <f t="shared" si="12"/>
        <v>0</v>
      </c>
    </row>
    <row r="720" spans="1:11" ht="45" x14ac:dyDescent="0.25">
      <c r="A720" s="139">
        <v>4121</v>
      </c>
      <c r="B720" s="139">
        <v>168</v>
      </c>
      <c r="C720" s="102" t="s">
        <v>4003</v>
      </c>
      <c r="D720" s="658" t="s">
        <v>251</v>
      </c>
      <c r="E720" s="658" t="s">
        <v>85</v>
      </c>
      <c r="F720" s="658" t="s">
        <v>86</v>
      </c>
      <c r="G720" s="658" t="s">
        <v>986</v>
      </c>
      <c r="H720" s="85" t="s">
        <v>24</v>
      </c>
      <c r="I720" s="106">
        <v>9</v>
      </c>
      <c r="J720" s="106">
        <f>VLOOKUP(A720,CENIK!$A$2:$F$191,6,FALSE)</f>
        <v>0</v>
      </c>
      <c r="K720" s="106">
        <f t="shared" si="12"/>
        <v>0</v>
      </c>
    </row>
    <row r="721" spans="1:11" ht="45" x14ac:dyDescent="0.25">
      <c r="A721" s="139">
        <v>4123</v>
      </c>
      <c r="B721" s="139">
        <v>168</v>
      </c>
      <c r="C721" s="102" t="s">
        <v>4004</v>
      </c>
      <c r="D721" s="658" t="s">
        <v>251</v>
      </c>
      <c r="E721" s="658" t="s">
        <v>85</v>
      </c>
      <c r="F721" s="658" t="s">
        <v>86</v>
      </c>
      <c r="G721" s="658" t="s">
        <v>988</v>
      </c>
      <c r="H721" s="85" t="s">
        <v>24</v>
      </c>
      <c r="I721" s="106">
        <v>15</v>
      </c>
      <c r="J721" s="106">
        <f>VLOOKUP(A721,CENIK!$A$2:$F$191,6,FALSE)</f>
        <v>0</v>
      </c>
      <c r="K721" s="106">
        <f t="shared" si="12"/>
        <v>0</v>
      </c>
    </row>
    <row r="722" spans="1:11" ht="30" x14ac:dyDescent="0.25">
      <c r="A722" s="139">
        <v>4202</v>
      </c>
      <c r="B722" s="139">
        <v>168</v>
      </c>
      <c r="C722" s="102" t="s">
        <v>4005</v>
      </c>
      <c r="D722" s="658" t="s">
        <v>251</v>
      </c>
      <c r="E722" s="658" t="s">
        <v>85</v>
      </c>
      <c r="F722" s="658" t="s">
        <v>98</v>
      </c>
      <c r="G722" s="658" t="s">
        <v>100</v>
      </c>
      <c r="H722" s="85" t="s">
        <v>33</v>
      </c>
      <c r="I722" s="106">
        <v>35.130000000000003</v>
      </c>
      <c r="J722" s="106">
        <f>VLOOKUP(A722,CENIK!$A$2:$F$191,6,FALSE)</f>
        <v>0</v>
      </c>
      <c r="K722" s="106">
        <f t="shared" si="12"/>
        <v>0</v>
      </c>
    </row>
    <row r="723" spans="1:11" ht="75" x14ac:dyDescent="0.25">
      <c r="A723" s="139">
        <v>4203</v>
      </c>
      <c r="B723" s="139">
        <v>168</v>
      </c>
      <c r="C723" s="102" t="s">
        <v>4006</v>
      </c>
      <c r="D723" s="658" t="s">
        <v>251</v>
      </c>
      <c r="E723" s="658" t="s">
        <v>85</v>
      </c>
      <c r="F723" s="658" t="s">
        <v>98</v>
      </c>
      <c r="G723" s="658" t="s">
        <v>101</v>
      </c>
      <c r="H723" s="85" t="s">
        <v>24</v>
      </c>
      <c r="I723" s="106">
        <v>3.51</v>
      </c>
      <c r="J723" s="106">
        <f>VLOOKUP(A723,CENIK!$A$2:$F$191,6,FALSE)</f>
        <v>0</v>
      </c>
      <c r="K723" s="106">
        <f t="shared" si="12"/>
        <v>0</v>
      </c>
    </row>
    <row r="724" spans="1:11" ht="60" x14ac:dyDescent="0.25">
      <c r="A724" s="139">
        <v>4204</v>
      </c>
      <c r="B724" s="139">
        <v>168</v>
      </c>
      <c r="C724" s="102" t="s">
        <v>4007</v>
      </c>
      <c r="D724" s="658" t="s">
        <v>251</v>
      </c>
      <c r="E724" s="658" t="s">
        <v>85</v>
      </c>
      <c r="F724" s="658" t="s">
        <v>98</v>
      </c>
      <c r="G724" s="658" t="s">
        <v>102</v>
      </c>
      <c r="H724" s="85" t="s">
        <v>24</v>
      </c>
      <c r="I724" s="106">
        <v>14.02</v>
      </c>
      <c r="J724" s="106">
        <f>VLOOKUP(A724,CENIK!$A$2:$F$191,6,FALSE)</f>
        <v>0</v>
      </c>
      <c r="K724" s="106">
        <f t="shared" si="12"/>
        <v>0</v>
      </c>
    </row>
    <row r="725" spans="1:11" ht="60" x14ac:dyDescent="0.25">
      <c r="A725" s="139">
        <v>4206</v>
      </c>
      <c r="B725" s="139">
        <v>168</v>
      </c>
      <c r="C725" s="102" t="s">
        <v>4008</v>
      </c>
      <c r="D725" s="658" t="s">
        <v>251</v>
      </c>
      <c r="E725" s="658" t="s">
        <v>85</v>
      </c>
      <c r="F725" s="658" t="s">
        <v>98</v>
      </c>
      <c r="G725" s="658" t="s">
        <v>104</v>
      </c>
      <c r="H725" s="85" t="s">
        <v>24</v>
      </c>
      <c r="I725" s="106">
        <v>14.67</v>
      </c>
      <c r="J725" s="106">
        <f>VLOOKUP(A725,CENIK!$A$2:$F$191,6,FALSE)</f>
        <v>0</v>
      </c>
      <c r="K725" s="106">
        <f t="shared" si="12"/>
        <v>0</v>
      </c>
    </row>
    <row r="726" spans="1:11" ht="75" x14ac:dyDescent="0.25">
      <c r="A726" s="139">
        <v>5108</v>
      </c>
      <c r="B726" s="139">
        <v>168</v>
      </c>
      <c r="C726" s="102" t="s">
        <v>4009</v>
      </c>
      <c r="D726" s="658" t="s">
        <v>251</v>
      </c>
      <c r="E726" s="658" t="s">
        <v>106</v>
      </c>
      <c r="F726" s="658" t="s">
        <v>107</v>
      </c>
      <c r="G726" s="658" t="s">
        <v>112</v>
      </c>
      <c r="H726" s="85" t="s">
        <v>113</v>
      </c>
      <c r="I726" s="106">
        <v>5</v>
      </c>
      <c r="J726" s="106">
        <f>VLOOKUP(A726,CENIK!$A$2:$F$191,6,FALSE)</f>
        <v>0</v>
      </c>
      <c r="K726" s="106">
        <f t="shared" si="12"/>
        <v>0</v>
      </c>
    </row>
    <row r="727" spans="1:11" ht="135" x14ac:dyDescent="0.25">
      <c r="A727" s="139">
        <v>6101</v>
      </c>
      <c r="B727" s="139">
        <v>168</v>
      </c>
      <c r="C727" s="102" t="s">
        <v>4010</v>
      </c>
      <c r="D727" s="658" t="s">
        <v>251</v>
      </c>
      <c r="E727" s="658" t="s">
        <v>128</v>
      </c>
      <c r="F727" s="658" t="s">
        <v>129</v>
      </c>
      <c r="G727" s="658" t="s">
        <v>6304</v>
      </c>
      <c r="H727" s="85" t="s">
        <v>10</v>
      </c>
      <c r="I727" s="106">
        <v>27.02</v>
      </c>
      <c r="J727" s="106">
        <f>VLOOKUP(A727,CENIK!$A$2:$F$191,6,FALSE)</f>
        <v>0</v>
      </c>
      <c r="K727" s="106">
        <f t="shared" si="12"/>
        <v>0</v>
      </c>
    </row>
    <row r="728" spans="1:11" ht="120" x14ac:dyDescent="0.25">
      <c r="A728" s="139">
        <v>6202</v>
      </c>
      <c r="B728" s="139">
        <v>168</v>
      </c>
      <c r="C728" s="102" t="s">
        <v>4011</v>
      </c>
      <c r="D728" s="658" t="s">
        <v>251</v>
      </c>
      <c r="E728" s="658" t="s">
        <v>128</v>
      </c>
      <c r="F728" s="658" t="s">
        <v>132</v>
      </c>
      <c r="G728" s="658" t="s">
        <v>991</v>
      </c>
      <c r="H728" s="85" t="s">
        <v>6</v>
      </c>
      <c r="I728" s="106">
        <v>3</v>
      </c>
      <c r="J728" s="106">
        <f>VLOOKUP(A728,CENIK!$A$2:$F$191,6,FALSE)</f>
        <v>0</v>
      </c>
      <c r="K728" s="106">
        <f t="shared" si="12"/>
        <v>0</v>
      </c>
    </row>
    <row r="729" spans="1:11" ht="120" x14ac:dyDescent="0.25">
      <c r="A729" s="139">
        <v>6253</v>
      </c>
      <c r="B729" s="139">
        <v>168</v>
      </c>
      <c r="C729" s="102" t="s">
        <v>4012</v>
      </c>
      <c r="D729" s="658" t="s">
        <v>251</v>
      </c>
      <c r="E729" s="658" t="s">
        <v>128</v>
      </c>
      <c r="F729" s="658" t="s">
        <v>132</v>
      </c>
      <c r="G729" s="658" t="s">
        <v>1004</v>
      </c>
      <c r="H729" s="85" t="s">
        <v>6</v>
      </c>
      <c r="I729" s="106">
        <v>3</v>
      </c>
      <c r="J729" s="106">
        <f>VLOOKUP(A729,CENIK!$A$2:$F$191,6,FALSE)</f>
        <v>0</v>
      </c>
      <c r="K729" s="106">
        <f t="shared" si="12"/>
        <v>0</v>
      </c>
    </row>
    <row r="730" spans="1:11" ht="30" x14ac:dyDescent="0.25">
      <c r="A730" s="139">
        <v>6258</v>
      </c>
      <c r="B730" s="139">
        <v>168</v>
      </c>
      <c r="C730" s="102" t="s">
        <v>4013</v>
      </c>
      <c r="D730" s="658" t="s">
        <v>251</v>
      </c>
      <c r="E730" s="658" t="s">
        <v>128</v>
      </c>
      <c r="F730" s="658" t="s">
        <v>132</v>
      </c>
      <c r="G730" s="658" t="s">
        <v>137</v>
      </c>
      <c r="H730" s="85" t="s">
        <v>6</v>
      </c>
      <c r="I730" s="106">
        <v>1</v>
      </c>
      <c r="J730" s="106">
        <f>VLOOKUP(A730,CENIK!$A$2:$F$191,6,FALSE)</f>
        <v>0</v>
      </c>
      <c r="K730" s="106">
        <f t="shared" si="12"/>
        <v>0</v>
      </c>
    </row>
    <row r="731" spans="1:11" ht="345" x14ac:dyDescent="0.25">
      <c r="A731" s="139">
        <v>6301</v>
      </c>
      <c r="B731" s="139">
        <v>168</v>
      </c>
      <c r="C731" s="102" t="s">
        <v>4014</v>
      </c>
      <c r="D731" s="658" t="s">
        <v>251</v>
      </c>
      <c r="E731" s="658" t="s">
        <v>128</v>
      </c>
      <c r="F731" s="658" t="s">
        <v>140</v>
      </c>
      <c r="G731" s="658" t="s">
        <v>1005</v>
      </c>
      <c r="H731" s="85" t="s">
        <v>6</v>
      </c>
      <c r="I731" s="106">
        <v>1</v>
      </c>
      <c r="J731" s="106">
        <f>VLOOKUP(A731,CENIK!$A$2:$F$191,6,FALSE)</f>
        <v>0</v>
      </c>
      <c r="K731" s="106">
        <f t="shared" si="12"/>
        <v>0</v>
      </c>
    </row>
    <row r="732" spans="1:11" ht="120" x14ac:dyDescent="0.25">
      <c r="A732" s="139">
        <v>6302</v>
      </c>
      <c r="B732" s="139">
        <v>168</v>
      </c>
      <c r="C732" s="102" t="s">
        <v>4015</v>
      </c>
      <c r="D732" s="658" t="s">
        <v>251</v>
      </c>
      <c r="E732" s="658" t="s">
        <v>128</v>
      </c>
      <c r="F732" s="658" t="s">
        <v>140</v>
      </c>
      <c r="G732" s="658" t="s">
        <v>141</v>
      </c>
      <c r="H732" s="85" t="s">
        <v>6</v>
      </c>
      <c r="I732" s="106">
        <v>1</v>
      </c>
      <c r="J732" s="106">
        <f>VLOOKUP(A732,CENIK!$A$2:$F$191,6,FALSE)</f>
        <v>0</v>
      </c>
      <c r="K732" s="106">
        <f t="shared" si="12"/>
        <v>0</v>
      </c>
    </row>
    <row r="733" spans="1:11" ht="30" x14ac:dyDescent="0.25">
      <c r="A733" s="139">
        <v>6401</v>
      </c>
      <c r="B733" s="139">
        <v>168</v>
      </c>
      <c r="C733" s="102" t="s">
        <v>4016</v>
      </c>
      <c r="D733" s="658" t="s">
        <v>251</v>
      </c>
      <c r="E733" s="658" t="s">
        <v>128</v>
      </c>
      <c r="F733" s="658" t="s">
        <v>144</v>
      </c>
      <c r="G733" s="658" t="s">
        <v>145</v>
      </c>
      <c r="H733" s="85" t="s">
        <v>10</v>
      </c>
      <c r="I733" s="106">
        <v>27.02</v>
      </c>
      <c r="J733" s="106">
        <f>VLOOKUP(A733,CENIK!$A$2:$F$191,6,FALSE)</f>
        <v>0</v>
      </c>
      <c r="K733" s="106">
        <f t="shared" si="12"/>
        <v>0</v>
      </c>
    </row>
    <row r="734" spans="1:11" ht="30" x14ac:dyDescent="0.25">
      <c r="A734" s="139">
        <v>6402</v>
      </c>
      <c r="B734" s="139">
        <v>168</v>
      </c>
      <c r="C734" s="102" t="s">
        <v>4017</v>
      </c>
      <c r="D734" s="658" t="s">
        <v>251</v>
      </c>
      <c r="E734" s="658" t="s">
        <v>128</v>
      </c>
      <c r="F734" s="658" t="s">
        <v>144</v>
      </c>
      <c r="G734" s="658" t="s">
        <v>340</v>
      </c>
      <c r="H734" s="85" t="s">
        <v>10</v>
      </c>
      <c r="I734" s="106">
        <v>27.02</v>
      </c>
      <c r="J734" s="106">
        <f>VLOOKUP(A734,CENIK!$A$2:$F$191,6,FALSE)</f>
        <v>0</v>
      </c>
      <c r="K734" s="106">
        <f t="shared" si="12"/>
        <v>0</v>
      </c>
    </row>
    <row r="735" spans="1:11" ht="60" x14ac:dyDescent="0.25">
      <c r="A735" s="139">
        <v>6405</v>
      </c>
      <c r="B735" s="139">
        <v>168</v>
      </c>
      <c r="C735" s="102" t="s">
        <v>4018</v>
      </c>
      <c r="D735" s="658" t="s">
        <v>251</v>
      </c>
      <c r="E735" s="658" t="s">
        <v>128</v>
      </c>
      <c r="F735" s="658" t="s">
        <v>144</v>
      </c>
      <c r="G735" s="658" t="s">
        <v>146</v>
      </c>
      <c r="H735" s="85" t="s">
        <v>10</v>
      </c>
      <c r="I735" s="106">
        <v>27.02</v>
      </c>
      <c r="J735" s="106">
        <f>VLOOKUP(A735,CENIK!$A$2:$F$191,6,FALSE)</f>
        <v>0</v>
      </c>
      <c r="K735" s="106">
        <f t="shared" si="12"/>
        <v>0</v>
      </c>
    </row>
    <row r="736" spans="1:11" ht="30" x14ac:dyDescent="0.25">
      <c r="A736" s="139">
        <v>6501</v>
      </c>
      <c r="B736" s="139">
        <v>168</v>
      </c>
      <c r="C736" s="102" t="s">
        <v>4019</v>
      </c>
      <c r="D736" s="658" t="s">
        <v>251</v>
      </c>
      <c r="E736" s="658" t="s">
        <v>128</v>
      </c>
      <c r="F736" s="658" t="s">
        <v>147</v>
      </c>
      <c r="G736" s="658" t="s">
        <v>1007</v>
      </c>
      <c r="H736" s="85" t="s">
        <v>6</v>
      </c>
      <c r="I736" s="106">
        <v>1</v>
      </c>
      <c r="J736" s="106">
        <f>VLOOKUP(A736,CENIK!$A$2:$F$191,6,FALSE)</f>
        <v>0</v>
      </c>
      <c r="K736" s="106">
        <f t="shared" si="12"/>
        <v>0</v>
      </c>
    </row>
    <row r="737" spans="1:11" ht="30" x14ac:dyDescent="0.25">
      <c r="A737" s="139">
        <v>6502</v>
      </c>
      <c r="B737" s="139">
        <v>168</v>
      </c>
      <c r="C737" s="102" t="s">
        <v>4020</v>
      </c>
      <c r="D737" s="658" t="s">
        <v>251</v>
      </c>
      <c r="E737" s="658" t="s">
        <v>128</v>
      </c>
      <c r="F737" s="658" t="s">
        <v>147</v>
      </c>
      <c r="G737" s="658" t="s">
        <v>1008</v>
      </c>
      <c r="H737" s="85" t="s">
        <v>6</v>
      </c>
      <c r="I737" s="106">
        <v>4</v>
      </c>
      <c r="J737" s="106">
        <f>VLOOKUP(A737,CENIK!$A$2:$F$191,6,FALSE)</f>
        <v>0</v>
      </c>
      <c r="K737" s="106">
        <f t="shared" si="12"/>
        <v>0</v>
      </c>
    </row>
    <row r="738" spans="1:11" ht="45" x14ac:dyDescent="0.25">
      <c r="A738" s="139">
        <v>6503</v>
      </c>
      <c r="B738" s="139">
        <v>168</v>
      </c>
      <c r="C738" s="102" t="s">
        <v>4021</v>
      </c>
      <c r="D738" s="658" t="s">
        <v>251</v>
      </c>
      <c r="E738" s="658" t="s">
        <v>128</v>
      </c>
      <c r="F738" s="658" t="s">
        <v>147</v>
      </c>
      <c r="G738" s="658" t="s">
        <v>1009</v>
      </c>
      <c r="H738" s="85" t="s">
        <v>6</v>
      </c>
      <c r="I738" s="106">
        <v>3</v>
      </c>
      <c r="J738" s="106">
        <f>VLOOKUP(A738,CENIK!$A$2:$F$191,6,FALSE)</f>
        <v>0</v>
      </c>
      <c r="K738" s="106">
        <f t="shared" si="12"/>
        <v>0</v>
      </c>
    </row>
    <row r="739" spans="1:11" ht="30" x14ac:dyDescent="0.25">
      <c r="A739" s="139">
        <v>6506</v>
      </c>
      <c r="B739" s="139">
        <v>168</v>
      </c>
      <c r="C739" s="102" t="s">
        <v>4022</v>
      </c>
      <c r="D739" s="658" t="s">
        <v>251</v>
      </c>
      <c r="E739" s="658" t="s">
        <v>128</v>
      </c>
      <c r="F739" s="658" t="s">
        <v>147</v>
      </c>
      <c r="G739" s="658" t="s">
        <v>1012</v>
      </c>
      <c r="H739" s="85" t="s">
        <v>6</v>
      </c>
      <c r="I739" s="106">
        <v>1</v>
      </c>
      <c r="J739" s="106">
        <f>VLOOKUP(A739,CENIK!$A$2:$F$191,6,FALSE)</f>
        <v>0</v>
      </c>
      <c r="K739" s="106">
        <f t="shared" si="12"/>
        <v>0</v>
      </c>
    </row>
  </sheetData>
  <sheetProtection algorithmName="SHA-512" hashValue="GEKBrvUkITQZVZOQl4kAY/9eZaYMI6ayv43/BiMHAE6Gr0hsW2ooslve8/33AMdsgEk5L5cTHINe9zi3N1Espw==" saltValue="WQB/UxDBEzhOPRBbg4k/4w==" spinCount="100000" sheet="1" objects="1" scenarios="1"/>
  <mergeCells count="4">
    <mergeCell ref="D28:E28"/>
    <mergeCell ref="D29:E35"/>
    <mergeCell ref="F29:F34"/>
    <mergeCell ref="F6:F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98"/>
  <sheetViews>
    <sheetView topLeftCell="E115" zoomScale="70" zoomScaleNormal="70" workbookViewId="0">
      <selection activeCell="J124" sqref="J124"/>
    </sheetView>
  </sheetViews>
  <sheetFormatPr defaultRowHeight="15" x14ac:dyDescent="0.25"/>
  <cols>
    <col min="1" max="1" width="9.140625" style="11" hidden="1" customWidth="1"/>
    <col min="2" max="2" width="7.28515625" style="11" hidden="1" customWidth="1"/>
    <col min="3" max="3" width="10.85546875" style="11" hidden="1" customWidth="1"/>
    <col min="4" max="4" width="19.28515625" style="12" hidden="1" customWidth="1"/>
    <col min="5" max="5" width="21.42578125" style="5" customWidth="1"/>
    <col min="6" max="6" width="22.42578125" style="5" customWidth="1"/>
    <col min="7" max="7" width="60.85546875" style="5" customWidth="1"/>
    <col min="8" max="8" width="10.140625" bestFit="1" customWidth="1"/>
    <col min="9" max="9" width="9.140625" style="43"/>
    <col min="10" max="10" width="14.28515625" style="43" customWidth="1"/>
    <col min="11" max="11" width="12.85546875" style="43" customWidth="1"/>
    <col min="12" max="12" width="17.140625" customWidth="1"/>
  </cols>
  <sheetData>
    <row r="1" spans="1:11" ht="26.25" x14ac:dyDescent="0.25">
      <c r="G1" s="145" t="s">
        <v>6074</v>
      </c>
      <c r="J1" s="42"/>
      <c r="K1" s="42"/>
    </row>
    <row r="2" spans="1:11" x14ac:dyDescent="0.25">
      <c r="E2" s="17"/>
      <c r="F2" s="17"/>
    </row>
    <row r="3" spans="1:11" ht="18.75" x14ac:dyDescent="0.3">
      <c r="B3" s="56"/>
      <c r="C3" s="56"/>
      <c r="E3" s="18"/>
      <c r="F3" s="582" t="s">
        <v>458</v>
      </c>
      <c r="G3" s="583" t="s">
        <v>6075</v>
      </c>
      <c r="H3" s="584"/>
      <c r="I3" s="585"/>
      <c r="J3" s="585"/>
      <c r="K3" s="587">
        <f>K20</f>
        <v>0</v>
      </c>
    </row>
    <row r="4" spans="1:11" ht="26.25" x14ac:dyDescent="0.25">
      <c r="D4" s="16"/>
    </row>
    <row r="5" spans="1:11" s="84" customFormat="1" ht="26.25" x14ac:dyDescent="0.25">
      <c r="A5" s="310"/>
      <c r="B5" s="310"/>
      <c r="C5" s="310"/>
      <c r="D5" s="145"/>
      <c r="E5" s="311"/>
      <c r="F5" s="146"/>
      <c r="G5" s="146"/>
      <c r="I5" s="147"/>
    </row>
    <row r="6" spans="1:11" s="84" customFormat="1" ht="26.25" x14ac:dyDescent="0.25">
      <c r="A6" s="310"/>
      <c r="B6" s="310" t="s">
        <v>5660</v>
      </c>
      <c r="C6" s="310"/>
      <c r="D6" s="145"/>
      <c r="E6" s="245"/>
      <c r="F6" s="246"/>
      <c r="G6" s="155" t="s">
        <v>5661</v>
      </c>
      <c r="H6" s="247"/>
      <c r="I6" s="248"/>
      <c r="J6" s="248"/>
      <c r="K6" s="247"/>
    </row>
    <row r="7" spans="1:11" s="84" customFormat="1" x14ac:dyDescent="0.25">
      <c r="A7" s="310"/>
      <c r="B7" s="310"/>
      <c r="C7" s="310"/>
      <c r="D7" s="148"/>
      <c r="E7" s="245"/>
      <c r="F7" s="246"/>
      <c r="G7" s="246"/>
      <c r="H7" s="247"/>
      <c r="I7" s="248"/>
      <c r="J7" s="248"/>
      <c r="K7" s="247"/>
    </row>
    <row r="8" spans="1:11" s="84" customFormat="1" x14ac:dyDescent="0.25">
      <c r="A8" s="310"/>
      <c r="B8" s="310"/>
      <c r="C8" s="310"/>
      <c r="D8" s="148"/>
      <c r="E8" s="179"/>
      <c r="F8" s="149"/>
      <c r="G8" s="150" t="s">
        <v>5662</v>
      </c>
      <c r="H8" s="151"/>
      <c r="I8" s="152"/>
      <c r="J8" s="153"/>
      <c r="K8" s="153">
        <f>K31</f>
        <v>0</v>
      </c>
    </row>
    <row r="9" spans="1:11" s="84" customFormat="1" x14ac:dyDescent="0.25">
      <c r="A9" s="310"/>
      <c r="B9" s="310"/>
      <c r="C9" s="310"/>
      <c r="D9" s="148"/>
      <c r="E9" s="179"/>
      <c r="F9" s="149"/>
      <c r="G9" s="150" t="s">
        <v>6076</v>
      </c>
      <c r="H9" s="151"/>
      <c r="I9" s="152"/>
      <c r="J9" s="153"/>
      <c r="K9" s="153">
        <f>K57</f>
        <v>0</v>
      </c>
    </row>
    <row r="10" spans="1:11" s="84" customFormat="1" x14ac:dyDescent="0.25">
      <c r="A10" s="310"/>
      <c r="B10" s="310"/>
      <c r="C10" s="310"/>
      <c r="D10" s="148"/>
      <c r="E10" s="179"/>
      <c r="F10" s="149"/>
      <c r="G10" s="150" t="s">
        <v>6077</v>
      </c>
      <c r="H10" s="151"/>
      <c r="I10" s="152"/>
      <c r="J10" s="153"/>
      <c r="K10" s="153">
        <f>K80</f>
        <v>0</v>
      </c>
    </row>
    <row r="11" spans="1:11" s="84" customFormat="1" x14ac:dyDescent="0.25">
      <c r="A11" s="310"/>
      <c r="B11" s="310"/>
      <c r="C11" s="310"/>
      <c r="D11" s="148"/>
      <c r="E11" s="312"/>
      <c r="F11" s="149"/>
      <c r="G11" s="150" t="s">
        <v>6078</v>
      </c>
      <c r="H11" s="151"/>
      <c r="I11" s="152"/>
      <c r="J11" s="153"/>
      <c r="K11" s="153">
        <f>K94</f>
        <v>0</v>
      </c>
    </row>
    <row r="12" spans="1:11" s="84" customFormat="1" x14ac:dyDescent="0.25">
      <c r="A12" s="310"/>
      <c r="B12" s="310"/>
      <c r="C12" s="310"/>
      <c r="D12" s="148"/>
      <c r="E12" s="313"/>
      <c r="F12" s="149"/>
      <c r="G12" s="150" t="s">
        <v>6079</v>
      </c>
      <c r="H12" s="151"/>
      <c r="I12" s="152"/>
      <c r="J12" s="153"/>
      <c r="K12" s="153">
        <f>K190</f>
        <v>0</v>
      </c>
    </row>
    <row r="13" spans="1:11" s="84" customFormat="1" x14ac:dyDescent="0.25">
      <c r="A13" s="310"/>
      <c r="B13" s="310"/>
      <c r="C13" s="310"/>
      <c r="D13" s="148"/>
      <c r="E13" s="314"/>
      <c r="F13" s="149"/>
      <c r="G13" s="150" t="s">
        <v>6080</v>
      </c>
      <c r="H13" s="151"/>
      <c r="I13" s="152"/>
      <c r="J13" s="153"/>
      <c r="K13" s="153">
        <f>K205</f>
        <v>0</v>
      </c>
    </row>
    <row r="14" spans="1:11" s="84" customFormat="1" x14ac:dyDescent="0.25">
      <c r="A14" s="310"/>
      <c r="B14" s="310"/>
      <c r="C14" s="310"/>
      <c r="D14" s="148"/>
      <c r="E14" s="314"/>
      <c r="F14" s="149"/>
      <c r="G14" s="150" t="s">
        <v>6081</v>
      </c>
      <c r="H14" s="151"/>
      <c r="I14" s="152"/>
      <c r="J14" s="153"/>
      <c r="K14" s="153">
        <f>K225</f>
        <v>0</v>
      </c>
    </row>
    <row r="15" spans="1:11" s="84" customFormat="1" x14ac:dyDescent="0.25">
      <c r="A15" s="310"/>
      <c r="B15" s="310"/>
      <c r="C15" s="310"/>
      <c r="D15" s="148"/>
      <c r="E15" s="313"/>
      <c r="F15" s="149"/>
      <c r="G15" s="150" t="s">
        <v>6082</v>
      </c>
      <c r="H15" s="151"/>
      <c r="I15" s="152"/>
      <c r="J15" s="153"/>
      <c r="K15" s="153">
        <f>K404</f>
        <v>0</v>
      </c>
    </row>
    <row r="16" spans="1:11" s="84" customFormat="1" x14ac:dyDescent="0.25">
      <c r="A16" s="310"/>
      <c r="B16" s="310"/>
      <c r="C16" s="310"/>
      <c r="D16" s="148"/>
      <c r="E16" s="313"/>
      <c r="F16" s="149"/>
      <c r="G16" s="150" t="s">
        <v>6083</v>
      </c>
      <c r="H16" s="151"/>
      <c r="I16" s="152"/>
      <c r="J16" s="153"/>
      <c r="K16" s="153">
        <f>K454</f>
        <v>0</v>
      </c>
    </row>
    <row r="17" spans="1:11" s="84" customFormat="1" x14ac:dyDescent="0.25">
      <c r="A17" s="310"/>
      <c r="B17" s="310"/>
      <c r="C17" s="310"/>
      <c r="D17" s="148"/>
      <c r="E17" s="315"/>
      <c r="F17" s="149"/>
      <c r="G17" s="150" t="s">
        <v>6084</v>
      </c>
      <c r="H17" s="151"/>
      <c r="I17" s="152"/>
      <c r="J17" s="153"/>
      <c r="K17" s="153">
        <f>K478</f>
        <v>0</v>
      </c>
    </row>
    <row r="18" spans="1:11" s="84" customFormat="1" x14ac:dyDescent="0.25">
      <c r="A18" s="310"/>
      <c r="B18" s="310"/>
      <c r="C18" s="310"/>
      <c r="D18" s="148"/>
      <c r="E18" s="316"/>
      <c r="F18" s="149"/>
      <c r="G18" s="150"/>
      <c r="H18" s="151"/>
      <c r="I18" s="152"/>
      <c r="J18" s="153"/>
      <c r="K18" s="153"/>
    </row>
    <row r="19" spans="1:11" s="84" customFormat="1" x14ac:dyDescent="0.25">
      <c r="A19" s="310"/>
      <c r="B19" s="310"/>
      <c r="C19" s="310"/>
      <c r="D19" s="148"/>
      <c r="E19" s="316"/>
      <c r="F19" s="149"/>
      <c r="G19" s="150"/>
      <c r="H19" s="151"/>
      <c r="I19" s="152"/>
      <c r="J19" s="153"/>
      <c r="K19" s="153"/>
    </row>
    <row r="20" spans="1:11" s="84" customFormat="1" x14ac:dyDescent="0.25">
      <c r="A20" s="310"/>
      <c r="B20" s="310"/>
      <c r="C20" s="310"/>
      <c r="D20" s="148"/>
      <c r="E20" s="316"/>
      <c r="F20" s="154"/>
      <c r="G20" s="155"/>
      <c r="H20" s="156" t="s">
        <v>6085</v>
      </c>
      <c r="I20" s="157"/>
      <c r="J20" s="158"/>
      <c r="K20" s="158">
        <f>SUM(K8:K17)</f>
        <v>0</v>
      </c>
    </row>
    <row r="21" spans="1:11" s="84" customFormat="1" x14ac:dyDescent="0.25">
      <c r="A21" s="310"/>
      <c r="B21" s="310"/>
      <c r="C21" s="310"/>
      <c r="D21" s="148"/>
      <c r="E21" s="316"/>
      <c r="F21" s="149"/>
      <c r="G21" s="150"/>
      <c r="H21" s="151"/>
      <c r="I21" s="152"/>
      <c r="J21" s="153"/>
      <c r="K21" s="153"/>
    </row>
    <row r="22" spans="1:11" s="84" customFormat="1" x14ac:dyDescent="0.25">
      <c r="A22" s="310"/>
      <c r="B22" s="310"/>
      <c r="C22" s="310"/>
      <c r="D22" s="148"/>
      <c r="E22" s="316"/>
      <c r="F22" s="149"/>
      <c r="G22" s="150"/>
      <c r="H22" s="151"/>
      <c r="I22" s="152"/>
      <c r="J22" s="153"/>
      <c r="K22" s="153"/>
    </row>
    <row r="23" spans="1:11" s="84" customFormat="1" ht="15.75" x14ac:dyDescent="0.25">
      <c r="A23" s="310"/>
      <c r="B23" s="310"/>
      <c r="C23" s="310"/>
      <c r="D23" s="148"/>
      <c r="E23" s="581" t="s">
        <v>326</v>
      </c>
      <c r="F23" s="160" t="s">
        <v>5662</v>
      </c>
      <c r="G23" s="150"/>
      <c r="H23" s="151"/>
      <c r="I23" s="152"/>
      <c r="J23" s="153"/>
      <c r="K23" s="153"/>
    </row>
    <row r="24" spans="1:11" s="84" customFormat="1" x14ac:dyDescent="0.25">
      <c r="A24" s="310"/>
      <c r="B24" s="310"/>
      <c r="C24" s="310"/>
      <c r="D24" s="148"/>
      <c r="E24" s="317"/>
      <c r="F24" s="149"/>
      <c r="G24" s="161"/>
      <c r="H24" s="151"/>
      <c r="I24" s="152"/>
      <c r="J24" s="153"/>
      <c r="K24" s="153"/>
    </row>
    <row r="25" spans="1:11" s="84" customFormat="1" ht="39" x14ac:dyDescent="0.25">
      <c r="A25" s="310"/>
      <c r="B25" s="310"/>
      <c r="C25" s="310"/>
      <c r="D25" s="148"/>
      <c r="E25" s="317" t="str">
        <f>CONCATENATE($F$3,$B$6,F25)</f>
        <v>11ČP  01.1</v>
      </c>
      <c r="F25" s="149" t="s">
        <v>5673</v>
      </c>
      <c r="G25" s="162" t="s">
        <v>5674</v>
      </c>
      <c r="H25" s="151" t="s">
        <v>14</v>
      </c>
      <c r="I25" s="163">
        <v>1</v>
      </c>
      <c r="J25" s="164"/>
      <c r="K25" s="165">
        <f>ROUND(I25*J25,2)</f>
        <v>0</v>
      </c>
    </row>
    <row r="26" spans="1:11" s="84" customFormat="1" x14ac:dyDescent="0.25">
      <c r="A26" s="310"/>
      <c r="B26" s="310"/>
      <c r="C26" s="310"/>
      <c r="D26" s="148"/>
      <c r="E26" s="317"/>
      <c r="F26" s="149"/>
      <c r="G26" s="161"/>
      <c r="H26" s="151"/>
      <c r="I26" s="163"/>
      <c r="J26" s="153"/>
      <c r="K26" s="153"/>
    </row>
    <row r="27" spans="1:11" s="84" customFormat="1" ht="39" x14ac:dyDescent="0.25">
      <c r="A27" s="310"/>
      <c r="B27" s="310"/>
      <c r="C27" s="310"/>
      <c r="D27" s="148"/>
      <c r="E27" s="317" t="str">
        <f>CONCATENATE($F$3,$B$6,F27)</f>
        <v>11ČP  01.2</v>
      </c>
      <c r="F27" s="149" t="s">
        <v>5675</v>
      </c>
      <c r="G27" s="166" t="s">
        <v>5676</v>
      </c>
      <c r="H27" s="151" t="s">
        <v>14</v>
      </c>
      <c r="I27" s="163">
        <v>1</v>
      </c>
      <c r="J27" s="167"/>
      <c r="K27" s="165">
        <f>ROUND(I27*J27,2)</f>
        <v>0</v>
      </c>
    </row>
    <row r="28" spans="1:11" s="84" customFormat="1" x14ac:dyDescent="0.25">
      <c r="A28" s="310"/>
      <c r="B28" s="310"/>
      <c r="C28" s="310"/>
      <c r="D28" s="148"/>
      <c r="E28" s="317"/>
      <c r="F28" s="149"/>
      <c r="G28" s="166"/>
      <c r="H28" s="151"/>
      <c r="I28" s="163"/>
      <c r="J28" s="168"/>
      <c r="K28" s="153"/>
    </row>
    <row r="29" spans="1:11" s="84" customFormat="1" ht="26.25" x14ac:dyDescent="0.25">
      <c r="A29" s="310"/>
      <c r="B29" s="310"/>
      <c r="C29" s="310"/>
      <c r="D29" s="148"/>
      <c r="E29" s="317" t="str">
        <f>CONCATENATE($F$3,$B$6,F29)</f>
        <v>11ČP  01.3</v>
      </c>
      <c r="F29" s="149" t="s">
        <v>5677</v>
      </c>
      <c r="G29" s="166" t="s">
        <v>5678</v>
      </c>
      <c r="H29" s="169" t="s">
        <v>5679</v>
      </c>
      <c r="I29" s="163">
        <v>2</v>
      </c>
      <c r="J29" s="167"/>
      <c r="K29" s="165">
        <f>ROUND(I29*J29,2)</f>
        <v>0</v>
      </c>
    </row>
    <row r="30" spans="1:11" s="84" customFormat="1" x14ac:dyDescent="0.25">
      <c r="A30" s="310"/>
      <c r="B30" s="310"/>
      <c r="C30" s="310"/>
      <c r="D30" s="148"/>
      <c r="E30" s="317"/>
      <c r="F30" s="149"/>
      <c r="G30" s="166"/>
      <c r="H30" s="171"/>
      <c r="I30" s="556"/>
      <c r="J30" s="959"/>
      <c r="K30" s="172"/>
    </row>
    <row r="31" spans="1:11" s="84" customFormat="1" ht="15.75" thickBot="1" x14ac:dyDescent="0.3">
      <c r="A31" s="310"/>
      <c r="B31" s="310"/>
      <c r="C31" s="310"/>
      <c r="D31" s="148"/>
      <c r="E31" s="318"/>
      <c r="F31" s="174"/>
      <c r="G31" s="175" t="s">
        <v>5680</v>
      </c>
      <c r="H31" s="176"/>
      <c r="I31" s="557"/>
      <c r="J31" s="960"/>
      <c r="K31" s="177">
        <f>SUM(K25:K29)</f>
        <v>0</v>
      </c>
    </row>
    <row r="32" spans="1:11" s="84" customFormat="1" ht="15.75" thickTop="1" x14ac:dyDescent="0.25">
      <c r="A32" s="310"/>
      <c r="B32" s="310"/>
      <c r="C32" s="310"/>
      <c r="D32" s="148"/>
      <c r="E32" s="319"/>
      <c r="F32" s="179"/>
      <c r="G32" s="180"/>
      <c r="H32" s="181"/>
      <c r="I32" s="193"/>
      <c r="J32" s="961"/>
      <c r="K32" s="183"/>
    </row>
    <row r="33" spans="1:11" s="84" customFormat="1" x14ac:dyDescent="0.25">
      <c r="A33" s="310"/>
      <c r="B33" s="310"/>
      <c r="C33" s="310"/>
      <c r="D33" s="148"/>
      <c r="E33" s="319"/>
      <c r="F33" s="179"/>
      <c r="G33" s="180"/>
      <c r="H33" s="181"/>
      <c r="I33" s="193"/>
      <c r="J33" s="961"/>
      <c r="K33" s="183"/>
    </row>
    <row r="34" spans="1:11" s="84" customFormat="1" x14ac:dyDescent="0.25">
      <c r="A34" s="310"/>
      <c r="B34" s="310"/>
      <c r="C34" s="310"/>
      <c r="D34" s="148"/>
      <c r="E34" s="319"/>
      <c r="F34" s="179"/>
      <c r="G34" s="180"/>
      <c r="H34" s="181"/>
      <c r="I34" s="193"/>
      <c r="J34" s="961"/>
      <c r="K34" s="184"/>
    </row>
    <row r="35" spans="1:11" s="84" customFormat="1" ht="15.75" x14ac:dyDescent="0.25">
      <c r="A35" s="310"/>
      <c r="B35" s="310"/>
      <c r="C35" s="310"/>
      <c r="D35" s="148"/>
      <c r="E35" s="317"/>
      <c r="F35" s="185" t="s">
        <v>5681</v>
      </c>
      <c r="G35" s="185" t="s">
        <v>5682</v>
      </c>
      <c r="H35" s="151"/>
      <c r="I35" s="193"/>
      <c r="J35" s="961"/>
      <c r="K35" s="182"/>
    </row>
    <row r="36" spans="1:11" s="84" customFormat="1" ht="15.75" x14ac:dyDescent="0.25">
      <c r="A36" s="310"/>
      <c r="B36" s="310"/>
      <c r="C36" s="310"/>
      <c r="D36" s="148"/>
      <c r="E36" s="317"/>
      <c r="F36" s="185"/>
      <c r="G36" s="186"/>
      <c r="H36" s="151"/>
      <c r="I36" s="193"/>
      <c r="J36" s="961"/>
      <c r="K36" s="182"/>
    </row>
    <row r="37" spans="1:11" s="84" customFormat="1" ht="26.25" x14ac:dyDescent="0.25">
      <c r="A37" s="310"/>
      <c r="B37" s="310"/>
      <c r="C37" s="310"/>
      <c r="D37" s="148"/>
      <c r="E37" s="319" t="str">
        <f>CONCATENATE($F$3,$B$6,F37)</f>
        <v>11ČP  02.1</v>
      </c>
      <c r="F37" s="179" t="s">
        <v>5683</v>
      </c>
      <c r="G37" s="187" t="s">
        <v>5684</v>
      </c>
      <c r="H37" s="151" t="s">
        <v>33</v>
      </c>
      <c r="I37" s="163">
        <v>70</v>
      </c>
      <c r="J37" s="188"/>
      <c r="K37" s="165">
        <f>ROUND(I37*J37,2)</f>
        <v>0</v>
      </c>
    </row>
    <row r="38" spans="1:11" s="84" customFormat="1" x14ac:dyDescent="0.25">
      <c r="A38" s="310"/>
      <c r="B38" s="310"/>
      <c r="C38" s="310"/>
      <c r="D38" s="148"/>
      <c r="E38" s="317"/>
      <c r="F38" s="149"/>
      <c r="G38" s="189"/>
      <c r="H38" s="151"/>
      <c r="I38" s="193"/>
      <c r="J38" s="961"/>
      <c r="K38" s="182"/>
    </row>
    <row r="39" spans="1:11" s="84" customFormat="1" ht="51.75" x14ac:dyDescent="0.25">
      <c r="A39" s="310"/>
      <c r="B39" s="310"/>
      <c r="C39" s="310"/>
      <c r="D39" s="148"/>
      <c r="E39" s="317" t="str">
        <f>CONCATENATE($F$3,$B$6,F39)</f>
        <v>11ČP  02.2</v>
      </c>
      <c r="F39" s="149" t="s">
        <v>5685</v>
      </c>
      <c r="G39" s="187" t="s">
        <v>5686</v>
      </c>
      <c r="H39" s="181" t="s">
        <v>24</v>
      </c>
      <c r="I39" s="629">
        <f>348.2678876*0.6</f>
        <v>208.96073256</v>
      </c>
      <c r="J39" s="188"/>
      <c r="K39" s="165">
        <f>ROUND(I39*J39,2)</f>
        <v>0</v>
      </c>
    </row>
    <row r="40" spans="1:11" s="84" customFormat="1" x14ac:dyDescent="0.25">
      <c r="A40" s="310"/>
      <c r="B40" s="310"/>
      <c r="C40" s="310"/>
      <c r="D40" s="148"/>
      <c r="E40" s="320"/>
      <c r="F40" s="190"/>
      <c r="G40" s="190"/>
      <c r="H40" s="151"/>
      <c r="I40" s="163"/>
      <c r="J40" s="153"/>
      <c r="K40" s="153"/>
    </row>
    <row r="41" spans="1:11" s="84" customFormat="1" ht="39" x14ac:dyDescent="0.25">
      <c r="A41" s="310"/>
      <c r="B41" s="310"/>
      <c r="C41" s="310"/>
      <c r="D41" s="148"/>
      <c r="E41" s="317" t="str">
        <f>CONCATENATE($F$3,$B$6,F41)</f>
        <v>11ČP  02.3</v>
      </c>
      <c r="F41" s="149" t="s">
        <v>5687</v>
      </c>
      <c r="G41" s="187" t="s">
        <v>5688</v>
      </c>
      <c r="H41" s="151" t="s">
        <v>24</v>
      </c>
      <c r="I41" s="629">
        <f>348.2678876*0.3</f>
        <v>104.48036628</v>
      </c>
      <c r="J41" s="167"/>
      <c r="K41" s="165">
        <f>ROUND(I41*J41,2)</f>
        <v>0</v>
      </c>
    </row>
    <row r="42" spans="1:11" s="84" customFormat="1" x14ac:dyDescent="0.25">
      <c r="A42" s="310"/>
      <c r="B42" s="310"/>
      <c r="C42" s="310"/>
      <c r="D42" s="148"/>
      <c r="E42" s="317"/>
      <c r="F42" s="149"/>
      <c r="G42" s="187"/>
      <c r="H42" s="151"/>
      <c r="I42" s="193"/>
      <c r="J42" s="168"/>
      <c r="K42" s="153"/>
    </row>
    <row r="43" spans="1:11" s="84" customFormat="1" ht="39" x14ac:dyDescent="0.25">
      <c r="A43" s="310"/>
      <c r="B43" s="310"/>
      <c r="C43" s="310"/>
      <c r="D43" s="148"/>
      <c r="E43" s="317" t="str">
        <f>CONCATENATE($F$3,$B$6,F43)</f>
        <v>11ČP  02.4</v>
      </c>
      <c r="F43" s="149" t="s">
        <v>5689</v>
      </c>
      <c r="G43" s="187" t="s">
        <v>5690</v>
      </c>
      <c r="H43" s="151" t="s">
        <v>24</v>
      </c>
      <c r="I43" s="629">
        <f>348.2678876*0.1</f>
        <v>34.826788759999999</v>
      </c>
      <c r="J43" s="167"/>
      <c r="K43" s="165">
        <f>ROUND(I43*J43,2)</f>
        <v>0</v>
      </c>
    </row>
    <row r="44" spans="1:11" s="84" customFormat="1" x14ac:dyDescent="0.25">
      <c r="A44" s="310"/>
      <c r="B44" s="310"/>
      <c r="C44" s="310"/>
      <c r="D44" s="148"/>
      <c r="E44" s="321"/>
      <c r="F44" s="195"/>
      <c r="G44" s="187"/>
      <c r="H44" s="196"/>
      <c r="I44" s="197"/>
      <c r="J44" s="198"/>
      <c r="K44" s="199"/>
    </row>
    <row r="45" spans="1:11" s="84" customFormat="1" ht="39" x14ac:dyDescent="0.25">
      <c r="A45" s="310"/>
      <c r="B45" s="310"/>
      <c r="C45" s="310"/>
      <c r="D45" s="148"/>
      <c r="E45" s="206" t="str">
        <f>CONCATENATE($F$3,$B$6,F45)</f>
        <v>11ČP  02.5</v>
      </c>
      <c r="F45" s="200" t="s">
        <v>5691</v>
      </c>
      <c r="G45" s="201" t="s">
        <v>5692</v>
      </c>
      <c r="H45" s="169" t="s">
        <v>10</v>
      </c>
      <c r="I45" s="163">
        <f>4.5*4</f>
        <v>18</v>
      </c>
      <c r="J45" s="167"/>
      <c r="K45" s="165">
        <f>ROUND(I45*J45,2)</f>
        <v>0</v>
      </c>
    </row>
    <row r="46" spans="1:11" s="84" customFormat="1" x14ac:dyDescent="0.25">
      <c r="A46" s="310"/>
      <c r="B46" s="310"/>
      <c r="C46" s="310"/>
      <c r="D46" s="148"/>
      <c r="E46" s="322"/>
      <c r="F46" s="202" t="s">
        <v>5693</v>
      </c>
      <c r="G46" s="203"/>
      <c r="H46" s="204"/>
      <c r="I46" s="630"/>
      <c r="J46" s="198"/>
      <c r="K46" s="205"/>
    </row>
    <row r="47" spans="1:11" s="84" customFormat="1" ht="26.25" x14ac:dyDescent="0.25">
      <c r="A47" s="310"/>
      <c r="B47" s="310"/>
      <c r="C47" s="310"/>
      <c r="D47" s="148"/>
      <c r="E47" s="206" t="str">
        <f>CONCATENATE($F$3,$B$6,F47)</f>
        <v>11ČP  02.6</v>
      </c>
      <c r="F47" s="207" t="s">
        <v>5694</v>
      </c>
      <c r="G47" s="187" t="s">
        <v>5695</v>
      </c>
      <c r="H47" s="208" t="s">
        <v>33</v>
      </c>
      <c r="I47" s="611">
        <v>7</v>
      </c>
      <c r="J47" s="962"/>
      <c r="K47" s="165">
        <f>ROUND(I47*J47,2)</f>
        <v>0</v>
      </c>
    </row>
    <row r="48" spans="1:11" s="84" customFormat="1" x14ac:dyDescent="0.25">
      <c r="A48" s="310"/>
      <c r="B48" s="310"/>
      <c r="C48" s="310"/>
      <c r="D48" s="148"/>
      <c r="E48" s="206"/>
      <c r="F48" s="207"/>
      <c r="G48" s="187"/>
      <c r="H48" s="208"/>
      <c r="I48" s="611"/>
      <c r="J48" s="963"/>
      <c r="K48" s="165"/>
    </row>
    <row r="49" spans="1:11" s="84" customFormat="1" ht="26.25" x14ac:dyDescent="0.25">
      <c r="A49" s="310"/>
      <c r="B49" s="310"/>
      <c r="C49" s="310"/>
      <c r="D49" s="148"/>
      <c r="E49" s="206" t="str">
        <f>CONCATENATE($F$3,$B$6,F49)</f>
        <v>11ČP  02.7</v>
      </c>
      <c r="F49" s="207" t="s">
        <v>5696</v>
      </c>
      <c r="G49" s="210" t="s">
        <v>5697</v>
      </c>
      <c r="H49" s="151" t="s">
        <v>33</v>
      </c>
      <c r="I49" s="163">
        <v>20</v>
      </c>
      <c r="J49" s="167"/>
      <c r="K49" s="165">
        <f>ROUND(I49*J49,2)</f>
        <v>0</v>
      </c>
    </row>
    <row r="50" spans="1:11" s="84" customFormat="1" x14ac:dyDescent="0.25">
      <c r="A50" s="310"/>
      <c r="B50" s="310"/>
      <c r="C50" s="310"/>
      <c r="D50" s="148"/>
      <c r="E50" s="321"/>
      <c r="F50" s="195"/>
      <c r="G50" s="187"/>
      <c r="H50" s="208"/>
      <c r="I50" s="611"/>
      <c r="J50" s="963"/>
      <c r="K50" s="165"/>
    </row>
    <row r="51" spans="1:11" s="84" customFormat="1" ht="39" x14ac:dyDescent="0.25">
      <c r="A51" s="310"/>
      <c r="B51" s="310"/>
      <c r="C51" s="310"/>
      <c r="D51" s="148"/>
      <c r="E51" s="206" t="str">
        <f>CONCATENATE($F$3,$B$6,F51)</f>
        <v>11ČP  02.8</v>
      </c>
      <c r="F51" s="207" t="s">
        <v>5698</v>
      </c>
      <c r="G51" s="187" t="s">
        <v>5699</v>
      </c>
      <c r="H51" s="208" t="s">
        <v>24</v>
      </c>
      <c r="I51" s="629">
        <f>348.2678876*0.6</f>
        <v>208.96073256</v>
      </c>
      <c r="J51" s="962"/>
      <c r="K51" s="165">
        <f>ROUND(I51*J51,2)</f>
        <v>0</v>
      </c>
    </row>
    <row r="52" spans="1:11" s="84" customFormat="1" x14ac:dyDescent="0.25">
      <c r="A52" s="310"/>
      <c r="B52" s="310"/>
      <c r="C52" s="310"/>
      <c r="D52" s="148"/>
      <c r="E52" s="317"/>
      <c r="F52" s="149"/>
      <c r="G52" s="211"/>
      <c r="H52" s="196"/>
      <c r="I52" s="212"/>
      <c r="J52" s="199"/>
      <c r="K52" s="199"/>
    </row>
    <row r="53" spans="1:11" s="84" customFormat="1" ht="26.25" x14ac:dyDescent="0.25">
      <c r="A53" s="310"/>
      <c r="B53" s="310"/>
      <c r="C53" s="310"/>
      <c r="D53" s="148"/>
      <c r="E53" s="317" t="str">
        <f>CONCATENATE($F$3,$B$6,F53)</f>
        <v>11ČP  02.9</v>
      </c>
      <c r="F53" s="149" t="s">
        <v>5700</v>
      </c>
      <c r="G53" s="213" t="s">
        <v>5701</v>
      </c>
      <c r="H53" s="208" t="s">
        <v>24</v>
      </c>
      <c r="I53" s="629">
        <f>348.2678876*0.6*0.05</f>
        <v>10.448036628000001</v>
      </c>
      <c r="J53" s="962"/>
      <c r="K53" s="165">
        <f>ROUND(I53*J53,2)</f>
        <v>0</v>
      </c>
    </row>
    <row r="54" spans="1:11" s="84" customFormat="1" x14ac:dyDescent="0.25">
      <c r="A54" s="310"/>
      <c r="B54" s="310"/>
      <c r="C54" s="310"/>
      <c r="D54" s="148"/>
      <c r="E54" s="320"/>
      <c r="F54" s="190"/>
      <c r="G54" s="213"/>
      <c r="H54" s="151"/>
      <c r="I54" s="625"/>
      <c r="J54" s="168"/>
      <c r="K54" s="153"/>
    </row>
    <row r="55" spans="1:11" s="84" customFormat="1" x14ac:dyDescent="0.25">
      <c r="A55" s="310"/>
      <c r="B55" s="310"/>
      <c r="C55" s="310"/>
      <c r="D55" s="148"/>
      <c r="E55" s="317" t="str">
        <f>CONCATENATE($F$3,$B$6,F55)</f>
        <v>11ČP  02.10</v>
      </c>
      <c r="F55" s="149" t="s">
        <v>5702</v>
      </c>
      <c r="G55" s="210" t="s">
        <v>5703</v>
      </c>
      <c r="H55" s="151" t="s">
        <v>22</v>
      </c>
      <c r="I55" s="163">
        <v>20</v>
      </c>
      <c r="J55" s="167"/>
      <c r="K55" s="165">
        <f>ROUND(I55*J55,2)</f>
        <v>0</v>
      </c>
    </row>
    <row r="56" spans="1:11" s="84" customFormat="1" x14ac:dyDescent="0.25">
      <c r="A56" s="310"/>
      <c r="B56" s="310"/>
      <c r="C56" s="310"/>
      <c r="D56" s="148"/>
      <c r="E56" s="317"/>
      <c r="F56" s="149"/>
      <c r="G56" s="210"/>
      <c r="H56" s="151"/>
      <c r="I56" s="163"/>
      <c r="J56" s="168"/>
      <c r="K56" s="153"/>
    </row>
    <row r="57" spans="1:11" s="84" customFormat="1" ht="15.75" thickBot="1" x14ac:dyDescent="0.3">
      <c r="A57" s="310"/>
      <c r="B57" s="310"/>
      <c r="C57" s="310"/>
      <c r="D57" s="148"/>
      <c r="E57" s="318"/>
      <c r="F57" s="174"/>
      <c r="G57" s="175" t="s">
        <v>5704</v>
      </c>
      <c r="H57" s="176"/>
      <c r="I57" s="557"/>
      <c r="J57" s="960"/>
      <c r="K57" s="177">
        <f>SUM(K37:K55)</f>
        <v>0</v>
      </c>
    </row>
    <row r="58" spans="1:11" s="84" customFormat="1" ht="15.75" thickTop="1" x14ac:dyDescent="0.25">
      <c r="A58" s="310"/>
      <c r="B58" s="310"/>
      <c r="C58" s="310"/>
      <c r="D58" s="148"/>
      <c r="E58" s="319"/>
      <c r="F58" s="179"/>
      <c r="G58" s="180"/>
      <c r="H58" s="181"/>
      <c r="I58" s="193"/>
      <c r="J58" s="961"/>
      <c r="K58" s="184"/>
    </row>
    <row r="59" spans="1:11" s="84" customFormat="1" x14ac:dyDescent="0.25">
      <c r="A59" s="310"/>
      <c r="B59" s="310"/>
      <c r="C59" s="310"/>
      <c r="D59" s="148"/>
      <c r="E59" s="319"/>
      <c r="F59" s="179"/>
      <c r="G59" s="180"/>
      <c r="H59" s="181"/>
      <c r="I59" s="193"/>
      <c r="J59" s="961"/>
      <c r="K59" s="184"/>
    </row>
    <row r="60" spans="1:11" s="84" customFormat="1" ht="15.75" x14ac:dyDescent="0.25">
      <c r="A60" s="310"/>
      <c r="B60" s="310"/>
      <c r="C60" s="310"/>
      <c r="D60" s="148"/>
      <c r="E60" s="317"/>
      <c r="F60" s="185" t="s">
        <v>5705</v>
      </c>
      <c r="G60" s="185" t="s">
        <v>5706</v>
      </c>
      <c r="H60" s="151"/>
      <c r="I60" s="163"/>
      <c r="J60" s="153"/>
      <c r="K60" s="172"/>
    </row>
    <row r="61" spans="1:11" s="84" customFormat="1" ht="15.75" x14ac:dyDescent="0.25">
      <c r="A61" s="310"/>
      <c r="B61" s="310"/>
      <c r="C61" s="310"/>
      <c r="D61" s="148"/>
      <c r="E61" s="317"/>
      <c r="F61" s="185"/>
      <c r="G61" s="185"/>
      <c r="H61" s="151"/>
      <c r="I61" s="163"/>
      <c r="J61" s="153"/>
      <c r="K61" s="172"/>
    </row>
    <row r="62" spans="1:11" s="84" customFormat="1" x14ac:dyDescent="0.25">
      <c r="A62" s="310"/>
      <c r="B62" s="310"/>
      <c r="C62" s="310"/>
      <c r="D62" s="148"/>
      <c r="E62" s="206" t="str">
        <f>CONCATENATE($F$3,$B$6,F62)</f>
        <v>11ČP  03.1</v>
      </c>
      <c r="F62" s="207" t="s">
        <v>5707</v>
      </c>
      <c r="G62" s="187" t="s">
        <v>5708</v>
      </c>
      <c r="H62" s="208" t="s">
        <v>24</v>
      </c>
      <c r="I62" s="631">
        <v>1.5</v>
      </c>
      <c r="J62" s="962"/>
      <c r="K62" s="165">
        <f>ROUND(I62*J62,2)</f>
        <v>0</v>
      </c>
    </row>
    <row r="63" spans="1:11" s="84" customFormat="1" x14ac:dyDescent="0.25">
      <c r="A63" s="310"/>
      <c r="B63" s="310"/>
      <c r="C63" s="310"/>
      <c r="D63" s="148"/>
      <c r="E63" s="323"/>
      <c r="F63" s="324"/>
      <c r="G63" s="187"/>
      <c r="H63" s="208"/>
      <c r="I63" s="611"/>
      <c r="J63" s="963"/>
      <c r="K63" s="215"/>
    </row>
    <row r="64" spans="1:11" s="84" customFormat="1" ht="26.25" x14ac:dyDescent="0.25">
      <c r="A64" s="310"/>
      <c r="B64" s="310"/>
      <c r="C64" s="310"/>
      <c r="D64" s="148"/>
      <c r="E64" s="206" t="str">
        <f>CONCATENATE($F$3,$B$6,F64)</f>
        <v>11ČP  03.2</v>
      </c>
      <c r="F64" s="207" t="s">
        <v>5709</v>
      </c>
      <c r="G64" s="187" t="s">
        <v>5710</v>
      </c>
      <c r="H64" s="208" t="s">
        <v>24</v>
      </c>
      <c r="I64" s="631">
        <v>2.5</v>
      </c>
      <c r="J64" s="962"/>
      <c r="K64" s="165">
        <f>ROUND(I64*J64,2)</f>
        <v>0</v>
      </c>
    </row>
    <row r="65" spans="1:11" s="84" customFormat="1" x14ac:dyDescent="0.25">
      <c r="A65" s="310"/>
      <c r="B65" s="310"/>
      <c r="C65" s="310"/>
      <c r="D65" s="148"/>
      <c r="E65" s="206"/>
      <c r="F65" s="207"/>
      <c r="G65" s="187"/>
      <c r="H65" s="208"/>
      <c r="I65" s="631"/>
      <c r="J65" s="963"/>
      <c r="K65" s="165"/>
    </row>
    <row r="66" spans="1:11" s="84" customFormat="1" ht="26.25" x14ac:dyDescent="0.25">
      <c r="A66" s="310"/>
      <c r="B66" s="310"/>
      <c r="C66" s="310"/>
      <c r="D66" s="148"/>
      <c r="E66" s="206" t="str">
        <f>CONCATENATE($F$3,$B$6,F66)</f>
        <v>11ČP  03.3</v>
      </c>
      <c r="F66" s="207" t="s">
        <v>5711</v>
      </c>
      <c r="G66" s="187" t="s">
        <v>5712</v>
      </c>
      <c r="H66" s="208" t="s">
        <v>24</v>
      </c>
      <c r="I66" s="631">
        <v>1</v>
      </c>
      <c r="J66" s="962"/>
      <c r="K66" s="165">
        <f>ROUND(I66*J66,2)</f>
        <v>0</v>
      </c>
    </row>
    <row r="67" spans="1:11" s="84" customFormat="1" x14ac:dyDescent="0.25">
      <c r="A67" s="310"/>
      <c r="B67" s="310"/>
      <c r="C67" s="310"/>
      <c r="D67" s="148"/>
      <c r="E67" s="206"/>
      <c r="F67" s="207"/>
      <c r="G67" s="187"/>
      <c r="H67" s="208"/>
      <c r="I67" s="631"/>
      <c r="J67" s="963"/>
      <c r="K67" s="165"/>
    </row>
    <row r="68" spans="1:11" s="84" customFormat="1" ht="39" x14ac:dyDescent="0.25">
      <c r="A68" s="310"/>
      <c r="B68" s="310"/>
      <c r="C68" s="310"/>
      <c r="D68" s="148"/>
      <c r="E68" s="206" t="str">
        <f>CONCATENATE($F$3,$B$6,F68)</f>
        <v>11ČP  03.4</v>
      </c>
      <c r="F68" s="207" t="s">
        <v>5713</v>
      </c>
      <c r="G68" s="201" t="s">
        <v>5714</v>
      </c>
      <c r="H68" s="208" t="s">
        <v>14</v>
      </c>
      <c r="I68" s="611">
        <v>1</v>
      </c>
      <c r="J68" s="962"/>
      <c r="K68" s="165">
        <f>ROUND(I68*J68,2)</f>
        <v>0</v>
      </c>
    </row>
    <row r="69" spans="1:11" s="84" customFormat="1" x14ac:dyDescent="0.25">
      <c r="A69" s="310"/>
      <c r="B69" s="310"/>
      <c r="C69" s="310"/>
      <c r="D69" s="148"/>
      <c r="E69" s="206"/>
      <c r="F69" s="207"/>
      <c r="G69" s="201"/>
      <c r="H69" s="208"/>
      <c r="I69" s="611"/>
      <c r="J69" s="963"/>
      <c r="K69" s="165"/>
    </row>
    <row r="70" spans="1:11" s="84" customFormat="1" x14ac:dyDescent="0.25">
      <c r="A70" s="310"/>
      <c r="B70" s="310"/>
      <c r="C70" s="310"/>
      <c r="D70" s="148"/>
      <c r="E70" s="206" t="str">
        <f>CONCATENATE($F$3,$B$6,F70)</f>
        <v>11ČP  03.5</v>
      </c>
      <c r="F70" s="207" t="s">
        <v>5715</v>
      </c>
      <c r="G70" s="187" t="s">
        <v>5716</v>
      </c>
      <c r="H70" s="208" t="s">
        <v>24</v>
      </c>
      <c r="I70" s="631">
        <v>1</v>
      </c>
      <c r="J70" s="962"/>
      <c r="K70" s="165">
        <f>ROUND(I70*J70,2)</f>
        <v>0</v>
      </c>
    </row>
    <row r="71" spans="1:11" s="84" customFormat="1" x14ac:dyDescent="0.25">
      <c r="A71" s="310"/>
      <c r="B71" s="310"/>
      <c r="C71" s="310"/>
      <c r="D71" s="148"/>
      <c r="E71" s="206"/>
      <c r="F71" s="207"/>
      <c r="G71" s="201"/>
      <c r="H71" s="208"/>
      <c r="I71" s="611"/>
      <c r="J71" s="963"/>
      <c r="K71" s="165"/>
    </row>
    <row r="72" spans="1:11" s="84" customFormat="1" ht="26.25" x14ac:dyDescent="0.25">
      <c r="A72" s="310"/>
      <c r="B72" s="310"/>
      <c r="C72" s="310"/>
      <c r="D72" s="148"/>
      <c r="E72" s="206" t="str">
        <f>CONCATENATE($F$3,$B$6,F72)</f>
        <v>11ČP  03.6</v>
      </c>
      <c r="F72" s="207" t="s">
        <v>5717</v>
      </c>
      <c r="G72" s="187" t="s">
        <v>5718</v>
      </c>
      <c r="H72" s="208" t="s">
        <v>24</v>
      </c>
      <c r="I72" s="631">
        <v>1.5</v>
      </c>
      <c r="J72" s="962"/>
      <c r="K72" s="165">
        <f>ROUND(I72*J72,2)</f>
        <v>0</v>
      </c>
    </row>
    <row r="73" spans="1:11" s="84" customFormat="1" ht="15.75" x14ac:dyDescent="0.25">
      <c r="A73" s="310"/>
      <c r="B73" s="310"/>
      <c r="C73" s="310"/>
      <c r="D73" s="148"/>
      <c r="E73" s="321"/>
      <c r="F73" s="216"/>
      <c r="G73" s="216"/>
      <c r="H73" s="196"/>
      <c r="I73" s="212"/>
      <c r="J73" s="199"/>
      <c r="K73" s="217"/>
    </row>
    <row r="74" spans="1:11" s="84" customFormat="1" ht="39" x14ac:dyDescent="0.25">
      <c r="A74" s="310"/>
      <c r="B74" s="310"/>
      <c r="C74" s="310"/>
      <c r="D74" s="148"/>
      <c r="E74" s="206" t="str">
        <f>CONCATENATE($F$3,$B$6,F74)</f>
        <v>11ČP  03.7</v>
      </c>
      <c r="F74" s="207" t="s">
        <v>5719</v>
      </c>
      <c r="G74" s="187" t="s">
        <v>5720</v>
      </c>
      <c r="H74" s="208" t="s">
        <v>6</v>
      </c>
      <c r="I74" s="611">
        <v>1</v>
      </c>
      <c r="J74" s="962"/>
      <c r="K74" s="165">
        <f>ROUND(I74*J74,2)</f>
        <v>0</v>
      </c>
    </row>
    <row r="75" spans="1:11" s="84" customFormat="1" x14ac:dyDescent="0.25">
      <c r="A75" s="310"/>
      <c r="B75" s="310"/>
      <c r="C75" s="310"/>
      <c r="D75" s="148"/>
      <c r="E75" s="206"/>
      <c r="F75" s="207"/>
      <c r="G75" s="187"/>
      <c r="H75" s="208"/>
      <c r="I75" s="611"/>
      <c r="J75" s="963"/>
      <c r="K75" s="165"/>
    </row>
    <row r="76" spans="1:11" s="84" customFormat="1" ht="26.25" x14ac:dyDescent="0.25">
      <c r="A76" s="310"/>
      <c r="B76" s="310"/>
      <c r="C76" s="310"/>
      <c r="D76" s="148"/>
      <c r="E76" s="206" t="str">
        <f>CONCATENATE($F$3,$B$6,F76)</f>
        <v>11ČP  03.8</v>
      </c>
      <c r="F76" s="207" t="s">
        <v>5721</v>
      </c>
      <c r="G76" s="187" t="s">
        <v>6086</v>
      </c>
      <c r="H76" s="208" t="s">
        <v>6</v>
      </c>
      <c r="I76" s="611">
        <v>1</v>
      </c>
      <c r="J76" s="962"/>
      <c r="K76" s="165">
        <f>ROUND(I76*J76,2)</f>
        <v>0</v>
      </c>
    </row>
    <row r="77" spans="1:11" s="84" customFormat="1" x14ac:dyDescent="0.25">
      <c r="A77" s="310"/>
      <c r="B77" s="310"/>
      <c r="C77" s="310"/>
      <c r="D77" s="148"/>
      <c r="E77" s="206"/>
      <c r="F77" s="207"/>
      <c r="G77" s="187"/>
      <c r="H77" s="208"/>
      <c r="I77" s="611"/>
      <c r="J77" s="963"/>
      <c r="K77" s="165"/>
    </row>
    <row r="78" spans="1:11" s="84" customFormat="1" ht="51.75" x14ac:dyDescent="0.25">
      <c r="A78" s="310"/>
      <c r="B78" s="310"/>
      <c r="C78" s="310"/>
      <c r="D78" s="148"/>
      <c r="E78" s="206" t="str">
        <f>CONCATENATE($F$3,$B$6,F78)</f>
        <v>11ČP  03.9</v>
      </c>
      <c r="F78" s="207" t="s">
        <v>5723</v>
      </c>
      <c r="G78" s="187" t="s">
        <v>5724</v>
      </c>
      <c r="H78" s="208" t="s">
        <v>113</v>
      </c>
      <c r="I78" s="611">
        <v>12</v>
      </c>
      <c r="J78" s="962"/>
      <c r="K78" s="165">
        <f>ROUND(I78*J78,2)</f>
        <v>0</v>
      </c>
    </row>
    <row r="79" spans="1:11" s="84" customFormat="1" x14ac:dyDescent="0.25">
      <c r="A79" s="310"/>
      <c r="B79" s="310"/>
      <c r="C79" s="310"/>
      <c r="D79" s="148"/>
      <c r="E79" s="317"/>
      <c r="F79" s="149"/>
      <c r="G79" s="210"/>
      <c r="H79" s="151"/>
      <c r="I79" s="163"/>
      <c r="J79" s="153"/>
      <c r="K79" s="153"/>
    </row>
    <row r="80" spans="1:11" s="84" customFormat="1" ht="15.75" thickBot="1" x14ac:dyDescent="0.3">
      <c r="A80" s="310"/>
      <c r="B80" s="310"/>
      <c r="C80" s="310"/>
      <c r="D80" s="148"/>
      <c r="E80" s="318"/>
      <c r="F80" s="174"/>
      <c r="G80" s="175" t="s">
        <v>5725</v>
      </c>
      <c r="H80" s="176"/>
      <c r="I80" s="557"/>
      <c r="J80" s="960"/>
      <c r="K80" s="177">
        <f>SUM(K62:K78)</f>
        <v>0</v>
      </c>
    </row>
    <row r="81" spans="1:11" s="84" customFormat="1" ht="15.75" thickTop="1" x14ac:dyDescent="0.25">
      <c r="A81" s="310"/>
      <c r="B81" s="310"/>
      <c r="C81" s="310"/>
      <c r="D81" s="148"/>
      <c r="E81" s="319"/>
      <c r="F81" s="179"/>
      <c r="G81" s="180"/>
      <c r="H81" s="181"/>
      <c r="I81" s="193"/>
      <c r="J81" s="961"/>
      <c r="K81" s="183"/>
    </row>
    <row r="82" spans="1:11" s="84" customFormat="1" x14ac:dyDescent="0.25">
      <c r="A82" s="310"/>
      <c r="B82" s="310"/>
      <c r="C82" s="310"/>
      <c r="D82" s="148"/>
      <c r="E82" s="319"/>
      <c r="F82" s="179"/>
      <c r="G82" s="180"/>
      <c r="H82" s="181"/>
      <c r="I82" s="193"/>
      <c r="J82" s="961"/>
      <c r="K82" s="184"/>
    </row>
    <row r="83" spans="1:11" s="84" customFormat="1" x14ac:dyDescent="0.25">
      <c r="A83" s="310"/>
      <c r="B83" s="310"/>
      <c r="C83" s="310"/>
      <c r="D83" s="148"/>
      <c r="E83" s="319"/>
      <c r="F83" s="179"/>
      <c r="G83" s="180"/>
      <c r="H83" s="181"/>
      <c r="I83" s="193"/>
      <c r="J83" s="961"/>
      <c r="K83" s="184"/>
    </row>
    <row r="84" spans="1:11" s="84" customFormat="1" ht="15.75" x14ac:dyDescent="0.25">
      <c r="A84" s="310"/>
      <c r="B84" s="310"/>
      <c r="C84" s="310"/>
      <c r="D84" s="148"/>
      <c r="E84" s="317"/>
      <c r="F84" s="185" t="s">
        <v>5726</v>
      </c>
      <c r="G84" s="185" t="s">
        <v>5727</v>
      </c>
      <c r="H84" s="151"/>
      <c r="I84" s="163"/>
      <c r="J84" s="153"/>
      <c r="K84" s="172"/>
    </row>
    <row r="85" spans="1:11" s="84" customFormat="1" ht="15.75" x14ac:dyDescent="0.25">
      <c r="A85" s="310"/>
      <c r="B85" s="310"/>
      <c r="C85" s="310"/>
      <c r="D85" s="148"/>
      <c r="E85" s="317"/>
      <c r="F85" s="185"/>
      <c r="G85" s="185"/>
      <c r="H85" s="151"/>
      <c r="I85" s="163"/>
      <c r="J85" s="153"/>
      <c r="K85" s="172"/>
    </row>
    <row r="86" spans="1:11" s="84" customFormat="1" ht="39" x14ac:dyDescent="0.25">
      <c r="A86" s="310"/>
      <c r="B86" s="310"/>
      <c r="C86" s="310"/>
      <c r="D86" s="148"/>
      <c r="E86" s="206" t="str">
        <f>CONCATENATE($F$3,$B$6,F86)</f>
        <v>11ČP  04.1</v>
      </c>
      <c r="F86" s="207" t="s">
        <v>5728</v>
      </c>
      <c r="G86" s="187" t="s">
        <v>5729</v>
      </c>
      <c r="H86" s="208" t="s">
        <v>33</v>
      </c>
      <c r="I86" s="631">
        <v>11.2</v>
      </c>
      <c r="J86" s="962"/>
      <c r="K86" s="165">
        <f>ROUND(I86*J86,2)</f>
        <v>0</v>
      </c>
    </row>
    <row r="87" spans="1:11" s="84" customFormat="1" x14ac:dyDescent="0.25">
      <c r="A87" s="310"/>
      <c r="B87" s="310"/>
      <c r="C87" s="310"/>
      <c r="D87" s="148"/>
      <c r="E87" s="206"/>
      <c r="F87" s="207"/>
      <c r="G87" s="187"/>
      <c r="H87" s="208"/>
      <c r="I87" s="631"/>
      <c r="J87" s="963"/>
      <c r="K87" s="165"/>
    </row>
    <row r="88" spans="1:11" s="84" customFormat="1" x14ac:dyDescent="0.25">
      <c r="A88" s="310"/>
      <c r="B88" s="310"/>
      <c r="C88" s="310"/>
      <c r="D88" s="148"/>
      <c r="E88" s="206" t="str">
        <f>CONCATENATE($F$3,$B$6,F88)</f>
        <v>11ČP  04.2</v>
      </c>
      <c r="F88" s="207" t="s">
        <v>5730</v>
      </c>
      <c r="G88" s="187" t="s">
        <v>5731</v>
      </c>
      <c r="H88" s="208" t="s">
        <v>6</v>
      </c>
      <c r="I88" s="631">
        <v>1</v>
      </c>
      <c r="J88" s="962"/>
      <c r="K88" s="165">
        <f>ROUND(I88*J88,2)</f>
        <v>0</v>
      </c>
    </row>
    <row r="89" spans="1:11" s="84" customFormat="1" x14ac:dyDescent="0.25">
      <c r="A89" s="310"/>
      <c r="B89" s="310"/>
      <c r="C89" s="310"/>
      <c r="D89" s="148"/>
      <c r="E89" s="206"/>
      <c r="F89" s="207"/>
      <c r="G89" s="187"/>
      <c r="H89" s="208"/>
      <c r="I89" s="631"/>
      <c r="J89" s="963"/>
      <c r="K89" s="165"/>
    </row>
    <row r="90" spans="1:11" s="84" customFormat="1" x14ac:dyDescent="0.25">
      <c r="A90" s="310"/>
      <c r="B90" s="310"/>
      <c r="C90" s="310"/>
      <c r="D90" s="148"/>
      <c r="E90" s="206" t="str">
        <f>CONCATENATE($F$3,$B$6,F90)</f>
        <v>11ČP  04.3</v>
      </c>
      <c r="F90" s="207" t="s">
        <v>5732</v>
      </c>
      <c r="G90" s="187" t="s">
        <v>5733</v>
      </c>
      <c r="H90" s="208" t="s">
        <v>6</v>
      </c>
      <c r="I90" s="631">
        <v>4</v>
      </c>
      <c r="J90" s="962"/>
      <c r="K90" s="165">
        <f>ROUND(I90*J90,2)</f>
        <v>0</v>
      </c>
    </row>
    <row r="91" spans="1:11" s="84" customFormat="1" x14ac:dyDescent="0.25">
      <c r="A91" s="310"/>
      <c r="B91" s="310"/>
      <c r="C91" s="310"/>
      <c r="D91" s="148"/>
      <c r="E91" s="206"/>
      <c r="F91" s="207"/>
      <c r="G91" s="187"/>
      <c r="H91" s="208"/>
      <c r="I91" s="631"/>
      <c r="J91" s="963"/>
      <c r="K91" s="165"/>
    </row>
    <row r="92" spans="1:11" s="84" customFormat="1" x14ac:dyDescent="0.25">
      <c r="A92" s="310"/>
      <c r="B92" s="310"/>
      <c r="C92" s="310"/>
      <c r="D92" s="148"/>
      <c r="E92" s="206" t="str">
        <f>CONCATENATE($F$3,$B$6,F92)</f>
        <v>11ČP  04.4</v>
      </c>
      <c r="F92" s="207" t="s">
        <v>5734</v>
      </c>
      <c r="G92" s="201" t="s">
        <v>5735</v>
      </c>
      <c r="H92" s="208" t="s">
        <v>6</v>
      </c>
      <c r="I92" s="611">
        <v>4</v>
      </c>
      <c r="J92" s="962"/>
      <c r="K92" s="165">
        <f>ROUND(I92*J92,2)</f>
        <v>0</v>
      </c>
    </row>
    <row r="93" spans="1:11" s="84" customFormat="1" x14ac:dyDescent="0.25">
      <c r="A93" s="310"/>
      <c r="B93" s="310"/>
      <c r="C93" s="310"/>
      <c r="D93" s="148"/>
      <c r="E93" s="317"/>
      <c r="F93" s="149"/>
      <c r="G93" s="210"/>
      <c r="H93" s="151"/>
      <c r="I93" s="163"/>
      <c r="J93" s="153"/>
      <c r="K93" s="153"/>
    </row>
    <row r="94" spans="1:11" s="84" customFormat="1" ht="15.75" thickBot="1" x14ac:dyDescent="0.3">
      <c r="A94" s="310"/>
      <c r="B94" s="310"/>
      <c r="C94" s="310"/>
      <c r="D94" s="148"/>
      <c r="E94" s="318"/>
      <c r="F94" s="174"/>
      <c r="G94" s="175" t="s">
        <v>5736</v>
      </c>
      <c r="H94" s="176"/>
      <c r="I94" s="557"/>
      <c r="J94" s="960"/>
      <c r="K94" s="177">
        <f>SUM(K86:K92)</f>
        <v>0</v>
      </c>
    </row>
    <row r="95" spans="1:11" s="325" customFormat="1" ht="15.75" thickTop="1" x14ac:dyDescent="0.25">
      <c r="A95" s="310"/>
      <c r="B95" s="310"/>
      <c r="C95" s="310"/>
      <c r="D95" s="148"/>
      <c r="E95" s="319"/>
      <c r="F95" s="179"/>
      <c r="G95" s="180"/>
      <c r="H95" s="181"/>
      <c r="I95" s="193"/>
      <c r="J95" s="961"/>
      <c r="K95" s="183"/>
    </row>
    <row r="96" spans="1:11" s="325" customFormat="1" x14ac:dyDescent="0.25">
      <c r="A96" s="310"/>
      <c r="B96" s="310"/>
      <c r="C96" s="310"/>
      <c r="D96" s="148"/>
      <c r="E96" s="319"/>
      <c r="F96" s="179"/>
      <c r="G96" s="180"/>
      <c r="H96" s="181"/>
      <c r="I96" s="193"/>
      <c r="J96" s="961"/>
      <c r="K96" s="184"/>
    </row>
    <row r="97" spans="1:11" s="325" customFormat="1" x14ac:dyDescent="0.25">
      <c r="A97" s="310"/>
      <c r="B97" s="310"/>
      <c r="C97" s="310"/>
      <c r="D97" s="148"/>
      <c r="E97" s="319"/>
      <c r="F97" s="179"/>
      <c r="G97" s="180"/>
      <c r="H97" s="181"/>
      <c r="I97" s="193"/>
      <c r="J97" s="961"/>
      <c r="K97" s="184"/>
    </row>
    <row r="98" spans="1:11" s="325" customFormat="1" ht="15.75" x14ac:dyDescent="0.25">
      <c r="A98" s="310"/>
      <c r="B98" s="310"/>
      <c r="C98" s="310"/>
      <c r="D98" s="148"/>
      <c r="E98" s="317"/>
      <c r="F98" s="185" t="s">
        <v>5737</v>
      </c>
      <c r="G98" s="185" t="s">
        <v>5738</v>
      </c>
      <c r="H98" s="151"/>
      <c r="I98" s="163"/>
      <c r="J98" s="153"/>
      <c r="K98" s="172"/>
    </row>
    <row r="99" spans="1:11" s="325" customFormat="1" ht="15.75" x14ac:dyDescent="0.25">
      <c r="A99" s="310"/>
      <c r="B99" s="310"/>
      <c r="C99" s="310"/>
      <c r="D99" s="148"/>
      <c r="E99" s="317"/>
      <c r="F99" s="185"/>
      <c r="G99" s="185"/>
      <c r="H99" s="151"/>
      <c r="I99" s="163"/>
      <c r="J99" s="153"/>
      <c r="K99" s="172"/>
    </row>
    <row r="100" spans="1:11" s="84" customFormat="1" x14ac:dyDescent="0.25">
      <c r="A100" s="310"/>
      <c r="B100" s="310"/>
      <c r="C100" s="310"/>
      <c r="D100" s="148"/>
      <c r="E100" s="326"/>
      <c r="F100" s="327"/>
      <c r="G100" s="4"/>
      <c r="H100" s="223" t="s">
        <v>5739</v>
      </c>
      <c r="I100" s="459" t="s">
        <v>345</v>
      </c>
      <c r="J100" s="964" t="s">
        <v>5740</v>
      </c>
      <c r="K100" s="219" t="s">
        <v>5741</v>
      </c>
    </row>
    <row r="101" spans="1:11" s="84" customFormat="1" ht="18" x14ac:dyDescent="0.25">
      <c r="A101" s="310"/>
      <c r="B101" s="310"/>
      <c r="C101" s="310"/>
      <c r="D101" s="148"/>
      <c r="E101" s="328"/>
      <c r="F101" s="329" t="s">
        <v>5742</v>
      </c>
      <c r="G101" s="222" t="s">
        <v>5738</v>
      </c>
      <c r="H101" s="223"/>
      <c r="I101" s="461"/>
      <c r="J101" s="655"/>
      <c r="K101" s="4"/>
    </row>
    <row r="102" spans="1:11" s="84" customFormat="1" ht="15.75" x14ac:dyDescent="0.25">
      <c r="A102" s="310"/>
      <c r="B102" s="310"/>
      <c r="C102" s="310"/>
      <c r="D102" s="148"/>
      <c r="E102" s="326"/>
      <c r="F102" s="330" t="s">
        <v>5743</v>
      </c>
      <c r="G102" s="226" t="s">
        <v>5744</v>
      </c>
      <c r="H102" s="223"/>
      <c r="I102" s="461"/>
      <c r="J102" s="655"/>
      <c r="K102" s="4" t="str">
        <f>IF(E102="S3",H102*J102,"")</f>
        <v/>
      </c>
    </row>
    <row r="103" spans="1:11" s="84" customFormat="1" ht="71.25" x14ac:dyDescent="0.25">
      <c r="A103" s="310"/>
      <c r="B103" s="310"/>
      <c r="C103" s="310"/>
      <c r="D103" s="148"/>
      <c r="E103" s="331" t="str">
        <f>CONCATENATE($F$3,$B$6,F103)</f>
        <v>11ČP  05.1.1</v>
      </c>
      <c r="F103" s="332" t="s">
        <v>5745</v>
      </c>
      <c r="G103" s="228" t="s">
        <v>5746</v>
      </c>
      <c r="H103" s="532"/>
      <c r="I103" s="461"/>
      <c r="J103" s="655"/>
      <c r="K103" s="4" t="str">
        <f>IF(E103="S3",H103*J103,"")</f>
        <v/>
      </c>
    </row>
    <row r="104" spans="1:11" s="84" customFormat="1" x14ac:dyDescent="0.25">
      <c r="A104" s="310"/>
      <c r="B104" s="310"/>
      <c r="C104" s="310"/>
      <c r="D104" s="148"/>
      <c r="E104" s="331"/>
      <c r="F104" s="332"/>
      <c r="G104" s="229" t="s">
        <v>5747</v>
      </c>
      <c r="H104" s="632">
        <v>22</v>
      </c>
      <c r="I104" s="632" t="s">
        <v>6</v>
      </c>
      <c r="J104" s="654"/>
      <c r="K104" s="50">
        <f>ROUND(H104*J104,2)</f>
        <v>0</v>
      </c>
    </row>
    <row r="105" spans="1:11" s="84" customFormat="1" x14ac:dyDescent="0.25">
      <c r="A105" s="310"/>
      <c r="B105" s="310"/>
      <c r="C105" s="310"/>
      <c r="D105" s="148"/>
      <c r="E105" s="331"/>
      <c r="F105" s="332"/>
      <c r="G105" s="229" t="s">
        <v>5748</v>
      </c>
      <c r="H105" s="632">
        <v>13</v>
      </c>
      <c r="I105" s="632" t="s">
        <v>6</v>
      </c>
      <c r="J105" s="654"/>
      <c r="K105" s="50">
        <f>ROUND(H105*J105,2)</f>
        <v>0</v>
      </c>
    </row>
    <row r="106" spans="1:11" s="84" customFormat="1" ht="15.75" x14ac:dyDescent="0.25">
      <c r="A106" s="310"/>
      <c r="B106" s="310"/>
      <c r="C106" s="310"/>
      <c r="D106" s="148"/>
      <c r="E106" s="326"/>
      <c r="F106" s="330" t="s">
        <v>5749</v>
      </c>
      <c r="G106" s="226" t="s">
        <v>5750</v>
      </c>
      <c r="H106" s="532"/>
      <c r="I106" s="632"/>
      <c r="J106" s="655"/>
      <c r="K106" s="50"/>
    </row>
    <row r="107" spans="1:11" s="84" customFormat="1" ht="71.25" x14ac:dyDescent="0.25">
      <c r="A107" s="310"/>
      <c r="B107" s="310"/>
      <c r="C107" s="310"/>
      <c r="D107" s="148"/>
      <c r="E107" s="331" t="str">
        <f>CONCATENATE($F$3,$B$6,F107)</f>
        <v>11ČP  05.2.1</v>
      </c>
      <c r="F107" s="332" t="s">
        <v>5751</v>
      </c>
      <c r="G107" s="228" t="s">
        <v>5752</v>
      </c>
      <c r="H107" s="532"/>
      <c r="I107" s="461"/>
      <c r="J107" s="655"/>
      <c r="K107" s="50"/>
    </row>
    <row r="108" spans="1:11" s="84" customFormat="1" x14ac:dyDescent="0.25">
      <c r="A108" s="310"/>
      <c r="B108" s="310"/>
      <c r="C108" s="310"/>
      <c r="D108" s="148"/>
      <c r="E108" s="331"/>
      <c r="F108" s="332"/>
      <c r="G108" s="228" t="s">
        <v>5753</v>
      </c>
      <c r="H108" s="532">
        <v>1</v>
      </c>
      <c r="I108" s="632" t="s">
        <v>6</v>
      </c>
      <c r="J108" s="654"/>
      <c r="K108" s="50">
        <f>ROUND(H108*J108,2)</f>
        <v>0</v>
      </c>
    </row>
    <row r="109" spans="1:11" s="84" customFormat="1" ht="15.75" x14ac:dyDescent="0.25">
      <c r="A109" s="310"/>
      <c r="B109" s="310"/>
      <c r="C109" s="310"/>
      <c r="D109" s="148"/>
      <c r="E109" s="326"/>
      <c r="F109" s="330" t="s">
        <v>5754</v>
      </c>
      <c r="G109" s="226" t="s">
        <v>5755</v>
      </c>
      <c r="H109" s="532"/>
      <c r="I109" s="461"/>
      <c r="J109" s="655"/>
      <c r="K109" s="50"/>
    </row>
    <row r="110" spans="1:11" s="84" customFormat="1" ht="285" x14ac:dyDescent="0.25">
      <c r="A110" s="310"/>
      <c r="B110" s="310"/>
      <c r="C110" s="310"/>
      <c r="D110" s="148"/>
      <c r="E110" s="331" t="str">
        <f>CONCATENATE($F$3,$B$6,F110)</f>
        <v>11ČP  05.3.1</v>
      </c>
      <c r="F110" s="332" t="s">
        <v>5756</v>
      </c>
      <c r="G110" s="231" t="s">
        <v>5757</v>
      </c>
      <c r="H110" s="532"/>
      <c r="I110" s="461"/>
      <c r="J110" s="655"/>
      <c r="K110" s="50"/>
    </row>
    <row r="111" spans="1:11" s="84" customFormat="1" x14ac:dyDescent="0.25">
      <c r="A111" s="310"/>
      <c r="B111" s="310"/>
      <c r="C111" s="310"/>
      <c r="D111" s="148"/>
      <c r="E111" s="331"/>
      <c r="F111" s="332"/>
      <c r="G111" s="228" t="s">
        <v>5753</v>
      </c>
      <c r="H111" s="532">
        <v>1</v>
      </c>
      <c r="I111" s="632" t="s">
        <v>6</v>
      </c>
      <c r="J111" s="654"/>
      <c r="K111" s="50">
        <f>ROUND(H111*J111,2)</f>
        <v>0</v>
      </c>
    </row>
    <row r="112" spans="1:11" s="84" customFormat="1" ht="15.75" x14ac:dyDescent="0.25">
      <c r="A112" s="310"/>
      <c r="B112" s="310"/>
      <c r="C112" s="310"/>
      <c r="D112" s="148"/>
      <c r="E112" s="326"/>
      <c r="F112" s="330" t="s">
        <v>5758</v>
      </c>
      <c r="G112" s="237" t="s">
        <v>6087</v>
      </c>
      <c r="H112" s="646"/>
      <c r="I112" s="564"/>
      <c r="J112" s="965"/>
      <c r="K112" s="1105"/>
    </row>
    <row r="113" spans="1:11" s="84" customFormat="1" ht="409.5" x14ac:dyDescent="0.25">
      <c r="A113" s="310"/>
      <c r="B113" s="310"/>
      <c r="C113" s="310"/>
      <c r="D113" s="148"/>
      <c r="E113" s="1142" t="str">
        <f>CONCATENATE($F$3,$B$6,F113)</f>
        <v>11ČP  2.4.1</v>
      </c>
      <c r="F113" s="1144" t="s">
        <v>5760</v>
      </c>
      <c r="G113" s="1094" t="s">
        <v>6306</v>
      </c>
      <c r="H113" s="1097"/>
      <c r="I113" s="1100"/>
      <c r="J113" s="1103"/>
      <c r="K113" s="1105"/>
    </row>
    <row r="114" spans="1:11" s="84" customFormat="1" ht="71.25" x14ac:dyDescent="0.25">
      <c r="A114" s="310"/>
      <c r="B114" s="310"/>
      <c r="C114" s="310"/>
      <c r="D114" s="148"/>
      <c r="E114" s="1143"/>
      <c r="F114" s="1145"/>
      <c r="G114" s="1095" t="s">
        <v>6307</v>
      </c>
      <c r="H114" s="1098"/>
      <c r="I114" s="1101"/>
      <c r="J114" s="1104"/>
      <c r="K114" s="1106"/>
    </row>
    <row r="115" spans="1:11" s="84" customFormat="1" x14ac:dyDescent="0.25">
      <c r="A115" s="310"/>
      <c r="B115" s="310"/>
      <c r="C115" s="310"/>
      <c r="D115" s="148"/>
      <c r="E115" s="331"/>
      <c r="F115" s="332"/>
      <c r="G115" s="1093" t="s">
        <v>5753</v>
      </c>
      <c r="H115" s="1096">
        <v>1</v>
      </c>
      <c r="I115" s="1099" t="s">
        <v>6</v>
      </c>
      <c r="J115" s="1102"/>
      <c r="K115" s="1106">
        <f>ROUND(H115*J115,2)</f>
        <v>0</v>
      </c>
    </row>
    <row r="116" spans="1:11" s="84" customFormat="1" x14ac:dyDescent="0.25">
      <c r="A116" s="310"/>
      <c r="B116" s="310"/>
      <c r="C116" s="310"/>
      <c r="D116" s="148"/>
      <c r="E116" s="331"/>
      <c r="F116" s="332"/>
      <c r="G116" s="229" t="s">
        <v>5761</v>
      </c>
      <c r="H116" s="532">
        <v>14.4</v>
      </c>
      <c r="I116" s="633" t="s">
        <v>5762</v>
      </c>
      <c r="J116" s="655"/>
      <c r="K116" s="50"/>
    </row>
    <row r="117" spans="1:11" s="84" customFormat="1" x14ac:dyDescent="0.25">
      <c r="A117" s="310"/>
      <c r="B117" s="310"/>
      <c r="C117" s="310"/>
      <c r="D117" s="148"/>
      <c r="E117" s="331"/>
      <c r="F117" s="332"/>
      <c r="G117" s="229" t="s">
        <v>5763</v>
      </c>
      <c r="H117" s="532">
        <v>440</v>
      </c>
      <c r="I117" s="633" t="s">
        <v>5764</v>
      </c>
      <c r="J117" s="655"/>
      <c r="K117" s="50"/>
    </row>
    <row r="118" spans="1:11" s="84" customFormat="1" x14ac:dyDescent="0.25">
      <c r="A118" s="310"/>
      <c r="B118" s="310"/>
      <c r="C118" s="310"/>
      <c r="D118" s="148"/>
      <c r="E118" s="331"/>
      <c r="F118" s="332"/>
      <c r="G118" s="229" t="s">
        <v>5765</v>
      </c>
      <c r="H118" s="532">
        <v>200</v>
      </c>
      <c r="I118" s="633" t="s">
        <v>5766</v>
      </c>
      <c r="J118" s="655"/>
      <c r="K118" s="50"/>
    </row>
    <row r="119" spans="1:11" s="84" customFormat="1" x14ac:dyDescent="0.25">
      <c r="A119" s="310"/>
      <c r="B119" s="310"/>
      <c r="C119" s="310"/>
      <c r="D119" s="148"/>
      <c r="E119" s="331"/>
      <c r="F119" s="332"/>
      <c r="G119" s="229" t="s">
        <v>5767</v>
      </c>
      <c r="H119" s="532">
        <v>80</v>
      </c>
      <c r="I119" s="633" t="s">
        <v>5766</v>
      </c>
      <c r="J119" s="655"/>
      <c r="K119" s="50"/>
    </row>
    <row r="120" spans="1:11" s="84" customFormat="1" x14ac:dyDescent="0.25">
      <c r="A120" s="310"/>
      <c r="B120" s="310"/>
      <c r="C120" s="310"/>
      <c r="D120" s="148"/>
      <c r="E120" s="331"/>
      <c r="F120" s="332"/>
      <c r="G120" s="232" t="s">
        <v>5768</v>
      </c>
      <c r="H120" s="532">
        <v>272860</v>
      </c>
      <c r="I120" s="633" t="s">
        <v>5766</v>
      </c>
      <c r="J120" s="655"/>
      <c r="K120" s="50"/>
    </row>
    <row r="121" spans="1:11" s="84" customFormat="1" ht="15.75" x14ac:dyDescent="0.25">
      <c r="A121" s="310"/>
      <c r="B121" s="310"/>
      <c r="C121" s="310"/>
      <c r="D121" s="148"/>
      <c r="E121" s="326"/>
      <c r="F121" s="330" t="s">
        <v>5769</v>
      </c>
      <c r="G121" s="226" t="s">
        <v>5770</v>
      </c>
      <c r="H121" s="632"/>
      <c r="I121" s="461"/>
      <c r="J121" s="655"/>
      <c r="K121" s="50"/>
    </row>
    <row r="122" spans="1:11" s="84" customFormat="1" ht="171" x14ac:dyDescent="0.25">
      <c r="A122" s="310"/>
      <c r="B122" s="310"/>
      <c r="C122" s="310"/>
      <c r="D122" s="148"/>
      <c r="E122" s="331" t="str">
        <f>CONCATENATE($F$3,$B$6,F122)</f>
        <v>11ČP  05.5.1</v>
      </c>
      <c r="F122" s="332" t="s">
        <v>5771</v>
      </c>
      <c r="G122" s="228" t="s">
        <v>5772</v>
      </c>
      <c r="H122" s="532"/>
      <c r="I122" s="461"/>
      <c r="J122" s="655"/>
      <c r="K122" s="50"/>
    </row>
    <row r="123" spans="1:11" s="84" customFormat="1" x14ac:dyDescent="0.25">
      <c r="A123" s="310"/>
      <c r="B123" s="310"/>
      <c r="C123" s="310"/>
      <c r="D123" s="148"/>
      <c r="E123" s="331"/>
      <c r="F123" s="332"/>
      <c r="G123" s="4" t="s">
        <v>5753</v>
      </c>
      <c r="H123" s="532">
        <v>2</v>
      </c>
      <c r="I123" s="461" t="s">
        <v>6</v>
      </c>
      <c r="J123" s="655"/>
      <c r="K123" s="50"/>
    </row>
    <row r="124" spans="1:11" s="84" customFormat="1" x14ac:dyDescent="0.25">
      <c r="A124" s="310"/>
      <c r="B124" s="310"/>
      <c r="C124" s="310"/>
      <c r="D124" s="148"/>
      <c r="E124" s="331"/>
      <c r="F124" s="332"/>
      <c r="G124" s="4" t="s">
        <v>5773</v>
      </c>
      <c r="H124" s="532">
        <v>3.74</v>
      </c>
      <c r="I124" s="634" t="s">
        <v>5774</v>
      </c>
      <c r="J124" s="655"/>
      <c r="K124" s="50"/>
    </row>
    <row r="125" spans="1:11" s="84" customFormat="1" x14ac:dyDescent="0.25">
      <c r="A125" s="310"/>
      <c r="B125" s="310"/>
      <c r="C125" s="310"/>
      <c r="D125" s="148"/>
      <c r="E125" s="331"/>
      <c r="F125" s="332"/>
      <c r="G125" s="4" t="s">
        <v>5775</v>
      </c>
      <c r="H125" s="532">
        <v>4.79</v>
      </c>
      <c r="I125" s="461" t="s">
        <v>113</v>
      </c>
      <c r="J125" s="655"/>
      <c r="K125" s="50"/>
    </row>
    <row r="126" spans="1:11" s="84" customFormat="1" x14ac:dyDescent="0.25">
      <c r="A126" s="310"/>
      <c r="B126" s="310"/>
      <c r="C126" s="310"/>
      <c r="D126" s="148"/>
      <c r="E126" s="331"/>
      <c r="F126" s="332"/>
      <c r="G126" s="4" t="s">
        <v>5776</v>
      </c>
      <c r="H126" s="532">
        <v>6.02</v>
      </c>
      <c r="I126" s="461" t="s">
        <v>113</v>
      </c>
      <c r="J126" s="655"/>
      <c r="K126" s="50"/>
    </row>
    <row r="127" spans="1:11" s="84" customFormat="1" x14ac:dyDescent="0.25">
      <c r="A127" s="310"/>
      <c r="B127" s="310"/>
      <c r="C127" s="310"/>
      <c r="D127" s="148"/>
      <c r="E127" s="331"/>
      <c r="F127" s="332"/>
      <c r="G127" s="4" t="s">
        <v>5777</v>
      </c>
      <c r="H127" s="532">
        <v>3.1</v>
      </c>
      <c r="I127" s="635" t="s">
        <v>5778</v>
      </c>
      <c r="J127" s="655"/>
      <c r="K127" s="50"/>
    </row>
    <row r="128" spans="1:11" s="84" customFormat="1" x14ac:dyDescent="0.25">
      <c r="A128" s="310"/>
      <c r="B128" s="310"/>
      <c r="C128" s="310"/>
      <c r="D128" s="148"/>
      <c r="E128" s="331"/>
      <c r="F128" s="332"/>
      <c r="G128" s="4" t="s">
        <v>5779</v>
      </c>
      <c r="H128" s="532">
        <v>2.65</v>
      </c>
      <c r="I128" s="635" t="s">
        <v>5778</v>
      </c>
      <c r="J128" s="655"/>
      <c r="K128" s="50"/>
    </row>
    <row r="129" spans="1:11" s="84" customFormat="1" x14ac:dyDescent="0.25">
      <c r="A129" s="310"/>
      <c r="B129" s="310"/>
      <c r="C129" s="310"/>
      <c r="D129" s="148"/>
      <c r="E129" s="331"/>
      <c r="F129" s="332"/>
      <c r="G129" s="4" t="s">
        <v>5780</v>
      </c>
      <c r="H129" s="532">
        <v>5.7</v>
      </c>
      <c r="I129" s="635" t="s">
        <v>5781</v>
      </c>
      <c r="J129" s="655"/>
      <c r="K129" s="50"/>
    </row>
    <row r="130" spans="1:11" s="84" customFormat="1" x14ac:dyDescent="0.25">
      <c r="A130" s="310"/>
      <c r="B130" s="310"/>
      <c r="C130" s="310"/>
      <c r="D130" s="148"/>
      <c r="E130" s="331"/>
      <c r="F130" s="332"/>
      <c r="G130" s="4" t="s">
        <v>5782</v>
      </c>
      <c r="H130" s="645">
        <v>2908</v>
      </c>
      <c r="I130" s="635" t="s">
        <v>5783</v>
      </c>
      <c r="J130" s="655"/>
      <c r="K130" s="50"/>
    </row>
    <row r="131" spans="1:11" s="84" customFormat="1" x14ac:dyDescent="0.25">
      <c r="A131" s="310"/>
      <c r="B131" s="310"/>
      <c r="C131" s="310"/>
      <c r="D131" s="148"/>
      <c r="E131" s="331"/>
      <c r="F131" s="332"/>
      <c r="G131" s="4" t="s">
        <v>5784</v>
      </c>
      <c r="H131" s="645">
        <v>400</v>
      </c>
      <c r="I131" s="635" t="s">
        <v>5785</v>
      </c>
      <c r="J131" s="655"/>
      <c r="K131" s="50"/>
    </row>
    <row r="132" spans="1:11" s="84" customFormat="1" x14ac:dyDescent="0.25">
      <c r="A132" s="310"/>
      <c r="B132" s="310"/>
      <c r="C132" s="310"/>
      <c r="D132" s="148"/>
      <c r="E132" s="331"/>
      <c r="F132" s="332"/>
      <c r="G132" s="4" t="s">
        <v>5786</v>
      </c>
      <c r="H132" s="645">
        <v>50</v>
      </c>
      <c r="I132" s="461" t="s">
        <v>5787</v>
      </c>
      <c r="J132" s="655"/>
      <c r="K132" s="50"/>
    </row>
    <row r="133" spans="1:11" s="84" customFormat="1" x14ac:dyDescent="0.25">
      <c r="A133" s="310"/>
      <c r="B133" s="310"/>
      <c r="C133" s="310"/>
      <c r="D133" s="148"/>
      <c r="E133" s="331"/>
      <c r="F133" s="332"/>
      <c r="G133" s="4" t="s">
        <v>5788</v>
      </c>
      <c r="H133" s="645">
        <v>68</v>
      </c>
      <c r="I133" s="635" t="s">
        <v>5789</v>
      </c>
      <c r="J133" s="655"/>
      <c r="K133" s="50"/>
    </row>
    <row r="134" spans="1:11" s="84" customFormat="1" x14ac:dyDescent="0.25">
      <c r="A134" s="310"/>
      <c r="B134" s="310"/>
      <c r="C134" s="310"/>
      <c r="D134" s="148"/>
      <c r="E134" s="331"/>
      <c r="F134" s="332"/>
      <c r="G134" s="4" t="s">
        <v>5790</v>
      </c>
      <c r="H134" s="645">
        <v>10</v>
      </c>
      <c r="I134" s="635" t="s">
        <v>113</v>
      </c>
      <c r="J134" s="655"/>
      <c r="K134" s="50"/>
    </row>
    <row r="135" spans="1:11" s="84" customFormat="1" x14ac:dyDescent="0.25">
      <c r="A135" s="310"/>
      <c r="B135" s="310"/>
      <c r="C135" s="310"/>
      <c r="D135" s="148"/>
      <c r="E135" s="331"/>
      <c r="F135" s="332"/>
      <c r="G135" s="3" t="s">
        <v>5791</v>
      </c>
      <c r="H135" s="645">
        <v>200</v>
      </c>
      <c r="I135" s="635" t="s">
        <v>5766</v>
      </c>
      <c r="J135" s="655"/>
      <c r="K135" s="50"/>
    </row>
    <row r="136" spans="1:11" s="84" customFormat="1" x14ac:dyDescent="0.25">
      <c r="A136" s="310"/>
      <c r="B136" s="310"/>
      <c r="C136" s="310"/>
      <c r="D136" s="148"/>
      <c r="E136" s="331"/>
      <c r="F136" s="332"/>
      <c r="G136" s="4" t="s">
        <v>5792</v>
      </c>
      <c r="H136" s="532">
        <v>80</v>
      </c>
      <c r="I136" s="635" t="s">
        <v>5766</v>
      </c>
      <c r="J136" s="655"/>
      <c r="K136" s="50"/>
    </row>
    <row r="137" spans="1:11" s="84" customFormat="1" x14ac:dyDescent="0.25">
      <c r="A137" s="310"/>
      <c r="B137" s="310"/>
      <c r="C137" s="310"/>
      <c r="D137" s="148"/>
      <c r="E137" s="331"/>
      <c r="F137" s="332"/>
      <c r="G137" s="4" t="s">
        <v>5793</v>
      </c>
      <c r="H137" s="532"/>
      <c r="I137" s="635" t="s">
        <v>5766</v>
      </c>
      <c r="J137" s="655"/>
      <c r="K137" s="50"/>
    </row>
    <row r="138" spans="1:11" s="84" customFormat="1" ht="142.5" x14ac:dyDescent="0.25">
      <c r="A138" s="310"/>
      <c r="B138" s="310"/>
      <c r="C138" s="310"/>
      <c r="D138" s="148"/>
      <c r="E138" s="331" t="str">
        <f>CONCATENATE($F$3,$B$6,F138)</f>
        <v>11ČP  05.5.2</v>
      </c>
      <c r="F138" s="332" t="s">
        <v>5794</v>
      </c>
      <c r="G138" s="228" t="s">
        <v>5795</v>
      </c>
      <c r="H138" s="532"/>
      <c r="I138" s="461"/>
      <c r="J138" s="655"/>
      <c r="K138" s="50"/>
    </row>
    <row r="139" spans="1:11" s="84" customFormat="1" x14ac:dyDescent="0.25">
      <c r="A139" s="310"/>
      <c r="B139" s="310"/>
      <c r="C139" s="310"/>
      <c r="D139" s="148"/>
      <c r="E139" s="331"/>
      <c r="F139" s="332"/>
      <c r="G139" s="4" t="s">
        <v>5753</v>
      </c>
      <c r="H139" s="532">
        <v>1</v>
      </c>
      <c r="I139" s="461" t="s">
        <v>6</v>
      </c>
      <c r="J139" s="654"/>
      <c r="K139" s="50">
        <f>ROUND(H139*J139,2)</f>
        <v>0</v>
      </c>
    </row>
    <row r="140" spans="1:11" s="84" customFormat="1" x14ac:dyDescent="0.25">
      <c r="A140" s="310"/>
      <c r="B140" s="310"/>
      <c r="C140" s="310"/>
      <c r="D140" s="148"/>
      <c r="E140" s="331"/>
      <c r="F140" s="332"/>
      <c r="G140" s="4" t="s">
        <v>5773</v>
      </c>
      <c r="H140" s="532">
        <v>2.08</v>
      </c>
      <c r="I140" s="634" t="s">
        <v>5774</v>
      </c>
      <c r="J140" s="655"/>
      <c r="K140" s="50"/>
    </row>
    <row r="141" spans="1:11" s="84" customFormat="1" x14ac:dyDescent="0.25">
      <c r="A141" s="310"/>
      <c r="B141" s="310"/>
      <c r="C141" s="310"/>
      <c r="D141" s="148"/>
      <c r="E141" s="331"/>
      <c r="F141" s="332"/>
      <c r="G141" s="4" t="s">
        <v>5775</v>
      </c>
      <c r="H141" s="532"/>
      <c r="I141" s="461" t="s">
        <v>113</v>
      </c>
      <c r="J141" s="655"/>
      <c r="K141" s="50"/>
    </row>
    <row r="142" spans="1:11" s="84" customFormat="1" x14ac:dyDescent="0.25">
      <c r="A142" s="310"/>
      <c r="B142" s="310"/>
      <c r="C142" s="310"/>
      <c r="D142" s="148"/>
      <c r="E142" s="331"/>
      <c r="F142" s="332"/>
      <c r="G142" s="4" t="s">
        <v>5776</v>
      </c>
      <c r="H142" s="532">
        <v>4</v>
      </c>
      <c r="I142" s="461" t="s">
        <v>113</v>
      </c>
      <c r="J142" s="655"/>
      <c r="K142" s="50"/>
    </row>
    <row r="143" spans="1:11" s="84" customFormat="1" x14ac:dyDescent="0.25">
      <c r="A143" s="310"/>
      <c r="B143" s="310"/>
      <c r="C143" s="310"/>
      <c r="D143" s="148"/>
      <c r="E143" s="331"/>
      <c r="F143" s="332"/>
      <c r="G143" s="4" t="s">
        <v>5777</v>
      </c>
      <c r="H143" s="532"/>
      <c r="I143" s="635" t="s">
        <v>5778</v>
      </c>
      <c r="J143" s="655"/>
      <c r="K143" s="50"/>
    </row>
    <row r="144" spans="1:11" s="84" customFormat="1" x14ac:dyDescent="0.25">
      <c r="A144" s="310"/>
      <c r="B144" s="310"/>
      <c r="C144" s="310"/>
      <c r="D144" s="148"/>
      <c r="E144" s="331"/>
      <c r="F144" s="332"/>
      <c r="G144" s="4" t="s">
        <v>5779</v>
      </c>
      <c r="H144" s="532"/>
      <c r="I144" s="635" t="s">
        <v>5778</v>
      </c>
      <c r="J144" s="655"/>
      <c r="K144" s="50"/>
    </row>
    <row r="145" spans="1:11" s="84" customFormat="1" x14ac:dyDescent="0.25">
      <c r="A145" s="310"/>
      <c r="B145" s="310"/>
      <c r="C145" s="310"/>
      <c r="D145" s="148"/>
      <c r="E145" s="331"/>
      <c r="F145" s="332"/>
      <c r="G145" s="4" t="s">
        <v>5780</v>
      </c>
      <c r="H145" s="532"/>
      <c r="I145" s="635" t="s">
        <v>5781</v>
      </c>
      <c r="J145" s="655"/>
      <c r="K145" s="50"/>
    </row>
    <row r="146" spans="1:11" s="84" customFormat="1" x14ac:dyDescent="0.25">
      <c r="A146" s="310"/>
      <c r="B146" s="310"/>
      <c r="C146" s="310"/>
      <c r="D146" s="148"/>
      <c r="E146" s="331"/>
      <c r="F146" s="332"/>
      <c r="G146" s="4" t="s">
        <v>5782</v>
      </c>
      <c r="H146" s="645"/>
      <c r="I146" s="635" t="s">
        <v>5783</v>
      </c>
      <c r="J146" s="655"/>
      <c r="K146" s="50"/>
    </row>
    <row r="147" spans="1:11" s="84" customFormat="1" x14ac:dyDescent="0.25">
      <c r="A147" s="310"/>
      <c r="B147" s="310"/>
      <c r="C147" s="310"/>
      <c r="D147" s="148"/>
      <c r="E147" s="331"/>
      <c r="F147" s="332"/>
      <c r="G147" s="4" t="s">
        <v>5784</v>
      </c>
      <c r="H147" s="645">
        <v>230</v>
      </c>
      <c r="I147" s="635" t="s">
        <v>5785</v>
      </c>
      <c r="J147" s="655"/>
      <c r="K147" s="50"/>
    </row>
    <row r="148" spans="1:11" s="84" customFormat="1" x14ac:dyDescent="0.25">
      <c r="A148" s="310"/>
      <c r="B148" s="310"/>
      <c r="C148" s="310"/>
      <c r="D148" s="148"/>
      <c r="E148" s="331"/>
      <c r="F148" s="332"/>
      <c r="G148" s="4" t="s">
        <v>5786</v>
      </c>
      <c r="H148" s="645">
        <v>50</v>
      </c>
      <c r="I148" s="461" t="s">
        <v>5787</v>
      </c>
      <c r="J148" s="655"/>
      <c r="K148" s="50"/>
    </row>
    <row r="149" spans="1:11" s="84" customFormat="1" x14ac:dyDescent="0.25">
      <c r="A149" s="310"/>
      <c r="B149" s="310"/>
      <c r="C149" s="310"/>
      <c r="D149" s="148"/>
      <c r="E149" s="331"/>
      <c r="F149" s="332"/>
      <c r="G149" s="4" t="s">
        <v>5796</v>
      </c>
      <c r="H149" s="645">
        <v>68</v>
      </c>
      <c r="I149" s="635" t="s">
        <v>5789</v>
      </c>
      <c r="J149" s="655"/>
      <c r="K149" s="50"/>
    </row>
    <row r="150" spans="1:11" s="84" customFormat="1" x14ac:dyDescent="0.25">
      <c r="A150" s="310"/>
      <c r="B150" s="310"/>
      <c r="C150" s="310"/>
      <c r="D150" s="148"/>
      <c r="E150" s="331"/>
      <c r="F150" s="332"/>
      <c r="G150" s="4" t="s">
        <v>5790</v>
      </c>
      <c r="H150" s="645">
        <v>10</v>
      </c>
      <c r="I150" s="635" t="s">
        <v>113</v>
      </c>
      <c r="J150" s="655"/>
      <c r="K150" s="50"/>
    </row>
    <row r="151" spans="1:11" s="84" customFormat="1" x14ac:dyDescent="0.25">
      <c r="A151" s="310"/>
      <c r="B151" s="310"/>
      <c r="C151" s="310"/>
      <c r="D151" s="148"/>
      <c r="E151" s="331"/>
      <c r="F151" s="332"/>
      <c r="G151" s="3" t="s">
        <v>5791</v>
      </c>
      <c r="H151" s="645"/>
      <c r="I151" s="635" t="s">
        <v>5766</v>
      </c>
      <c r="J151" s="655"/>
      <c r="K151" s="50"/>
    </row>
    <row r="152" spans="1:11" s="84" customFormat="1" x14ac:dyDescent="0.25">
      <c r="A152" s="310"/>
      <c r="B152" s="310"/>
      <c r="C152" s="310"/>
      <c r="D152" s="148"/>
      <c r="E152" s="331"/>
      <c r="F152" s="332"/>
      <c r="G152" s="4" t="s">
        <v>5792</v>
      </c>
      <c r="H152" s="645"/>
      <c r="I152" s="635" t="s">
        <v>5766</v>
      </c>
      <c r="J152" s="655"/>
      <c r="K152" s="50"/>
    </row>
    <row r="153" spans="1:11" s="84" customFormat="1" ht="15.75" x14ac:dyDescent="0.25">
      <c r="A153" s="310"/>
      <c r="B153" s="310"/>
      <c r="C153" s="310"/>
      <c r="D153" s="148"/>
      <c r="E153" s="326"/>
      <c r="F153" s="330" t="s">
        <v>5797</v>
      </c>
      <c r="G153" s="226" t="s">
        <v>5798</v>
      </c>
      <c r="H153" s="532"/>
      <c r="I153" s="461"/>
      <c r="J153" s="655"/>
      <c r="K153" s="50"/>
    </row>
    <row r="154" spans="1:11" s="84" customFormat="1" ht="213.75" x14ac:dyDescent="0.25">
      <c r="A154" s="310"/>
      <c r="B154" s="310"/>
      <c r="C154" s="310"/>
      <c r="D154" s="148"/>
      <c r="E154" s="331" t="str">
        <f>CONCATENATE($F$3,$B$6,F154)</f>
        <v>11ČP  05.6.1</v>
      </c>
      <c r="F154" s="332" t="s">
        <v>5799</v>
      </c>
      <c r="G154" s="228" t="s">
        <v>5800</v>
      </c>
      <c r="H154" s="532"/>
      <c r="I154" s="461"/>
      <c r="J154" s="655"/>
      <c r="K154" s="50"/>
    </row>
    <row r="155" spans="1:11" s="84" customFormat="1" x14ac:dyDescent="0.25">
      <c r="A155" s="310"/>
      <c r="B155" s="310"/>
      <c r="C155" s="310"/>
      <c r="D155" s="148"/>
      <c r="E155" s="331"/>
      <c r="F155" s="332"/>
      <c r="G155" s="4" t="s">
        <v>5801</v>
      </c>
      <c r="H155" s="532">
        <v>80</v>
      </c>
      <c r="I155" s="461" t="s">
        <v>5766</v>
      </c>
      <c r="J155" s="655"/>
      <c r="K155" s="50"/>
    </row>
    <row r="156" spans="1:11" s="84" customFormat="1" x14ac:dyDescent="0.25">
      <c r="A156" s="310"/>
      <c r="B156" s="310"/>
      <c r="C156" s="310"/>
      <c r="D156" s="148"/>
      <c r="E156" s="331"/>
      <c r="F156" s="332"/>
      <c r="G156" s="4" t="s">
        <v>5802</v>
      </c>
      <c r="H156" s="532">
        <v>3.2</v>
      </c>
      <c r="I156" s="461" t="s">
        <v>113</v>
      </c>
      <c r="J156" s="654"/>
      <c r="K156" s="50">
        <f t="shared" ref="K156:K161" si="0">ROUND(H156*J156,2)</f>
        <v>0</v>
      </c>
    </row>
    <row r="157" spans="1:11" s="84" customFormat="1" x14ac:dyDescent="0.25">
      <c r="A157" s="310"/>
      <c r="B157" s="310"/>
      <c r="C157" s="310"/>
      <c r="D157" s="148"/>
      <c r="E157" s="331"/>
      <c r="F157" s="332"/>
      <c r="G157" s="4" t="s">
        <v>5803</v>
      </c>
      <c r="H157" s="532">
        <v>1</v>
      </c>
      <c r="I157" s="461" t="s">
        <v>6</v>
      </c>
      <c r="J157" s="654"/>
      <c r="K157" s="50">
        <f t="shared" si="0"/>
        <v>0</v>
      </c>
    </row>
    <row r="158" spans="1:11" s="84" customFormat="1" x14ac:dyDescent="0.25">
      <c r="A158" s="310"/>
      <c r="B158" s="310"/>
      <c r="C158" s="310"/>
      <c r="D158" s="148"/>
      <c r="E158" s="331"/>
      <c r="F158" s="332"/>
      <c r="G158" s="4" t="s">
        <v>5804</v>
      </c>
      <c r="H158" s="532">
        <v>3.2</v>
      </c>
      <c r="I158" s="461" t="s">
        <v>113</v>
      </c>
      <c r="J158" s="654"/>
      <c r="K158" s="50">
        <f t="shared" si="0"/>
        <v>0</v>
      </c>
    </row>
    <row r="159" spans="1:11" s="84" customFormat="1" x14ac:dyDescent="0.25">
      <c r="A159" s="310"/>
      <c r="B159" s="310"/>
      <c r="C159" s="310"/>
      <c r="D159" s="148"/>
      <c r="E159" s="331"/>
      <c r="F159" s="332"/>
      <c r="G159" s="4" t="s">
        <v>5805</v>
      </c>
      <c r="H159" s="532">
        <v>2</v>
      </c>
      <c r="I159" s="461" t="s">
        <v>6</v>
      </c>
      <c r="J159" s="654"/>
      <c r="K159" s="50">
        <f t="shared" si="0"/>
        <v>0</v>
      </c>
    </row>
    <row r="160" spans="1:11" s="84" customFormat="1" x14ac:dyDescent="0.25">
      <c r="A160" s="310"/>
      <c r="B160" s="310"/>
      <c r="C160" s="310"/>
      <c r="D160" s="148"/>
      <c r="E160" s="331"/>
      <c r="F160" s="332"/>
      <c r="G160" s="4" t="s">
        <v>5806</v>
      </c>
      <c r="H160" s="532">
        <v>2</v>
      </c>
      <c r="I160" s="461" t="s">
        <v>6</v>
      </c>
      <c r="J160" s="654"/>
      <c r="K160" s="50">
        <f t="shared" si="0"/>
        <v>0</v>
      </c>
    </row>
    <row r="161" spans="1:11" s="84" customFormat="1" x14ac:dyDescent="0.25">
      <c r="A161" s="310"/>
      <c r="B161" s="310"/>
      <c r="C161" s="310"/>
      <c r="D161" s="148"/>
      <c r="E161" s="331"/>
      <c r="F161" s="332"/>
      <c r="G161" s="4" t="s">
        <v>5807</v>
      </c>
      <c r="H161" s="532">
        <v>3</v>
      </c>
      <c r="I161" s="461" t="s">
        <v>6</v>
      </c>
      <c r="J161" s="654"/>
      <c r="K161" s="50">
        <f t="shared" si="0"/>
        <v>0</v>
      </c>
    </row>
    <row r="162" spans="1:11" s="84" customFormat="1" ht="71.25" x14ac:dyDescent="0.25">
      <c r="A162" s="310"/>
      <c r="B162" s="310"/>
      <c r="C162" s="310"/>
      <c r="D162" s="148"/>
      <c r="E162" s="331"/>
      <c r="F162" s="332"/>
      <c r="G162" s="228" t="s">
        <v>5808</v>
      </c>
      <c r="H162" s="532"/>
      <c r="I162" s="461"/>
      <c r="J162" s="655"/>
      <c r="K162" s="50"/>
    </row>
    <row r="163" spans="1:11" s="84" customFormat="1" x14ac:dyDescent="0.25">
      <c r="A163" s="310"/>
      <c r="B163" s="310"/>
      <c r="C163" s="310"/>
      <c r="D163" s="148"/>
      <c r="E163" s="331"/>
      <c r="F163" s="332"/>
      <c r="G163" s="4" t="s">
        <v>5801</v>
      </c>
      <c r="H163" s="532">
        <v>80</v>
      </c>
      <c r="I163" s="461" t="s">
        <v>5766</v>
      </c>
      <c r="J163" s="655"/>
      <c r="K163" s="50"/>
    </row>
    <row r="164" spans="1:11" s="84" customFormat="1" x14ac:dyDescent="0.25">
      <c r="A164" s="310"/>
      <c r="B164" s="310"/>
      <c r="C164" s="310"/>
      <c r="D164" s="148"/>
      <c r="E164" s="331"/>
      <c r="F164" s="332"/>
      <c r="G164" s="4" t="s">
        <v>5809</v>
      </c>
      <c r="H164" s="532">
        <v>0</v>
      </c>
      <c r="I164" s="461" t="s">
        <v>113</v>
      </c>
      <c r="J164" s="655"/>
      <c r="K164" s="50"/>
    </row>
    <row r="165" spans="1:11" s="84" customFormat="1" x14ac:dyDescent="0.25">
      <c r="A165" s="310"/>
      <c r="B165" s="310"/>
      <c r="C165" s="310"/>
      <c r="D165" s="148"/>
      <c r="E165" s="331"/>
      <c r="F165" s="332"/>
      <c r="G165" s="3" t="s">
        <v>5810</v>
      </c>
      <c r="H165" s="532">
        <v>1</v>
      </c>
      <c r="I165" s="461" t="s">
        <v>6</v>
      </c>
      <c r="J165" s="654"/>
      <c r="K165" s="50">
        <f>ROUND(H165*J165,2)</f>
        <v>0</v>
      </c>
    </row>
    <row r="166" spans="1:11" s="84" customFormat="1" ht="15.75" x14ac:dyDescent="0.25">
      <c r="A166" s="310"/>
      <c r="B166" s="310"/>
      <c r="C166" s="310"/>
      <c r="D166" s="148"/>
      <c r="E166" s="234"/>
      <c r="F166" s="235" t="s">
        <v>5811</v>
      </c>
      <c r="G166" s="236" t="s">
        <v>5812</v>
      </c>
      <c r="H166" s="532"/>
      <c r="I166" s="461"/>
      <c r="J166" s="655"/>
      <c r="K166" s="50"/>
    </row>
    <row r="167" spans="1:11" s="84" customFormat="1" ht="171" x14ac:dyDescent="0.25">
      <c r="A167" s="310"/>
      <c r="B167" s="310"/>
      <c r="C167" s="310"/>
      <c r="D167" s="148"/>
      <c r="E167" s="331" t="str">
        <f>CONCATENATE($F$3,$B$6,F167)</f>
        <v>11ČP  05.7.1</v>
      </c>
      <c r="F167" s="332" t="s">
        <v>5813</v>
      </c>
      <c r="G167" s="228" t="s">
        <v>5814</v>
      </c>
      <c r="H167" s="532"/>
      <c r="I167" s="461"/>
      <c r="J167" s="655"/>
      <c r="K167" s="50"/>
    </row>
    <row r="168" spans="1:11" s="84" customFormat="1" x14ac:dyDescent="0.25">
      <c r="A168" s="310"/>
      <c r="B168" s="310"/>
      <c r="C168" s="310"/>
      <c r="D168" s="148"/>
      <c r="E168" s="331"/>
      <c r="F168" s="332"/>
      <c r="G168" s="4" t="s">
        <v>5753</v>
      </c>
      <c r="H168" s="532">
        <v>1</v>
      </c>
      <c r="I168" s="461"/>
      <c r="J168" s="654"/>
      <c r="K168" s="50">
        <f>ROUND(H168*J168,2)</f>
        <v>0</v>
      </c>
    </row>
    <row r="169" spans="1:11" s="84" customFormat="1" x14ac:dyDescent="0.25">
      <c r="A169" s="310"/>
      <c r="B169" s="310"/>
      <c r="C169" s="310"/>
      <c r="D169" s="148"/>
      <c r="E169" s="331"/>
      <c r="F169" s="332"/>
      <c r="G169" s="4" t="s">
        <v>5815</v>
      </c>
      <c r="H169" s="532">
        <v>110</v>
      </c>
      <c r="I169" s="461" t="s">
        <v>5766</v>
      </c>
      <c r="J169" s="655"/>
      <c r="K169" s="50"/>
    </row>
    <row r="170" spans="1:11" s="84" customFormat="1" x14ac:dyDescent="0.25">
      <c r="A170" s="310"/>
      <c r="B170" s="310"/>
      <c r="C170" s="310"/>
      <c r="D170" s="148"/>
      <c r="E170" s="331"/>
      <c r="F170" s="332"/>
      <c r="G170" s="4" t="s">
        <v>5816</v>
      </c>
      <c r="H170" s="532">
        <v>350</v>
      </c>
      <c r="I170" s="461" t="s">
        <v>5766</v>
      </c>
      <c r="J170" s="655"/>
      <c r="K170" s="50"/>
    </row>
    <row r="171" spans="1:11" s="84" customFormat="1" x14ac:dyDescent="0.25">
      <c r="A171" s="310"/>
      <c r="B171" s="310"/>
      <c r="C171" s="310"/>
      <c r="D171" s="148"/>
      <c r="E171" s="331"/>
      <c r="F171" s="332"/>
      <c r="G171" s="4" t="s">
        <v>5817</v>
      </c>
      <c r="H171" s="532">
        <v>280</v>
      </c>
      <c r="I171" s="461" t="s">
        <v>5766</v>
      </c>
      <c r="J171" s="655"/>
      <c r="K171" s="50"/>
    </row>
    <row r="172" spans="1:11" s="84" customFormat="1" x14ac:dyDescent="0.25">
      <c r="A172" s="310"/>
      <c r="B172" s="310"/>
      <c r="C172" s="310"/>
      <c r="D172" s="148"/>
      <c r="E172" s="331"/>
      <c r="F172" s="332"/>
      <c r="G172" s="4" t="s">
        <v>5818</v>
      </c>
      <c r="H172" s="532">
        <v>1</v>
      </c>
      <c r="I172" s="461" t="s">
        <v>6</v>
      </c>
      <c r="J172" s="654"/>
      <c r="K172" s="50">
        <f>ROUND(H172*J172,2)</f>
        <v>0</v>
      </c>
    </row>
    <row r="173" spans="1:11" s="84" customFormat="1" x14ac:dyDescent="0.25">
      <c r="A173" s="310"/>
      <c r="B173" s="310"/>
      <c r="C173" s="310"/>
      <c r="D173" s="148"/>
      <c r="E173" s="331"/>
      <c r="F173" s="332"/>
      <c r="G173" s="4" t="s">
        <v>5819</v>
      </c>
      <c r="H173" s="532">
        <v>1</v>
      </c>
      <c r="I173" s="461" t="s">
        <v>6</v>
      </c>
      <c r="J173" s="654"/>
      <c r="K173" s="50">
        <f>ROUND(H173*J173,2)</f>
        <v>0</v>
      </c>
    </row>
    <row r="174" spans="1:11" s="84" customFormat="1" x14ac:dyDescent="0.25">
      <c r="A174" s="310"/>
      <c r="B174" s="310"/>
      <c r="C174" s="310"/>
      <c r="D174" s="148"/>
      <c r="E174" s="331"/>
      <c r="F174" s="332"/>
      <c r="G174" s="4" t="s">
        <v>5820</v>
      </c>
      <c r="H174" s="532">
        <v>1</v>
      </c>
      <c r="I174" s="461" t="s">
        <v>6</v>
      </c>
      <c r="J174" s="654"/>
      <c r="K174" s="50">
        <f>ROUND(H174*J174,2)</f>
        <v>0</v>
      </c>
    </row>
    <row r="175" spans="1:11" s="84" customFormat="1" ht="15.75" x14ac:dyDescent="0.25">
      <c r="A175" s="310"/>
      <c r="B175" s="310"/>
      <c r="C175" s="310"/>
      <c r="D175" s="148"/>
      <c r="E175" s="326"/>
      <c r="F175" s="330" t="s">
        <v>5821</v>
      </c>
      <c r="G175" s="236" t="s">
        <v>5822</v>
      </c>
      <c r="H175" s="532"/>
      <c r="I175" s="461"/>
      <c r="J175" s="655"/>
      <c r="K175" s="50"/>
    </row>
    <row r="176" spans="1:11" s="84" customFormat="1" ht="42.75" x14ac:dyDescent="0.25">
      <c r="A176" s="310"/>
      <c r="B176" s="310"/>
      <c r="C176" s="310"/>
      <c r="D176" s="148"/>
      <c r="E176" s="331" t="str">
        <f>CONCATENATE($F$3,$B$6,F176)</f>
        <v>11ČP  05.8.1</v>
      </c>
      <c r="F176" s="332" t="s">
        <v>5823</v>
      </c>
      <c r="G176" s="228" t="s">
        <v>5824</v>
      </c>
      <c r="H176" s="532"/>
      <c r="I176" s="461"/>
      <c r="J176" s="655"/>
      <c r="K176" s="50"/>
    </row>
    <row r="177" spans="1:11" s="84" customFormat="1" x14ac:dyDescent="0.25">
      <c r="A177" s="310"/>
      <c r="B177" s="310"/>
      <c r="C177" s="310"/>
      <c r="D177" s="148"/>
      <c r="E177" s="331"/>
      <c r="F177" s="332"/>
      <c r="G177" s="4" t="s">
        <v>5825</v>
      </c>
      <c r="H177" s="461">
        <v>1</v>
      </c>
      <c r="I177" s="461" t="s">
        <v>6</v>
      </c>
      <c r="J177" s="654"/>
      <c r="K177" s="50">
        <f>ROUND(H177*J177,2)</f>
        <v>0</v>
      </c>
    </row>
    <row r="178" spans="1:11" s="84" customFormat="1" x14ac:dyDescent="0.25">
      <c r="A178" s="310"/>
      <c r="B178" s="310"/>
      <c r="C178" s="310"/>
      <c r="D178" s="148"/>
      <c r="E178" s="331"/>
      <c r="F178" s="332"/>
      <c r="G178" s="4" t="s">
        <v>5826</v>
      </c>
      <c r="H178" s="461">
        <v>2</v>
      </c>
      <c r="I178" s="461" t="s">
        <v>6</v>
      </c>
      <c r="J178" s="654"/>
      <c r="K178" s="50">
        <f>ROUND(H178*J178,2)</f>
        <v>0</v>
      </c>
    </row>
    <row r="179" spans="1:11" s="84" customFormat="1" ht="15.75" x14ac:dyDescent="0.25">
      <c r="A179" s="310"/>
      <c r="B179" s="310"/>
      <c r="C179" s="310"/>
      <c r="D179" s="148"/>
      <c r="E179" s="326"/>
      <c r="F179" s="330" t="s">
        <v>5827</v>
      </c>
      <c r="G179" s="226" t="s">
        <v>5828</v>
      </c>
      <c r="H179" s="532"/>
      <c r="I179" s="461"/>
      <c r="J179" s="655"/>
      <c r="K179" s="50"/>
    </row>
    <row r="180" spans="1:11" s="84" customFormat="1" ht="99.75" x14ac:dyDescent="0.25">
      <c r="A180" s="310"/>
      <c r="B180" s="310"/>
      <c r="C180" s="310"/>
      <c r="D180" s="148"/>
      <c r="E180" s="331" t="str">
        <f>CONCATENATE($F$3,$B$6,F180)</f>
        <v>11ČP  05.9.1</v>
      </c>
      <c r="F180" s="332" t="s">
        <v>5829</v>
      </c>
      <c r="G180" s="228" t="s">
        <v>5830</v>
      </c>
      <c r="H180" s="532"/>
      <c r="I180" s="461"/>
      <c r="J180" s="655"/>
      <c r="K180" s="50"/>
    </row>
    <row r="181" spans="1:11" s="84" customFormat="1" x14ac:dyDescent="0.25">
      <c r="A181" s="310"/>
      <c r="B181" s="310"/>
      <c r="C181" s="310"/>
      <c r="D181" s="148"/>
      <c r="E181" s="331"/>
      <c r="F181" s="332"/>
      <c r="G181" s="4" t="s">
        <v>5831</v>
      </c>
      <c r="H181" s="532">
        <v>5</v>
      </c>
      <c r="I181" s="461" t="s">
        <v>113</v>
      </c>
      <c r="J181" s="654"/>
      <c r="K181" s="50">
        <f>ROUND(H181*J181,2)</f>
        <v>0</v>
      </c>
    </row>
    <row r="182" spans="1:11" s="84" customFormat="1" x14ac:dyDescent="0.25">
      <c r="A182" s="310"/>
      <c r="B182" s="310"/>
      <c r="C182" s="310"/>
      <c r="D182" s="148"/>
      <c r="E182" s="331"/>
      <c r="F182" s="332"/>
      <c r="G182" s="4" t="s">
        <v>5832</v>
      </c>
      <c r="H182" s="532">
        <v>2</v>
      </c>
      <c r="I182" s="461" t="s">
        <v>6</v>
      </c>
      <c r="J182" s="654"/>
      <c r="K182" s="50">
        <f>ROUND(H182*J182,2)</f>
        <v>0</v>
      </c>
    </row>
    <row r="183" spans="1:11" s="84" customFormat="1" ht="114" x14ac:dyDescent="0.25">
      <c r="A183" s="310"/>
      <c r="B183" s="310"/>
      <c r="C183" s="310"/>
      <c r="D183" s="148"/>
      <c r="E183" s="331"/>
      <c r="F183" s="332"/>
      <c r="G183" s="228" t="s">
        <v>5834</v>
      </c>
      <c r="H183" s="532"/>
      <c r="I183" s="461"/>
      <c r="J183" s="655"/>
      <c r="K183" s="50"/>
    </row>
    <row r="184" spans="1:11" s="84" customFormat="1" x14ac:dyDescent="0.25">
      <c r="A184" s="310"/>
      <c r="B184" s="310"/>
      <c r="C184" s="310"/>
      <c r="D184" s="148"/>
      <c r="E184" s="331"/>
      <c r="F184" s="332"/>
      <c r="G184" s="4" t="s">
        <v>5831</v>
      </c>
      <c r="H184" s="532">
        <v>5</v>
      </c>
      <c r="I184" s="461" t="s">
        <v>113</v>
      </c>
      <c r="J184" s="654"/>
      <c r="K184" s="50">
        <f>ROUND(H184*J184,2)</f>
        <v>0</v>
      </c>
    </row>
    <row r="185" spans="1:11" s="84" customFormat="1" x14ac:dyDescent="0.25">
      <c r="A185" s="310"/>
      <c r="B185" s="310"/>
      <c r="C185" s="310"/>
      <c r="D185" s="148"/>
      <c r="E185" s="331"/>
      <c r="F185" s="332"/>
      <c r="G185" s="4" t="s">
        <v>5832</v>
      </c>
      <c r="H185" s="532">
        <v>2</v>
      </c>
      <c r="I185" s="461" t="s">
        <v>6</v>
      </c>
      <c r="J185" s="654"/>
      <c r="K185" s="50">
        <f>ROUND(H185*J185,2)</f>
        <v>0</v>
      </c>
    </row>
    <row r="186" spans="1:11" s="84" customFormat="1" ht="15.75" x14ac:dyDescent="0.25">
      <c r="A186" s="310"/>
      <c r="B186" s="310"/>
      <c r="C186" s="310"/>
      <c r="D186" s="148"/>
      <c r="E186" s="335"/>
      <c r="F186" s="336" t="s">
        <v>5835</v>
      </c>
      <c r="G186" s="237" t="s">
        <v>5836</v>
      </c>
      <c r="H186" s="646"/>
      <c r="I186" s="564"/>
      <c r="J186" s="965"/>
      <c r="K186" s="50"/>
    </row>
    <row r="187" spans="1:11" s="84" customFormat="1" ht="185.25" x14ac:dyDescent="0.25">
      <c r="A187" s="310"/>
      <c r="B187" s="310"/>
      <c r="C187" s="310"/>
      <c r="D187" s="148"/>
      <c r="E187" s="331" t="str">
        <f>CONCATENATE($F$3,$B$6,F187)</f>
        <v>11ČP  05.10.1</v>
      </c>
      <c r="F187" s="332" t="s">
        <v>5837</v>
      </c>
      <c r="G187" s="228" t="s">
        <v>5838</v>
      </c>
      <c r="H187" s="532">
        <v>1</v>
      </c>
      <c r="I187" s="461" t="s">
        <v>6</v>
      </c>
      <c r="J187" s="653"/>
      <c r="K187" s="50">
        <f>ROUND(H187*J187,2)</f>
        <v>0</v>
      </c>
    </row>
    <row r="188" spans="1:11" s="84" customFormat="1" ht="313.5" x14ac:dyDescent="0.25">
      <c r="A188" s="310"/>
      <c r="B188" s="310"/>
      <c r="C188" s="310"/>
      <c r="D188" s="148"/>
      <c r="E188" s="331" t="str">
        <f>CONCATENATE($F$3,$B$6,F188)</f>
        <v>11ČP  05.10.1</v>
      </c>
      <c r="F188" s="332" t="s">
        <v>5837</v>
      </c>
      <c r="G188" s="228" t="s">
        <v>5839</v>
      </c>
      <c r="H188" s="532">
        <v>8</v>
      </c>
      <c r="I188" s="461" t="s">
        <v>113</v>
      </c>
      <c r="J188" s="653"/>
      <c r="K188" s="50">
        <f>ROUND(H188*J188,2)</f>
        <v>0</v>
      </c>
    </row>
    <row r="189" spans="1:11" s="84" customFormat="1" x14ac:dyDescent="0.25">
      <c r="A189" s="310"/>
      <c r="B189" s="310"/>
      <c r="C189" s="310"/>
      <c r="D189" s="148"/>
      <c r="E189" s="338"/>
      <c r="F189" s="339"/>
      <c r="G189" s="238"/>
      <c r="H189" s="340"/>
      <c r="I189" s="467"/>
      <c r="J189" s="966"/>
      <c r="K189" s="238"/>
    </row>
    <row r="190" spans="1:11" s="84" customFormat="1" ht="15.75" thickBot="1" x14ac:dyDescent="0.3">
      <c r="A190" s="310"/>
      <c r="B190" s="310"/>
      <c r="C190" s="310"/>
      <c r="D190" s="148"/>
      <c r="E190" s="318"/>
      <c r="F190" s="174"/>
      <c r="G190" s="175" t="s">
        <v>5840</v>
      </c>
      <c r="H190" s="176"/>
      <c r="I190" s="557"/>
      <c r="J190" s="960"/>
      <c r="K190" s="177">
        <f>SUM(K101:K189)</f>
        <v>0</v>
      </c>
    </row>
    <row r="191" spans="1:11" s="84" customFormat="1" ht="15.75" thickTop="1" x14ac:dyDescent="0.25">
      <c r="A191" s="310"/>
      <c r="B191" s="310"/>
      <c r="C191" s="310"/>
      <c r="D191" s="148"/>
      <c r="E191" s="319"/>
      <c r="F191" s="179"/>
      <c r="G191" s="180"/>
      <c r="H191" s="181"/>
      <c r="I191" s="193"/>
      <c r="J191" s="961"/>
      <c r="K191" s="183"/>
    </row>
    <row r="192" spans="1:11" s="84" customFormat="1" ht="15.75" x14ac:dyDescent="0.25">
      <c r="A192" s="310"/>
      <c r="B192" s="310"/>
      <c r="C192" s="310"/>
      <c r="D192" s="148"/>
      <c r="E192" s="317"/>
      <c r="F192" s="185"/>
      <c r="G192" s="185"/>
      <c r="H192" s="151"/>
      <c r="I192" s="163"/>
      <c r="J192" s="153"/>
      <c r="K192" s="172"/>
    </row>
    <row r="193" spans="1:11" s="84" customFormat="1" ht="15.75" x14ac:dyDescent="0.25">
      <c r="A193" s="310"/>
      <c r="B193" s="310"/>
      <c r="C193" s="310"/>
      <c r="D193" s="148"/>
      <c r="E193" s="317"/>
      <c r="F193" s="185" t="s">
        <v>5841</v>
      </c>
      <c r="G193" s="185" t="s">
        <v>5842</v>
      </c>
      <c r="H193" s="151"/>
      <c r="I193" s="163"/>
      <c r="J193" s="153"/>
      <c r="K193" s="172"/>
    </row>
    <row r="194" spans="1:11" s="84" customFormat="1" ht="15.75" x14ac:dyDescent="0.25">
      <c r="A194" s="310"/>
      <c r="B194" s="310"/>
      <c r="C194" s="310"/>
      <c r="D194" s="148"/>
      <c r="E194" s="317"/>
      <c r="F194" s="185"/>
      <c r="G194" s="185"/>
      <c r="H194" s="151"/>
      <c r="I194" s="163"/>
      <c r="J194" s="153"/>
      <c r="K194" s="172"/>
    </row>
    <row r="195" spans="1:11" s="84" customFormat="1" ht="26.25" x14ac:dyDescent="0.25">
      <c r="A195" s="310"/>
      <c r="B195" s="310"/>
      <c r="C195" s="310"/>
      <c r="D195" s="148"/>
      <c r="E195" s="206" t="str">
        <f>CONCATENATE($F$3,$B$6,F195)</f>
        <v>11ČP  06.1</v>
      </c>
      <c r="F195" s="207" t="s">
        <v>5843</v>
      </c>
      <c r="G195" s="187" t="s">
        <v>5844</v>
      </c>
      <c r="H195" s="208" t="s">
        <v>24</v>
      </c>
      <c r="I195" s="631">
        <f>40*0.55*1.1</f>
        <v>24.200000000000003</v>
      </c>
      <c r="J195" s="962"/>
      <c r="K195" s="337">
        <f>ROUND(I195*J195,2)</f>
        <v>0</v>
      </c>
    </row>
    <row r="196" spans="1:11" s="84" customFormat="1" x14ac:dyDescent="0.25">
      <c r="A196" s="310"/>
      <c r="B196" s="310"/>
      <c r="C196" s="310"/>
      <c r="D196" s="148"/>
      <c r="E196" s="206"/>
      <c r="F196" s="207"/>
      <c r="G196" s="187"/>
      <c r="H196" s="208"/>
      <c r="I196" s="631"/>
      <c r="J196" s="963"/>
      <c r="K196" s="165"/>
    </row>
    <row r="197" spans="1:11" s="84" customFormat="1" ht="39" x14ac:dyDescent="0.25">
      <c r="A197" s="310"/>
      <c r="B197" s="310"/>
      <c r="C197" s="310"/>
      <c r="D197" s="148"/>
      <c r="E197" s="206" t="str">
        <f>CONCATENATE($F$3,$B$6,F197)</f>
        <v>11ČP  06.2</v>
      </c>
      <c r="F197" s="207" t="s">
        <v>5845</v>
      </c>
      <c r="G197" s="187" t="s">
        <v>5846</v>
      </c>
      <c r="H197" s="208" t="s">
        <v>24</v>
      </c>
      <c r="I197" s="631">
        <f>40*0.12</f>
        <v>4.8</v>
      </c>
      <c r="J197" s="962"/>
      <c r="K197" s="337">
        <f>ROUND(I197*J197,2)</f>
        <v>0</v>
      </c>
    </row>
    <row r="198" spans="1:11" s="84" customFormat="1" x14ac:dyDescent="0.25">
      <c r="A198" s="310"/>
      <c r="B198" s="310"/>
      <c r="C198" s="310"/>
      <c r="D198" s="148"/>
      <c r="E198" s="206"/>
      <c r="F198" s="207"/>
      <c r="G198" s="187"/>
      <c r="H198" s="208"/>
      <c r="I198" s="631"/>
      <c r="J198" s="963"/>
      <c r="K198" s="165"/>
    </row>
    <row r="199" spans="1:11" s="84" customFormat="1" x14ac:dyDescent="0.25">
      <c r="A199" s="310"/>
      <c r="B199" s="310"/>
      <c r="C199" s="310"/>
      <c r="D199" s="148"/>
      <c r="E199" s="206" t="str">
        <f>CONCATENATE($F$3,$B$6,F199)</f>
        <v>11ČP  06.3</v>
      </c>
      <c r="F199" s="207" t="s">
        <v>5847</v>
      </c>
      <c r="G199" s="201" t="s">
        <v>5848</v>
      </c>
      <c r="H199" s="208" t="s">
        <v>33</v>
      </c>
      <c r="I199" s="611">
        <v>26</v>
      </c>
      <c r="J199" s="962"/>
      <c r="K199" s="337">
        <f>ROUND(I199*J199,2)</f>
        <v>0</v>
      </c>
    </row>
    <row r="200" spans="1:11" s="84" customFormat="1" x14ac:dyDescent="0.25">
      <c r="A200" s="310"/>
      <c r="B200" s="310"/>
      <c r="C200" s="310"/>
      <c r="D200" s="148"/>
      <c r="E200" s="206"/>
      <c r="F200" s="207"/>
      <c r="G200" s="201"/>
      <c r="H200" s="208"/>
      <c r="I200" s="611"/>
      <c r="J200" s="963"/>
      <c r="K200" s="165"/>
    </row>
    <row r="201" spans="1:11" s="84" customFormat="1" ht="26.25" x14ac:dyDescent="0.25">
      <c r="A201" s="310"/>
      <c r="B201" s="310"/>
      <c r="C201" s="310"/>
      <c r="D201" s="148"/>
      <c r="E201" s="206" t="str">
        <f>CONCATENATE($F$3,$B$6,F201)</f>
        <v>11ČP  06.4</v>
      </c>
      <c r="F201" s="207" t="s">
        <v>5849</v>
      </c>
      <c r="G201" s="201" t="s">
        <v>5850</v>
      </c>
      <c r="H201" s="208" t="s">
        <v>6</v>
      </c>
      <c r="I201" s="611">
        <v>1</v>
      </c>
      <c r="J201" s="962"/>
      <c r="K201" s="337">
        <f>ROUND(I201*J201,2)</f>
        <v>0</v>
      </c>
    </row>
    <row r="202" spans="1:11" s="84" customFormat="1" x14ac:dyDescent="0.25">
      <c r="A202" s="310"/>
      <c r="B202" s="310"/>
      <c r="C202" s="310"/>
      <c r="D202" s="148"/>
      <c r="E202" s="206"/>
      <c r="F202" s="207"/>
      <c r="G202" s="201"/>
      <c r="H202" s="208"/>
      <c r="I202" s="611"/>
      <c r="J202" s="963"/>
      <c r="K202" s="165"/>
    </row>
    <row r="203" spans="1:11" s="84" customFormat="1" ht="26.25" x14ac:dyDescent="0.25">
      <c r="A203" s="310"/>
      <c r="B203" s="310"/>
      <c r="C203" s="310"/>
      <c r="D203" s="148"/>
      <c r="E203" s="206" t="str">
        <f>CONCATENATE($F$3,$B$6,F203)</f>
        <v>11ČP  06.5</v>
      </c>
      <c r="F203" s="207" t="s">
        <v>5851</v>
      </c>
      <c r="G203" s="201" t="s">
        <v>6088</v>
      </c>
      <c r="H203" s="208" t="s">
        <v>6</v>
      </c>
      <c r="I203" s="611">
        <v>1</v>
      </c>
      <c r="J203" s="962"/>
      <c r="K203" s="337">
        <f>ROUND(I203*J203,2)</f>
        <v>0</v>
      </c>
    </row>
    <row r="204" spans="1:11" s="84" customFormat="1" x14ac:dyDescent="0.25">
      <c r="A204" s="310"/>
      <c r="B204" s="310"/>
      <c r="C204" s="310"/>
      <c r="D204" s="148"/>
      <c r="E204" s="317"/>
      <c r="F204" s="149"/>
      <c r="G204" s="210"/>
      <c r="H204" s="151"/>
      <c r="I204" s="163"/>
      <c r="J204" s="153"/>
      <c r="K204" s="153"/>
    </row>
    <row r="205" spans="1:11" s="84" customFormat="1" ht="15.75" thickBot="1" x14ac:dyDescent="0.3">
      <c r="A205" s="310"/>
      <c r="B205" s="310"/>
      <c r="C205" s="310"/>
      <c r="D205" s="148"/>
      <c r="E205" s="318"/>
      <c r="F205" s="174"/>
      <c r="G205" s="175" t="s">
        <v>5853</v>
      </c>
      <c r="H205" s="176"/>
      <c r="I205" s="557"/>
      <c r="J205" s="960"/>
      <c r="K205" s="177">
        <f>SUM(K195:K203)</f>
        <v>0</v>
      </c>
    </row>
    <row r="206" spans="1:11" s="84" customFormat="1" ht="15.75" thickTop="1" x14ac:dyDescent="0.25">
      <c r="A206" s="310"/>
      <c r="B206" s="310"/>
      <c r="C206" s="310"/>
      <c r="D206" s="148"/>
      <c r="E206" s="319"/>
      <c r="F206" s="179"/>
      <c r="G206" s="180"/>
      <c r="H206" s="181"/>
      <c r="I206" s="193"/>
      <c r="J206" s="961"/>
      <c r="K206" s="183"/>
    </row>
    <row r="207" spans="1:11" s="84" customFormat="1" x14ac:dyDescent="0.25">
      <c r="A207" s="310"/>
      <c r="B207" s="310"/>
      <c r="C207" s="310"/>
      <c r="D207" s="148"/>
      <c r="E207" s="319"/>
      <c r="F207" s="179"/>
      <c r="G207" s="180"/>
      <c r="H207" s="181"/>
      <c r="I207" s="193"/>
      <c r="J207" s="961"/>
      <c r="K207" s="183"/>
    </row>
    <row r="208" spans="1:11" s="84" customFormat="1" x14ac:dyDescent="0.25">
      <c r="A208" s="310"/>
      <c r="B208" s="310"/>
      <c r="C208" s="310"/>
      <c r="D208" s="148"/>
      <c r="E208" s="319"/>
      <c r="F208" s="179"/>
      <c r="G208" s="180"/>
      <c r="H208" s="181"/>
      <c r="I208" s="193"/>
      <c r="J208" s="961"/>
      <c r="K208" s="183"/>
    </row>
    <row r="209" spans="1:11" s="84" customFormat="1" ht="15.75" x14ac:dyDescent="0.25">
      <c r="A209" s="310"/>
      <c r="B209" s="310"/>
      <c r="C209" s="310"/>
      <c r="D209" s="148"/>
      <c r="E209" s="317"/>
      <c r="F209" s="185" t="s">
        <v>5854</v>
      </c>
      <c r="G209" s="185" t="s">
        <v>5855</v>
      </c>
      <c r="H209" s="151"/>
      <c r="I209" s="163"/>
      <c r="J209" s="153"/>
      <c r="K209" s="172"/>
    </row>
    <row r="210" spans="1:11" s="84" customFormat="1" x14ac:dyDescent="0.25">
      <c r="A210" s="310"/>
      <c r="B210" s="310"/>
      <c r="C210" s="310"/>
      <c r="D210" s="148"/>
      <c r="E210" s="319"/>
      <c r="F210" s="179"/>
      <c r="G210" s="180"/>
      <c r="H210" s="181"/>
      <c r="I210" s="193"/>
      <c r="J210" s="961"/>
      <c r="K210" s="184"/>
    </row>
    <row r="211" spans="1:11" s="84" customFormat="1" x14ac:dyDescent="0.25">
      <c r="A211" s="310"/>
      <c r="B211" s="310"/>
      <c r="C211" s="310"/>
      <c r="D211" s="148"/>
      <c r="E211" s="317" t="str">
        <f>CONCATENATE($F$3,$B$6,F211)</f>
        <v>11ČP  07.1</v>
      </c>
      <c r="F211" s="149" t="s">
        <v>5856</v>
      </c>
      <c r="G211" s="239" t="s">
        <v>5857</v>
      </c>
      <c r="H211" s="151" t="s">
        <v>33</v>
      </c>
      <c r="I211" s="163">
        <v>70</v>
      </c>
      <c r="J211" s="164"/>
      <c r="K211" s="337">
        <f>ROUND(I211*J211,2)</f>
        <v>0</v>
      </c>
    </row>
    <row r="212" spans="1:11" s="84" customFormat="1" x14ac:dyDescent="0.25">
      <c r="A212" s="310"/>
      <c r="B212" s="310"/>
      <c r="C212" s="310"/>
      <c r="D212" s="148"/>
      <c r="E212" s="317"/>
      <c r="F212" s="149"/>
      <c r="G212" s="239"/>
      <c r="H212" s="151"/>
      <c r="I212" s="163"/>
      <c r="J212" s="153"/>
      <c r="K212" s="153"/>
    </row>
    <row r="213" spans="1:11" s="84" customFormat="1" ht="26.25" x14ac:dyDescent="0.25">
      <c r="A213" s="310"/>
      <c r="B213" s="310"/>
      <c r="C213" s="310"/>
      <c r="D213" s="148"/>
      <c r="E213" s="317" t="str">
        <f>CONCATENATE($F$3,$B$6,F213)</f>
        <v>11ČP  07.2</v>
      </c>
      <c r="F213" s="149" t="s">
        <v>5858</v>
      </c>
      <c r="G213" s="166" t="s">
        <v>5859</v>
      </c>
      <c r="H213" s="169" t="s">
        <v>14</v>
      </c>
      <c r="I213" s="163">
        <v>1</v>
      </c>
      <c r="J213" s="167"/>
      <c r="K213" s="337">
        <f>ROUND(I213*J213,2)</f>
        <v>0</v>
      </c>
    </row>
    <row r="214" spans="1:11" s="84" customFormat="1" x14ac:dyDescent="0.25">
      <c r="A214" s="310"/>
      <c r="B214" s="310"/>
      <c r="C214" s="310"/>
      <c r="D214" s="148"/>
      <c r="E214" s="317"/>
      <c r="F214" s="149"/>
      <c r="G214" s="166"/>
      <c r="H214" s="169"/>
      <c r="I214" s="163"/>
      <c r="J214" s="168"/>
      <c r="K214" s="170"/>
    </row>
    <row r="215" spans="1:11" s="84" customFormat="1" ht="26.25" x14ac:dyDescent="0.25">
      <c r="A215" s="310"/>
      <c r="B215" s="310"/>
      <c r="C215" s="310"/>
      <c r="D215" s="148"/>
      <c r="E215" s="317" t="str">
        <f>CONCATENATE($F$3,$B$6,F215)</f>
        <v>11ČP  07.3</v>
      </c>
      <c r="F215" s="149" t="s">
        <v>5860</v>
      </c>
      <c r="G215" s="166" t="s">
        <v>5861</v>
      </c>
      <c r="H215" s="169" t="s">
        <v>14</v>
      </c>
      <c r="I215" s="163">
        <v>1</v>
      </c>
      <c r="J215" s="167"/>
      <c r="K215" s="337">
        <f>ROUND(I215*J215,2)</f>
        <v>0</v>
      </c>
    </row>
    <row r="216" spans="1:11" s="84" customFormat="1" x14ac:dyDescent="0.25">
      <c r="A216" s="310"/>
      <c r="B216" s="310"/>
      <c r="C216" s="310"/>
      <c r="D216" s="148"/>
      <c r="E216" s="317"/>
      <c r="F216" s="149"/>
      <c r="G216" s="166"/>
      <c r="H216" s="169"/>
      <c r="I216" s="163"/>
      <c r="J216" s="168"/>
      <c r="K216" s="170"/>
    </row>
    <row r="217" spans="1:11" s="84" customFormat="1" ht="39" x14ac:dyDescent="0.25">
      <c r="A217" s="310"/>
      <c r="B217" s="310"/>
      <c r="C217" s="310"/>
      <c r="D217" s="148"/>
      <c r="E217" s="317" t="str">
        <f>CONCATENATE($F$3,$B$6,F217)</f>
        <v>11ČP  07.4</v>
      </c>
      <c r="F217" s="149" t="s">
        <v>5862</v>
      </c>
      <c r="G217" s="162" t="s">
        <v>5863</v>
      </c>
      <c r="H217" s="169" t="s">
        <v>5679</v>
      </c>
      <c r="I217" s="163">
        <v>3</v>
      </c>
      <c r="J217" s="167"/>
      <c r="K217" s="337">
        <f>ROUND(I217*J217,2)</f>
        <v>0</v>
      </c>
    </row>
    <row r="218" spans="1:11" s="84" customFormat="1" x14ac:dyDescent="0.25">
      <c r="A218" s="310"/>
      <c r="B218" s="310"/>
      <c r="C218" s="310"/>
      <c r="D218" s="148"/>
      <c r="E218" s="317"/>
      <c r="F218" s="149"/>
      <c r="G218" s="166"/>
      <c r="H218" s="151"/>
      <c r="I218" s="629"/>
      <c r="J218" s="153"/>
      <c r="K218" s="153"/>
    </row>
    <row r="219" spans="1:11" s="84" customFormat="1" ht="39" x14ac:dyDescent="0.25">
      <c r="A219" s="310"/>
      <c r="B219" s="310"/>
      <c r="C219" s="310"/>
      <c r="D219" s="148"/>
      <c r="E219" s="206" t="str">
        <f>CONCATENATE($F$3,$B$6,F219)</f>
        <v>11ČP  07.5</v>
      </c>
      <c r="F219" s="200" t="s">
        <v>5864</v>
      </c>
      <c r="G219" s="241" t="s">
        <v>5865</v>
      </c>
      <c r="H219" s="242" t="s">
        <v>14</v>
      </c>
      <c r="I219" s="163">
        <v>1</v>
      </c>
      <c r="J219" s="167"/>
      <c r="K219" s="337">
        <f>ROUND(I219*J219,2)</f>
        <v>0</v>
      </c>
    </row>
    <row r="220" spans="1:11" s="84" customFormat="1" x14ac:dyDescent="0.25">
      <c r="A220" s="310"/>
      <c r="B220" s="310"/>
      <c r="C220" s="310"/>
      <c r="D220" s="148"/>
      <c r="E220" s="206"/>
      <c r="F220" s="200"/>
      <c r="G220" s="241"/>
      <c r="H220" s="242"/>
      <c r="I220" s="565"/>
      <c r="J220" s="168"/>
      <c r="K220" s="170"/>
    </row>
    <row r="221" spans="1:11" s="84" customFormat="1" ht="39" x14ac:dyDescent="0.25">
      <c r="A221" s="310"/>
      <c r="B221" s="310"/>
      <c r="C221" s="310"/>
      <c r="D221" s="148"/>
      <c r="E221" s="206" t="str">
        <f>CONCATENATE($F$3,$B$6,F221)</f>
        <v>11ČP  07.6</v>
      </c>
      <c r="F221" s="200" t="s">
        <v>5866</v>
      </c>
      <c r="G221" s="241" t="s">
        <v>5867</v>
      </c>
      <c r="H221" s="242" t="s">
        <v>14</v>
      </c>
      <c r="I221" s="163">
        <v>1</v>
      </c>
      <c r="J221" s="167"/>
      <c r="K221" s="337">
        <f>ROUND(I221*J221,2)</f>
        <v>0</v>
      </c>
    </row>
    <row r="222" spans="1:11" s="84" customFormat="1" x14ac:dyDescent="0.25">
      <c r="A222" s="310"/>
      <c r="B222" s="310"/>
      <c r="C222" s="310"/>
      <c r="D222" s="148"/>
      <c r="E222" s="317"/>
      <c r="F222" s="149"/>
      <c r="G222" s="166"/>
      <c r="H222" s="169"/>
      <c r="I222" s="163"/>
      <c r="J222" s="240"/>
      <c r="K222" s="170"/>
    </row>
    <row r="223" spans="1:11" s="84" customFormat="1" ht="39" x14ac:dyDescent="0.25">
      <c r="A223" s="310"/>
      <c r="B223" s="310"/>
      <c r="C223" s="310"/>
      <c r="D223" s="148"/>
      <c r="E223" s="317" t="str">
        <f>CONCATENATE($F$3,$B$6,F223)</f>
        <v>11ČP  07.7</v>
      </c>
      <c r="F223" s="149" t="s">
        <v>5868</v>
      </c>
      <c r="G223" s="210" t="s">
        <v>5869</v>
      </c>
      <c r="H223" s="151"/>
      <c r="I223" s="163"/>
      <c r="J223" s="172"/>
      <c r="K223" s="553">
        <f>ROUND((SUM(K211:K215)*0.1),2)</f>
        <v>0</v>
      </c>
    </row>
    <row r="224" spans="1:11" s="84" customFormat="1" x14ac:dyDescent="0.25">
      <c r="A224" s="310"/>
      <c r="B224" s="310"/>
      <c r="C224" s="310"/>
      <c r="D224" s="148"/>
      <c r="E224" s="319"/>
      <c r="F224" s="179"/>
      <c r="G224" s="180"/>
      <c r="H224" s="181"/>
      <c r="I224" s="193"/>
      <c r="J224" s="182"/>
      <c r="K224" s="184"/>
    </row>
    <row r="225" spans="1:11" s="84" customFormat="1" ht="15.75" thickBot="1" x14ac:dyDescent="0.3">
      <c r="A225" s="310"/>
      <c r="B225" s="310"/>
      <c r="C225" s="310"/>
      <c r="D225" s="148"/>
      <c r="E225" s="318"/>
      <c r="F225" s="173"/>
      <c r="G225" s="175" t="s">
        <v>5870</v>
      </c>
      <c r="H225" s="243"/>
      <c r="I225" s="566"/>
      <c r="J225" s="244"/>
      <c r="K225" s="177">
        <f>SUM(K211:K223)</f>
        <v>0</v>
      </c>
    </row>
    <row r="226" spans="1:11" s="84" customFormat="1" ht="15.75" thickTop="1" x14ac:dyDescent="0.25">
      <c r="A226" s="310"/>
      <c r="B226" s="310"/>
      <c r="C226" s="310"/>
      <c r="D226" s="148"/>
      <c r="E226" s="341"/>
      <c r="F226" s="342"/>
      <c r="G226" s="343"/>
      <c r="H226" s="344"/>
      <c r="I226" s="636"/>
      <c r="J226" s="345"/>
      <c r="K226" s="345"/>
    </row>
    <row r="227" spans="1:11" s="84" customFormat="1" ht="18.75" x14ac:dyDescent="0.25">
      <c r="A227" s="310"/>
      <c r="B227" s="310"/>
      <c r="C227" s="310"/>
      <c r="D227" s="148"/>
      <c r="E227" s="304"/>
      <c r="F227" s="305"/>
      <c r="G227" s="306"/>
      <c r="H227" s="307"/>
      <c r="I227" s="637"/>
      <c r="J227" s="346"/>
      <c r="K227" s="247"/>
    </row>
    <row r="228" spans="1:11" s="84" customFormat="1" x14ac:dyDescent="0.25">
      <c r="A228" s="310"/>
      <c r="B228" s="310"/>
      <c r="C228" s="310"/>
      <c r="D228" s="148"/>
      <c r="E228" s="347"/>
      <c r="F228" s="246"/>
      <c r="G228" s="246"/>
      <c r="H228" s="247"/>
      <c r="I228" s="412"/>
      <c r="J228" s="248"/>
      <c r="K228" s="247"/>
    </row>
    <row r="229" spans="1:11" s="84" customFormat="1" x14ac:dyDescent="0.25">
      <c r="A229" s="310"/>
      <c r="B229" s="310"/>
      <c r="C229" s="310"/>
      <c r="D229" s="148"/>
      <c r="E229" s="347"/>
      <c r="F229" s="246"/>
      <c r="G229" s="246"/>
      <c r="H229" s="247"/>
      <c r="I229" s="412"/>
      <c r="J229" s="248"/>
      <c r="K229" s="247"/>
    </row>
    <row r="230" spans="1:11" s="84" customFormat="1" ht="18" x14ac:dyDescent="0.25">
      <c r="A230" s="310"/>
      <c r="B230" s="310"/>
      <c r="C230" s="310"/>
      <c r="D230" s="148"/>
      <c r="E230" s="317"/>
      <c r="F230" s="185" t="s">
        <v>5871</v>
      </c>
      <c r="G230" s="249" t="s">
        <v>5872</v>
      </c>
      <c r="H230" s="250"/>
      <c r="I230" s="605"/>
      <c r="J230" s="251"/>
      <c r="K230" s="251"/>
    </row>
    <row r="231" spans="1:11" s="84" customFormat="1" x14ac:dyDescent="0.25">
      <c r="A231" s="310"/>
      <c r="B231" s="310"/>
      <c r="C231" s="310"/>
      <c r="D231" s="148"/>
      <c r="E231" s="348"/>
      <c r="F231" s="250"/>
      <c r="G231" s="250"/>
      <c r="H231" s="250"/>
      <c r="I231" s="605"/>
      <c r="J231" s="251"/>
      <c r="K231" s="251"/>
    </row>
    <row r="232" spans="1:11" s="84" customFormat="1" x14ac:dyDescent="0.25">
      <c r="A232" s="310"/>
      <c r="B232" s="310"/>
      <c r="C232" s="310"/>
      <c r="D232" s="148"/>
      <c r="E232" s="348"/>
      <c r="F232" s="250"/>
      <c r="G232" s="254" t="s">
        <v>5873</v>
      </c>
      <c r="H232" s="255" t="s">
        <v>5874</v>
      </c>
      <c r="I232" s="256" t="s">
        <v>5753</v>
      </c>
      <c r="J232" s="257" t="s">
        <v>5875</v>
      </c>
      <c r="K232" s="257" t="s">
        <v>5876</v>
      </c>
    </row>
    <row r="233" spans="1:11" s="84" customFormat="1" x14ac:dyDescent="0.25">
      <c r="A233" s="310"/>
      <c r="B233" s="310"/>
      <c r="C233" s="310"/>
      <c r="D233" s="148"/>
      <c r="E233" s="348"/>
      <c r="F233" s="250"/>
      <c r="G233" s="250"/>
      <c r="H233" s="250"/>
      <c r="I233" s="605"/>
      <c r="J233" s="251"/>
      <c r="K233" s="251"/>
    </row>
    <row r="234" spans="1:11" s="84" customFormat="1" ht="48.75" x14ac:dyDescent="0.25">
      <c r="A234" s="310"/>
      <c r="B234" s="310"/>
      <c r="C234" s="310"/>
      <c r="D234" s="148"/>
      <c r="E234" s="348"/>
      <c r="F234" s="250"/>
      <c r="G234" s="258" t="s">
        <v>5877</v>
      </c>
      <c r="H234" s="250"/>
      <c r="I234" s="605"/>
      <c r="J234" s="251"/>
      <c r="K234" s="251"/>
    </row>
    <row r="235" spans="1:11" s="84" customFormat="1" x14ac:dyDescent="0.25">
      <c r="A235" s="310"/>
      <c r="B235" s="310"/>
      <c r="C235" s="310"/>
      <c r="D235" s="148"/>
      <c r="E235" s="348"/>
      <c r="F235" s="250"/>
      <c r="G235" s="259"/>
      <c r="H235" s="250"/>
      <c r="I235" s="605"/>
      <c r="J235" s="251"/>
      <c r="K235" s="251"/>
    </row>
    <row r="236" spans="1:11" s="84" customFormat="1" x14ac:dyDescent="0.25">
      <c r="A236" s="310"/>
      <c r="B236" s="310"/>
      <c r="C236" s="310"/>
      <c r="D236" s="148"/>
      <c r="E236" s="348"/>
      <c r="F236" s="250"/>
      <c r="G236" s="260"/>
      <c r="H236" s="250"/>
      <c r="I236" s="605"/>
      <c r="J236" s="251"/>
      <c r="K236" s="251"/>
    </row>
    <row r="237" spans="1:11" s="84" customFormat="1" x14ac:dyDescent="0.25">
      <c r="A237" s="310"/>
      <c r="B237" s="310"/>
      <c r="C237" s="310"/>
      <c r="D237" s="148"/>
      <c r="E237" s="317"/>
      <c r="F237" s="149" t="s">
        <v>6089</v>
      </c>
      <c r="G237" s="261" t="s">
        <v>5879</v>
      </c>
      <c r="H237" s="262"/>
      <c r="I237" s="606"/>
      <c r="J237" s="263"/>
      <c r="K237" s="263"/>
    </row>
    <row r="238" spans="1:11" s="84" customFormat="1" x14ac:dyDescent="0.25">
      <c r="A238" s="310"/>
      <c r="B238" s="310"/>
      <c r="C238" s="310"/>
      <c r="D238" s="148"/>
      <c r="E238" s="348"/>
      <c r="F238" s="250"/>
      <c r="G238" s="261"/>
      <c r="H238" s="262"/>
      <c r="I238" s="606"/>
      <c r="J238" s="264"/>
      <c r="K238" s="264"/>
    </row>
    <row r="239" spans="1:11" s="84" customFormat="1" ht="26.25" x14ac:dyDescent="0.25">
      <c r="A239" s="310"/>
      <c r="B239" s="310"/>
      <c r="C239" s="310"/>
      <c r="D239" s="148"/>
      <c r="E239" s="348" t="str">
        <f>CONCATENATE($F$3,$B$6,$F$237,F239)</f>
        <v>11ČP  08.1.1.</v>
      </c>
      <c r="F239" s="250" t="s">
        <v>5880</v>
      </c>
      <c r="G239" s="265" t="s">
        <v>5881</v>
      </c>
      <c r="H239" s="266"/>
      <c r="I239" s="498"/>
      <c r="J239" s="267"/>
      <c r="K239" s="267"/>
    </row>
    <row r="240" spans="1:11" s="84" customFormat="1" ht="24.75" x14ac:dyDescent="0.25">
      <c r="A240" s="310"/>
      <c r="B240" s="310"/>
      <c r="C240" s="310"/>
      <c r="D240" s="148"/>
      <c r="E240" s="348"/>
      <c r="F240" s="250"/>
      <c r="G240" s="268" t="s">
        <v>5882</v>
      </c>
      <c r="H240" s="266"/>
      <c r="I240" s="498"/>
      <c r="J240" s="267"/>
      <c r="K240" s="267"/>
    </row>
    <row r="241" spans="1:11" s="84" customFormat="1" x14ac:dyDescent="0.25">
      <c r="A241" s="310"/>
      <c r="B241" s="310"/>
      <c r="C241" s="310"/>
      <c r="D241" s="148"/>
      <c r="E241" s="348"/>
      <c r="F241" s="250"/>
      <c r="G241" s="265" t="s">
        <v>5883</v>
      </c>
      <c r="H241" s="269" t="s">
        <v>113</v>
      </c>
      <c r="I241" s="506">
        <v>35</v>
      </c>
      <c r="J241" s="1056"/>
      <c r="K241" s="349">
        <f t="shared" ref="K241:K250" si="1">ROUND(I241*J241,2)</f>
        <v>0</v>
      </c>
    </row>
    <row r="242" spans="1:11" s="84" customFormat="1" x14ac:dyDescent="0.25">
      <c r="A242" s="310"/>
      <c r="B242" s="310"/>
      <c r="C242" s="310"/>
      <c r="D242" s="148"/>
      <c r="E242" s="348"/>
      <c r="F242" s="250"/>
      <c r="G242" s="265" t="s">
        <v>5884</v>
      </c>
      <c r="H242" s="269" t="s">
        <v>113</v>
      </c>
      <c r="I242" s="506">
        <v>5</v>
      </c>
      <c r="J242" s="1056"/>
      <c r="K242" s="349">
        <f t="shared" si="1"/>
        <v>0</v>
      </c>
    </row>
    <row r="243" spans="1:11" s="84" customFormat="1" x14ac:dyDescent="0.25">
      <c r="A243" s="310"/>
      <c r="B243" s="310"/>
      <c r="C243" s="310"/>
      <c r="D243" s="148"/>
      <c r="E243" s="348"/>
      <c r="F243" s="250"/>
      <c r="G243" s="265" t="s">
        <v>5885</v>
      </c>
      <c r="H243" s="269" t="s">
        <v>113</v>
      </c>
      <c r="I243" s="506">
        <v>10</v>
      </c>
      <c r="J243" s="1056"/>
      <c r="K243" s="349">
        <f t="shared" si="1"/>
        <v>0</v>
      </c>
    </row>
    <row r="244" spans="1:11" s="84" customFormat="1" x14ac:dyDescent="0.25">
      <c r="A244" s="310"/>
      <c r="B244" s="310"/>
      <c r="C244" s="310"/>
      <c r="D244" s="148"/>
      <c r="E244" s="348"/>
      <c r="F244" s="250"/>
      <c r="G244" s="265" t="s">
        <v>5886</v>
      </c>
      <c r="H244" s="269" t="s">
        <v>113</v>
      </c>
      <c r="I244" s="506">
        <v>25</v>
      </c>
      <c r="J244" s="1056"/>
      <c r="K244" s="349">
        <f t="shared" si="1"/>
        <v>0</v>
      </c>
    </row>
    <row r="245" spans="1:11" s="84" customFormat="1" x14ac:dyDescent="0.25">
      <c r="A245" s="310"/>
      <c r="B245" s="310"/>
      <c r="C245" s="310"/>
      <c r="D245" s="148"/>
      <c r="E245" s="348"/>
      <c r="F245" s="250"/>
      <c r="G245" s="265" t="s">
        <v>5887</v>
      </c>
      <c r="H245" s="269" t="s">
        <v>113</v>
      </c>
      <c r="I245" s="506">
        <v>10</v>
      </c>
      <c r="J245" s="1056"/>
      <c r="K245" s="349">
        <f t="shared" si="1"/>
        <v>0</v>
      </c>
    </row>
    <row r="246" spans="1:11" s="84" customFormat="1" x14ac:dyDescent="0.25">
      <c r="A246" s="310"/>
      <c r="B246" s="310"/>
      <c r="C246" s="310"/>
      <c r="D246" s="148"/>
      <c r="E246" s="348"/>
      <c r="F246" s="250"/>
      <c r="G246" s="265" t="s">
        <v>5888</v>
      </c>
      <c r="H246" s="269" t="s">
        <v>113</v>
      </c>
      <c r="I246" s="506">
        <v>10</v>
      </c>
      <c r="J246" s="1056"/>
      <c r="K246" s="349">
        <f t="shared" si="1"/>
        <v>0</v>
      </c>
    </row>
    <row r="247" spans="1:11" s="84" customFormat="1" x14ac:dyDescent="0.25">
      <c r="A247" s="310"/>
      <c r="B247" s="310"/>
      <c r="C247" s="310"/>
      <c r="D247" s="148"/>
      <c r="E247" s="348"/>
      <c r="F247" s="250"/>
      <c r="G247" s="265" t="s">
        <v>5889</v>
      </c>
      <c r="H247" s="269" t="s">
        <v>113</v>
      </c>
      <c r="I247" s="506">
        <v>20</v>
      </c>
      <c r="J247" s="1056"/>
      <c r="K247" s="349">
        <f t="shared" si="1"/>
        <v>0</v>
      </c>
    </row>
    <row r="248" spans="1:11" s="84" customFormat="1" x14ac:dyDescent="0.25">
      <c r="A248" s="310"/>
      <c r="B248" s="310"/>
      <c r="C248" s="310"/>
      <c r="D248" s="148"/>
      <c r="E248" s="348"/>
      <c r="F248" s="250"/>
      <c r="G248" s="265" t="s">
        <v>5890</v>
      </c>
      <c r="H248" s="269" t="s">
        <v>113</v>
      </c>
      <c r="I248" s="506">
        <v>20</v>
      </c>
      <c r="J248" s="1056"/>
      <c r="K248" s="349">
        <f t="shared" si="1"/>
        <v>0</v>
      </c>
    </row>
    <row r="249" spans="1:11" s="84" customFormat="1" x14ac:dyDescent="0.25">
      <c r="A249" s="310"/>
      <c r="B249" s="310"/>
      <c r="C249" s="310"/>
      <c r="D249" s="148"/>
      <c r="E249" s="348"/>
      <c r="F249" s="250"/>
      <c r="G249" s="265" t="s">
        <v>5891</v>
      </c>
      <c r="H249" s="269" t="s">
        <v>113</v>
      </c>
      <c r="I249" s="506">
        <v>5</v>
      </c>
      <c r="J249" s="1056"/>
      <c r="K249" s="349">
        <f t="shared" si="1"/>
        <v>0</v>
      </c>
    </row>
    <row r="250" spans="1:11" s="84" customFormat="1" x14ac:dyDescent="0.25">
      <c r="A250" s="310"/>
      <c r="B250" s="310"/>
      <c r="C250" s="310"/>
      <c r="D250" s="148"/>
      <c r="E250" s="348"/>
      <c r="F250" s="250"/>
      <c r="G250" s="265" t="s">
        <v>5892</v>
      </c>
      <c r="H250" s="269" t="s">
        <v>113</v>
      </c>
      <c r="I250" s="506">
        <v>5</v>
      </c>
      <c r="J250" s="1056"/>
      <c r="K250" s="349">
        <f t="shared" si="1"/>
        <v>0</v>
      </c>
    </row>
    <row r="251" spans="1:11" s="84" customFormat="1" x14ac:dyDescent="0.25">
      <c r="A251" s="310"/>
      <c r="B251" s="310"/>
      <c r="C251" s="310"/>
      <c r="D251" s="148"/>
      <c r="E251" s="348"/>
      <c r="F251" s="250"/>
      <c r="G251" s="270"/>
      <c r="H251" s="271"/>
      <c r="I251" s="607"/>
      <c r="J251" s="1057"/>
      <c r="K251" s="350"/>
    </row>
    <row r="252" spans="1:11" s="84" customFormat="1" ht="39" x14ac:dyDescent="0.25">
      <c r="A252" s="310"/>
      <c r="B252" s="310"/>
      <c r="C252" s="310"/>
      <c r="D252" s="148"/>
      <c r="E252" s="348" t="str">
        <f>CONCATENATE($F$3,$B$6,$F$237,F252)</f>
        <v>11ČP  08.1.2.</v>
      </c>
      <c r="F252" s="250" t="s">
        <v>5893</v>
      </c>
      <c r="G252" s="265" t="s">
        <v>5894</v>
      </c>
      <c r="H252" s="269" t="s">
        <v>6</v>
      </c>
      <c r="I252" s="506">
        <v>8</v>
      </c>
      <c r="J252" s="1056"/>
      <c r="K252" s="349">
        <f>ROUND(I252*J252,2)</f>
        <v>0</v>
      </c>
    </row>
    <row r="253" spans="1:11" s="84" customFormat="1" x14ac:dyDescent="0.25">
      <c r="A253" s="310"/>
      <c r="B253" s="310"/>
      <c r="C253" s="310"/>
      <c r="D253" s="148"/>
      <c r="E253" s="348"/>
      <c r="F253" s="250"/>
      <c r="G253" s="270"/>
      <c r="H253" s="271"/>
      <c r="I253" s="607"/>
      <c r="J253" s="1057"/>
      <c r="K253" s="350"/>
    </row>
    <row r="254" spans="1:11" s="84" customFormat="1" x14ac:dyDescent="0.25">
      <c r="A254" s="310"/>
      <c r="B254" s="310"/>
      <c r="C254" s="310"/>
      <c r="D254" s="148"/>
      <c r="E254" s="348" t="str">
        <f>CONCATENATE($F$3,$B$6,$F$237,F254)</f>
        <v>11ČP  08.1.3.</v>
      </c>
      <c r="F254" s="250" t="s">
        <v>5895</v>
      </c>
      <c r="G254" s="259" t="s">
        <v>5896</v>
      </c>
      <c r="H254" s="269" t="s">
        <v>113</v>
      </c>
      <c r="I254" s="506">
        <v>30</v>
      </c>
      <c r="J254" s="1056"/>
      <c r="K254" s="349">
        <f>ROUND(I254*J254,2)</f>
        <v>0</v>
      </c>
    </row>
    <row r="255" spans="1:11" s="84" customFormat="1" x14ac:dyDescent="0.25">
      <c r="A255" s="310"/>
      <c r="B255" s="310"/>
      <c r="C255" s="310"/>
      <c r="D255" s="148"/>
      <c r="E255" s="348"/>
      <c r="F255" s="250"/>
      <c r="G255" s="270"/>
      <c r="H255" s="271"/>
      <c r="I255" s="607"/>
      <c r="J255" s="1057"/>
      <c r="K255" s="350"/>
    </row>
    <row r="256" spans="1:11" s="84" customFormat="1" ht="26.25" x14ac:dyDescent="0.25">
      <c r="A256" s="310"/>
      <c r="B256" s="310"/>
      <c r="C256" s="310"/>
      <c r="D256" s="148"/>
      <c r="E256" s="348" t="str">
        <f>CONCATENATE($F$3,$B$6,$F$237,F256)</f>
        <v>11ČP  08.1.4.</v>
      </c>
      <c r="F256" s="250" t="s">
        <v>5897</v>
      </c>
      <c r="G256" s="265" t="s">
        <v>5898</v>
      </c>
      <c r="H256" s="266" t="s">
        <v>113</v>
      </c>
      <c r="I256" s="608">
        <v>30</v>
      </c>
      <c r="J256" s="1056"/>
      <c r="K256" s="349">
        <f>ROUND(I256*J256,2)</f>
        <v>0</v>
      </c>
    </row>
    <row r="257" spans="1:11" s="84" customFormat="1" x14ac:dyDescent="0.25">
      <c r="A257" s="310"/>
      <c r="B257" s="310"/>
      <c r="C257" s="310"/>
      <c r="D257" s="148"/>
      <c r="E257" s="348"/>
      <c r="F257" s="250"/>
      <c r="G257" s="259"/>
      <c r="H257" s="269"/>
      <c r="I257" s="500"/>
      <c r="J257" s="1058"/>
      <c r="K257" s="350"/>
    </row>
    <row r="258" spans="1:11" s="84" customFormat="1" x14ac:dyDescent="0.25">
      <c r="A258" s="310"/>
      <c r="B258" s="310"/>
      <c r="C258" s="310"/>
      <c r="D258" s="148"/>
      <c r="E258" s="348" t="str">
        <f>CONCATENATE($F$3,$B$6,$F$237,F258)</f>
        <v>11ČP  08.1.5.</v>
      </c>
      <c r="F258" s="250" t="s">
        <v>5899</v>
      </c>
      <c r="G258" s="259" t="s">
        <v>5900</v>
      </c>
      <c r="H258" s="269" t="s">
        <v>6</v>
      </c>
      <c r="I258" s="506">
        <v>1</v>
      </c>
      <c r="J258" s="1056"/>
      <c r="K258" s="349">
        <f>ROUND(I258*J258,2)</f>
        <v>0</v>
      </c>
    </row>
    <row r="259" spans="1:11" s="84" customFormat="1" x14ac:dyDescent="0.25">
      <c r="A259" s="310"/>
      <c r="B259" s="310"/>
      <c r="C259" s="310"/>
      <c r="D259" s="148"/>
      <c r="E259" s="348"/>
      <c r="F259" s="250"/>
      <c r="G259" s="259"/>
      <c r="H259" s="269"/>
      <c r="I259" s="500"/>
      <c r="J259" s="1058"/>
      <c r="K259" s="350"/>
    </row>
    <row r="260" spans="1:11" s="84" customFormat="1" x14ac:dyDescent="0.25">
      <c r="A260" s="310"/>
      <c r="B260" s="310"/>
      <c r="C260" s="310"/>
      <c r="D260" s="148"/>
      <c r="E260" s="348" t="str">
        <f>CONCATENATE($F$3,$B$6,$F$237,F260)</f>
        <v>11ČP  08.1.6.</v>
      </c>
      <c r="F260" s="250" t="s">
        <v>5901</v>
      </c>
      <c r="G260" s="259" t="s">
        <v>5902</v>
      </c>
      <c r="H260" s="269"/>
      <c r="I260" s="500"/>
      <c r="J260" s="1058"/>
      <c r="K260" s="350"/>
    </row>
    <row r="261" spans="1:11" s="84" customFormat="1" x14ac:dyDescent="0.25">
      <c r="A261" s="310"/>
      <c r="B261" s="310"/>
      <c r="C261" s="310"/>
      <c r="D261" s="148"/>
      <c r="E261" s="348"/>
      <c r="F261" s="250"/>
      <c r="G261" s="259" t="s">
        <v>5903</v>
      </c>
      <c r="H261" s="269" t="s">
        <v>6</v>
      </c>
      <c r="I261" s="506">
        <v>1</v>
      </c>
      <c r="J261" s="1056"/>
      <c r="K261" s="349">
        <f>ROUND(I261*J261,2)</f>
        <v>0</v>
      </c>
    </row>
    <row r="262" spans="1:11" s="84" customFormat="1" x14ac:dyDescent="0.25">
      <c r="A262" s="310"/>
      <c r="B262" s="310"/>
      <c r="C262" s="310"/>
      <c r="D262" s="148"/>
      <c r="E262" s="348"/>
      <c r="F262" s="250"/>
      <c r="G262" s="259" t="s">
        <v>5904</v>
      </c>
      <c r="H262" s="269" t="s">
        <v>6</v>
      </c>
      <c r="I262" s="506">
        <v>2</v>
      </c>
      <c r="J262" s="1056"/>
      <c r="K262" s="349">
        <f>ROUND(I262*J262,2)</f>
        <v>0</v>
      </c>
    </row>
    <row r="263" spans="1:11" s="84" customFormat="1" x14ac:dyDescent="0.25">
      <c r="A263" s="310"/>
      <c r="B263" s="310"/>
      <c r="C263" s="310"/>
      <c r="D263" s="148"/>
      <c r="E263" s="348"/>
      <c r="F263" s="250"/>
      <c r="G263" s="259" t="s">
        <v>5905</v>
      </c>
      <c r="H263" s="269" t="s">
        <v>6</v>
      </c>
      <c r="I263" s="506">
        <v>4</v>
      </c>
      <c r="J263" s="1056"/>
      <c r="K263" s="349">
        <f>ROUND(I263*J263,2)</f>
        <v>0</v>
      </c>
    </row>
    <row r="264" spans="1:11" s="84" customFormat="1" x14ac:dyDescent="0.25">
      <c r="A264" s="310"/>
      <c r="B264" s="310"/>
      <c r="C264" s="310"/>
      <c r="D264" s="148"/>
      <c r="E264" s="348"/>
      <c r="F264" s="250"/>
      <c r="G264" s="259"/>
      <c r="H264" s="269"/>
      <c r="I264" s="500"/>
      <c r="J264" s="1058"/>
      <c r="K264" s="350"/>
    </row>
    <row r="265" spans="1:11" s="84" customFormat="1" ht="26.25" x14ac:dyDescent="0.25">
      <c r="A265" s="310"/>
      <c r="B265" s="310"/>
      <c r="C265" s="310"/>
      <c r="D265" s="148"/>
      <c r="E265" s="348" t="str">
        <f>CONCATENATE($F$3,$B$6,$F$237,F265)</f>
        <v>11ČP  08.1.7.</v>
      </c>
      <c r="F265" s="250" t="s">
        <v>5906</v>
      </c>
      <c r="G265" s="259" t="s">
        <v>5907</v>
      </c>
      <c r="H265" s="269" t="s">
        <v>22</v>
      </c>
      <c r="I265" s="506">
        <v>12</v>
      </c>
      <c r="J265" s="1056"/>
      <c r="K265" s="349">
        <f>ROUND(I265*J265,2)</f>
        <v>0</v>
      </c>
    </row>
    <row r="266" spans="1:11" s="84" customFormat="1" x14ac:dyDescent="0.25">
      <c r="A266" s="310"/>
      <c r="B266" s="310"/>
      <c r="C266" s="310"/>
      <c r="D266" s="148"/>
      <c r="E266" s="348"/>
      <c r="F266" s="250"/>
      <c r="G266" s="259"/>
      <c r="H266" s="269"/>
      <c r="I266" s="500"/>
      <c r="J266" s="1058"/>
      <c r="K266" s="350"/>
    </row>
    <row r="267" spans="1:11" s="84" customFormat="1" ht="26.25" x14ac:dyDescent="0.25">
      <c r="A267" s="310"/>
      <c r="B267" s="310"/>
      <c r="C267" s="310"/>
      <c r="D267" s="148"/>
      <c r="E267" s="348" t="str">
        <f>CONCATENATE($F$3,$B$6,$F$237,F267)</f>
        <v>11ČP  08.1.8.</v>
      </c>
      <c r="F267" s="250" t="s">
        <v>5908</v>
      </c>
      <c r="G267" s="259" t="s">
        <v>5909</v>
      </c>
      <c r="H267" s="269"/>
      <c r="I267" s="500"/>
      <c r="J267" s="1058"/>
      <c r="K267" s="350"/>
    </row>
    <row r="268" spans="1:11" s="84" customFormat="1" x14ac:dyDescent="0.25">
      <c r="A268" s="310"/>
      <c r="B268" s="310"/>
      <c r="C268" s="310"/>
      <c r="D268" s="148"/>
      <c r="E268" s="348"/>
      <c r="F268" s="250"/>
      <c r="G268" s="259" t="s">
        <v>5910</v>
      </c>
      <c r="H268" s="269" t="s">
        <v>6</v>
      </c>
      <c r="I268" s="506">
        <v>1</v>
      </c>
      <c r="J268" s="1056"/>
      <c r="K268" s="349">
        <f>ROUND(I268*J268,2)</f>
        <v>0</v>
      </c>
    </row>
    <row r="269" spans="1:11" s="84" customFormat="1" x14ac:dyDescent="0.25">
      <c r="A269" s="310"/>
      <c r="B269" s="310"/>
      <c r="C269" s="310"/>
      <c r="D269" s="148"/>
      <c r="E269" s="348"/>
      <c r="F269" s="250"/>
      <c r="G269" s="259"/>
      <c r="H269" s="269"/>
      <c r="I269" s="500"/>
      <c r="J269" s="1058"/>
      <c r="K269" s="350"/>
    </row>
    <row r="270" spans="1:11" s="84" customFormat="1" x14ac:dyDescent="0.25">
      <c r="A270" s="310"/>
      <c r="B270" s="310"/>
      <c r="C270" s="310"/>
      <c r="D270" s="148"/>
      <c r="E270" s="348" t="str">
        <f>CONCATENATE($F$3,$B$6,$F$237,F270)</f>
        <v>11ČP  08.1.9.</v>
      </c>
      <c r="F270" s="250" t="s">
        <v>5911</v>
      </c>
      <c r="G270" s="259" t="s">
        <v>5912</v>
      </c>
      <c r="H270" s="269"/>
      <c r="I270" s="500"/>
      <c r="J270" s="1058"/>
      <c r="K270" s="350"/>
    </row>
    <row r="271" spans="1:11" s="84" customFormat="1" x14ac:dyDescent="0.25">
      <c r="A271" s="310"/>
      <c r="B271" s="310"/>
      <c r="C271" s="310"/>
      <c r="D271" s="148"/>
      <c r="E271" s="348"/>
      <c r="F271" s="250"/>
      <c r="G271" s="259" t="s">
        <v>5913</v>
      </c>
      <c r="H271" s="269" t="s">
        <v>6</v>
      </c>
      <c r="I271" s="506">
        <v>1</v>
      </c>
      <c r="J271" s="1056"/>
      <c r="K271" s="349">
        <f>ROUND(I271*J271,2)</f>
        <v>0</v>
      </c>
    </row>
    <row r="272" spans="1:11" s="84" customFormat="1" x14ac:dyDescent="0.25">
      <c r="A272" s="310"/>
      <c r="B272" s="310"/>
      <c r="C272" s="310"/>
      <c r="D272" s="148"/>
      <c r="E272" s="348"/>
      <c r="F272" s="250"/>
      <c r="G272" s="259"/>
      <c r="H272" s="269"/>
      <c r="I272" s="500"/>
      <c r="J272" s="1058"/>
      <c r="K272" s="350"/>
    </row>
    <row r="273" spans="1:11" s="84" customFormat="1" ht="26.25" x14ac:dyDescent="0.25">
      <c r="A273" s="310"/>
      <c r="B273" s="310"/>
      <c r="C273" s="310"/>
      <c r="D273" s="148"/>
      <c r="E273" s="348" t="str">
        <f>CONCATENATE($F$3,$B$6,$F$237,F273)</f>
        <v>11ČP  08.1.10.</v>
      </c>
      <c r="F273" s="250" t="s">
        <v>5914</v>
      </c>
      <c r="G273" s="273" t="s">
        <v>5915</v>
      </c>
      <c r="H273" s="269"/>
      <c r="I273" s="500"/>
      <c r="J273" s="1058"/>
      <c r="K273" s="350"/>
    </row>
    <row r="274" spans="1:11" s="84" customFormat="1" x14ac:dyDescent="0.25">
      <c r="A274" s="310"/>
      <c r="B274" s="310"/>
      <c r="C274" s="310"/>
      <c r="D274" s="148"/>
      <c r="E274" s="348"/>
      <c r="F274" s="250"/>
      <c r="G274" s="265" t="s">
        <v>5916</v>
      </c>
      <c r="H274" s="269" t="s">
        <v>6</v>
      </c>
      <c r="I274" s="506">
        <v>1</v>
      </c>
      <c r="J274" s="1056"/>
      <c r="K274" s="349">
        <f>ROUND(I274*J274,2)</f>
        <v>0</v>
      </c>
    </row>
    <row r="275" spans="1:11" s="84" customFormat="1" x14ac:dyDescent="0.25">
      <c r="A275" s="310"/>
      <c r="B275" s="310"/>
      <c r="C275" s="310"/>
      <c r="D275" s="148"/>
      <c r="E275" s="348"/>
      <c r="F275" s="250"/>
      <c r="G275" s="265" t="s">
        <v>5917</v>
      </c>
      <c r="H275" s="269" t="s">
        <v>6</v>
      </c>
      <c r="I275" s="506">
        <v>1</v>
      </c>
      <c r="J275" s="1056"/>
      <c r="K275" s="349">
        <f>ROUND(I275*J275,2)</f>
        <v>0</v>
      </c>
    </row>
    <row r="276" spans="1:11" s="84" customFormat="1" x14ac:dyDescent="0.25">
      <c r="A276" s="310"/>
      <c r="B276" s="310"/>
      <c r="C276" s="310"/>
      <c r="D276" s="148"/>
      <c r="E276" s="348"/>
      <c r="F276" s="250"/>
      <c r="G276" s="265" t="s">
        <v>5918</v>
      </c>
      <c r="H276" s="269" t="s">
        <v>6</v>
      </c>
      <c r="I276" s="506">
        <v>1</v>
      </c>
      <c r="J276" s="1056"/>
      <c r="K276" s="349">
        <f>ROUND(I276*J276,2)</f>
        <v>0</v>
      </c>
    </row>
    <row r="277" spans="1:11" s="84" customFormat="1" x14ac:dyDescent="0.25">
      <c r="A277" s="310"/>
      <c r="B277" s="310"/>
      <c r="C277" s="310"/>
      <c r="D277" s="148"/>
      <c r="E277" s="348"/>
      <c r="F277" s="250"/>
      <c r="G277" s="259"/>
      <c r="H277" s="269"/>
      <c r="I277" s="500"/>
      <c r="J277" s="1058"/>
      <c r="K277" s="350"/>
    </row>
    <row r="278" spans="1:11" s="84" customFormat="1" ht="26.25" x14ac:dyDescent="0.25">
      <c r="A278" s="310"/>
      <c r="B278" s="310"/>
      <c r="C278" s="310"/>
      <c r="D278" s="148"/>
      <c r="E278" s="348" t="str">
        <f>CONCATENATE($F$3,$B$6,$F$237,F278)</f>
        <v>11ČP  08.1.11.</v>
      </c>
      <c r="F278" s="250" t="s">
        <v>5919</v>
      </c>
      <c r="G278" s="259" t="s">
        <v>5920</v>
      </c>
      <c r="H278" s="269" t="s">
        <v>5921</v>
      </c>
      <c r="I278" s="506">
        <v>1</v>
      </c>
      <c r="J278" s="1056"/>
      <c r="K278" s="349">
        <f>ROUND(I278*J278,2)</f>
        <v>0</v>
      </c>
    </row>
    <row r="279" spans="1:11" s="84" customFormat="1" x14ac:dyDescent="0.25">
      <c r="A279" s="310"/>
      <c r="B279" s="310"/>
      <c r="C279" s="310"/>
      <c r="D279" s="148"/>
      <c r="E279" s="348"/>
      <c r="F279" s="250"/>
      <c r="G279" s="259"/>
      <c r="H279" s="269"/>
      <c r="I279" s="500"/>
      <c r="J279" s="1058"/>
      <c r="K279" s="350"/>
    </row>
    <row r="280" spans="1:11" s="84" customFormat="1" x14ac:dyDescent="0.25">
      <c r="A280" s="310"/>
      <c r="B280" s="310"/>
      <c r="C280" s="310"/>
      <c r="D280" s="148"/>
      <c r="E280" s="348" t="str">
        <f>CONCATENATE($F$3,$B$6,$F$237,F280)</f>
        <v>11ČP  08.1.12.</v>
      </c>
      <c r="F280" s="250" t="s">
        <v>5922</v>
      </c>
      <c r="G280" s="274" t="s">
        <v>5923</v>
      </c>
      <c r="H280" s="266" t="s">
        <v>6</v>
      </c>
      <c r="I280" s="609">
        <v>1</v>
      </c>
      <c r="J280" s="1056"/>
      <c r="K280" s="349">
        <f>ROUND(I280*J280,2)</f>
        <v>0</v>
      </c>
    </row>
    <row r="281" spans="1:11" s="84" customFormat="1" x14ac:dyDescent="0.25">
      <c r="A281" s="310"/>
      <c r="B281" s="310"/>
      <c r="C281" s="310"/>
      <c r="D281" s="148"/>
      <c r="E281" s="348"/>
      <c r="F281" s="250"/>
      <c r="G281" s="259"/>
      <c r="H281" s="269"/>
      <c r="I281" s="500"/>
      <c r="J281" s="1058"/>
      <c r="K281" s="351"/>
    </row>
    <row r="282" spans="1:11" s="84" customFormat="1" x14ac:dyDescent="0.25">
      <c r="A282" s="310"/>
      <c r="B282" s="310"/>
      <c r="C282" s="310"/>
      <c r="D282" s="148"/>
      <c r="E282" s="348"/>
      <c r="F282" s="250"/>
      <c r="G282" s="275" t="s">
        <v>5924</v>
      </c>
      <c r="H282" s="276"/>
      <c r="I282" s="610"/>
      <c r="J282" s="1059"/>
      <c r="K282" s="352">
        <f>SUM(K237:K281)</f>
        <v>0</v>
      </c>
    </row>
    <row r="283" spans="1:11" s="84" customFormat="1" x14ac:dyDescent="0.25">
      <c r="A283" s="310"/>
      <c r="B283" s="310"/>
      <c r="C283" s="310"/>
      <c r="D283" s="148"/>
      <c r="E283" s="348"/>
      <c r="F283" s="250"/>
      <c r="G283" s="259"/>
      <c r="H283" s="269"/>
      <c r="I283" s="500"/>
      <c r="J283" s="1058"/>
      <c r="K283" s="267"/>
    </row>
    <row r="284" spans="1:11" s="84" customFormat="1" x14ac:dyDescent="0.25">
      <c r="A284" s="310"/>
      <c r="B284" s="310"/>
      <c r="C284" s="310"/>
      <c r="D284" s="148"/>
      <c r="E284" s="348"/>
      <c r="F284" s="250"/>
      <c r="G284" s="277"/>
      <c r="H284" s="269"/>
      <c r="I284" s="500"/>
      <c r="J284" s="1058"/>
      <c r="K284" s="267"/>
    </row>
    <row r="285" spans="1:11" s="84" customFormat="1" x14ac:dyDescent="0.25">
      <c r="A285" s="310"/>
      <c r="B285" s="310"/>
      <c r="C285" s="310"/>
      <c r="D285" s="148"/>
      <c r="E285" s="348"/>
      <c r="F285" s="250"/>
      <c r="G285" s="277"/>
      <c r="H285" s="269"/>
      <c r="I285" s="500"/>
      <c r="J285" s="1058"/>
      <c r="K285" s="267"/>
    </row>
    <row r="286" spans="1:11" s="84" customFormat="1" x14ac:dyDescent="0.25">
      <c r="A286" s="310"/>
      <c r="B286" s="310"/>
      <c r="C286" s="310"/>
      <c r="D286" s="148"/>
      <c r="E286" s="317"/>
      <c r="F286" s="149" t="s">
        <v>5925</v>
      </c>
      <c r="G286" s="261" t="s">
        <v>5926</v>
      </c>
      <c r="H286" s="262"/>
      <c r="I286" s="606"/>
      <c r="J286" s="1060"/>
      <c r="K286" s="272"/>
    </row>
    <row r="287" spans="1:11" s="84" customFormat="1" x14ac:dyDescent="0.25">
      <c r="A287" s="310"/>
      <c r="B287" s="310"/>
      <c r="C287" s="310"/>
      <c r="D287" s="148"/>
      <c r="E287" s="348"/>
      <c r="F287" s="250"/>
      <c r="G287" s="277"/>
      <c r="H287" s="269"/>
      <c r="I287" s="500"/>
      <c r="J287" s="1058"/>
      <c r="K287" s="267"/>
    </row>
    <row r="288" spans="1:11" s="84" customFormat="1" x14ac:dyDescent="0.25">
      <c r="A288" s="310"/>
      <c r="B288" s="310"/>
      <c r="C288" s="310"/>
      <c r="D288" s="148"/>
      <c r="E288" s="348"/>
      <c r="F288" s="250"/>
      <c r="G288" s="260" t="s">
        <v>5927</v>
      </c>
      <c r="H288" s="278"/>
      <c r="I288" s="611"/>
      <c r="J288" s="1058"/>
      <c r="K288" s="267"/>
    </row>
    <row r="289" spans="1:11" s="84" customFormat="1" x14ac:dyDescent="0.25">
      <c r="A289" s="310"/>
      <c r="B289" s="310"/>
      <c r="C289" s="310"/>
      <c r="D289" s="148"/>
      <c r="E289" s="348"/>
      <c r="F289" s="250"/>
      <c r="G289" s="260" t="s">
        <v>5928</v>
      </c>
      <c r="H289" s="278"/>
      <c r="I289" s="611"/>
      <c r="J289" s="1058"/>
      <c r="K289" s="267"/>
    </row>
    <row r="290" spans="1:11" s="84" customFormat="1" x14ac:dyDescent="0.25">
      <c r="A290" s="310"/>
      <c r="B290" s="310"/>
      <c r="C290" s="310"/>
      <c r="D290" s="148"/>
      <c r="E290" s="348"/>
      <c r="F290" s="250"/>
      <c r="G290" s="260" t="s">
        <v>5929</v>
      </c>
      <c r="H290" s="278"/>
      <c r="I290" s="611"/>
      <c r="J290" s="1058"/>
      <c r="K290" s="267"/>
    </row>
    <row r="291" spans="1:11" s="84" customFormat="1" x14ac:dyDescent="0.25">
      <c r="A291" s="310"/>
      <c r="B291" s="310"/>
      <c r="C291" s="310"/>
      <c r="D291" s="148"/>
      <c r="E291" s="348"/>
      <c r="F291" s="250"/>
      <c r="G291" s="260" t="s">
        <v>5930</v>
      </c>
      <c r="H291" s="278"/>
      <c r="I291" s="611"/>
      <c r="J291" s="1058"/>
      <c r="K291" s="267"/>
    </row>
    <row r="292" spans="1:11" s="84" customFormat="1" x14ac:dyDescent="0.25">
      <c r="A292" s="310"/>
      <c r="B292" s="310"/>
      <c r="C292" s="310"/>
      <c r="D292" s="148"/>
      <c r="E292" s="348"/>
      <c r="F292" s="250"/>
      <c r="G292" s="260" t="s">
        <v>5931</v>
      </c>
      <c r="H292" s="278"/>
      <c r="I292" s="611"/>
      <c r="J292" s="1058"/>
      <c r="K292" s="267"/>
    </row>
    <row r="293" spans="1:11" s="84" customFormat="1" x14ac:dyDescent="0.25">
      <c r="A293" s="310"/>
      <c r="B293" s="310"/>
      <c r="C293" s="310"/>
      <c r="D293" s="148"/>
      <c r="E293" s="348"/>
      <c r="F293" s="250"/>
      <c r="G293" s="260" t="s">
        <v>5932</v>
      </c>
      <c r="H293" s="278"/>
      <c r="I293" s="611"/>
      <c r="J293" s="1058"/>
      <c r="K293" s="267"/>
    </row>
    <row r="294" spans="1:11" s="84" customFormat="1" x14ac:dyDescent="0.25">
      <c r="A294" s="310"/>
      <c r="B294" s="310"/>
      <c r="C294" s="310"/>
      <c r="D294" s="148"/>
      <c r="E294" s="348"/>
      <c r="F294" s="250"/>
      <c r="G294" s="260" t="s">
        <v>5933</v>
      </c>
      <c r="H294" s="278"/>
      <c r="I294" s="611"/>
      <c r="J294" s="1058"/>
      <c r="K294" s="267"/>
    </row>
    <row r="295" spans="1:11" s="84" customFormat="1" x14ac:dyDescent="0.25">
      <c r="A295" s="310"/>
      <c r="B295" s="310"/>
      <c r="C295" s="310"/>
      <c r="D295" s="148"/>
      <c r="E295" s="348"/>
      <c r="F295" s="250"/>
      <c r="G295" s="260" t="s">
        <v>5934</v>
      </c>
      <c r="H295" s="278"/>
      <c r="I295" s="611"/>
      <c r="J295" s="1058"/>
      <c r="K295" s="267"/>
    </row>
    <row r="296" spans="1:11" s="84" customFormat="1" ht="24.75" x14ac:dyDescent="0.25">
      <c r="A296" s="310"/>
      <c r="B296" s="310"/>
      <c r="C296" s="310"/>
      <c r="D296" s="148"/>
      <c r="E296" s="348"/>
      <c r="F296" s="250"/>
      <c r="G296" s="260" t="s">
        <v>5935</v>
      </c>
      <c r="H296" s="278"/>
      <c r="I296" s="611"/>
      <c r="J296" s="1058"/>
      <c r="K296" s="267"/>
    </row>
    <row r="297" spans="1:11" s="84" customFormat="1" x14ac:dyDescent="0.25">
      <c r="A297" s="310"/>
      <c r="B297" s="310"/>
      <c r="C297" s="310"/>
      <c r="D297" s="148"/>
      <c r="E297" s="348"/>
      <c r="F297" s="250"/>
      <c r="G297" s="260" t="s">
        <v>5936</v>
      </c>
      <c r="H297" s="278"/>
      <c r="I297" s="611"/>
      <c r="J297" s="1058"/>
      <c r="K297" s="267"/>
    </row>
    <row r="298" spans="1:11" s="84" customFormat="1" x14ac:dyDescent="0.25">
      <c r="A298" s="310"/>
      <c r="B298" s="310"/>
      <c r="C298" s="310"/>
      <c r="D298" s="148"/>
      <c r="E298" s="348"/>
      <c r="F298" s="250"/>
      <c r="G298" s="277"/>
      <c r="H298" s="269"/>
      <c r="I298" s="500"/>
      <c r="J298" s="1058"/>
      <c r="K298" s="267"/>
    </row>
    <row r="299" spans="1:11" s="84" customFormat="1" ht="51.75" x14ac:dyDescent="0.25">
      <c r="A299" s="310"/>
      <c r="B299" s="310"/>
      <c r="C299" s="310"/>
      <c r="D299" s="148"/>
      <c r="E299" s="348" t="str">
        <f>CONCATENATE($F$3,$B$6,$F$286,F299)</f>
        <v>11ČP  08.2.1.</v>
      </c>
      <c r="F299" s="250" t="s">
        <v>5880</v>
      </c>
      <c r="G299" s="259" t="s">
        <v>5937</v>
      </c>
      <c r="H299" s="269" t="s">
        <v>5921</v>
      </c>
      <c r="I299" s="613">
        <v>1</v>
      </c>
      <c r="J299" s="1061"/>
      <c r="K299" s="353">
        <f>ROUND(I299*J299,2)</f>
        <v>0</v>
      </c>
    </row>
    <row r="300" spans="1:11" s="84" customFormat="1" x14ac:dyDescent="0.25">
      <c r="A300" s="310"/>
      <c r="B300" s="310"/>
      <c r="C300" s="310"/>
      <c r="D300" s="148"/>
      <c r="E300" s="348"/>
      <c r="F300" s="250"/>
      <c r="G300" s="259"/>
      <c r="H300" s="269"/>
      <c r="I300" s="613"/>
      <c r="J300" s="1058"/>
      <c r="K300" s="267"/>
    </row>
    <row r="301" spans="1:11" s="84" customFormat="1" x14ac:dyDescent="0.25">
      <c r="A301" s="310"/>
      <c r="B301" s="310"/>
      <c r="C301" s="310"/>
      <c r="D301" s="148"/>
      <c r="E301" s="348"/>
      <c r="F301" s="250"/>
      <c r="G301" s="280" t="s">
        <v>5938</v>
      </c>
      <c r="H301" s="269"/>
      <c r="I301" s="500"/>
      <c r="J301" s="1058"/>
      <c r="K301" s="267"/>
    </row>
    <row r="302" spans="1:11" s="84" customFormat="1" ht="26.25" x14ac:dyDescent="0.25">
      <c r="A302" s="310"/>
      <c r="B302" s="310"/>
      <c r="C302" s="310"/>
      <c r="D302" s="148"/>
      <c r="E302" s="348"/>
      <c r="F302" s="250"/>
      <c r="G302" s="259" t="s">
        <v>5939</v>
      </c>
      <c r="H302" s="269" t="s">
        <v>6</v>
      </c>
      <c r="I302" s="500">
        <v>1</v>
      </c>
      <c r="J302" s="1058"/>
      <c r="K302" s="267"/>
    </row>
    <row r="303" spans="1:11" s="84" customFormat="1" ht="25.5" x14ac:dyDescent="0.25">
      <c r="A303" s="310"/>
      <c r="B303" s="310"/>
      <c r="C303" s="310"/>
      <c r="D303" s="148"/>
      <c r="E303" s="348"/>
      <c r="F303" s="250"/>
      <c r="G303" s="281" t="s">
        <v>5940</v>
      </c>
      <c r="H303" s="269" t="s">
        <v>6</v>
      </c>
      <c r="I303" s="500">
        <v>1</v>
      </c>
      <c r="J303" s="1058"/>
      <c r="K303" s="267"/>
    </row>
    <row r="304" spans="1:11" s="84" customFormat="1" ht="25.5" x14ac:dyDescent="0.25">
      <c r="A304" s="310"/>
      <c r="B304" s="310"/>
      <c r="C304" s="310"/>
      <c r="D304" s="148"/>
      <c r="E304" s="348"/>
      <c r="F304" s="250"/>
      <c r="G304" s="281" t="s">
        <v>5941</v>
      </c>
      <c r="H304" s="269" t="s">
        <v>6</v>
      </c>
      <c r="I304" s="500">
        <v>1</v>
      </c>
      <c r="J304" s="1058"/>
      <c r="K304" s="267"/>
    </row>
    <row r="305" spans="1:11" s="84" customFormat="1" ht="25.5" x14ac:dyDescent="0.25">
      <c r="A305" s="310"/>
      <c r="B305" s="310"/>
      <c r="C305" s="310"/>
      <c r="D305" s="148"/>
      <c r="E305" s="348"/>
      <c r="F305" s="250"/>
      <c r="G305" s="281" t="s">
        <v>5942</v>
      </c>
      <c r="H305" s="269" t="s">
        <v>6</v>
      </c>
      <c r="I305" s="500">
        <v>1</v>
      </c>
      <c r="J305" s="1058"/>
      <c r="K305" s="267"/>
    </row>
    <row r="306" spans="1:11" s="84" customFormat="1" ht="38.25" x14ac:dyDescent="0.25">
      <c r="A306" s="310"/>
      <c r="B306" s="310"/>
      <c r="C306" s="310"/>
      <c r="D306" s="148"/>
      <c r="E306" s="348"/>
      <c r="F306" s="250"/>
      <c r="G306" s="281" t="s">
        <v>5943</v>
      </c>
      <c r="H306" s="269" t="s">
        <v>6</v>
      </c>
      <c r="I306" s="500">
        <v>1</v>
      </c>
      <c r="J306" s="1058"/>
      <c r="K306" s="267"/>
    </row>
    <row r="307" spans="1:11" s="84" customFormat="1" ht="25.5" x14ac:dyDescent="0.25">
      <c r="A307" s="310"/>
      <c r="B307" s="310"/>
      <c r="C307" s="310"/>
      <c r="D307" s="148"/>
      <c r="E307" s="348"/>
      <c r="F307" s="250"/>
      <c r="G307" s="281" t="s">
        <v>5944</v>
      </c>
      <c r="H307" s="269" t="s">
        <v>6</v>
      </c>
      <c r="I307" s="500">
        <v>1</v>
      </c>
      <c r="J307" s="1058"/>
      <c r="K307" s="267"/>
    </row>
    <row r="308" spans="1:11" s="84" customFormat="1" ht="25.5" x14ac:dyDescent="0.25">
      <c r="A308" s="310"/>
      <c r="B308" s="310"/>
      <c r="C308" s="310"/>
      <c r="D308" s="148"/>
      <c r="E308" s="348"/>
      <c r="F308" s="250"/>
      <c r="G308" s="281" t="s">
        <v>5945</v>
      </c>
      <c r="H308" s="269" t="s">
        <v>6</v>
      </c>
      <c r="I308" s="500">
        <v>1</v>
      </c>
      <c r="J308" s="1058"/>
      <c r="K308" s="267"/>
    </row>
    <row r="309" spans="1:11" s="84" customFormat="1" ht="25.5" x14ac:dyDescent="0.25">
      <c r="A309" s="310"/>
      <c r="B309" s="310"/>
      <c r="C309" s="310"/>
      <c r="D309" s="148"/>
      <c r="E309" s="348"/>
      <c r="F309" s="250"/>
      <c r="G309" s="281" t="s">
        <v>5946</v>
      </c>
      <c r="H309" s="269" t="s">
        <v>6</v>
      </c>
      <c r="I309" s="500">
        <v>1</v>
      </c>
      <c r="J309" s="1058"/>
      <c r="K309" s="267"/>
    </row>
    <row r="310" spans="1:11" s="84" customFormat="1" ht="38.25" x14ac:dyDescent="0.25">
      <c r="A310" s="310"/>
      <c r="B310" s="310"/>
      <c r="C310" s="310"/>
      <c r="D310" s="148"/>
      <c r="E310" s="348"/>
      <c r="F310" s="250"/>
      <c r="G310" s="281" t="s">
        <v>5947</v>
      </c>
      <c r="H310" s="269" t="s">
        <v>6</v>
      </c>
      <c r="I310" s="500">
        <v>1</v>
      </c>
      <c r="J310" s="1058"/>
      <c r="K310" s="267"/>
    </row>
    <row r="311" spans="1:11" s="84" customFormat="1" ht="25.5" x14ac:dyDescent="0.25">
      <c r="A311" s="310"/>
      <c r="B311" s="310"/>
      <c r="C311" s="310"/>
      <c r="D311" s="148"/>
      <c r="E311" s="348"/>
      <c r="F311" s="250"/>
      <c r="G311" s="281" t="s">
        <v>5948</v>
      </c>
      <c r="H311" s="269" t="s">
        <v>6</v>
      </c>
      <c r="I311" s="500">
        <v>7</v>
      </c>
      <c r="J311" s="1058"/>
      <c r="K311" s="267"/>
    </row>
    <row r="312" spans="1:11" s="84" customFormat="1" ht="25.5" x14ac:dyDescent="0.25">
      <c r="A312" s="310"/>
      <c r="B312" s="310"/>
      <c r="C312" s="310"/>
      <c r="D312" s="148"/>
      <c r="E312" s="348"/>
      <c r="F312" s="250"/>
      <c r="G312" s="281" t="s">
        <v>5949</v>
      </c>
      <c r="H312" s="269" t="s">
        <v>6</v>
      </c>
      <c r="I312" s="500">
        <v>1</v>
      </c>
      <c r="J312" s="1058"/>
      <c r="K312" s="267"/>
    </row>
    <row r="313" spans="1:11" s="84" customFormat="1" ht="25.5" x14ac:dyDescent="0.25">
      <c r="A313" s="310"/>
      <c r="B313" s="310"/>
      <c r="C313" s="310"/>
      <c r="D313" s="148"/>
      <c r="E313" s="348"/>
      <c r="F313" s="250"/>
      <c r="G313" s="281" t="s">
        <v>5950</v>
      </c>
      <c r="H313" s="269" t="s">
        <v>6</v>
      </c>
      <c r="I313" s="500">
        <v>1</v>
      </c>
      <c r="J313" s="1058"/>
      <c r="K313" s="267"/>
    </row>
    <row r="314" spans="1:11" s="84" customFormat="1" x14ac:dyDescent="0.25">
      <c r="A314" s="310"/>
      <c r="B314" s="310"/>
      <c r="C314" s="310"/>
      <c r="D314" s="148"/>
      <c r="E314" s="348"/>
      <c r="F314" s="250"/>
      <c r="G314" s="281" t="s">
        <v>5951</v>
      </c>
      <c r="H314" s="269" t="s">
        <v>6</v>
      </c>
      <c r="I314" s="500">
        <v>1</v>
      </c>
      <c r="J314" s="1058"/>
      <c r="K314" s="267"/>
    </row>
    <row r="315" spans="1:11" s="84" customFormat="1" x14ac:dyDescent="0.25">
      <c r="A315" s="310"/>
      <c r="B315" s="310"/>
      <c r="C315" s="310"/>
      <c r="D315" s="148"/>
      <c r="E315" s="348"/>
      <c r="F315" s="250"/>
      <c r="G315" s="281" t="s">
        <v>5952</v>
      </c>
      <c r="H315" s="269" t="s">
        <v>6</v>
      </c>
      <c r="I315" s="500">
        <v>1</v>
      </c>
      <c r="J315" s="1058"/>
      <c r="K315" s="267"/>
    </row>
    <row r="316" spans="1:11" s="84" customFormat="1" x14ac:dyDescent="0.25">
      <c r="A316" s="310"/>
      <c r="B316" s="310"/>
      <c r="C316" s="310"/>
      <c r="D316" s="148"/>
      <c r="E316" s="348"/>
      <c r="F316" s="250"/>
      <c r="G316" s="281" t="s">
        <v>5953</v>
      </c>
      <c r="H316" s="269" t="s">
        <v>6</v>
      </c>
      <c r="I316" s="500">
        <v>1</v>
      </c>
      <c r="J316" s="1058"/>
      <c r="K316" s="267"/>
    </row>
    <row r="317" spans="1:11" s="84" customFormat="1" x14ac:dyDescent="0.25">
      <c r="A317" s="310"/>
      <c r="B317" s="310"/>
      <c r="C317" s="310"/>
      <c r="D317" s="148"/>
      <c r="E317" s="348"/>
      <c r="F317" s="250"/>
      <c r="G317" s="281" t="s">
        <v>5954</v>
      </c>
      <c r="H317" s="269" t="s">
        <v>6</v>
      </c>
      <c r="I317" s="500">
        <v>1</v>
      </c>
      <c r="J317" s="1058"/>
      <c r="K317" s="267"/>
    </row>
    <row r="318" spans="1:11" s="84" customFormat="1" x14ac:dyDescent="0.25">
      <c r="A318" s="310"/>
      <c r="B318" s="310"/>
      <c r="C318" s="310"/>
      <c r="D318" s="148"/>
      <c r="E318" s="348"/>
      <c r="F318" s="250"/>
      <c r="G318" s="281" t="s">
        <v>5955</v>
      </c>
      <c r="H318" s="269" t="s">
        <v>6</v>
      </c>
      <c r="I318" s="500">
        <v>1</v>
      </c>
      <c r="J318" s="1058"/>
      <c r="K318" s="267"/>
    </row>
    <row r="319" spans="1:11" s="84" customFormat="1" x14ac:dyDescent="0.25">
      <c r="A319" s="310"/>
      <c r="B319" s="310"/>
      <c r="C319" s="310"/>
      <c r="D319" s="148"/>
      <c r="E319" s="348"/>
      <c r="F319" s="250"/>
      <c r="G319" s="281" t="s">
        <v>5956</v>
      </c>
      <c r="H319" s="269" t="s">
        <v>6</v>
      </c>
      <c r="I319" s="500">
        <v>1</v>
      </c>
      <c r="J319" s="1058"/>
      <c r="K319" s="267"/>
    </row>
    <row r="320" spans="1:11" s="84" customFormat="1" ht="51" x14ac:dyDescent="0.25">
      <c r="A320" s="310"/>
      <c r="B320" s="310"/>
      <c r="C320" s="310"/>
      <c r="D320" s="148"/>
      <c r="E320" s="348"/>
      <c r="F320" s="250"/>
      <c r="G320" s="281" t="s">
        <v>5957</v>
      </c>
      <c r="H320" s="269" t="s">
        <v>6</v>
      </c>
      <c r="I320" s="500">
        <v>1</v>
      </c>
      <c r="J320" s="1058"/>
      <c r="K320" s="267"/>
    </row>
    <row r="321" spans="1:11" s="84" customFormat="1" x14ac:dyDescent="0.25">
      <c r="A321" s="310"/>
      <c r="B321" s="310"/>
      <c r="C321" s="310"/>
      <c r="D321" s="148"/>
      <c r="E321" s="348"/>
      <c r="F321" s="250"/>
      <c r="G321" s="281" t="s">
        <v>5958</v>
      </c>
      <c r="H321" s="269" t="s">
        <v>6</v>
      </c>
      <c r="I321" s="500">
        <v>1</v>
      </c>
      <c r="J321" s="1058"/>
      <c r="K321" s="267"/>
    </row>
    <row r="322" spans="1:11" s="84" customFormat="1" x14ac:dyDescent="0.25">
      <c r="A322" s="310"/>
      <c r="B322" s="310"/>
      <c r="C322" s="310"/>
      <c r="D322" s="148"/>
      <c r="E322" s="348"/>
      <c r="F322" s="250"/>
      <c r="G322" s="281" t="s">
        <v>5959</v>
      </c>
      <c r="H322" s="269" t="s">
        <v>6</v>
      </c>
      <c r="I322" s="500">
        <v>1</v>
      </c>
      <c r="J322" s="1058"/>
      <c r="K322" s="267"/>
    </row>
    <row r="323" spans="1:11" s="84" customFormat="1" x14ac:dyDescent="0.25">
      <c r="A323" s="310"/>
      <c r="B323" s="310"/>
      <c r="C323" s="310"/>
      <c r="D323" s="148"/>
      <c r="E323" s="348"/>
      <c r="F323" s="250"/>
      <c r="G323" s="281" t="s">
        <v>5960</v>
      </c>
      <c r="H323" s="269" t="s">
        <v>6</v>
      </c>
      <c r="I323" s="500">
        <v>1</v>
      </c>
      <c r="J323" s="1058"/>
      <c r="K323" s="267"/>
    </row>
    <row r="324" spans="1:11" s="84" customFormat="1" x14ac:dyDescent="0.25">
      <c r="A324" s="310"/>
      <c r="B324" s="310"/>
      <c r="C324" s="310"/>
      <c r="D324" s="148"/>
      <c r="E324" s="348"/>
      <c r="F324" s="250"/>
      <c r="G324" s="281" t="s">
        <v>5961</v>
      </c>
      <c r="H324" s="269"/>
      <c r="I324" s="500"/>
      <c r="J324" s="1058"/>
      <c r="K324" s="267"/>
    </row>
    <row r="325" spans="1:11" s="84" customFormat="1" x14ac:dyDescent="0.25">
      <c r="A325" s="310"/>
      <c r="B325" s="310"/>
      <c r="C325" s="310"/>
      <c r="D325" s="148"/>
      <c r="E325" s="348"/>
      <c r="F325" s="250"/>
      <c r="G325" s="281" t="s">
        <v>5962</v>
      </c>
      <c r="H325" s="269"/>
      <c r="I325" s="500"/>
      <c r="J325" s="1058"/>
      <c r="K325" s="267"/>
    </row>
    <row r="326" spans="1:11" s="84" customFormat="1" x14ac:dyDescent="0.25">
      <c r="A326" s="310"/>
      <c r="B326" s="310"/>
      <c r="C326" s="310"/>
      <c r="D326" s="148"/>
      <c r="E326" s="348"/>
      <c r="F326" s="250"/>
      <c r="G326" s="281" t="s">
        <v>5963</v>
      </c>
      <c r="H326" s="269" t="s">
        <v>6</v>
      </c>
      <c r="I326" s="500">
        <v>1</v>
      </c>
      <c r="J326" s="1058"/>
      <c r="K326" s="267"/>
    </row>
    <row r="327" spans="1:11" s="84" customFormat="1" x14ac:dyDescent="0.25">
      <c r="A327" s="310"/>
      <c r="B327" s="310"/>
      <c r="C327" s="310"/>
      <c r="D327" s="148"/>
      <c r="E327" s="348"/>
      <c r="F327" s="250"/>
      <c r="G327" s="281" t="s">
        <v>5964</v>
      </c>
      <c r="H327" s="269" t="s">
        <v>6</v>
      </c>
      <c r="I327" s="500">
        <v>1</v>
      </c>
      <c r="J327" s="1058"/>
      <c r="K327" s="267"/>
    </row>
    <row r="328" spans="1:11" s="84" customFormat="1" x14ac:dyDescent="0.25">
      <c r="A328" s="310"/>
      <c r="B328" s="310"/>
      <c r="C328" s="310"/>
      <c r="D328" s="148"/>
      <c r="E328" s="348"/>
      <c r="F328" s="250"/>
      <c r="G328" s="281" t="s">
        <v>5965</v>
      </c>
      <c r="H328" s="269" t="s">
        <v>6</v>
      </c>
      <c r="I328" s="500">
        <v>1</v>
      </c>
      <c r="J328" s="1058"/>
      <c r="K328" s="267"/>
    </row>
    <row r="329" spans="1:11" s="84" customFormat="1" x14ac:dyDescent="0.25">
      <c r="A329" s="310"/>
      <c r="B329" s="310"/>
      <c r="C329" s="310"/>
      <c r="D329" s="148"/>
      <c r="E329" s="348"/>
      <c r="F329" s="250"/>
      <c r="G329" s="281" t="s">
        <v>5966</v>
      </c>
      <c r="H329" s="269" t="s">
        <v>6</v>
      </c>
      <c r="I329" s="500">
        <v>1</v>
      </c>
      <c r="J329" s="1058"/>
      <c r="K329" s="267"/>
    </row>
    <row r="330" spans="1:11" s="84" customFormat="1" x14ac:dyDescent="0.25">
      <c r="A330" s="310"/>
      <c r="B330" s="310"/>
      <c r="C330" s="310"/>
      <c r="D330" s="148"/>
      <c r="E330" s="348"/>
      <c r="F330" s="250"/>
      <c r="G330" s="281" t="s">
        <v>5967</v>
      </c>
      <c r="H330" s="269" t="s">
        <v>6</v>
      </c>
      <c r="I330" s="500">
        <v>1</v>
      </c>
      <c r="J330" s="1058"/>
      <c r="K330" s="267"/>
    </row>
    <row r="331" spans="1:11" s="84" customFormat="1" x14ac:dyDescent="0.25">
      <c r="A331" s="310"/>
      <c r="B331" s="310"/>
      <c r="C331" s="310"/>
      <c r="D331" s="148"/>
      <c r="E331" s="348"/>
      <c r="F331" s="250"/>
      <c r="G331" s="281" t="s">
        <v>5968</v>
      </c>
      <c r="H331" s="269" t="s">
        <v>6</v>
      </c>
      <c r="I331" s="500">
        <v>1</v>
      </c>
      <c r="J331" s="1058"/>
      <c r="K331" s="267"/>
    </row>
    <row r="332" spans="1:11" s="84" customFormat="1" x14ac:dyDescent="0.25">
      <c r="A332" s="310"/>
      <c r="B332" s="310"/>
      <c r="C332" s="310"/>
      <c r="D332" s="148"/>
      <c r="E332" s="348"/>
      <c r="F332" s="250"/>
      <c r="G332" s="281" t="s">
        <v>5969</v>
      </c>
      <c r="H332" s="269" t="s">
        <v>6</v>
      </c>
      <c r="I332" s="500">
        <v>1</v>
      </c>
      <c r="J332" s="1058"/>
      <c r="K332" s="267"/>
    </row>
    <row r="333" spans="1:11" s="84" customFormat="1" x14ac:dyDescent="0.25">
      <c r="A333" s="310"/>
      <c r="B333" s="310"/>
      <c r="C333" s="310"/>
      <c r="D333" s="148"/>
      <c r="E333" s="348"/>
      <c r="F333" s="250"/>
      <c r="G333" s="281" t="s">
        <v>5970</v>
      </c>
      <c r="H333" s="269" t="s">
        <v>6</v>
      </c>
      <c r="I333" s="500">
        <v>1</v>
      </c>
      <c r="J333" s="1058"/>
      <c r="K333" s="267"/>
    </row>
    <row r="334" spans="1:11" s="84" customFormat="1" x14ac:dyDescent="0.25">
      <c r="A334" s="310"/>
      <c r="B334" s="310"/>
      <c r="C334" s="310"/>
      <c r="D334" s="148"/>
      <c r="E334" s="348"/>
      <c r="F334" s="250"/>
      <c r="G334" s="281" t="s">
        <v>5971</v>
      </c>
      <c r="H334" s="269" t="s">
        <v>6</v>
      </c>
      <c r="I334" s="500">
        <v>1</v>
      </c>
      <c r="J334" s="1058"/>
      <c r="K334" s="267"/>
    </row>
    <row r="335" spans="1:11" s="84" customFormat="1" x14ac:dyDescent="0.25">
      <c r="A335" s="310"/>
      <c r="B335" s="310"/>
      <c r="C335" s="310"/>
      <c r="D335" s="148"/>
      <c r="E335" s="348"/>
      <c r="F335" s="250"/>
      <c r="G335" s="281" t="s">
        <v>5972</v>
      </c>
      <c r="H335" s="269" t="s">
        <v>6</v>
      </c>
      <c r="I335" s="500">
        <v>1</v>
      </c>
      <c r="J335" s="1058"/>
      <c r="K335" s="267"/>
    </row>
    <row r="336" spans="1:11" s="84" customFormat="1" x14ac:dyDescent="0.25">
      <c r="A336" s="310"/>
      <c r="B336" s="310"/>
      <c r="C336" s="310"/>
      <c r="D336" s="148"/>
      <c r="E336" s="348"/>
      <c r="F336" s="250"/>
      <c r="G336" s="281" t="s">
        <v>5973</v>
      </c>
      <c r="H336" s="269" t="s">
        <v>6</v>
      </c>
      <c r="I336" s="500">
        <v>3</v>
      </c>
      <c r="J336" s="1058"/>
      <c r="K336" s="267"/>
    </row>
    <row r="337" spans="1:11" s="84" customFormat="1" x14ac:dyDescent="0.25">
      <c r="A337" s="310"/>
      <c r="B337" s="310"/>
      <c r="C337" s="310"/>
      <c r="D337" s="148"/>
      <c r="E337" s="348"/>
      <c r="F337" s="250"/>
      <c r="G337" s="281"/>
      <c r="H337" s="269"/>
      <c r="I337" s="500"/>
      <c r="J337" s="1058"/>
      <c r="K337" s="267"/>
    </row>
    <row r="338" spans="1:11" s="84" customFormat="1" x14ac:dyDescent="0.25">
      <c r="A338" s="310"/>
      <c r="B338" s="310"/>
      <c r="C338" s="310"/>
      <c r="D338" s="148"/>
      <c r="E338" s="348"/>
      <c r="F338" s="250"/>
      <c r="G338" s="280" t="s">
        <v>5974</v>
      </c>
      <c r="H338" s="282"/>
      <c r="I338" s="513"/>
      <c r="J338" s="1058"/>
      <c r="K338" s="267"/>
    </row>
    <row r="339" spans="1:11" s="84" customFormat="1" x14ac:dyDescent="0.25">
      <c r="A339" s="310"/>
      <c r="B339" s="310"/>
      <c r="C339" s="310"/>
      <c r="D339" s="148"/>
      <c r="E339" s="348"/>
      <c r="F339" s="250"/>
      <c r="G339" s="281" t="s">
        <v>5951</v>
      </c>
      <c r="H339" s="269" t="s">
        <v>6</v>
      </c>
      <c r="I339" s="500">
        <v>1</v>
      </c>
      <c r="J339" s="1058"/>
      <c r="K339" s="267"/>
    </row>
    <row r="340" spans="1:11" s="84" customFormat="1" x14ac:dyDescent="0.25">
      <c r="A340" s="310"/>
      <c r="B340" s="310"/>
      <c r="C340" s="310"/>
      <c r="D340" s="148"/>
      <c r="E340" s="348"/>
      <c r="F340" s="250"/>
      <c r="G340" s="281" t="s">
        <v>5952</v>
      </c>
      <c r="H340" s="269" t="s">
        <v>6</v>
      </c>
      <c r="I340" s="500">
        <v>1</v>
      </c>
      <c r="J340" s="1058"/>
      <c r="K340" s="267"/>
    </row>
    <row r="341" spans="1:11" s="84" customFormat="1" x14ac:dyDescent="0.25">
      <c r="A341" s="310"/>
      <c r="B341" s="310"/>
      <c r="C341" s="310"/>
      <c r="D341" s="148"/>
      <c r="E341" s="348"/>
      <c r="F341" s="250"/>
      <c r="G341" s="281" t="s">
        <v>5953</v>
      </c>
      <c r="H341" s="269" t="s">
        <v>6</v>
      </c>
      <c r="I341" s="500">
        <v>1</v>
      </c>
      <c r="J341" s="1058"/>
      <c r="K341" s="267"/>
    </row>
    <row r="342" spans="1:11" s="84" customFormat="1" x14ac:dyDescent="0.25">
      <c r="A342" s="310"/>
      <c r="B342" s="310"/>
      <c r="C342" s="310"/>
      <c r="D342" s="148"/>
      <c r="E342" s="348"/>
      <c r="F342" s="250"/>
      <c r="G342" s="281" t="s">
        <v>5954</v>
      </c>
      <c r="H342" s="269" t="s">
        <v>6</v>
      </c>
      <c r="I342" s="500">
        <v>1</v>
      </c>
      <c r="J342" s="1058"/>
      <c r="K342" s="267"/>
    </row>
    <row r="343" spans="1:11" s="84" customFormat="1" x14ac:dyDescent="0.25">
      <c r="A343" s="310"/>
      <c r="B343" s="310"/>
      <c r="C343" s="310"/>
      <c r="D343" s="148"/>
      <c r="E343" s="348"/>
      <c r="F343" s="250"/>
      <c r="G343" s="281" t="s">
        <v>5955</v>
      </c>
      <c r="H343" s="269" t="s">
        <v>6</v>
      </c>
      <c r="I343" s="500">
        <v>1</v>
      </c>
      <c r="J343" s="1058"/>
      <c r="K343" s="267"/>
    </row>
    <row r="344" spans="1:11" s="84" customFormat="1" x14ac:dyDescent="0.25">
      <c r="A344" s="310"/>
      <c r="B344" s="310"/>
      <c r="C344" s="310"/>
      <c r="D344" s="148"/>
      <c r="E344" s="348"/>
      <c r="F344" s="250"/>
      <c r="G344" s="281" t="s">
        <v>5956</v>
      </c>
      <c r="H344" s="269" t="s">
        <v>6</v>
      </c>
      <c r="I344" s="500">
        <v>1</v>
      </c>
      <c r="J344" s="1058"/>
      <c r="K344" s="267"/>
    </row>
    <row r="345" spans="1:11" s="84" customFormat="1" ht="25.5" x14ac:dyDescent="0.25">
      <c r="A345" s="310"/>
      <c r="B345" s="310"/>
      <c r="C345" s="310"/>
      <c r="D345" s="148"/>
      <c r="E345" s="348"/>
      <c r="F345" s="250"/>
      <c r="G345" s="281" t="s">
        <v>5975</v>
      </c>
      <c r="H345" s="269" t="s">
        <v>6</v>
      </c>
      <c r="I345" s="500">
        <v>1</v>
      </c>
      <c r="J345" s="1058"/>
      <c r="K345" s="267"/>
    </row>
    <row r="346" spans="1:11" s="84" customFormat="1" ht="25.5" x14ac:dyDescent="0.25">
      <c r="A346" s="310"/>
      <c r="B346" s="310"/>
      <c r="C346" s="310"/>
      <c r="D346" s="148"/>
      <c r="E346" s="348"/>
      <c r="F346" s="250"/>
      <c r="G346" s="280" t="s">
        <v>5976</v>
      </c>
      <c r="H346" s="282" t="s">
        <v>5921</v>
      </c>
      <c r="I346" s="513">
        <v>1</v>
      </c>
      <c r="J346" s="1060"/>
      <c r="K346" s="267"/>
    </row>
    <row r="347" spans="1:11" s="84" customFormat="1" x14ac:dyDescent="0.25">
      <c r="A347" s="310"/>
      <c r="B347" s="310"/>
      <c r="C347" s="310"/>
      <c r="D347" s="148"/>
      <c r="E347" s="348"/>
      <c r="F347" s="250"/>
      <c r="G347" s="283" t="s">
        <v>5977</v>
      </c>
      <c r="H347" s="269" t="s">
        <v>6</v>
      </c>
      <c r="I347" s="506">
        <v>1</v>
      </c>
      <c r="J347" s="1062"/>
      <c r="K347" s="354"/>
    </row>
    <row r="348" spans="1:11" s="84" customFormat="1" x14ac:dyDescent="0.25">
      <c r="A348" s="310"/>
      <c r="B348" s="310"/>
      <c r="C348" s="310"/>
      <c r="D348" s="148"/>
      <c r="E348" s="348"/>
      <c r="F348" s="250"/>
      <c r="G348" s="283"/>
      <c r="H348" s="269"/>
      <c r="I348" s="500"/>
      <c r="J348" s="1063"/>
      <c r="K348" s="355"/>
    </row>
    <row r="349" spans="1:11" s="84" customFormat="1" x14ac:dyDescent="0.25">
      <c r="A349" s="310"/>
      <c r="B349" s="310"/>
      <c r="C349" s="310"/>
      <c r="D349" s="148"/>
      <c r="E349" s="348"/>
      <c r="F349" s="250"/>
      <c r="G349" s="275" t="s">
        <v>5978</v>
      </c>
      <c r="H349" s="276"/>
      <c r="I349" s="610"/>
      <c r="J349" s="1064"/>
      <c r="K349" s="356">
        <f>SUM(K297:K348)</f>
        <v>0</v>
      </c>
    </row>
    <row r="350" spans="1:11" s="84" customFormat="1" x14ac:dyDescent="0.25">
      <c r="A350" s="310"/>
      <c r="B350" s="310"/>
      <c r="C350" s="310"/>
      <c r="D350" s="148"/>
      <c r="E350" s="348"/>
      <c r="F350" s="250"/>
      <c r="G350" s="265"/>
      <c r="H350" s="269"/>
      <c r="I350" s="500"/>
      <c r="J350" s="1058"/>
      <c r="K350" s="357"/>
    </row>
    <row r="351" spans="1:11" s="84" customFormat="1" x14ac:dyDescent="0.25">
      <c r="A351" s="310"/>
      <c r="B351" s="310"/>
      <c r="C351" s="310"/>
      <c r="D351" s="148"/>
      <c r="E351" s="358"/>
      <c r="F351" s="359"/>
      <c r="G351" s="259"/>
      <c r="H351" s="278"/>
      <c r="I351" s="611"/>
      <c r="J351" s="1065"/>
      <c r="K351" s="360"/>
    </row>
    <row r="352" spans="1:11" s="84" customFormat="1" x14ac:dyDescent="0.25">
      <c r="A352" s="310"/>
      <c r="B352" s="310"/>
      <c r="C352" s="310"/>
      <c r="D352" s="148"/>
      <c r="E352" s="317"/>
      <c r="F352" s="149" t="s">
        <v>5979</v>
      </c>
      <c r="G352" s="286" t="s">
        <v>5980</v>
      </c>
      <c r="H352" s="287"/>
      <c r="I352" s="614"/>
      <c r="J352" s="1066"/>
      <c r="K352" s="361"/>
    </row>
    <row r="353" spans="1:11" s="84" customFormat="1" x14ac:dyDescent="0.25">
      <c r="A353" s="310"/>
      <c r="B353" s="310"/>
      <c r="C353" s="310"/>
      <c r="D353" s="148"/>
      <c r="E353" s="358"/>
      <c r="F353" s="359"/>
      <c r="G353" s="286"/>
      <c r="H353" s="287"/>
      <c r="I353" s="614"/>
      <c r="J353" s="1066"/>
      <c r="K353" s="361"/>
    </row>
    <row r="354" spans="1:11" s="84" customFormat="1" x14ac:dyDescent="0.25">
      <c r="A354" s="310"/>
      <c r="B354" s="310"/>
      <c r="C354" s="310"/>
      <c r="D354" s="148"/>
      <c r="E354" s="358"/>
      <c r="F354" s="214"/>
      <c r="G354" s="289" t="s">
        <v>5981</v>
      </c>
      <c r="H354" s="287"/>
      <c r="I354" s="614"/>
      <c r="J354" s="1066"/>
      <c r="K354" s="361"/>
    </row>
    <row r="355" spans="1:11" s="84" customFormat="1" ht="26.25" x14ac:dyDescent="0.25">
      <c r="A355" s="310"/>
      <c r="B355" s="310"/>
      <c r="C355" s="310"/>
      <c r="D355" s="148"/>
      <c r="E355" s="358"/>
      <c r="F355" s="214"/>
      <c r="G355" s="290" t="s">
        <v>5982</v>
      </c>
      <c r="H355" s="287"/>
      <c r="I355" s="614"/>
      <c r="J355" s="1066"/>
      <c r="K355" s="361"/>
    </row>
    <row r="356" spans="1:11" s="84" customFormat="1" x14ac:dyDescent="0.25">
      <c r="A356" s="310"/>
      <c r="B356" s="310"/>
      <c r="C356" s="310"/>
      <c r="D356" s="148"/>
      <c r="E356" s="358"/>
      <c r="F356" s="214"/>
      <c r="G356" s="291" t="s">
        <v>5983</v>
      </c>
      <c r="H356" s="287"/>
      <c r="I356" s="614"/>
      <c r="J356" s="1066"/>
      <c r="K356" s="361"/>
    </row>
    <row r="357" spans="1:11" s="84" customFormat="1" ht="39" x14ac:dyDescent="0.25">
      <c r="A357" s="310"/>
      <c r="B357" s="310"/>
      <c r="C357" s="310"/>
      <c r="D357" s="148"/>
      <c r="E357" s="358"/>
      <c r="F357" s="214"/>
      <c r="G357" s="292" t="s">
        <v>5984</v>
      </c>
      <c r="H357" s="287"/>
      <c r="I357" s="614"/>
      <c r="J357" s="1066"/>
      <c r="K357" s="361"/>
    </row>
    <row r="358" spans="1:11" s="84" customFormat="1" ht="39" x14ac:dyDescent="0.25">
      <c r="A358" s="310"/>
      <c r="B358" s="310"/>
      <c r="C358" s="310"/>
      <c r="D358" s="148"/>
      <c r="E358" s="358"/>
      <c r="F358" s="214"/>
      <c r="G358" s="292" t="s">
        <v>5985</v>
      </c>
      <c r="H358" s="287"/>
      <c r="I358" s="614"/>
      <c r="J358" s="1066"/>
      <c r="K358" s="361"/>
    </row>
    <row r="359" spans="1:11" s="84" customFormat="1" x14ac:dyDescent="0.25">
      <c r="A359" s="310"/>
      <c r="B359" s="310"/>
      <c r="C359" s="310"/>
      <c r="D359" s="148"/>
      <c r="E359" s="358"/>
      <c r="F359" s="214"/>
      <c r="G359" s="291" t="s">
        <v>5986</v>
      </c>
      <c r="H359" s="287"/>
      <c r="I359" s="614"/>
      <c r="J359" s="1066"/>
      <c r="K359" s="361"/>
    </row>
    <row r="360" spans="1:11" s="84" customFormat="1" ht="39" x14ac:dyDescent="0.25">
      <c r="A360" s="310"/>
      <c r="B360" s="310"/>
      <c r="C360" s="310"/>
      <c r="D360" s="148"/>
      <c r="E360" s="358"/>
      <c r="F360" s="214"/>
      <c r="G360" s="292" t="s">
        <v>5987</v>
      </c>
      <c r="H360" s="287"/>
      <c r="I360" s="614"/>
      <c r="J360" s="1066"/>
      <c r="K360" s="361"/>
    </row>
    <row r="361" spans="1:11" s="84" customFormat="1" ht="51.75" x14ac:dyDescent="0.25">
      <c r="A361" s="310"/>
      <c r="B361" s="310"/>
      <c r="C361" s="310"/>
      <c r="D361" s="148"/>
      <c r="E361" s="358"/>
      <c r="F361" s="214"/>
      <c r="G361" s="292" t="s">
        <v>5988</v>
      </c>
      <c r="H361" s="287"/>
      <c r="I361" s="614"/>
      <c r="J361" s="1066"/>
      <c r="K361" s="361"/>
    </row>
    <row r="362" spans="1:11" s="84" customFormat="1" ht="26.25" x14ac:dyDescent="0.25">
      <c r="A362" s="310"/>
      <c r="B362" s="310"/>
      <c r="C362" s="310"/>
      <c r="D362" s="148"/>
      <c r="E362" s="358"/>
      <c r="F362" s="214"/>
      <c r="G362" s="292" t="s">
        <v>5989</v>
      </c>
      <c r="H362" s="287"/>
      <c r="I362" s="614"/>
      <c r="J362" s="1066"/>
      <c r="K362" s="361"/>
    </row>
    <row r="363" spans="1:11" s="84" customFormat="1" x14ac:dyDescent="0.25">
      <c r="A363" s="310"/>
      <c r="B363" s="310"/>
      <c r="C363" s="310"/>
      <c r="D363" s="148"/>
      <c r="E363" s="358"/>
      <c r="F363" s="214"/>
      <c r="G363" s="293"/>
      <c r="H363" s="287"/>
      <c r="I363" s="614"/>
      <c r="J363" s="1066"/>
      <c r="K363" s="361"/>
    </row>
    <row r="364" spans="1:11" s="84" customFormat="1" x14ac:dyDescent="0.25">
      <c r="A364" s="310"/>
      <c r="B364" s="310"/>
      <c r="C364" s="310"/>
      <c r="D364" s="148"/>
      <c r="E364" s="358"/>
      <c r="F364" s="214"/>
      <c r="G364" s="294" t="s">
        <v>5990</v>
      </c>
      <c r="H364" s="287"/>
      <c r="I364" s="614"/>
      <c r="J364" s="1066"/>
      <c r="K364" s="361"/>
    </row>
    <row r="365" spans="1:11" s="84" customFormat="1" ht="128.25" x14ac:dyDescent="0.25">
      <c r="A365" s="310"/>
      <c r="B365" s="310"/>
      <c r="C365" s="310"/>
      <c r="D365" s="148"/>
      <c r="E365" s="358"/>
      <c r="F365" s="214"/>
      <c r="G365" s="293" t="s">
        <v>5991</v>
      </c>
      <c r="H365" s="287"/>
      <c r="I365" s="614"/>
      <c r="J365" s="1066"/>
      <c r="K365" s="361"/>
    </row>
    <row r="366" spans="1:11" s="84" customFormat="1" x14ac:dyDescent="0.25">
      <c r="A366" s="310"/>
      <c r="B366" s="310"/>
      <c r="C366" s="310"/>
      <c r="D366" s="148"/>
      <c r="E366" s="358"/>
      <c r="F366" s="359"/>
      <c r="G366" s="277"/>
      <c r="H366" s="278"/>
      <c r="I366" s="611"/>
      <c r="J366" s="1065"/>
      <c r="K366" s="360"/>
    </row>
    <row r="367" spans="1:11" s="84" customFormat="1" ht="38.25" x14ac:dyDescent="0.25">
      <c r="A367" s="310"/>
      <c r="B367" s="310"/>
      <c r="C367" s="310"/>
      <c r="D367" s="148"/>
      <c r="E367" s="358" t="str">
        <f>CONCATENATE($F$3,$B$6,$F$352,F367)</f>
        <v>11ČP  08.3.1.</v>
      </c>
      <c r="F367" s="359" t="s">
        <v>5880</v>
      </c>
      <c r="G367" s="281" t="s">
        <v>5992</v>
      </c>
      <c r="H367" s="295" t="s">
        <v>5921</v>
      </c>
      <c r="I367" s="615">
        <v>1</v>
      </c>
      <c r="J367" s="1067"/>
      <c r="K367" s="533">
        <f>ROUND(I367*J367,2)</f>
        <v>0</v>
      </c>
    </row>
    <row r="368" spans="1:11" s="84" customFormat="1" x14ac:dyDescent="0.25">
      <c r="A368" s="310"/>
      <c r="B368" s="310"/>
      <c r="C368" s="310"/>
      <c r="D368" s="148"/>
      <c r="E368" s="358"/>
      <c r="F368" s="359"/>
      <c r="G368" s="281"/>
      <c r="H368" s="295"/>
      <c r="I368" s="616"/>
      <c r="J368" s="1065"/>
      <c r="K368" s="360"/>
    </row>
    <row r="369" spans="1:11" s="84" customFormat="1" x14ac:dyDescent="0.25">
      <c r="A369" s="310"/>
      <c r="B369" s="310"/>
      <c r="C369" s="310"/>
      <c r="D369" s="148"/>
      <c r="E369" s="358" t="str">
        <f>CONCATENATE($F$3,$B$6,$F$352,F369)</f>
        <v>11ČP  08.3.2.</v>
      </c>
      <c r="F369" s="359" t="s">
        <v>5893</v>
      </c>
      <c r="G369" s="281" t="s">
        <v>5993</v>
      </c>
      <c r="H369" s="295">
        <v>1</v>
      </c>
      <c r="I369" s="615">
        <v>1</v>
      </c>
      <c r="J369" s="1067"/>
      <c r="K369" s="533">
        <f>ROUND(I369*J369,2)</f>
        <v>0</v>
      </c>
    </row>
    <row r="370" spans="1:11" s="84" customFormat="1" x14ac:dyDescent="0.25">
      <c r="A370" s="310"/>
      <c r="B370" s="310"/>
      <c r="C370" s="310"/>
      <c r="D370" s="148"/>
      <c r="E370" s="358"/>
      <c r="F370" s="359"/>
      <c r="G370" s="281"/>
      <c r="H370" s="295"/>
      <c r="I370" s="616"/>
      <c r="J370" s="1065"/>
      <c r="K370" s="362"/>
    </row>
    <row r="371" spans="1:11" s="84" customFormat="1" x14ac:dyDescent="0.25">
      <c r="A371" s="310"/>
      <c r="B371" s="310"/>
      <c r="C371" s="310"/>
      <c r="D371" s="148"/>
      <c r="E371" s="358" t="str">
        <f>CONCATENATE($F$3,$B$6,$F$352,F371)</f>
        <v>11ČP  08.3.3.</v>
      </c>
      <c r="F371" s="359" t="s">
        <v>5895</v>
      </c>
      <c r="G371" s="281" t="s">
        <v>5994</v>
      </c>
      <c r="H371" s="295">
        <v>1</v>
      </c>
      <c r="I371" s="615">
        <v>1</v>
      </c>
      <c r="J371" s="1067"/>
      <c r="K371" s="533">
        <f>ROUND(I371*J371,2)</f>
        <v>0</v>
      </c>
    </row>
    <row r="372" spans="1:11" s="84" customFormat="1" x14ac:dyDescent="0.25">
      <c r="A372" s="310"/>
      <c r="B372" s="310"/>
      <c r="C372" s="310"/>
      <c r="D372" s="148"/>
      <c r="E372" s="358"/>
      <c r="F372" s="359"/>
      <c r="G372" s="281"/>
      <c r="H372" s="295"/>
      <c r="I372" s="616"/>
      <c r="J372" s="1065"/>
      <c r="K372" s="362"/>
    </row>
    <row r="373" spans="1:11" s="84" customFormat="1" x14ac:dyDescent="0.25">
      <c r="A373" s="310"/>
      <c r="B373" s="310"/>
      <c r="C373" s="310"/>
      <c r="D373" s="148"/>
      <c r="E373" s="358" t="str">
        <f>CONCATENATE($F$3,$B$6,$F$352,F373)</f>
        <v>11ČP  08.3.4.</v>
      </c>
      <c r="F373" s="359" t="s">
        <v>5897</v>
      </c>
      <c r="G373" s="281" t="s">
        <v>5995</v>
      </c>
      <c r="H373" s="295">
        <v>1</v>
      </c>
      <c r="I373" s="615">
        <v>1</v>
      </c>
      <c r="J373" s="1067"/>
      <c r="K373" s="533">
        <f>ROUND(I373*J373,2)</f>
        <v>0</v>
      </c>
    </row>
    <row r="374" spans="1:11" s="84" customFormat="1" x14ac:dyDescent="0.25">
      <c r="A374" s="310"/>
      <c r="B374" s="310"/>
      <c r="C374" s="310"/>
      <c r="D374" s="148"/>
      <c r="E374" s="358"/>
      <c r="F374" s="359"/>
      <c r="G374" s="296"/>
      <c r="H374" s="278"/>
      <c r="I374" s="611"/>
      <c r="J374" s="1065"/>
      <c r="K374" s="362"/>
    </row>
    <row r="375" spans="1:11" s="84" customFormat="1" x14ac:dyDescent="0.25">
      <c r="A375" s="310"/>
      <c r="B375" s="310"/>
      <c r="C375" s="310"/>
      <c r="D375" s="148"/>
      <c r="E375" s="358"/>
      <c r="F375" s="359"/>
      <c r="G375" s="297" t="s">
        <v>5996</v>
      </c>
      <c r="H375" s="298"/>
      <c r="I375" s="617"/>
      <c r="J375" s="1068"/>
      <c r="K375" s="363">
        <f>SUM(K352:K374)</f>
        <v>0</v>
      </c>
    </row>
    <row r="376" spans="1:11" s="84" customFormat="1" x14ac:dyDescent="0.25">
      <c r="A376" s="310"/>
      <c r="B376" s="310"/>
      <c r="C376" s="310"/>
      <c r="D376" s="148"/>
      <c r="E376" s="358"/>
      <c r="F376" s="359"/>
      <c r="G376" s="296"/>
      <c r="H376" s="278"/>
      <c r="I376" s="611"/>
      <c r="J376" s="1065"/>
      <c r="K376" s="362"/>
    </row>
    <row r="377" spans="1:11" s="84" customFormat="1" x14ac:dyDescent="0.25">
      <c r="A377" s="310"/>
      <c r="B377" s="310"/>
      <c r="C377" s="310"/>
      <c r="D377" s="148"/>
      <c r="E377" s="348"/>
      <c r="F377" s="250"/>
      <c r="G377" s="296"/>
      <c r="H377" s="269"/>
      <c r="I377" s="500"/>
      <c r="J377" s="1058"/>
      <c r="K377" s="355"/>
    </row>
    <row r="378" spans="1:11" s="84" customFormat="1" x14ac:dyDescent="0.25">
      <c r="A378" s="310"/>
      <c r="B378" s="310"/>
      <c r="C378" s="310"/>
      <c r="D378" s="148"/>
      <c r="E378" s="348"/>
      <c r="F378" s="250"/>
      <c r="G378" s="265"/>
      <c r="H378" s="269"/>
      <c r="I378" s="500"/>
      <c r="J378" s="1058"/>
      <c r="K378" s="355"/>
    </row>
    <row r="379" spans="1:11" s="84" customFormat="1" x14ac:dyDescent="0.25">
      <c r="A379" s="310"/>
      <c r="B379" s="310"/>
      <c r="C379" s="310"/>
      <c r="D379" s="148"/>
      <c r="E379" s="317"/>
      <c r="F379" s="149" t="s">
        <v>5997</v>
      </c>
      <c r="G379" s="261" t="s">
        <v>5998</v>
      </c>
      <c r="H379" s="262"/>
      <c r="I379" s="606"/>
      <c r="J379" s="1060"/>
      <c r="K379" s="364"/>
    </row>
    <row r="380" spans="1:11" s="84" customFormat="1" x14ac:dyDescent="0.25">
      <c r="A380" s="310"/>
      <c r="B380" s="310"/>
      <c r="C380" s="310"/>
      <c r="D380" s="148"/>
      <c r="E380" s="348"/>
      <c r="F380" s="250"/>
      <c r="G380" s="265"/>
      <c r="H380" s="269"/>
      <c r="I380" s="500"/>
      <c r="J380" s="1058"/>
      <c r="K380" s="355"/>
    </row>
    <row r="381" spans="1:11" s="84" customFormat="1" x14ac:dyDescent="0.25">
      <c r="A381" s="310"/>
      <c r="B381" s="310"/>
      <c r="C381" s="310"/>
      <c r="D381" s="148"/>
      <c r="E381" s="348" t="str">
        <f>CONCATENATE($F$3,$B$6,$F$379,F381)</f>
        <v>11ČP  08.4.1.</v>
      </c>
      <c r="F381" s="250" t="s">
        <v>5880</v>
      </c>
      <c r="G381" s="299" t="s">
        <v>5999</v>
      </c>
      <c r="H381" s="266" t="s">
        <v>113</v>
      </c>
      <c r="I381" s="608">
        <v>30</v>
      </c>
      <c r="J381" s="1069"/>
      <c r="K381" s="354">
        <f>ROUND(I381*J381,2)</f>
        <v>0</v>
      </c>
    </row>
    <row r="382" spans="1:11" s="84" customFormat="1" x14ac:dyDescent="0.25">
      <c r="A382" s="310"/>
      <c r="B382" s="310"/>
      <c r="C382" s="310"/>
      <c r="D382" s="148"/>
      <c r="E382" s="348"/>
      <c r="F382" s="250"/>
      <c r="G382" s="299"/>
      <c r="H382" s="266"/>
      <c r="I382" s="498"/>
      <c r="J382" s="1058"/>
      <c r="K382" s="364"/>
    </row>
    <row r="383" spans="1:11" s="84" customFormat="1" x14ac:dyDescent="0.25">
      <c r="A383" s="310"/>
      <c r="B383" s="310"/>
      <c r="C383" s="310"/>
      <c r="D383" s="148"/>
      <c r="E383" s="348" t="str">
        <f>CONCATENATE($F$3,$B$6,$F$379,F383)</f>
        <v>11ČP  08.4.2.</v>
      </c>
      <c r="F383" s="250" t="s">
        <v>5893</v>
      </c>
      <c r="G383" s="265" t="s">
        <v>6000</v>
      </c>
      <c r="H383" s="266"/>
      <c r="I383" s="498"/>
      <c r="J383" s="1058"/>
      <c r="K383" s="364"/>
    </row>
    <row r="384" spans="1:11" s="84" customFormat="1" x14ac:dyDescent="0.25">
      <c r="A384" s="310"/>
      <c r="B384" s="310"/>
      <c r="C384" s="310"/>
      <c r="D384" s="148"/>
      <c r="E384" s="348"/>
      <c r="F384" s="250"/>
      <c r="G384" s="265" t="s">
        <v>6001</v>
      </c>
      <c r="H384" s="269" t="s">
        <v>113</v>
      </c>
      <c r="I384" s="506">
        <v>15</v>
      </c>
      <c r="J384" s="1069"/>
      <c r="K384" s="354">
        <f>ROUND(I384*J384,2)</f>
        <v>0</v>
      </c>
    </row>
    <row r="385" spans="1:11" s="84" customFormat="1" x14ac:dyDescent="0.25">
      <c r="A385" s="310"/>
      <c r="B385" s="310"/>
      <c r="C385" s="310"/>
      <c r="D385" s="148"/>
      <c r="E385" s="348"/>
      <c r="F385" s="250"/>
      <c r="G385" s="265" t="s">
        <v>6002</v>
      </c>
      <c r="H385" s="269" t="s">
        <v>113</v>
      </c>
      <c r="I385" s="506">
        <v>10</v>
      </c>
      <c r="J385" s="1069"/>
      <c r="K385" s="354">
        <f>ROUND(I385*J385,2)</f>
        <v>0</v>
      </c>
    </row>
    <row r="386" spans="1:11" s="84" customFormat="1" x14ac:dyDescent="0.25">
      <c r="A386" s="310"/>
      <c r="B386" s="310"/>
      <c r="C386" s="310"/>
      <c r="D386" s="148"/>
      <c r="E386" s="348"/>
      <c r="F386" s="250"/>
      <c r="G386" s="265"/>
      <c r="H386" s="269"/>
      <c r="I386" s="500"/>
      <c r="J386" s="1058"/>
      <c r="K386" s="364"/>
    </row>
    <row r="387" spans="1:11" s="84" customFormat="1" ht="26.25" x14ac:dyDescent="0.25">
      <c r="A387" s="310"/>
      <c r="B387" s="310"/>
      <c r="C387" s="310"/>
      <c r="D387" s="148"/>
      <c r="E387" s="348" t="str">
        <f>CONCATENATE($F$3,$B$6,$F$379,F387)</f>
        <v>11ČP  08.4.3.</v>
      </c>
      <c r="F387" s="250" t="s">
        <v>5895</v>
      </c>
      <c r="G387" s="259" t="s">
        <v>6003</v>
      </c>
      <c r="H387" s="269" t="s">
        <v>6</v>
      </c>
      <c r="I387" s="506">
        <v>1</v>
      </c>
      <c r="J387" s="1069"/>
      <c r="K387" s="354">
        <f>ROUND(I387*J387,2)</f>
        <v>0</v>
      </c>
    </row>
    <row r="388" spans="1:11" s="84" customFormat="1" x14ac:dyDescent="0.25">
      <c r="A388" s="310"/>
      <c r="B388" s="310"/>
      <c r="C388" s="310"/>
      <c r="D388" s="148"/>
      <c r="E388" s="348"/>
      <c r="F388" s="250"/>
      <c r="G388" s="265"/>
      <c r="H388" s="266"/>
      <c r="I388" s="498"/>
      <c r="J388" s="1058"/>
      <c r="K388" s="364"/>
    </row>
    <row r="389" spans="1:11" s="84" customFormat="1" ht="26.25" x14ac:dyDescent="0.25">
      <c r="A389" s="310"/>
      <c r="B389" s="310"/>
      <c r="C389" s="310"/>
      <c r="D389" s="148"/>
      <c r="E389" s="348" t="str">
        <f>CONCATENATE($F$3,$B$6,$F$379,F389)</f>
        <v>11ČP  08.4.4.</v>
      </c>
      <c r="F389" s="250" t="s">
        <v>5897</v>
      </c>
      <c r="G389" s="259" t="s">
        <v>6004</v>
      </c>
      <c r="H389" s="269" t="s">
        <v>6</v>
      </c>
      <c r="I389" s="506">
        <v>15</v>
      </c>
      <c r="J389" s="1069"/>
      <c r="K389" s="354">
        <f>ROUND(I389*J389,2)</f>
        <v>0</v>
      </c>
    </row>
    <row r="390" spans="1:11" s="84" customFormat="1" x14ac:dyDescent="0.25">
      <c r="A390" s="310"/>
      <c r="B390" s="310"/>
      <c r="C390" s="310"/>
      <c r="D390" s="148"/>
      <c r="E390" s="348"/>
      <c r="F390" s="250"/>
      <c r="G390" s="259"/>
      <c r="H390" s="269"/>
      <c r="I390" s="500"/>
      <c r="J390" s="1058"/>
      <c r="K390" s="364"/>
    </row>
    <row r="391" spans="1:11" s="84" customFormat="1" x14ac:dyDescent="0.25">
      <c r="A391" s="310"/>
      <c r="B391" s="310"/>
      <c r="C391" s="310"/>
      <c r="D391" s="148"/>
      <c r="E391" s="348" t="str">
        <f>CONCATENATE($F$3,$B$6,$F$379,F391)</f>
        <v>11ČP  08.4.5.</v>
      </c>
      <c r="F391" s="250" t="s">
        <v>5899</v>
      </c>
      <c r="G391" s="265" t="s">
        <v>6005</v>
      </c>
      <c r="H391" s="269" t="s">
        <v>6</v>
      </c>
      <c r="I391" s="506">
        <v>5</v>
      </c>
      <c r="J391" s="1069"/>
      <c r="K391" s="354">
        <f>ROUND(I391*J391,2)</f>
        <v>0</v>
      </c>
    </row>
    <row r="392" spans="1:11" s="84" customFormat="1" x14ac:dyDescent="0.25">
      <c r="A392" s="310"/>
      <c r="B392" s="310"/>
      <c r="C392" s="310"/>
      <c r="D392" s="148"/>
      <c r="E392" s="348"/>
      <c r="F392" s="250"/>
      <c r="G392" s="265"/>
      <c r="H392" s="269"/>
      <c r="I392" s="500"/>
      <c r="J392" s="1058"/>
      <c r="K392" s="364"/>
    </row>
    <row r="393" spans="1:11" s="84" customFormat="1" x14ac:dyDescent="0.25">
      <c r="A393" s="310"/>
      <c r="B393" s="310"/>
      <c r="C393" s="310"/>
      <c r="D393" s="148"/>
      <c r="E393" s="348" t="str">
        <f>CONCATENATE($F$3,$B$6,$F$379,F393)</f>
        <v>11ČP  08.4.6.</v>
      </c>
      <c r="F393" s="250" t="s">
        <v>5901</v>
      </c>
      <c r="G393" s="265" t="s">
        <v>6006</v>
      </c>
      <c r="H393" s="269" t="s">
        <v>6</v>
      </c>
      <c r="I393" s="506">
        <v>8</v>
      </c>
      <c r="J393" s="1069"/>
      <c r="K393" s="354">
        <f>ROUND(I393*J393,2)</f>
        <v>0</v>
      </c>
    </row>
    <row r="394" spans="1:11" s="84" customFormat="1" x14ac:dyDescent="0.25">
      <c r="A394" s="310"/>
      <c r="B394" s="310"/>
      <c r="C394" s="310"/>
      <c r="D394" s="148"/>
      <c r="E394" s="348"/>
      <c r="F394" s="250"/>
      <c r="G394" s="265"/>
      <c r="H394" s="269"/>
      <c r="I394" s="500"/>
      <c r="J394" s="1058"/>
      <c r="K394" s="364"/>
    </row>
    <row r="395" spans="1:11" s="84" customFormat="1" ht="26.25" x14ac:dyDescent="0.25">
      <c r="A395" s="310"/>
      <c r="B395" s="310"/>
      <c r="C395" s="310"/>
      <c r="D395" s="148"/>
      <c r="E395" s="348" t="str">
        <f>CONCATENATE($F$3,$B$6,$F$379,F395)</f>
        <v>11ČP  08.4.7.</v>
      </c>
      <c r="F395" s="250" t="s">
        <v>5906</v>
      </c>
      <c r="G395" s="299" t="s">
        <v>6007</v>
      </c>
      <c r="H395" s="266" t="s">
        <v>6</v>
      </c>
      <c r="I395" s="608">
        <v>6</v>
      </c>
      <c r="J395" s="1069"/>
      <c r="K395" s="354">
        <f>ROUND(I395*J395,2)</f>
        <v>0</v>
      </c>
    </row>
    <row r="396" spans="1:11" s="84" customFormat="1" x14ac:dyDescent="0.25">
      <c r="A396" s="310"/>
      <c r="B396" s="310"/>
      <c r="C396" s="310"/>
      <c r="D396" s="148"/>
      <c r="E396" s="348"/>
      <c r="F396" s="250"/>
      <c r="G396" s="265"/>
      <c r="H396" s="269"/>
      <c r="I396" s="500"/>
      <c r="J396" s="1058"/>
      <c r="K396" s="364"/>
    </row>
    <row r="397" spans="1:11" s="84" customFormat="1" ht="26.25" x14ac:dyDescent="0.25">
      <c r="A397" s="310"/>
      <c r="B397" s="310"/>
      <c r="C397" s="310"/>
      <c r="D397" s="148"/>
      <c r="E397" s="348" t="str">
        <f>CONCATENATE($F$3,$B$6,$F$379,F397)</f>
        <v>11ČP  08.4.8.</v>
      </c>
      <c r="F397" s="250" t="s">
        <v>5908</v>
      </c>
      <c r="G397" s="299" t="s">
        <v>6008</v>
      </c>
      <c r="H397" s="266" t="s">
        <v>6</v>
      </c>
      <c r="I397" s="608">
        <v>6</v>
      </c>
      <c r="J397" s="1069"/>
      <c r="K397" s="354">
        <f>ROUND(I397*J397,2)</f>
        <v>0</v>
      </c>
    </row>
    <row r="398" spans="1:11" s="84" customFormat="1" x14ac:dyDescent="0.25">
      <c r="A398" s="310"/>
      <c r="B398" s="310"/>
      <c r="C398" s="310"/>
      <c r="D398" s="148"/>
      <c r="E398" s="348"/>
      <c r="F398" s="250"/>
      <c r="G398" s="299"/>
      <c r="H398" s="266"/>
      <c r="I398" s="498"/>
      <c r="J398" s="1058"/>
      <c r="K398" s="364"/>
    </row>
    <row r="399" spans="1:11" s="84" customFormat="1" x14ac:dyDescent="0.25">
      <c r="A399" s="310"/>
      <c r="B399" s="310"/>
      <c r="C399" s="310"/>
      <c r="D399" s="148"/>
      <c r="E399" s="348" t="str">
        <f>CONCATENATE($F$3,$B$6,$F$379,F399)</f>
        <v>11ČP  08.4.9.</v>
      </c>
      <c r="F399" s="250" t="s">
        <v>5911</v>
      </c>
      <c r="G399" s="265" t="s">
        <v>6009</v>
      </c>
      <c r="H399" s="266" t="s">
        <v>6</v>
      </c>
      <c r="I399" s="609">
        <v>1</v>
      </c>
      <c r="J399" s="1069"/>
      <c r="K399" s="354">
        <f>ROUND(I399*J399,2)</f>
        <v>0</v>
      </c>
    </row>
    <row r="400" spans="1:11" s="84" customFormat="1" x14ac:dyDescent="0.25">
      <c r="A400" s="310"/>
      <c r="B400" s="310"/>
      <c r="C400" s="310"/>
      <c r="D400" s="148"/>
      <c r="E400" s="348"/>
      <c r="F400" s="250"/>
      <c r="G400" s="274"/>
      <c r="H400" s="274"/>
      <c r="I400" s="618"/>
      <c r="J400" s="1058"/>
      <c r="K400" s="365"/>
    </row>
    <row r="401" spans="1:11" s="84" customFormat="1" x14ac:dyDescent="0.25">
      <c r="A401" s="310"/>
      <c r="B401" s="310"/>
      <c r="C401" s="310"/>
      <c r="D401" s="148"/>
      <c r="E401" s="348"/>
      <c r="F401" s="250"/>
      <c r="G401" s="275" t="s">
        <v>6010</v>
      </c>
      <c r="H401" s="276"/>
      <c r="I401" s="610"/>
      <c r="J401" s="1059"/>
      <c r="K401" s="356">
        <f>SUM(K380:K400)</f>
        <v>0</v>
      </c>
    </row>
    <row r="402" spans="1:11" s="84" customFormat="1" x14ac:dyDescent="0.25">
      <c r="A402" s="310"/>
      <c r="B402" s="310"/>
      <c r="C402" s="310"/>
      <c r="D402" s="148"/>
      <c r="E402" s="348"/>
      <c r="F402" s="250"/>
      <c r="G402" s="250"/>
      <c r="H402" s="274"/>
      <c r="I402" s="605"/>
      <c r="J402" s="1070"/>
      <c r="K402" s="251"/>
    </row>
    <row r="403" spans="1:11" s="84" customFormat="1" ht="15.75" thickBot="1" x14ac:dyDescent="0.3">
      <c r="A403" s="310"/>
      <c r="B403" s="310"/>
      <c r="C403" s="310"/>
      <c r="D403" s="148"/>
      <c r="E403" s="366"/>
      <c r="F403" s="367"/>
      <c r="G403" s="302"/>
      <c r="H403" s="303"/>
      <c r="I403" s="619"/>
      <c r="J403" s="1071"/>
      <c r="K403" s="368"/>
    </row>
    <row r="404" spans="1:11" s="84" customFormat="1" ht="15.75" thickBot="1" x14ac:dyDescent="0.3">
      <c r="A404" s="310"/>
      <c r="B404" s="310"/>
      <c r="C404" s="310"/>
      <c r="D404" s="148"/>
      <c r="E404" s="318"/>
      <c r="F404" s="173"/>
      <c r="G404" s="175" t="s">
        <v>6011</v>
      </c>
      <c r="H404" s="243"/>
      <c r="I404" s="638"/>
      <c r="J404" s="177"/>
      <c r="K404" s="177">
        <f>(K401+K375+K349+K282)</f>
        <v>0</v>
      </c>
    </row>
    <row r="405" spans="1:11" s="84" customFormat="1" ht="15.75" thickTop="1" x14ac:dyDescent="0.25">
      <c r="A405" s="310"/>
      <c r="B405" s="310"/>
      <c r="C405" s="310"/>
      <c r="D405" s="148"/>
      <c r="E405" s="347"/>
      <c r="F405" s="246"/>
      <c r="G405" s="246"/>
      <c r="H405" s="247"/>
      <c r="I405" s="412"/>
      <c r="J405" s="1072"/>
      <c r="K405" s="248"/>
    </row>
    <row r="406" spans="1:11" s="84" customFormat="1" x14ac:dyDescent="0.25">
      <c r="A406" s="310"/>
      <c r="B406" s="310"/>
      <c r="C406" s="310"/>
      <c r="D406" s="148"/>
      <c r="E406" s="252"/>
      <c r="F406" s="253"/>
      <c r="G406" s="250"/>
      <c r="H406" s="250"/>
      <c r="I406" s="605"/>
      <c r="J406" s="1073"/>
      <c r="K406" s="369"/>
    </row>
    <row r="407" spans="1:11" s="84" customFormat="1" x14ac:dyDescent="0.25">
      <c r="A407" s="310"/>
      <c r="B407" s="310"/>
      <c r="C407" s="310"/>
      <c r="D407" s="148"/>
      <c r="E407" s="347"/>
      <c r="F407" s="246"/>
      <c r="G407" s="246"/>
      <c r="H407" s="247"/>
      <c r="I407" s="412"/>
      <c r="J407" s="1072"/>
      <c r="K407" s="248"/>
    </row>
    <row r="408" spans="1:11" s="84" customFormat="1" x14ac:dyDescent="0.25">
      <c r="A408" s="310"/>
      <c r="B408" s="310"/>
      <c r="C408" s="310"/>
      <c r="D408" s="148"/>
      <c r="E408" s="347"/>
      <c r="F408" s="246"/>
      <c r="G408" s="246"/>
      <c r="H408" s="247"/>
      <c r="I408" s="412"/>
      <c r="J408" s="1072"/>
      <c r="K408" s="248"/>
    </row>
    <row r="409" spans="1:11" s="84" customFormat="1" ht="18" x14ac:dyDescent="0.25">
      <c r="A409" s="310"/>
      <c r="B409" s="310"/>
      <c r="C409" s="310"/>
      <c r="D409" s="148"/>
      <c r="E409" s="317"/>
      <c r="F409" s="185" t="s">
        <v>6012</v>
      </c>
      <c r="G409" s="249" t="s">
        <v>6013</v>
      </c>
      <c r="H409" s="250"/>
      <c r="I409" s="605"/>
      <c r="J409" s="1070"/>
      <c r="K409" s="251"/>
    </row>
    <row r="410" spans="1:11" s="84" customFormat="1" x14ac:dyDescent="0.25">
      <c r="A410" s="310"/>
      <c r="B410" s="310"/>
      <c r="C410" s="310"/>
      <c r="D410" s="148"/>
      <c r="E410" s="370"/>
      <c r="F410" s="371"/>
      <c r="G410" s="372"/>
      <c r="H410" s="373"/>
      <c r="I410" s="639"/>
      <c r="J410" s="1074"/>
      <c r="K410" s="374"/>
    </row>
    <row r="411" spans="1:11" s="84" customFormat="1" x14ac:dyDescent="0.25">
      <c r="A411" s="310"/>
      <c r="B411" s="310"/>
      <c r="C411" s="310"/>
      <c r="D411" s="148"/>
      <c r="E411" s="375"/>
      <c r="F411" s="376" t="s">
        <v>6090</v>
      </c>
      <c r="G411" s="377" t="s">
        <v>6014</v>
      </c>
      <c r="H411" s="378"/>
      <c r="I411" s="640"/>
      <c r="J411" s="1075"/>
      <c r="K411" s="379"/>
    </row>
    <row r="412" spans="1:11" s="84" customFormat="1" x14ac:dyDescent="0.25">
      <c r="A412" s="310"/>
      <c r="B412" s="310"/>
      <c r="C412" s="310"/>
      <c r="D412" s="148"/>
      <c r="E412" s="380"/>
      <c r="F412" s="381" t="s">
        <v>6015</v>
      </c>
      <c r="G412" s="382" t="s">
        <v>6016</v>
      </c>
      <c r="H412" s="383" t="s">
        <v>5874</v>
      </c>
      <c r="I412" s="641" t="s">
        <v>5753</v>
      </c>
      <c r="J412" s="1076" t="s">
        <v>5875</v>
      </c>
      <c r="K412" s="383" t="s">
        <v>6017</v>
      </c>
    </row>
    <row r="413" spans="1:11" s="84" customFormat="1" x14ac:dyDescent="0.25">
      <c r="A413" s="310"/>
      <c r="B413" s="310"/>
      <c r="C413" s="310"/>
      <c r="D413" s="148"/>
      <c r="E413" s="384"/>
      <c r="F413" s="385"/>
      <c r="G413" s="386" t="s">
        <v>6018</v>
      </c>
      <c r="H413" s="387"/>
      <c r="I413" s="642"/>
      <c r="J413" s="1077"/>
      <c r="K413" s="388"/>
    </row>
    <row r="414" spans="1:11" s="84" customFormat="1" ht="48" x14ac:dyDescent="0.25">
      <c r="A414" s="310"/>
      <c r="B414" s="310"/>
      <c r="C414" s="310"/>
      <c r="D414" s="148"/>
      <c r="E414" s="389" t="str">
        <f>CONCATENATE($F$3,$B$6,$F$409,$F$411,F414)</f>
        <v>11ČP  09.A.1.1.</v>
      </c>
      <c r="F414" s="390" t="s">
        <v>5880</v>
      </c>
      <c r="G414" s="391" t="s">
        <v>6020</v>
      </c>
      <c r="H414" s="383" t="s">
        <v>6</v>
      </c>
      <c r="I414" s="643">
        <v>1</v>
      </c>
      <c r="J414" s="1078"/>
      <c r="K414" s="392">
        <f>ROUND(I414*J414,2)</f>
        <v>0</v>
      </c>
    </row>
    <row r="415" spans="1:11" s="84" customFormat="1" ht="60" x14ac:dyDescent="0.25">
      <c r="A415" s="310"/>
      <c r="B415" s="310"/>
      <c r="C415" s="310"/>
      <c r="D415" s="148"/>
      <c r="E415" s="389" t="str">
        <f t="shared" ref="E415:E418" si="2">CONCATENATE($F$3,$B$6,$F$409,$F$411,F415)</f>
        <v>11ČP  09.A.1.2.</v>
      </c>
      <c r="F415" s="390" t="s">
        <v>5893</v>
      </c>
      <c r="G415" s="393" t="s">
        <v>6021</v>
      </c>
      <c r="H415" s="383" t="s">
        <v>113</v>
      </c>
      <c r="I415" s="643">
        <v>1</v>
      </c>
      <c r="J415" s="1078"/>
      <c r="K415" s="392">
        <f>ROUND(I415*J415,2)</f>
        <v>0</v>
      </c>
    </row>
    <row r="416" spans="1:11" s="84" customFormat="1" ht="33" customHeight="1" x14ac:dyDescent="0.25">
      <c r="A416" s="310"/>
      <c r="B416" s="310"/>
      <c r="C416" s="310"/>
      <c r="D416" s="148"/>
      <c r="E416" s="389" t="str">
        <f t="shared" si="2"/>
        <v>11ČP  09.A.1.3.</v>
      </c>
      <c r="F416" s="390" t="s">
        <v>5895</v>
      </c>
      <c r="G416" s="394" t="s">
        <v>6022</v>
      </c>
      <c r="H416" s="383" t="s">
        <v>24</v>
      </c>
      <c r="I416" s="643">
        <v>4</v>
      </c>
      <c r="J416" s="1078"/>
      <c r="K416" s="392">
        <f>ROUND(I416*J416,2)</f>
        <v>0</v>
      </c>
    </row>
    <row r="417" spans="1:11" s="84" customFormat="1" x14ac:dyDescent="0.25">
      <c r="A417" s="310"/>
      <c r="B417" s="310"/>
      <c r="C417" s="310"/>
      <c r="D417" s="148"/>
      <c r="E417" s="389" t="str">
        <f t="shared" si="2"/>
        <v>11ČP  09.A.1.4.</v>
      </c>
      <c r="F417" s="390" t="s">
        <v>5897</v>
      </c>
      <c r="G417" s="394" t="s">
        <v>6023</v>
      </c>
      <c r="H417" s="383" t="s">
        <v>33</v>
      </c>
      <c r="I417" s="643">
        <v>15</v>
      </c>
      <c r="J417" s="1078"/>
      <c r="K417" s="392">
        <f>ROUND(I417*J417,2)</f>
        <v>0</v>
      </c>
    </row>
    <row r="418" spans="1:11" s="84" customFormat="1" ht="24" x14ac:dyDescent="0.25">
      <c r="A418" s="310"/>
      <c r="B418" s="310"/>
      <c r="C418" s="310"/>
      <c r="D418" s="148"/>
      <c r="E418" s="389" t="str">
        <f t="shared" si="2"/>
        <v>11ČP  09.A.1.5.</v>
      </c>
      <c r="F418" s="390" t="s">
        <v>5899</v>
      </c>
      <c r="G418" s="394" t="s">
        <v>6024</v>
      </c>
      <c r="H418" s="383" t="s">
        <v>14</v>
      </c>
      <c r="I418" s="643">
        <v>1</v>
      </c>
      <c r="J418" s="1078"/>
      <c r="K418" s="392">
        <f>ROUND(I418*J418,2)</f>
        <v>0</v>
      </c>
    </row>
    <row r="419" spans="1:11" s="84" customFormat="1" x14ac:dyDescent="0.25">
      <c r="A419" s="310"/>
      <c r="B419" s="310"/>
      <c r="C419" s="310"/>
      <c r="D419" s="148"/>
      <c r="E419" s="389"/>
      <c r="F419" s="390"/>
      <c r="G419" s="393"/>
      <c r="H419" s="383"/>
      <c r="I419" s="643"/>
      <c r="J419" s="1079"/>
      <c r="K419" s="395"/>
    </row>
    <row r="420" spans="1:11" s="84" customFormat="1" x14ac:dyDescent="0.25">
      <c r="A420" s="310"/>
      <c r="B420" s="310"/>
      <c r="C420" s="310"/>
      <c r="D420" s="148"/>
      <c r="E420" s="375"/>
      <c r="F420" s="376" t="s">
        <v>6091</v>
      </c>
      <c r="G420" s="377" t="s">
        <v>6025</v>
      </c>
      <c r="H420" s="378"/>
      <c r="I420" s="640"/>
      <c r="J420" s="1075"/>
      <c r="K420" s="379"/>
    </row>
    <row r="421" spans="1:11" s="84" customFormat="1" x14ac:dyDescent="0.25">
      <c r="A421" s="310"/>
      <c r="B421" s="310"/>
      <c r="C421" s="310"/>
      <c r="D421" s="148"/>
      <c r="E421" s="380"/>
      <c r="F421" s="381" t="s">
        <v>6015</v>
      </c>
      <c r="G421" s="382" t="s">
        <v>6016</v>
      </c>
      <c r="H421" s="383" t="s">
        <v>5874</v>
      </c>
      <c r="I421" s="641" t="s">
        <v>5753</v>
      </c>
      <c r="J421" s="1076" t="s">
        <v>5875</v>
      </c>
      <c r="K421" s="383" t="s">
        <v>6017</v>
      </c>
    </row>
    <row r="422" spans="1:11" s="84" customFormat="1" x14ac:dyDescent="0.25">
      <c r="A422" s="310"/>
      <c r="B422" s="310"/>
      <c r="C422" s="310"/>
      <c r="D422" s="148"/>
      <c r="E422" s="389" t="str">
        <f>CONCATENATE($F$3,$B$6,$F$409,$F$420,F422)</f>
        <v>11ČP  09.A.2.1.</v>
      </c>
      <c r="F422" s="390" t="s">
        <v>5880</v>
      </c>
      <c r="G422" s="396" t="s">
        <v>6027</v>
      </c>
      <c r="H422" s="383" t="s">
        <v>113</v>
      </c>
      <c r="I422" s="643">
        <v>5</v>
      </c>
      <c r="J422" s="1078"/>
      <c r="K422" s="392">
        <f>ROUND(I422*J422,2)</f>
        <v>0</v>
      </c>
    </row>
    <row r="423" spans="1:11" s="84" customFormat="1" ht="25.5" x14ac:dyDescent="0.25">
      <c r="A423" s="310"/>
      <c r="B423" s="310"/>
      <c r="C423" s="310"/>
      <c r="D423" s="148"/>
      <c r="E423" s="389" t="str">
        <f>CONCATENATE($F$3,$B$6,$F$409,$F$420,F423)</f>
        <v>11ČP  09.A.2.2.</v>
      </c>
      <c r="F423" s="390" t="s">
        <v>5893</v>
      </c>
      <c r="G423" s="397" t="s">
        <v>6028</v>
      </c>
      <c r="H423" s="383" t="s">
        <v>6</v>
      </c>
      <c r="I423" s="643">
        <v>2</v>
      </c>
      <c r="J423" s="1078"/>
      <c r="K423" s="392">
        <f>ROUND(I423*J423,2)</f>
        <v>0</v>
      </c>
    </row>
    <row r="424" spans="1:11" s="84" customFormat="1" x14ac:dyDescent="0.25">
      <c r="A424" s="310"/>
      <c r="B424" s="310"/>
      <c r="C424" s="310"/>
      <c r="D424" s="148"/>
      <c r="E424" s="389" t="str">
        <f>CONCATENATE($F$3,$B$6,$F$409,$F$420,F424)</f>
        <v>11ČP  09.A.2.3.</v>
      </c>
      <c r="F424" s="390" t="s">
        <v>5895</v>
      </c>
      <c r="G424" s="397" t="s">
        <v>6029</v>
      </c>
      <c r="H424" s="383" t="s">
        <v>6</v>
      </c>
      <c r="I424" s="643">
        <v>8</v>
      </c>
      <c r="J424" s="1078"/>
      <c r="K424" s="392">
        <f>ROUND(I424*J424,2)</f>
        <v>0</v>
      </c>
    </row>
    <row r="425" spans="1:11" s="84" customFormat="1" ht="25.5" x14ac:dyDescent="0.25">
      <c r="A425" s="310"/>
      <c r="B425" s="310"/>
      <c r="C425" s="310"/>
      <c r="D425" s="148"/>
      <c r="E425" s="389" t="str">
        <f>CONCATENATE($F$3,$B$6,$F$409,$F$420,F425)</f>
        <v>11ČP  09.A.2.4.</v>
      </c>
      <c r="F425" s="390" t="s">
        <v>5897</v>
      </c>
      <c r="G425" s="396" t="s">
        <v>6092</v>
      </c>
      <c r="H425" s="383" t="s">
        <v>14</v>
      </c>
      <c r="I425" s="643">
        <v>1</v>
      </c>
      <c r="J425" s="1078"/>
      <c r="K425" s="392">
        <f>ROUND(I425*J425,2)</f>
        <v>0</v>
      </c>
    </row>
    <row r="426" spans="1:11" s="84" customFormat="1" ht="24" x14ac:dyDescent="0.25">
      <c r="A426" s="310"/>
      <c r="B426" s="310"/>
      <c r="C426" s="310"/>
      <c r="D426" s="148"/>
      <c r="E426" s="389" t="str">
        <f>CONCATENATE($F$3,$B$6,$F$409,$F$420,F426)</f>
        <v>11ČP  09.A.2.5.</v>
      </c>
      <c r="F426" s="390" t="s">
        <v>5899</v>
      </c>
      <c r="G426" s="396" t="s">
        <v>6036</v>
      </c>
      <c r="H426" s="383" t="s">
        <v>14</v>
      </c>
      <c r="I426" s="643">
        <v>1</v>
      </c>
      <c r="J426" s="1078"/>
      <c r="K426" s="392">
        <f>ROUND(I426*J426,2)</f>
        <v>0</v>
      </c>
    </row>
    <row r="427" spans="1:11" s="84" customFormat="1" x14ac:dyDescent="0.25">
      <c r="A427" s="310"/>
      <c r="B427" s="310"/>
      <c r="C427" s="310"/>
      <c r="D427" s="148"/>
      <c r="E427" s="389"/>
      <c r="F427" s="390"/>
      <c r="G427" s="308" t="s">
        <v>6037</v>
      </c>
      <c r="H427" s="383"/>
      <c r="I427" s="643"/>
      <c r="J427" s="1079"/>
      <c r="K427" s="392"/>
    </row>
    <row r="428" spans="1:11" s="84" customFormat="1" x14ac:dyDescent="0.25">
      <c r="A428" s="310"/>
      <c r="B428" s="310"/>
      <c r="C428" s="310"/>
      <c r="D428" s="148"/>
      <c r="E428" s="389"/>
      <c r="F428" s="390"/>
      <c r="G428" s="308" t="s">
        <v>6038</v>
      </c>
      <c r="H428" s="383"/>
      <c r="I428" s="643"/>
      <c r="J428" s="1079"/>
      <c r="K428" s="392"/>
    </row>
    <row r="429" spans="1:11" s="84" customFormat="1" x14ac:dyDescent="0.25">
      <c r="A429" s="310"/>
      <c r="B429" s="310"/>
      <c r="C429" s="310"/>
      <c r="D429" s="148"/>
      <c r="E429" s="389"/>
      <c r="F429" s="390"/>
      <c r="G429" s="308" t="s">
        <v>6039</v>
      </c>
      <c r="H429" s="383"/>
      <c r="I429" s="643"/>
      <c r="J429" s="1079"/>
      <c r="K429" s="392"/>
    </row>
    <row r="430" spans="1:11" s="84" customFormat="1" x14ac:dyDescent="0.25">
      <c r="A430" s="310"/>
      <c r="B430" s="310"/>
      <c r="C430" s="310"/>
      <c r="D430" s="148"/>
      <c r="E430" s="389"/>
      <c r="F430" s="390"/>
      <c r="G430" s="308" t="s">
        <v>6040</v>
      </c>
      <c r="H430" s="383"/>
      <c r="I430" s="643"/>
      <c r="J430" s="1079"/>
      <c r="K430" s="392"/>
    </row>
    <row r="431" spans="1:11" s="84" customFormat="1" x14ac:dyDescent="0.25">
      <c r="A431" s="310"/>
      <c r="B431" s="310"/>
      <c r="C431" s="310"/>
      <c r="D431" s="148"/>
      <c r="E431" s="389"/>
      <c r="F431" s="390"/>
      <c r="G431" s="308" t="s">
        <v>6041</v>
      </c>
      <c r="H431" s="383"/>
      <c r="I431" s="643"/>
      <c r="J431" s="1079"/>
      <c r="K431" s="392"/>
    </row>
    <row r="432" spans="1:11" s="84" customFormat="1" x14ac:dyDescent="0.25">
      <c r="A432" s="310"/>
      <c r="B432" s="310"/>
      <c r="C432" s="310"/>
      <c r="D432" s="148"/>
      <c r="E432" s="389"/>
      <c r="F432" s="390"/>
      <c r="G432" s="308" t="s">
        <v>6042</v>
      </c>
      <c r="H432" s="383"/>
      <c r="I432" s="643"/>
      <c r="J432" s="1079"/>
      <c r="K432" s="392"/>
    </row>
    <row r="433" spans="1:11" s="84" customFormat="1" x14ac:dyDescent="0.25">
      <c r="A433" s="310"/>
      <c r="B433" s="310"/>
      <c r="C433" s="310"/>
      <c r="D433" s="148"/>
      <c r="E433" s="389"/>
      <c r="F433" s="390"/>
      <c r="G433" s="308" t="s">
        <v>6043</v>
      </c>
      <c r="H433" s="383"/>
      <c r="I433" s="643"/>
      <c r="J433" s="1079"/>
      <c r="K433" s="392"/>
    </row>
    <row r="434" spans="1:11" s="84" customFormat="1" x14ac:dyDescent="0.25">
      <c r="A434" s="310"/>
      <c r="B434" s="310"/>
      <c r="C434" s="310"/>
      <c r="D434" s="148"/>
      <c r="E434" s="389"/>
      <c r="F434" s="390"/>
      <c r="G434" s="308" t="s">
        <v>6044</v>
      </c>
      <c r="H434" s="383"/>
      <c r="I434" s="643"/>
      <c r="J434" s="1079"/>
      <c r="K434" s="392"/>
    </row>
    <row r="435" spans="1:11" s="84" customFormat="1" x14ac:dyDescent="0.25">
      <c r="A435" s="310"/>
      <c r="B435" s="310"/>
      <c r="C435" s="310"/>
      <c r="D435" s="148"/>
      <c r="E435" s="389"/>
      <c r="F435" s="390"/>
      <c r="G435" s="308" t="s">
        <v>6045</v>
      </c>
      <c r="H435" s="383"/>
      <c r="I435" s="643"/>
      <c r="J435" s="1079"/>
      <c r="K435" s="392"/>
    </row>
    <row r="436" spans="1:11" s="84" customFormat="1" x14ac:dyDescent="0.25">
      <c r="A436" s="310"/>
      <c r="B436" s="310"/>
      <c r="C436" s="310"/>
      <c r="D436" s="148"/>
      <c r="E436" s="389"/>
      <c r="F436" s="390"/>
      <c r="G436" s="308" t="s">
        <v>6046</v>
      </c>
      <c r="H436" s="383"/>
      <c r="I436" s="643"/>
      <c r="J436" s="1079"/>
      <c r="K436" s="392"/>
    </row>
    <row r="437" spans="1:11" s="84" customFormat="1" x14ac:dyDescent="0.25">
      <c r="A437" s="310"/>
      <c r="B437" s="310"/>
      <c r="C437" s="310"/>
      <c r="D437" s="148"/>
      <c r="E437" s="389"/>
      <c r="F437" s="390"/>
      <c r="G437" s="308" t="s">
        <v>6047</v>
      </c>
      <c r="H437" s="383"/>
      <c r="I437" s="643"/>
      <c r="J437" s="1079"/>
      <c r="K437" s="392"/>
    </row>
    <row r="438" spans="1:11" s="84" customFormat="1" x14ac:dyDescent="0.25">
      <c r="A438" s="310"/>
      <c r="B438" s="310"/>
      <c r="C438" s="310"/>
      <c r="D438" s="148"/>
      <c r="E438" s="389"/>
      <c r="F438" s="390"/>
      <c r="G438" s="308" t="s">
        <v>6048</v>
      </c>
      <c r="H438" s="383"/>
      <c r="I438" s="643"/>
      <c r="J438" s="1079"/>
      <c r="K438" s="392"/>
    </row>
    <row r="439" spans="1:11" s="84" customFormat="1" x14ac:dyDescent="0.25">
      <c r="A439" s="310"/>
      <c r="B439" s="310"/>
      <c r="C439" s="310"/>
      <c r="D439" s="148"/>
      <c r="E439" s="389"/>
      <c r="F439" s="390"/>
      <c r="G439" s="308" t="s">
        <v>6049</v>
      </c>
      <c r="H439" s="383"/>
      <c r="I439" s="643"/>
      <c r="J439" s="1079"/>
      <c r="K439" s="392"/>
    </row>
    <row r="440" spans="1:11" s="84" customFormat="1" x14ac:dyDescent="0.25">
      <c r="A440" s="310"/>
      <c r="B440" s="310"/>
      <c r="C440" s="310"/>
      <c r="D440" s="148"/>
      <c r="E440" s="389"/>
      <c r="F440" s="390"/>
      <c r="G440" s="308" t="s">
        <v>6050</v>
      </c>
      <c r="H440" s="383"/>
      <c r="I440" s="643"/>
      <c r="J440" s="1079"/>
      <c r="K440" s="392"/>
    </row>
    <row r="441" spans="1:11" s="84" customFormat="1" x14ac:dyDescent="0.25">
      <c r="A441" s="310"/>
      <c r="B441" s="310"/>
      <c r="C441" s="310"/>
      <c r="D441" s="148"/>
      <c r="E441" s="389"/>
      <c r="F441" s="390"/>
      <c r="G441" s="308" t="s">
        <v>6051</v>
      </c>
      <c r="H441" s="383"/>
      <c r="I441" s="643"/>
      <c r="J441" s="1079"/>
      <c r="K441" s="392"/>
    </row>
    <row r="442" spans="1:11" s="84" customFormat="1" x14ac:dyDescent="0.25">
      <c r="A442" s="310"/>
      <c r="B442" s="310"/>
      <c r="C442" s="310"/>
      <c r="D442" s="148"/>
      <c r="E442" s="389"/>
      <c r="F442" s="390"/>
      <c r="G442" s="308" t="s">
        <v>6052</v>
      </c>
      <c r="H442" s="383"/>
      <c r="I442" s="643"/>
      <c r="J442" s="1079"/>
      <c r="K442" s="392"/>
    </row>
    <row r="443" spans="1:11" s="84" customFormat="1" x14ac:dyDescent="0.25">
      <c r="A443" s="310"/>
      <c r="B443" s="310"/>
      <c r="C443" s="310"/>
      <c r="D443" s="148"/>
      <c r="E443" s="389" t="str">
        <f>CONCATENATE($F$3,$B$6,$F$409,$F$420,F443)</f>
        <v>11ČP  09.A.2.6.</v>
      </c>
      <c r="F443" s="390" t="s">
        <v>5901</v>
      </c>
      <c r="G443" s="308" t="s">
        <v>6060</v>
      </c>
      <c r="H443" s="383" t="s">
        <v>113</v>
      </c>
      <c r="I443" s="643">
        <v>10</v>
      </c>
      <c r="J443" s="1078"/>
      <c r="K443" s="392">
        <f>ROUND(I443*J443,2)</f>
        <v>0</v>
      </c>
    </row>
    <row r="444" spans="1:11" s="84" customFormat="1" ht="24" x14ac:dyDescent="0.25">
      <c r="A444" s="310"/>
      <c r="B444" s="310"/>
      <c r="C444" s="310"/>
      <c r="D444" s="148"/>
      <c r="E444" s="389" t="str">
        <f>CONCATENATE($F$3,$B$6,$F$409,$F$420,F444)</f>
        <v>11ČP  09.A.2.7.</v>
      </c>
      <c r="F444" s="390" t="s">
        <v>5906</v>
      </c>
      <c r="G444" s="308" t="s">
        <v>6062</v>
      </c>
      <c r="H444" s="383" t="s">
        <v>6</v>
      </c>
      <c r="I444" s="643">
        <v>4</v>
      </c>
      <c r="J444" s="1078"/>
      <c r="K444" s="392">
        <f>ROUND(I444*J444,2)</f>
        <v>0</v>
      </c>
    </row>
    <row r="445" spans="1:11" s="84" customFormat="1" x14ac:dyDescent="0.25">
      <c r="A445" s="310"/>
      <c r="B445" s="310"/>
      <c r="C445" s="310"/>
      <c r="D445" s="148"/>
      <c r="E445" s="389"/>
      <c r="F445" s="390"/>
      <c r="G445" s="308"/>
      <c r="H445" s="383"/>
      <c r="I445" s="643"/>
      <c r="J445" s="1079"/>
      <c r="K445" s="392"/>
    </row>
    <row r="446" spans="1:11" s="84" customFormat="1" x14ac:dyDescent="0.25">
      <c r="A446" s="310"/>
      <c r="B446" s="310"/>
      <c r="C446" s="310"/>
      <c r="D446" s="148"/>
      <c r="E446" s="375"/>
      <c r="F446" s="376" t="s">
        <v>6093</v>
      </c>
      <c r="G446" s="377" t="s">
        <v>6063</v>
      </c>
      <c r="H446" s="378"/>
      <c r="I446" s="640"/>
      <c r="J446" s="1075"/>
      <c r="K446" s="379"/>
    </row>
    <row r="447" spans="1:11" s="84" customFormat="1" x14ac:dyDescent="0.25">
      <c r="A447" s="310"/>
      <c r="B447" s="310"/>
      <c r="C447" s="310"/>
      <c r="D447" s="148"/>
      <c r="E447" s="380"/>
      <c r="F447" s="381" t="s">
        <v>6015</v>
      </c>
      <c r="G447" s="382" t="s">
        <v>6016</v>
      </c>
      <c r="H447" s="383" t="s">
        <v>5874</v>
      </c>
      <c r="I447" s="641" t="s">
        <v>5753</v>
      </c>
      <c r="J447" s="1076" t="s">
        <v>5875</v>
      </c>
      <c r="K447" s="383" t="s">
        <v>6017</v>
      </c>
    </row>
    <row r="448" spans="1:11" s="84" customFormat="1" x14ac:dyDescent="0.25">
      <c r="A448" s="310"/>
      <c r="B448" s="310"/>
      <c r="C448" s="310"/>
      <c r="D448" s="148"/>
      <c r="E448" s="389" t="str">
        <f>CONCATENATE($F$3,$B$6,$F$409,$F$446,F448)</f>
        <v>11ČP  09.A.3.1.</v>
      </c>
      <c r="F448" s="390" t="s">
        <v>5880</v>
      </c>
      <c r="G448" s="309" t="s">
        <v>6064</v>
      </c>
      <c r="H448" s="383" t="s">
        <v>14</v>
      </c>
      <c r="I448" s="643">
        <v>1</v>
      </c>
      <c r="J448" s="1078"/>
      <c r="K448" s="392">
        <f>ROUND(I448*J448,2)</f>
        <v>0</v>
      </c>
    </row>
    <row r="449" spans="1:11" s="84" customFormat="1" x14ac:dyDescent="0.25">
      <c r="A449" s="310"/>
      <c r="B449" s="310"/>
      <c r="C449" s="310"/>
      <c r="D449" s="148"/>
      <c r="E449" s="389" t="str">
        <f>CONCATENATE($F$3,$B$6,$F$409,$F$446,F449)</f>
        <v>11ČP  09.A.3.2.</v>
      </c>
      <c r="F449" s="390" t="s">
        <v>5893</v>
      </c>
      <c r="G449" s="309" t="s">
        <v>6065</v>
      </c>
      <c r="H449" s="383" t="s">
        <v>14</v>
      </c>
      <c r="I449" s="643">
        <v>1</v>
      </c>
      <c r="J449" s="1078"/>
      <c r="K449" s="392">
        <f>ROUND(I449*J449,2)</f>
        <v>0</v>
      </c>
    </row>
    <row r="450" spans="1:11" s="84" customFormat="1" x14ac:dyDescent="0.25">
      <c r="A450" s="310"/>
      <c r="B450" s="310"/>
      <c r="C450" s="310"/>
      <c r="D450" s="148"/>
      <c r="E450" s="389" t="str">
        <f>CONCATENATE($F$3,$B$6,$F$409,$F$446,F450)</f>
        <v>11ČP  09.A.3.3.</v>
      </c>
      <c r="F450" s="390" t="s">
        <v>5895</v>
      </c>
      <c r="G450" s="309" t="s">
        <v>6066</v>
      </c>
      <c r="H450" s="383" t="s">
        <v>14</v>
      </c>
      <c r="I450" s="643">
        <v>1</v>
      </c>
      <c r="J450" s="1078"/>
      <c r="K450" s="392">
        <f>ROUND(I450*J450,2)</f>
        <v>0</v>
      </c>
    </row>
    <row r="451" spans="1:11" s="84" customFormat="1" ht="24" x14ac:dyDescent="0.25">
      <c r="A451" s="310"/>
      <c r="B451" s="310"/>
      <c r="C451" s="310"/>
      <c r="D451" s="148"/>
      <c r="E451" s="389" t="str">
        <f>CONCATENATE($F$3,$B$6,$F$409,$F$446,F451)</f>
        <v>11ČP  09.A.3.4.</v>
      </c>
      <c r="F451" s="390" t="s">
        <v>5897</v>
      </c>
      <c r="G451" s="309" t="s">
        <v>6067</v>
      </c>
      <c r="H451" s="383" t="s">
        <v>14</v>
      </c>
      <c r="I451" s="643">
        <v>1</v>
      </c>
      <c r="J451" s="1078"/>
      <c r="K451" s="392">
        <f>ROUND(I451*J451,2)</f>
        <v>0</v>
      </c>
    </row>
    <row r="452" spans="1:11" s="84" customFormat="1" ht="36" x14ac:dyDescent="0.25">
      <c r="A452" s="310"/>
      <c r="B452" s="310"/>
      <c r="C452" s="310"/>
      <c r="D452" s="148"/>
      <c r="E452" s="398" t="str">
        <f>CONCATENATE($F$3,$B$6,$F$409,$F$446,F452)</f>
        <v>11ČP  09.A.3.5.</v>
      </c>
      <c r="F452" s="399" t="s">
        <v>5899</v>
      </c>
      <c r="G452" s="400" t="s">
        <v>6068</v>
      </c>
      <c r="H452" s="383" t="s">
        <v>14</v>
      </c>
      <c r="I452" s="643">
        <v>1</v>
      </c>
      <c r="J452" s="1078"/>
      <c r="K452" s="392">
        <f>ROUND(I452*J452,2)</f>
        <v>0</v>
      </c>
    </row>
    <row r="453" spans="1:11" s="84" customFormat="1" x14ac:dyDescent="0.25">
      <c r="A453" s="310"/>
      <c r="B453" s="310"/>
      <c r="C453" s="310"/>
      <c r="D453" s="148"/>
      <c r="E453" s="401"/>
      <c r="F453" s="402"/>
      <c r="G453" s="403"/>
      <c r="H453" s="404"/>
      <c r="I453" s="644"/>
      <c r="J453" s="1080"/>
      <c r="K453" s="406"/>
    </row>
    <row r="454" spans="1:11" s="84" customFormat="1" ht="15.75" thickBot="1" x14ac:dyDescent="0.3">
      <c r="A454" s="310"/>
      <c r="B454" s="310"/>
      <c r="C454" s="310"/>
      <c r="D454" s="148"/>
      <c r="E454" s="318"/>
      <c r="F454" s="173"/>
      <c r="G454" s="175" t="s">
        <v>6069</v>
      </c>
      <c r="H454" s="243" t="s">
        <v>6070</v>
      </c>
      <c r="I454" s="638"/>
      <c r="J454" s="177"/>
      <c r="K454" s="177">
        <f>SUM(K413:K453)</f>
        <v>0</v>
      </c>
    </row>
    <row r="455" spans="1:11" s="84" customFormat="1" ht="15.75" thickTop="1" x14ac:dyDescent="0.25">
      <c r="A455" s="310"/>
      <c r="B455" s="310"/>
      <c r="C455" s="310"/>
      <c r="D455" s="148"/>
      <c r="E455" s="370"/>
      <c r="F455" s="371"/>
      <c r="G455" s="400"/>
      <c r="H455" s="373"/>
      <c r="I455" s="639"/>
      <c r="J455" s="1081"/>
      <c r="K455" s="407"/>
    </row>
    <row r="456" spans="1:11" s="84" customFormat="1" x14ac:dyDescent="0.25">
      <c r="A456" s="310"/>
      <c r="B456" s="310"/>
      <c r="C456" s="310"/>
      <c r="D456" s="148"/>
      <c r="E456" s="347"/>
      <c r="F456" s="246"/>
      <c r="G456" s="246"/>
      <c r="H456" s="247"/>
      <c r="I456" s="412"/>
      <c r="J456" s="1072"/>
      <c r="K456" s="248"/>
    </row>
    <row r="457" spans="1:11" s="84" customFormat="1" x14ac:dyDescent="0.25">
      <c r="A457" s="310"/>
      <c r="B457" s="310"/>
      <c r="C457" s="310"/>
      <c r="D457" s="148"/>
      <c r="E457" s="347"/>
      <c r="F457" s="246"/>
      <c r="G457" s="246"/>
      <c r="H457" s="247"/>
      <c r="I457" s="412"/>
      <c r="J457" s="1072"/>
      <c r="K457" s="248"/>
    </row>
    <row r="458" spans="1:11" s="84" customFormat="1" x14ac:dyDescent="0.25">
      <c r="A458" s="310"/>
      <c r="B458" s="310"/>
      <c r="C458" s="310"/>
      <c r="D458" s="148"/>
      <c r="E458" s="347"/>
      <c r="F458" s="246"/>
      <c r="G458" s="246"/>
      <c r="H458" s="247"/>
      <c r="I458" s="412"/>
      <c r="J458" s="1072"/>
      <c r="K458" s="248"/>
    </row>
    <row r="459" spans="1:11" s="84" customFormat="1" ht="18" x14ac:dyDescent="0.25">
      <c r="A459" s="310"/>
      <c r="B459" s="310"/>
      <c r="C459" s="310"/>
      <c r="D459" s="148"/>
      <c r="E459" s="317"/>
      <c r="F459" s="185" t="s">
        <v>5914</v>
      </c>
      <c r="G459" s="249" t="s">
        <v>6071</v>
      </c>
      <c r="H459" s="250"/>
      <c r="I459" s="605"/>
      <c r="J459" s="1070"/>
      <c r="K459" s="251"/>
    </row>
    <row r="460" spans="1:11" s="84" customFormat="1" x14ac:dyDescent="0.25">
      <c r="A460" s="310"/>
      <c r="B460" s="310"/>
      <c r="C460" s="310"/>
      <c r="D460" s="148"/>
      <c r="E460" s="370"/>
      <c r="F460" s="371"/>
      <c r="G460" s="372"/>
      <c r="H460" s="373"/>
      <c r="I460" s="639"/>
      <c r="J460" s="1074"/>
      <c r="K460" s="374"/>
    </row>
    <row r="461" spans="1:11" s="84" customFormat="1" x14ac:dyDescent="0.25">
      <c r="A461" s="310"/>
      <c r="B461" s="310"/>
      <c r="C461" s="310"/>
      <c r="D461" s="148"/>
      <c r="E461" s="375"/>
      <c r="F461" s="376" t="s">
        <v>6094</v>
      </c>
      <c r="G461" s="377" t="s">
        <v>6014</v>
      </c>
      <c r="H461" s="378"/>
      <c r="I461" s="640"/>
      <c r="J461" s="1075"/>
      <c r="K461" s="379"/>
    </row>
    <row r="462" spans="1:11" s="84" customFormat="1" x14ac:dyDescent="0.25">
      <c r="A462" s="310"/>
      <c r="B462" s="310"/>
      <c r="C462" s="310"/>
      <c r="D462" s="148"/>
      <c r="E462" s="380"/>
      <c r="F462" s="381" t="s">
        <v>6015</v>
      </c>
      <c r="G462" s="382" t="s">
        <v>6016</v>
      </c>
      <c r="H462" s="383" t="s">
        <v>5874</v>
      </c>
      <c r="I462" s="641" t="s">
        <v>5753</v>
      </c>
      <c r="J462" s="1076" t="s">
        <v>5875</v>
      </c>
      <c r="K462" s="383" t="s">
        <v>6017</v>
      </c>
    </row>
    <row r="463" spans="1:11" s="84" customFormat="1" x14ac:dyDescent="0.25">
      <c r="A463" s="310"/>
      <c r="B463" s="310"/>
      <c r="C463" s="310"/>
      <c r="D463" s="148"/>
      <c r="E463" s="384"/>
      <c r="F463" s="385"/>
      <c r="G463" s="386" t="s">
        <v>6018</v>
      </c>
      <c r="H463" s="387"/>
      <c r="I463" s="642"/>
      <c r="J463" s="1077"/>
      <c r="K463" s="388"/>
    </row>
    <row r="464" spans="1:11" s="84" customFormat="1" ht="60" x14ac:dyDescent="0.25">
      <c r="A464" s="310"/>
      <c r="B464" s="310"/>
      <c r="C464" s="310"/>
      <c r="D464" s="148"/>
      <c r="E464" s="389" t="str">
        <f>CONCATENATE($F$3,$B$6,$F$459,$F$461,F464)</f>
        <v>11ČP  10.A.1./1.</v>
      </c>
      <c r="F464" s="390" t="s">
        <v>5880</v>
      </c>
      <c r="G464" s="393" t="s">
        <v>6072</v>
      </c>
      <c r="H464" s="383" t="s">
        <v>113</v>
      </c>
      <c r="I464" s="643">
        <v>52</v>
      </c>
      <c r="J464" s="1078"/>
      <c r="K464" s="392">
        <f>ROUND(I464*J464,2)</f>
        <v>0</v>
      </c>
    </row>
    <row r="465" spans="1:11" s="84" customFormat="1" ht="24" x14ac:dyDescent="0.25">
      <c r="A465" s="310"/>
      <c r="B465" s="310"/>
      <c r="C465" s="310"/>
      <c r="D465" s="148"/>
      <c r="E465" s="389" t="str">
        <f>CONCATENATE($F$3,$B$6,$F$459,$F$461,F465)</f>
        <v>11ČP  10.A.1./2.</v>
      </c>
      <c r="F465" s="390" t="s">
        <v>5893</v>
      </c>
      <c r="G465" s="394" t="s">
        <v>6022</v>
      </c>
      <c r="H465" s="383" t="s">
        <v>24</v>
      </c>
      <c r="I465" s="643">
        <v>6</v>
      </c>
      <c r="J465" s="1078"/>
      <c r="K465" s="392">
        <f>ROUND(I465*J465,2)</f>
        <v>0</v>
      </c>
    </row>
    <row r="466" spans="1:11" s="84" customFormat="1" x14ac:dyDescent="0.25">
      <c r="A466" s="310"/>
      <c r="B466" s="310"/>
      <c r="C466" s="310"/>
      <c r="D466" s="148"/>
      <c r="E466" s="389" t="str">
        <f>CONCATENATE($F$3,$B$6,$F$459,$F$461,F466)</f>
        <v>11ČP  10.A.1./3.</v>
      </c>
      <c r="F466" s="390" t="s">
        <v>5895</v>
      </c>
      <c r="G466" s="394" t="s">
        <v>6023</v>
      </c>
      <c r="H466" s="383" t="s">
        <v>33</v>
      </c>
      <c r="I466" s="643">
        <v>110</v>
      </c>
      <c r="J466" s="1078"/>
      <c r="K466" s="392">
        <f>ROUND(I466*J466,2)</f>
        <v>0</v>
      </c>
    </row>
    <row r="467" spans="1:11" s="84" customFormat="1" ht="24" x14ac:dyDescent="0.25">
      <c r="A467" s="310"/>
      <c r="B467" s="310"/>
      <c r="C467" s="310"/>
      <c r="D467" s="148"/>
      <c r="E467" s="389" t="str">
        <f>CONCATENATE($F$3,$B$6,$F$459,$F$461,F467)</f>
        <v>11ČP  10.A.1./4.</v>
      </c>
      <c r="F467" s="390" t="s">
        <v>5897</v>
      </c>
      <c r="G467" s="394" t="s">
        <v>6024</v>
      </c>
      <c r="H467" s="383" t="s">
        <v>14</v>
      </c>
      <c r="I467" s="643">
        <v>1</v>
      </c>
      <c r="J467" s="1078"/>
      <c r="K467" s="392">
        <f>ROUND(I467*J467,2)</f>
        <v>0</v>
      </c>
    </row>
    <row r="468" spans="1:11" s="84" customFormat="1" x14ac:dyDescent="0.25">
      <c r="A468" s="310"/>
      <c r="B468" s="310"/>
      <c r="C468" s="310"/>
      <c r="D468" s="148"/>
      <c r="E468" s="389"/>
      <c r="F468" s="390"/>
      <c r="G468" s="393"/>
      <c r="H468" s="383"/>
      <c r="I468" s="643"/>
      <c r="J468" s="1079"/>
      <c r="K468" s="395"/>
    </row>
    <row r="469" spans="1:11" s="84" customFormat="1" x14ac:dyDescent="0.25">
      <c r="A469" s="310"/>
      <c r="B469" s="310"/>
      <c r="C469" s="310"/>
      <c r="D469" s="148"/>
      <c r="E469" s="375"/>
      <c r="F469" s="376" t="s">
        <v>6091</v>
      </c>
      <c r="G469" s="377" t="s">
        <v>6025</v>
      </c>
      <c r="H469" s="378"/>
      <c r="I469" s="640"/>
      <c r="J469" s="1075"/>
      <c r="K469" s="379"/>
    </row>
    <row r="470" spans="1:11" s="84" customFormat="1" x14ac:dyDescent="0.25">
      <c r="A470" s="310"/>
      <c r="B470" s="310"/>
      <c r="C470" s="310"/>
      <c r="D470" s="148"/>
      <c r="E470" s="380"/>
      <c r="F470" s="381" t="s">
        <v>6015</v>
      </c>
      <c r="G470" s="382" t="s">
        <v>6016</v>
      </c>
      <c r="H470" s="383" t="s">
        <v>5874</v>
      </c>
      <c r="I470" s="641" t="s">
        <v>5753</v>
      </c>
      <c r="J470" s="1076" t="s">
        <v>5875</v>
      </c>
      <c r="K470" s="383" t="s">
        <v>6017</v>
      </c>
    </row>
    <row r="471" spans="1:11" s="84" customFormat="1" ht="25.5" x14ac:dyDescent="0.25">
      <c r="A471" s="310"/>
      <c r="B471" s="310"/>
      <c r="C471" s="310"/>
      <c r="D471" s="148"/>
      <c r="E471" s="389" t="str">
        <f>CONCATENATE($F$3,$B$6,$F$459,$F$469,F471)</f>
        <v>11ČP  10.A.2.1.</v>
      </c>
      <c r="F471" s="390" t="s">
        <v>5880</v>
      </c>
      <c r="G471" s="396" t="s">
        <v>6073</v>
      </c>
      <c r="H471" s="383" t="s">
        <v>113</v>
      </c>
      <c r="I471" s="643">
        <v>56</v>
      </c>
      <c r="J471" s="1078"/>
      <c r="K471" s="392">
        <f>ROUND(I471*J471,2)</f>
        <v>0</v>
      </c>
    </row>
    <row r="472" spans="1:11" s="84" customFormat="1" x14ac:dyDescent="0.25">
      <c r="A472" s="310"/>
      <c r="B472" s="310"/>
      <c r="C472" s="310"/>
      <c r="D472" s="148"/>
      <c r="E472" s="389"/>
      <c r="F472" s="390"/>
      <c r="G472" s="308"/>
      <c r="H472" s="383"/>
      <c r="I472" s="643"/>
      <c r="J472" s="1079"/>
      <c r="K472" s="392"/>
    </row>
    <row r="473" spans="1:11" s="84" customFormat="1" x14ac:dyDescent="0.25">
      <c r="A473" s="310"/>
      <c r="B473" s="310"/>
      <c r="C473" s="310"/>
      <c r="D473" s="148"/>
      <c r="E473" s="375"/>
      <c r="F473" s="376" t="s">
        <v>6093</v>
      </c>
      <c r="G473" s="377" t="s">
        <v>6063</v>
      </c>
      <c r="H473" s="378"/>
      <c r="I473" s="640"/>
      <c r="J473" s="1075"/>
      <c r="K473" s="379"/>
    </row>
    <row r="474" spans="1:11" s="84" customFormat="1" x14ac:dyDescent="0.25">
      <c r="A474" s="310"/>
      <c r="B474" s="310"/>
      <c r="C474" s="310"/>
      <c r="D474" s="148"/>
      <c r="E474" s="380"/>
      <c r="F474" s="381" t="s">
        <v>6015</v>
      </c>
      <c r="G474" s="382" t="s">
        <v>6016</v>
      </c>
      <c r="H474" s="383" t="s">
        <v>5874</v>
      </c>
      <c r="I474" s="641" t="s">
        <v>5753</v>
      </c>
      <c r="J474" s="1076" t="s">
        <v>5875</v>
      </c>
      <c r="K474" s="383" t="s">
        <v>6017</v>
      </c>
    </row>
    <row r="475" spans="1:11" s="84" customFormat="1" ht="24" x14ac:dyDescent="0.25">
      <c r="A475" s="310"/>
      <c r="B475" s="310"/>
      <c r="C475" s="310"/>
      <c r="D475" s="148"/>
      <c r="E475" s="389" t="str">
        <f>CONCATENATE($F$3,$B$6,$F$459,$F$473,F475)</f>
        <v>11ČP  10.A.3.1.</v>
      </c>
      <c r="F475" s="390" t="s">
        <v>5880</v>
      </c>
      <c r="G475" s="309" t="s">
        <v>6067</v>
      </c>
      <c r="H475" s="383" t="s">
        <v>14</v>
      </c>
      <c r="I475" s="643">
        <v>1</v>
      </c>
      <c r="J475" s="1078"/>
      <c r="K475" s="392">
        <f>ROUND(I475*J475,2)</f>
        <v>0</v>
      </c>
    </row>
    <row r="476" spans="1:11" s="84" customFormat="1" ht="36" x14ac:dyDescent="0.25">
      <c r="A476" s="310"/>
      <c r="B476" s="310"/>
      <c r="C476" s="310"/>
      <c r="D476" s="148"/>
      <c r="E476" s="398" t="str">
        <f>CONCATENATE($F$3,$B$6,$F$459,$F$473,F476)</f>
        <v>11ČP  10.A.3.2.</v>
      </c>
      <c r="F476" s="399" t="s">
        <v>5893</v>
      </c>
      <c r="G476" s="400" t="s">
        <v>6068</v>
      </c>
      <c r="H476" s="383" t="s">
        <v>14</v>
      </c>
      <c r="I476" s="643">
        <v>1</v>
      </c>
      <c r="J476" s="1078"/>
      <c r="K476" s="392">
        <f>ROUND(I476*J476,2)</f>
        <v>0</v>
      </c>
    </row>
    <row r="477" spans="1:11" s="84" customFormat="1" x14ac:dyDescent="0.25">
      <c r="A477" s="310"/>
      <c r="B477" s="310"/>
      <c r="C477" s="310"/>
      <c r="D477" s="148"/>
      <c r="E477" s="401"/>
      <c r="F477" s="402"/>
      <c r="G477" s="403"/>
      <c r="H477" s="404"/>
      <c r="I477" s="405"/>
      <c r="J477" s="1080"/>
      <c r="K477" s="406"/>
    </row>
    <row r="478" spans="1:11" s="84" customFormat="1" ht="15.75" thickBot="1" x14ac:dyDescent="0.3">
      <c r="A478" s="310"/>
      <c r="B478" s="310"/>
      <c r="C478" s="310"/>
      <c r="D478" s="148"/>
      <c r="E478" s="318"/>
      <c r="F478" s="173"/>
      <c r="G478" s="175" t="s">
        <v>6069</v>
      </c>
      <c r="H478" s="243" t="s">
        <v>6070</v>
      </c>
      <c r="I478" s="243"/>
      <c r="J478" s="177"/>
      <c r="K478" s="177">
        <f>SUM(K463:K477)</f>
        <v>0</v>
      </c>
    </row>
    <row r="479" spans="1:11" s="84" customFormat="1" ht="15.75" thickTop="1" x14ac:dyDescent="0.25">
      <c r="A479" s="310"/>
      <c r="B479" s="310"/>
      <c r="C479" s="310"/>
      <c r="D479" s="148"/>
      <c r="E479" s="347"/>
      <c r="F479" s="246"/>
      <c r="G479" s="246"/>
      <c r="H479" s="247"/>
      <c r="I479" s="247"/>
      <c r="J479" s="248"/>
      <c r="K479" s="248"/>
    </row>
    <row r="480" spans="1:11" x14ac:dyDescent="0.25">
      <c r="E480" s="408"/>
    </row>
    <row r="481" spans="5:5" x14ac:dyDescent="0.25">
      <c r="E481" s="408"/>
    </row>
    <row r="482" spans="5:5" x14ac:dyDescent="0.25">
      <c r="E482" s="408"/>
    </row>
    <row r="483" spans="5:5" x14ac:dyDescent="0.25">
      <c r="E483" s="408"/>
    </row>
    <row r="484" spans="5:5" x14ac:dyDescent="0.25">
      <c r="E484" s="408"/>
    </row>
    <row r="485" spans="5:5" x14ac:dyDescent="0.25">
      <c r="E485" s="408"/>
    </row>
    <row r="486" spans="5:5" x14ac:dyDescent="0.25">
      <c r="E486" s="408"/>
    </row>
    <row r="487" spans="5:5" x14ac:dyDescent="0.25">
      <c r="E487" s="408"/>
    </row>
    <row r="488" spans="5:5" x14ac:dyDescent="0.25">
      <c r="E488" s="408"/>
    </row>
    <row r="489" spans="5:5" x14ac:dyDescent="0.25">
      <c r="E489" s="408"/>
    </row>
    <row r="490" spans="5:5" x14ac:dyDescent="0.25">
      <c r="E490" s="408"/>
    </row>
    <row r="491" spans="5:5" x14ac:dyDescent="0.25">
      <c r="E491" s="408"/>
    </row>
    <row r="492" spans="5:5" x14ac:dyDescent="0.25">
      <c r="E492" s="408"/>
    </row>
    <row r="493" spans="5:5" x14ac:dyDescent="0.25">
      <c r="E493" s="408"/>
    </row>
    <row r="494" spans="5:5" x14ac:dyDescent="0.25">
      <c r="E494" s="408"/>
    </row>
    <row r="495" spans="5:5" x14ac:dyDescent="0.25">
      <c r="E495" s="408"/>
    </row>
    <row r="496" spans="5:5" x14ac:dyDescent="0.25">
      <c r="E496" s="408"/>
    </row>
    <row r="497" spans="5:5" x14ac:dyDescent="0.25">
      <c r="E497" s="408"/>
    </row>
    <row r="498" spans="5:5" x14ac:dyDescent="0.25">
      <c r="E498" s="408"/>
    </row>
  </sheetData>
  <sheetProtection algorithmName="SHA-512" hashValue="mmF8YPk3aW45GGyZ78Zu1LTZQhTiylAjM6UYnrrFbf6K4ATHC9TkjjaOG11UTqWWYPrGoUi2GSxMcqBfm/O6fA==" saltValue="kLkMI+kcHar3GoYLdCXIqg==" spinCount="100000" sheet="1" objects="1" scenarios="1" selectLockedCells="1"/>
  <mergeCells count="2">
    <mergeCell ref="E113:E114"/>
    <mergeCell ref="F113:F1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30"/>
  <sheetViews>
    <sheetView topLeftCell="C1" zoomScale="85" zoomScaleNormal="85" workbookViewId="0">
      <selection activeCell="M12" sqref="M12"/>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5.85546875" style="43" customWidth="1"/>
  </cols>
  <sheetData>
    <row r="1" spans="2:16" ht="18.75" x14ac:dyDescent="0.25">
      <c r="F1" s="71" t="s">
        <v>327</v>
      </c>
    </row>
    <row r="2" spans="2:16" ht="26.25" x14ac:dyDescent="0.25">
      <c r="F2" s="104">
        <v>19</v>
      </c>
      <c r="G2" s="13" t="s">
        <v>312</v>
      </c>
      <c r="H2" s="14"/>
      <c r="I2" s="41"/>
      <c r="J2" s="41"/>
      <c r="K2" s="52"/>
    </row>
    <row r="4" spans="2:16" ht="26.25" x14ac:dyDescent="0.25">
      <c r="G4" s="16" t="s">
        <v>174</v>
      </c>
      <c r="J4" s="42"/>
      <c r="K4" s="42"/>
    </row>
    <row r="5" spans="2:16" x14ac:dyDescent="0.25">
      <c r="E5" s="17"/>
      <c r="F5" s="17"/>
    </row>
    <row r="6" spans="2:16" ht="18.75" x14ac:dyDescent="0.3">
      <c r="E6" s="18"/>
      <c r="F6" s="1116" t="s">
        <v>324</v>
      </c>
      <c r="G6" s="19" t="s">
        <v>175</v>
      </c>
      <c r="H6" s="20"/>
      <c r="I6" s="45"/>
      <c r="J6" s="45"/>
      <c r="K6" s="44" t="s">
        <v>151</v>
      </c>
    </row>
    <row r="7" spans="2:16" ht="18.75" x14ac:dyDescent="0.3">
      <c r="B7" s="129" t="s">
        <v>176</v>
      </c>
      <c r="C7" s="64"/>
      <c r="E7" s="18"/>
      <c r="F7" s="1117"/>
      <c r="G7" s="21" t="s">
        <v>177</v>
      </c>
      <c r="H7" s="25"/>
      <c r="I7" s="47"/>
      <c r="J7" s="47"/>
      <c r="K7" s="23">
        <f>SUM(K20:K26)</f>
        <v>0</v>
      </c>
    </row>
    <row r="8" spans="2:16" ht="18.75" x14ac:dyDescent="0.3">
      <c r="B8" s="130">
        <v>253</v>
      </c>
      <c r="C8" s="56"/>
      <c r="E8" s="18"/>
      <c r="F8" s="101">
        <v>253</v>
      </c>
      <c r="G8" s="21" t="s">
        <v>252</v>
      </c>
      <c r="H8" s="25"/>
      <c r="I8" s="47"/>
      <c r="J8" s="47"/>
      <c r="K8" s="26">
        <f t="shared" ref="K8:K15" si="0">SUMIF($B$31:$B$422,B8,$K$31:$K$422)</f>
        <v>0</v>
      </c>
      <c r="M8" s="39"/>
      <c r="N8" s="39"/>
      <c r="O8" s="40"/>
      <c r="P8" s="40"/>
    </row>
    <row r="9" spans="2:16" ht="18.75" x14ac:dyDescent="0.3">
      <c r="B9" s="130">
        <v>429</v>
      </c>
      <c r="C9" s="56"/>
      <c r="E9" s="18"/>
      <c r="F9" s="101">
        <v>429</v>
      </c>
      <c r="G9" s="21" t="s">
        <v>253</v>
      </c>
      <c r="H9" s="25"/>
      <c r="I9" s="47"/>
      <c r="J9" s="47"/>
      <c r="K9" s="26">
        <f t="shared" si="0"/>
        <v>0</v>
      </c>
      <c r="M9" s="39"/>
      <c r="N9" s="39"/>
      <c r="O9" s="40"/>
      <c r="P9" s="40"/>
    </row>
    <row r="10" spans="2:16" ht="18.75" x14ac:dyDescent="0.3">
      <c r="B10" s="130">
        <v>431</v>
      </c>
      <c r="C10" s="56"/>
      <c r="E10" s="18"/>
      <c r="F10" s="101">
        <v>431</v>
      </c>
      <c r="G10" s="21" t="s">
        <v>254</v>
      </c>
      <c r="H10" s="25"/>
      <c r="I10" s="47"/>
      <c r="J10" s="47"/>
      <c r="K10" s="26">
        <f t="shared" si="0"/>
        <v>0</v>
      </c>
      <c r="M10" s="39"/>
      <c r="N10" s="39"/>
      <c r="O10" s="40"/>
      <c r="P10" s="40"/>
    </row>
    <row r="11" spans="2:16" ht="18.75" x14ac:dyDescent="0.3">
      <c r="B11" s="130">
        <v>430</v>
      </c>
      <c r="C11" s="56"/>
      <c r="E11" s="18"/>
      <c r="F11" s="101">
        <v>430</v>
      </c>
      <c r="G11" s="21" t="s">
        <v>255</v>
      </c>
      <c r="H11" s="25"/>
      <c r="I11" s="47"/>
      <c r="J11" s="47"/>
      <c r="K11" s="26">
        <f t="shared" si="0"/>
        <v>0</v>
      </c>
      <c r="M11" s="39"/>
      <c r="N11" s="39"/>
      <c r="O11" s="40"/>
      <c r="P11" s="40"/>
    </row>
    <row r="12" spans="2:16" ht="18.75" x14ac:dyDescent="0.3">
      <c r="B12" s="130">
        <v>427</v>
      </c>
      <c r="C12" s="56"/>
      <c r="E12" s="18"/>
      <c r="F12" s="101">
        <v>427</v>
      </c>
      <c r="G12" s="21" t="s">
        <v>256</v>
      </c>
      <c r="H12" s="25"/>
      <c r="I12" s="47"/>
      <c r="J12" s="47"/>
      <c r="K12" s="26">
        <f t="shared" si="0"/>
        <v>0</v>
      </c>
      <c r="M12" s="39"/>
      <c r="N12" s="39"/>
      <c r="O12" s="40"/>
      <c r="P12" s="40"/>
    </row>
    <row r="13" spans="2:16" ht="18.75" x14ac:dyDescent="0.3">
      <c r="B13" s="130">
        <v>430</v>
      </c>
      <c r="C13" s="56"/>
      <c r="E13" s="18"/>
      <c r="F13" s="101">
        <v>430</v>
      </c>
      <c r="G13" s="21" t="s">
        <v>257</v>
      </c>
      <c r="H13" s="25"/>
      <c r="I13" s="47"/>
      <c r="J13" s="47"/>
      <c r="K13" s="26">
        <f t="shared" si="0"/>
        <v>0</v>
      </c>
      <c r="M13" s="39"/>
      <c r="N13" s="39"/>
      <c r="O13" s="40"/>
      <c r="P13" s="40"/>
    </row>
    <row r="14" spans="2:16" ht="18.75" x14ac:dyDescent="0.3">
      <c r="B14" s="130">
        <v>254</v>
      </c>
      <c r="C14" s="56"/>
      <c r="E14" s="18"/>
      <c r="F14" s="101">
        <v>254</v>
      </c>
      <c r="G14" s="21" t="s">
        <v>258</v>
      </c>
      <c r="H14" s="25"/>
      <c r="I14" s="47"/>
      <c r="J14" s="47"/>
      <c r="K14" s="26">
        <f t="shared" si="0"/>
        <v>2700</v>
      </c>
      <c r="M14" s="39"/>
      <c r="N14" s="39"/>
      <c r="O14" s="40"/>
      <c r="P14" s="40"/>
    </row>
    <row r="15" spans="2:16" ht="18.75" x14ac:dyDescent="0.3">
      <c r="B15" s="130">
        <v>428</v>
      </c>
      <c r="C15" s="56"/>
      <c r="E15" s="18"/>
      <c r="F15" s="101">
        <v>428</v>
      </c>
      <c r="G15" s="21" t="s">
        <v>259</v>
      </c>
      <c r="H15" s="25"/>
      <c r="I15" s="47"/>
      <c r="J15" s="47"/>
      <c r="K15" s="26">
        <f t="shared" si="0"/>
        <v>0</v>
      </c>
      <c r="M15" s="39"/>
      <c r="N15" s="39"/>
      <c r="O15" s="40"/>
      <c r="P15" s="40"/>
    </row>
    <row r="16" spans="2:16" ht="18.75" x14ac:dyDescent="0.3">
      <c r="B16" s="131" t="s">
        <v>330</v>
      </c>
      <c r="C16" s="29"/>
      <c r="F16" s="101" t="s">
        <v>4023</v>
      </c>
      <c r="G16" s="30" t="s">
        <v>188</v>
      </c>
      <c r="H16" s="25"/>
      <c r="I16" s="47"/>
      <c r="J16" s="47"/>
      <c r="K16" s="26">
        <f>(SUM(K8:K15)*0.002)</f>
        <v>5.4</v>
      </c>
    </row>
    <row r="17" spans="1:11" ht="18.75" x14ac:dyDescent="0.3">
      <c r="F17" s="72"/>
      <c r="G17" s="31"/>
      <c r="H17" s="20"/>
      <c r="I17" s="32" t="s">
        <v>172</v>
      </c>
      <c r="J17" s="32"/>
      <c r="K17" s="32">
        <f>SUM(K7:K16)</f>
        <v>2705.4</v>
      </c>
    </row>
    <row r="18" spans="1:11" ht="26.25" x14ac:dyDescent="0.25">
      <c r="D18" s="33" t="s">
        <v>177</v>
      </c>
    </row>
    <row r="19" spans="1:11" ht="30" x14ac:dyDescent="0.25">
      <c r="A19" s="132" t="s">
        <v>329</v>
      </c>
      <c r="B19" s="133"/>
      <c r="C19" s="656" t="s">
        <v>326</v>
      </c>
      <c r="D19" s="1107" t="s">
        <v>189</v>
      </c>
      <c r="E19" s="1108"/>
      <c r="F19" s="1" t="s">
        <v>190</v>
      </c>
      <c r="G19" s="1" t="s">
        <v>3</v>
      </c>
      <c r="H19" s="2" t="s">
        <v>4</v>
      </c>
      <c r="I19" s="48" t="s">
        <v>191</v>
      </c>
      <c r="J19" s="49" t="s">
        <v>192</v>
      </c>
      <c r="K19" s="120" t="s">
        <v>4568</v>
      </c>
    </row>
    <row r="20" spans="1:11" ht="120" x14ac:dyDescent="0.25">
      <c r="A20" s="128">
        <v>1101</v>
      </c>
      <c r="B20" s="134"/>
      <c r="C20" s="102" t="s">
        <v>4024</v>
      </c>
      <c r="D20" s="1109" t="s">
        <v>5</v>
      </c>
      <c r="E20" s="1110"/>
      <c r="F20" s="1115" t="s">
        <v>193</v>
      </c>
      <c r="G20" s="3" t="s">
        <v>194</v>
      </c>
      <c r="H20" s="4" t="s">
        <v>14</v>
      </c>
      <c r="I20" s="50">
        <v>1</v>
      </c>
      <c r="J20" s="661"/>
      <c r="K20" s="121">
        <f t="shared" ref="K20:K26" si="1">ROUND(J20*I20,2)</f>
        <v>0</v>
      </c>
    </row>
    <row r="21" spans="1:11" ht="30" x14ac:dyDescent="0.25">
      <c r="A21" s="128">
        <v>1102</v>
      </c>
      <c r="B21" s="134"/>
      <c r="C21" s="102" t="s">
        <v>4025</v>
      </c>
      <c r="D21" s="1111"/>
      <c r="E21" s="1112"/>
      <c r="F21" s="1115"/>
      <c r="G21" s="3" t="s">
        <v>195</v>
      </c>
      <c r="H21" s="4" t="s">
        <v>14</v>
      </c>
      <c r="I21" s="50">
        <v>1</v>
      </c>
      <c r="J21" s="661"/>
      <c r="K21" s="121">
        <f t="shared" si="1"/>
        <v>0</v>
      </c>
    </row>
    <row r="22" spans="1:11" ht="75" x14ac:dyDescent="0.25">
      <c r="A22" s="128">
        <v>1103</v>
      </c>
      <c r="B22" s="134"/>
      <c r="C22" s="102" t="s">
        <v>4026</v>
      </c>
      <c r="D22" s="1111"/>
      <c r="E22" s="1112"/>
      <c r="F22" s="1115"/>
      <c r="G22" s="3" t="s">
        <v>196</v>
      </c>
      <c r="H22" s="4" t="s">
        <v>14</v>
      </c>
      <c r="I22" s="50">
        <v>1</v>
      </c>
      <c r="J22" s="661"/>
      <c r="K22" s="121">
        <f t="shared" si="1"/>
        <v>0</v>
      </c>
    </row>
    <row r="23" spans="1:11" ht="45" x14ac:dyDescent="0.25">
      <c r="A23" s="128">
        <v>1104</v>
      </c>
      <c r="B23" s="134"/>
      <c r="C23" s="102" t="s">
        <v>4027</v>
      </c>
      <c r="D23" s="1111"/>
      <c r="E23" s="1112"/>
      <c r="F23" s="1115"/>
      <c r="G23" s="3" t="s">
        <v>197</v>
      </c>
      <c r="H23" s="4" t="s">
        <v>14</v>
      </c>
      <c r="I23" s="50">
        <v>1</v>
      </c>
      <c r="J23" s="661"/>
      <c r="K23" s="121">
        <f t="shared" si="1"/>
        <v>0</v>
      </c>
    </row>
    <row r="24" spans="1:11" ht="45" x14ac:dyDescent="0.25">
      <c r="A24" s="128">
        <v>1105</v>
      </c>
      <c r="B24" s="134"/>
      <c r="C24" s="102" t="s">
        <v>4028</v>
      </c>
      <c r="D24" s="1111"/>
      <c r="E24" s="1112"/>
      <c r="F24" s="1115"/>
      <c r="G24" s="3" t="s">
        <v>198</v>
      </c>
      <c r="H24" s="4" t="s">
        <v>14</v>
      </c>
      <c r="I24" s="50">
        <v>1</v>
      </c>
      <c r="J24" s="661"/>
      <c r="K24" s="121">
        <f t="shared" si="1"/>
        <v>0</v>
      </c>
    </row>
    <row r="25" spans="1:11" ht="105" x14ac:dyDescent="0.25">
      <c r="A25" s="128">
        <v>1106</v>
      </c>
      <c r="B25" s="134"/>
      <c r="C25" s="102" t="s">
        <v>4029</v>
      </c>
      <c r="D25" s="1111"/>
      <c r="E25" s="1112"/>
      <c r="F25" s="1115"/>
      <c r="G25" s="3" t="s">
        <v>199</v>
      </c>
      <c r="H25" s="59" t="s">
        <v>10</v>
      </c>
      <c r="I25" s="50">
        <v>1431.8</v>
      </c>
      <c r="J25" s="661"/>
      <c r="K25" s="121">
        <f t="shared" si="1"/>
        <v>0</v>
      </c>
    </row>
    <row r="26" spans="1:11" ht="30" x14ac:dyDescent="0.25">
      <c r="A26" s="135">
        <v>201</v>
      </c>
      <c r="B26" s="136" t="s">
        <v>328</v>
      </c>
      <c r="C26" s="102" t="s">
        <v>4030</v>
      </c>
      <c r="D26" s="1113"/>
      <c r="E26" s="1114"/>
      <c r="F26" s="3" t="s">
        <v>338</v>
      </c>
      <c r="G26" s="3" t="s">
        <v>339</v>
      </c>
      <c r="H26" s="4" t="s">
        <v>6</v>
      </c>
      <c r="I26" s="50">
        <v>1</v>
      </c>
      <c r="J26" s="50">
        <f>VLOOKUP(A26,CENIK!$A$2:$F$191,6,FALSE)</f>
        <v>0</v>
      </c>
      <c r="K26" s="121">
        <f t="shared" si="1"/>
        <v>0</v>
      </c>
    </row>
    <row r="27" spans="1:11" x14ac:dyDescent="0.25">
      <c r="B27" s="137"/>
      <c r="C27" s="34"/>
      <c r="D27" s="35"/>
      <c r="E27" s="35"/>
      <c r="F27" s="35"/>
      <c r="G27" s="35"/>
      <c r="H27" s="36"/>
      <c r="I27" s="51"/>
      <c r="J27" s="51"/>
      <c r="K27" s="51"/>
    </row>
    <row r="28" spans="1:11" x14ac:dyDescent="0.25">
      <c r="B28" s="137"/>
      <c r="C28" s="34"/>
      <c r="D28" s="35"/>
      <c r="E28" s="35"/>
      <c r="F28" s="35"/>
      <c r="G28" s="35"/>
      <c r="H28" s="36"/>
      <c r="I28" s="51"/>
      <c r="J28" s="51"/>
      <c r="K28" s="51"/>
    </row>
    <row r="29" spans="1:11" ht="26.25" x14ac:dyDescent="0.25">
      <c r="A29" s="128" t="s">
        <v>329</v>
      </c>
      <c r="B29" s="138"/>
      <c r="C29" s="37"/>
      <c r="D29" s="33" t="s">
        <v>200</v>
      </c>
      <c r="E29" s="38"/>
      <c r="F29" s="38"/>
      <c r="G29" s="35"/>
      <c r="H29" s="36"/>
      <c r="I29" s="51"/>
      <c r="J29" s="51"/>
      <c r="K29" s="51"/>
    </row>
    <row r="30" spans="1:11" ht="30" x14ac:dyDescent="0.25">
      <c r="A30" s="139" t="s">
        <v>0</v>
      </c>
      <c r="B30" s="134" t="s">
        <v>176</v>
      </c>
      <c r="C30" s="70" t="s">
        <v>325</v>
      </c>
      <c r="D30" s="1" t="s">
        <v>201</v>
      </c>
      <c r="E30" s="1" t="s">
        <v>189</v>
      </c>
      <c r="F30" s="1" t="s">
        <v>190</v>
      </c>
      <c r="G30" s="1" t="s">
        <v>3</v>
      </c>
      <c r="H30" s="2" t="s">
        <v>4</v>
      </c>
      <c r="I30" s="48" t="s">
        <v>191</v>
      </c>
      <c r="J30" s="49" t="s">
        <v>192</v>
      </c>
      <c r="K30" s="53" t="s">
        <v>4568</v>
      </c>
    </row>
    <row r="31" spans="1:11" ht="60" x14ac:dyDescent="0.25">
      <c r="A31" s="139">
        <v>1201</v>
      </c>
      <c r="B31" s="139">
        <v>253</v>
      </c>
      <c r="C31" s="102" t="s">
        <v>4031</v>
      </c>
      <c r="D31" s="658" t="s">
        <v>252</v>
      </c>
      <c r="E31" s="658" t="s">
        <v>7</v>
      </c>
      <c r="F31" s="658" t="s">
        <v>8</v>
      </c>
      <c r="G31" s="658" t="s">
        <v>9</v>
      </c>
      <c r="H31" s="85" t="s">
        <v>10</v>
      </c>
      <c r="I31" s="121">
        <v>63.7</v>
      </c>
      <c r="J31" s="121">
        <f>VLOOKUP(A31,CENIK!$A$2:$F$191,6,FALSE)</f>
        <v>0</v>
      </c>
      <c r="K31" s="121">
        <f t="shared" ref="K31:K94" si="2">ROUND(J31*I31,2)</f>
        <v>0</v>
      </c>
    </row>
    <row r="32" spans="1:11" ht="45" x14ac:dyDescent="0.25">
      <c r="A32" s="139">
        <v>1202</v>
      </c>
      <c r="B32" s="139">
        <v>253</v>
      </c>
      <c r="C32" s="102" t="s">
        <v>4032</v>
      </c>
      <c r="D32" s="658" t="s">
        <v>252</v>
      </c>
      <c r="E32" s="658" t="s">
        <v>7</v>
      </c>
      <c r="F32" s="658" t="s">
        <v>8</v>
      </c>
      <c r="G32" s="658" t="s">
        <v>11</v>
      </c>
      <c r="H32" s="85" t="s">
        <v>12</v>
      </c>
      <c r="I32" s="121">
        <v>3</v>
      </c>
      <c r="J32" s="121">
        <f>VLOOKUP(A32,CENIK!$A$2:$F$191,6,FALSE)</f>
        <v>0</v>
      </c>
      <c r="K32" s="121">
        <f t="shared" si="2"/>
        <v>0</v>
      </c>
    </row>
    <row r="33" spans="1:11" ht="60" x14ac:dyDescent="0.25">
      <c r="A33" s="139">
        <v>1205</v>
      </c>
      <c r="B33" s="139">
        <v>253</v>
      </c>
      <c r="C33" s="102" t="s">
        <v>4033</v>
      </c>
      <c r="D33" s="658" t="s">
        <v>252</v>
      </c>
      <c r="E33" s="658" t="s">
        <v>7</v>
      </c>
      <c r="F33" s="658" t="s">
        <v>8</v>
      </c>
      <c r="G33" s="658" t="s">
        <v>942</v>
      </c>
      <c r="H33" s="85" t="s">
        <v>14</v>
      </c>
      <c r="I33" s="121">
        <v>1</v>
      </c>
      <c r="J33" s="121">
        <f>VLOOKUP(A33,CENIK!$A$2:$F$191,6,FALSE)</f>
        <v>0</v>
      </c>
      <c r="K33" s="121">
        <f t="shared" si="2"/>
        <v>0</v>
      </c>
    </row>
    <row r="34" spans="1:11" ht="60" x14ac:dyDescent="0.25">
      <c r="A34" s="139">
        <v>1206</v>
      </c>
      <c r="B34" s="139">
        <v>253</v>
      </c>
      <c r="C34" s="102" t="s">
        <v>4034</v>
      </c>
      <c r="D34" s="658" t="s">
        <v>252</v>
      </c>
      <c r="E34" s="658" t="s">
        <v>7</v>
      </c>
      <c r="F34" s="658" t="s">
        <v>8</v>
      </c>
      <c r="G34" s="658" t="s">
        <v>943</v>
      </c>
      <c r="H34" s="85" t="s">
        <v>14</v>
      </c>
      <c r="I34" s="121">
        <v>1</v>
      </c>
      <c r="J34" s="121">
        <f>VLOOKUP(A34,CENIK!$A$2:$F$191,6,FALSE)</f>
        <v>0</v>
      </c>
      <c r="K34" s="121">
        <f t="shared" si="2"/>
        <v>0</v>
      </c>
    </row>
    <row r="35" spans="1:11" ht="75" x14ac:dyDescent="0.25">
      <c r="A35" s="139">
        <v>1207</v>
      </c>
      <c r="B35" s="139">
        <v>253</v>
      </c>
      <c r="C35" s="102" t="s">
        <v>4035</v>
      </c>
      <c r="D35" s="658" t="s">
        <v>252</v>
      </c>
      <c r="E35" s="658" t="s">
        <v>7</v>
      </c>
      <c r="F35" s="658" t="s">
        <v>8</v>
      </c>
      <c r="G35" s="658" t="s">
        <v>944</v>
      </c>
      <c r="H35" s="85" t="s">
        <v>14</v>
      </c>
      <c r="I35" s="121">
        <v>1</v>
      </c>
      <c r="J35" s="121">
        <f>VLOOKUP(A35,CENIK!$A$2:$F$191,6,FALSE)</f>
        <v>0</v>
      </c>
      <c r="K35" s="121">
        <f t="shared" si="2"/>
        <v>0</v>
      </c>
    </row>
    <row r="36" spans="1:11" ht="75" x14ac:dyDescent="0.25">
      <c r="A36" s="139">
        <v>1211</v>
      </c>
      <c r="B36" s="139">
        <v>253</v>
      </c>
      <c r="C36" s="102" t="s">
        <v>4036</v>
      </c>
      <c r="D36" s="658" t="s">
        <v>252</v>
      </c>
      <c r="E36" s="658" t="s">
        <v>7</v>
      </c>
      <c r="F36" s="658" t="s">
        <v>8</v>
      </c>
      <c r="G36" s="658" t="s">
        <v>948</v>
      </c>
      <c r="H36" s="85" t="s">
        <v>14</v>
      </c>
      <c r="I36" s="121">
        <v>2</v>
      </c>
      <c r="J36" s="121">
        <f>VLOOKUP(A36,CENIK!$A$2:$F$191,6,FALSE)</f>
        <v>0</v>
      </c>
      <c r="K36" s="121">
        <f t="shared" si="2"/>
        <v>0</v>
      </c>
    </row>
    <row r="37" spans="1:11" ht="45" x14ac:dyDescent="0.25">
      <c r="A37" s="139">
        <v>1301</v>
      </c>
      <c r="B37" s="139">
        <v>253</v>
      </c>
      <c r="C37" s="102" t="s">
        <v>4037</v>
      </c>
      <c r="D37" s="658" t="s">
        <v>252</v>
      </c>
      <c r="E37" s="658" t="s">
        <v>7</v>
      </c>
      <c r="F37" s="658" t="s">
        <v>16</v>
      </c>
      <c r="G37" s="658" t="s">
        <v>17</v>
      </c>
      <c r="H37" s="85" t="s">
        <v>10</v>
      </c>
      <c r="I37" s="121">
        <v>63.7</v>
      </c>
      <c r="J37" s="121">
        <f>VLOOKUP(A37,CENIK!$A$2:$F$191,6,FALSE)</f>
        <v>0</v>
      </c>
      <c r="K37" s="121">
        <f t="shared" si="2"/>
        <v>0</v>
      </c>
    </row>
    <row r="38" spans="1:11" ht="150" x14ac:dyDescent="0.25">
      <c r="A38" s="139">
        <v>1302</v>
      </c>
      <c r="B38" s="139">
        <v>253</v>
      </c>
      <c r="C38" s="102" t="s">
        <v>4038</v>
      </c>
      <c r="D38" s="658" t="s">
        <v>252</v>
      </c>
      <c r="E38" s="658" t="s">
        <v>7</v>
      </c>
      <c r="F38" s="658" t="s">
        <v>16</v>
      </c>
      <c r="G38" s="658" t="s">
        <v>952</v>
      </c>
      <c r="H38" s="85" t="s">
        <v>10</v>
      </c>
      <c r="I38" s="121">
        <v>63.7</v>
      </c>
      <c r="J38" s="121">
        <f>VLOOKUP(A38,CENIK!$A$2:$F$191,6,FALSE)</f>
        <v>0</v>
      </c>
      <c r="K38" s="121">
        <f t="shared" si="2"/>
        <v>0</v>
      </c>
    </row>
    <row r="39" spans="1:11" ht="30" x14ac:dyDescent="0.25">
      <c r="A39" s="139">
        <v>1401</v>
      </c>
      <c r="B39" s="139">
        <v>253</v>
      </c>
      <c r="C39" s="102" t="s">
        <v>4039</v>
      </c>
      <c r="D39" s="658" t="s">
        <v>252</v>
      </c>
      <c r="E39" s="658" t="s">
        <v>7</v>
      </c>
      <c r="F39" s="658" t="s">
        <v>27</v>
      </c>
      <c r="G39" s="658" t="s">
        <v>955</v>
      </c>
      <c r="H39" s="85" t="s">
        <v>22</v>
      </c>
      <c r="I39" s="121">
        <v>2</v>
      </c>
      <c r="J39" s="121">
        <f>VLOOKUP(A39,CENIK!$A$2:$F$191,6,FALSE)</f>
        <v>0</v>
      </c>
      <c r="K39" s="121">
        <f t="shared" si="2"/>
        <v>0</v>
      </c>
    </row>
    <row r="40" spans="1:11" ht="30" x14ac:dyDescent="0.25">
      <c r="A40" s="139">
        <v>1402</v>
      </c>
      <c r="B40" s="139">
        <v>253</v>
      </c>
      <c r="C40" s="102" t="s">
        <v>4040</v>
      </c>
      <c r="D40" s="658" t="s">
        <v>252</v>
      </c>
      <c r="E40" s="658" t="s">
        <v>7</v>
      </c>
      <c r="F40" s="658" t="s">
        <v>27</v>
      </c>
      <c r="G40" s="658" t="s">
        <v>956</v>
      </c>
      <c r="H40" s="85" t="s">
        <v>22</v>
      </c>
      <c r="I40" s="121">
        <v>10</v>
      </c>
      <c r="J40" s="121">
        <f>VLOOKUP(A40,CENIK!$A$2:$F$191,6,FALSE)</f>
        <v>0</v>
      </c>
      <c r="K40" s="121">
        <f t="shared" si="2"/>
        <v>0</v>
      </c>
    </row>
    <row r="41" spans="1:11" ht="30" x14ac:dyDescent="0.25">
      <c r="A41" s="139">
        <v>1403</v>
      </c>
      <c r="B41" s="139">
        <v>253</v>
      </c>
      <c r="C41" s="102" t="s">
        <v>4041</v>
      </c>
      <c r="D41" s="658" t="s">
        <v>252</v>
      </c>
      <c r="E41" s="658" t="s">
        <v>7</v>
      </c>
      <c r="F41" s="658" t="s">
        <v>27</v>
      </c>
      <c r="G41" s="658" t="s">
        <v>957</v>
      </c>
      <c r="H41" s="85" t="s">
        <v>22</v>
      </c>
      <c r="I41" s="121">
        <v>2</v>
      </c>
      <c r="J41" s="121">
        <f>VLOOKUP(A41,CENIK!$A$2:$F$191,6,FALSE)</f>
        <v>0</v>
      </c>
      <c r="K41" s="121">
        <f t="shared" si="2"/>
        <v>0</v>
      </c>
    </row>
    <row r="42" spans="1:11" ht="45" x14ac:dyDescent="0.25">
      <c r="A42" s="139">
        <v>12308</v>
      </c>
      <c r="B42" s="139">
        <v>253</v>
      </c>
      <c r="C42" s="102" t="s">
        <v>4042</v>
      </c>
      <c r="D42" s="658" t="s">
        <v>252</v>
      </c>
      <c r="E42" s="658" t="s">
        <v>30</v>
      </c>
      <c r="F42" s="658" t="s">
        <v>31</v>
      </c>
      <c r="G42" s="658" t="s">
        <v>32</v>
      </c>
      <c r="H42" s="85" t="s">
        <v>33</v>
      </c>
      <c r="I42" s="121">
        <v>163</v>
      </c>
      <c r="J42" s="121">
        <f>VLOOKUP(A42,CENIK!$A$2:$F$191,6,FALSE)</f>
        <v>0</v>
      </c>
      <c r="K42" s="121">
        <f t="shared" si="2"/>
        <v>0</v>
      </c>
    </row>
    <row r="43" spans="1:11" ht="30" x14ac:dyDescent="0.25">
      <c r="A43" s="139">
        <v>12327</v>
      </c>
      <c r="B43" s="139">
        <v>253</v>
      </c>
      <c r="C43" s="102" t="s">
        <v>4043</v>
      </c>
      <c r="D43" s="658" t="s">
        <v>252</v>
      </c>
      <c r="E43" s="658" t="s">
        <v>30</v>
      </c>
      <c r="F43" s="658" t="s">
        <v>31</v>
      </c>
      <c r="G43" s="658" t="s">
        <v>36</v>
      </c>
      <c r="H43" s="85" t="s">
        <v>10</v>
      </c>
      <c r="I43" s="121">
        <v>5.5</v>
      </c>
      <c r="J43" s="121">
        <f>VLOOKUP(A43,CENIK!$A$2:$F$191,6,FALSE)</f>
        <v>0</v>
      </c>
      <c r="K43" s="121">
        <f t="shared" si="2"/>
        <v>0</v>
      </c>
    </row>
    <row r="44" spans="1:11" ht="45" x14ac:dyDescent="0.25">
      <c r="A44" s="139">
        <v>12331</v>
      </c>
      <c r="B44" s="139">
        <v>253</v>
      </c>
      <c r="C44" s="102" t="s">
        <v>4044</v>
      </c>
      <c r="D44" s="658" t="s">
        <v>252</v>
      </c>
      <c r="E44" s="658" t="s">
        <v>30</v>
      </c>
      <c r="F44" s="658" t="s">
        <v>31</v>
      </c>
      <c r="G44" s="658" t="s">
        <v>38</v>
      </c>
      <c r="H44" s="85" t="s">
        <v>10</v>
      </c>
      <c r="I44" s="121">
        <v>10</v>
      </c>
      <c r="J44" s="121">
        <f>VLOOKUP(A44,CENIK!$A$2:$F$191,6,FALSE)</f>
        <v>0</v>
      </c>
      <c r="K44" s="121">
        <f t="shared" si="2"/>
        <v>0</v>
      </c>
    </row>
    <row r="45" spans="1:11" ht="60" x14ac:dyDescent="0.25">
      <c r="A45" s="139">
        <v>21106</v>
      </c>
      <c r="B45" s="139">
        <v>253</v>
      </c>
      <c r="C45" s="102" t="s">
        <v>4045</v>
      </c>
      <c r="D45" s="658" t="s">
        <v>252</v>
      </c>
      <c r="E45" s="658" t="s">
        <v>30</v>
      </c>
      <c r="F45" s="658" t="s">
        <v>31</v>
      </c>
      <c r="G45" s="658" t="s">
        <v>965</v>
      </c>
      <c r="H45" s="85" t="s">
        <v>24</v>
      </c>
      <c r="I45" s="121">
        <v>130</v>
      </c>
      <c r="J45" s="121">
        <f>VLOOKUP(A45,CENIK!$A$2:$F$191,6,FALSE)</f>
        <v>0</v>
      </c>
      <c r="K45" s="121">
        <f t="shared" si="2"/>
        <v>0</v>
      </c>
    </row>
    <row r="46" spans="1:11" ht="30" x14ac:dyDescent="0.25">
      <c r="A46" s="139">
        <v>22102</v>
      </c>
      <c r="B46" s="139">
        <v>253</v>
      </c>
      <c r="C46" s="102" t="s">
        <v>4046</v>
      </c>
      <c r="D46" s="658" t="s">
        <v>252</v>
      </c>
      <c r="E46" s="658" t="s">
        <v>30</v>
      </c>
      <c r="F46" s="658" t="s">
        <v>31</v>
      </c>
      <c r="G46" s="658" t="s">
        <v>42</v>
      </c>
      <c r="H46" s="85" t="s">
        <v>33</v>
      </c>
      <c r="I46" s="121">
        <v>163</v>
      </c>
      <c r="J46" s="121">
        <f>VLOOKUP(A46,CENIK!$A$2:$F$191,6,FALSE)</f>
        <v>0</v>
      </c>
      <c r="K46" s="121">
        <f t="shared" si="2"/>
        <v>0</v>
      </c>
    </row>
    <row r="47" spans="1:11" ht="30" x14ac:dyDescent="0.25">
      <c r="A47" s="139">
        <v>2208</v>
      </c>
      <c r="B47" s="139">
        <v>253</v>
      </c>
      <c r="C47" s="102" t="s">
        <v>4047</v>
      </c>
      <c r="D47" s="658" t="s">
        <v>252</v>
      </c>
      <c r="E47" s="658" t="s">
        <v>30</v>
      </c>
      <c r="F47" s="658" t="s">
        <v>43</v>
      </c>
      <c r="G47" s="658" t="s">
        <v>44</v>
      </c>
      <c r="H47" s="85" t="s">
        <v>33</v>
      </c>
      <c r="I47" s="121">
        <v>163</v>
      </c>
      <c r="J47" s="121">
        <f>VLOOKUP(A47,CENIK!$A$2:$F$191,6,FALSE)</f>
        <v>0</v>
      </c>
      <c r="K47" s="121">
        <f t="shared" si="2"/>
        <v>0</v>
      </c>
    </row>
    <row r="48" spans="1:11" ht="30" x14ac:dyDescent="0.25">
      <c r="A48" s="139">
        <v>22103</v>
      </c>
      <c r="B48" s="139">
        <v>253</v>
      </c>
      <c r="C48" s="102" t="s">
        <v>4048</v>
      </c>
      <c r="D48" s="658" t="s">
        <v>252</v>
      </c>
      <c r="E48" s="658" t="s">
        <v>30</v>
      </c>
      <c r="F48" s="658" t="s">
        <v>43</v>
      </c>
      <c r="G48" s="658" t="s">
        <v>48</v>
      </c>
      <c r="H48" s="85" t="s">
        <v>33</v>
      </c>
      <c r="I48" s="121">
        <v>163</v>
      </c>
      <c r="J48" s="121">
        <f>VLOOKUP(A48,CENIK!$A$2:$F$191,6,FALSE)</f>
        <v>0</v>
      </c>
      <c r="K48" s="121">
        <f t="shared" si="2"/>
        <v>0</v>
      </c>
    </row>
    <row r="49" spans="1:11" ht="30" x14ac:dyDescent="0.25">
      <c r="A49" s="139">
        <v>24405</v>
      </c>
      <c r="B49" s="139">
        <v>253</v>
      </c>
      <c r="C49" s="102" t="s">
        <v>4049</v>
      </c>
      <c r="D49" s="658" t="s">
        <v>252</v>
      </c>
      <c r="E49" s="658" t="s">
        <v>30</v>
      </c>
      <c r="F49" s="658" t="s">
        <v>43</v>
      </c>
      <c r="G49" s="658" t="s">
        <v>969</v>
      </c>
      <c r="H49" s="85" t="s">
        <v>24</v>
      </c>
      <c r="I49" s="121">
        <v>65</v>
      </c>
      <c r="J49" s="121">
        <f>VLOOKUP(A49,CENIK!$A$2:$F$191,6,FALSE)</f>
        <v>0</v>
      </c>
      <c r="K49" s="121">
        <f t="shared" si="2"/>
        <v>0</v>
      </c>
    </row>
    <row r="50" spans="1:11" ht="75" x14ac:dyDescent="0.25">
      <c r="A50" s="139">
        <v>31302</v>
      </c>
      <c r="B50" s="139">
        <v>253</v>
      </c>
      <c r="C50" s="102" t="s">
        <v>4050</v>
      </c>
      <c r="D50" s="658" t="s">
        <v>252</v>
      </c>
      <c r="E50" s="658" t="s">
        <v>30</v>
      </c>
      <c r="F50" s="658" t="s">
        <v>43</v>
      </c>
      <c r="G50" s="658" t="s">
        <v>971</v>
      </c>
      <c r="H50" s="85" t="s">
        <v>24</v>
      </c>
      <c r="I50" s="121">
        <v>49</v>
      </c>
      <c r="J50" s="121">
        <f>VLOOKUP(A50,CENIK!$A$2:$F$191,6,FALSE)</f>
        <v>0</v>
      </c>
      <c r="K50" s="121">
        <f t="shared" si="2"/>
        <v>0</v>
      </c>
    </row>
    <row r="51" spans="1:11" ht="30" x14ac:dyDescent="0.25">
      <c r="A51" s="139">
        <v>31602</v>
      </c>
      <c r="B51" s="139">
        <v>253</v>
      </c>
      <c r="C51" s="102" t="s">
        <v>4051</v>
      </c>
      <c r="D51" s="658" t="s">
        <v>252</v>
      </c>
      <c r="E51" s="658" t="s">
        <v>30</v>
      </c>
      <c r="F51" s="658" t="s">
        <v>43</v>
      </c>
      <c r="G51" s="658" t="s">
        <v>973</v>
      </c>
      <c r="H51" s="85" t="s">
        <v>33</v>
      </c>
      <c r="I51" s="121">
        <v>163</v>
      </c>
      <c r="J51" s="121">
        <f>VLOOKUP(A51,CENIK!$A$2:$F$191,6,FALSE)</f>
        <v>0</v>
      </c>
      <c r="K51" s="121">
        <f t="shared" si="2"/>
        <v>0</v>
      </c>
    </row>
    <row r="52" spans="1:11" ht="45" x14ac:dyDescent="0.25">
      <c r="A52" s="139">
        <v>32311</v>
      </c>
      <c r="B52" s="139">
        <v>253</v>
      </c>
      <c r="C52" s="102" t="s">
        <v>4052</v>
      </c>
      <c r="D52" s="658" t="s">
        <v>252</v>
      </c>
      <c r="E52" s="658" t="s">
        <v>30</v>
      </c>
      <c r="F52" s="658" t="s">
        <v>43</v>
      </c>
      <c r="G52" s="658" t="s">
        <v>975</v>
      </c>
      <c r="H52" s="85" t="s">
        <v>33</v>
      </c>
      <c r="I52" s="121">
        <v>163</v>
      </c>
      <c r="J52" s="121">
        <f>VLOOKUP(A52,CENIK!$A$2:$F$191,6,FALSE)</f>
        <v>0</v>
      </c>
      <c r="K52" s="121">
        <f t="shared" si="2"/>
        <v>0</v>
      </c>
    </row>
    <row r="53" spans="1:11" ht="30" x14ac:dyDescent="0.25">
      <c r="A53" s="139">
        <v>34104</v>
      </c>
      <c r="B53" s="139">
        <v>253</v>
      </c>
      <c r="C53" s="102" t="s">
        <v>4053</v>
      </c>
      <c r="D53" s="658" t="s">
        <v>252</v>
      </c>
      <c r="E53" s="658" t="s">
        <v>30</v>
      </c>
      <c r="F53" s="658" t="s">
        <v>43</v>
      </c>
      <c r="G53" s="658" t="s">
        <v>54</v>
      </c>
      <c r="H53" s="85" t="s">
        <v>10</v>
      </c>
      <c r="I53" s="121">
        <v>10</v>
      </c>
      <c r="J53" s="121">
        <f>VLOOKUP(A53,CENIK!$A$2:$F$191,6,FALSE)</f>
        <v>0</v>
      </c>
      <c r="K53" s="121">
        <f t="shared" si="2"/>
        <v>0</v>
      </c>
    </row>
    <row r="54" spans="1:11" ht="30" x14ac:dyDescent="0.25">
      <c r="A54" s="139">
        <v>34901</v>
      </c>
      <c r="B54" s="139">
        <v>253</v>
      </c>
      <c r="C54" s="102" t="s">
        <v>4054</v>
      </c>
      <c r="D54" s="658" t="s">
        <v>252</v>
      </c>
      <c r="E54" s="658" t="s">
        <v>30</v>
      </c>
      <c r="F54" s="657" t="s">
        <v>43</v>
      </c>
      <c r="G54" s="658" t="s">
        <v>55</v>
      </c>
      <c r="H54" s="85" t="s">
        <v>33</v>
      </c>
      <c r="I54" s="121">
        <v>163</v>
      </c>
      <c r="J54" s="121">
        <f>VLOOKUP(A54,CENIK!$A$2:$F$191,6,FALSE)</f>
        <v>0</v>
      </c>
      <c r="K54" s="121">
        <f t="shared" si="2"/>
        <v>0</v>
      </c>
    </row>
    <row r="55" spans="1:11" ht="45" x14ac:dyDescent="0.25">
      <c r="A55" s="139">
        <v>3302</v>
      </c>
      <c r="B55" s="139">
        <v>253</v>
      </c>
      <c r="C55" s="102" t="s">
        <v>4055</v>
      </c>
      <c r="D55" s="658" t="s">
        <v>252</v>
      </c>
      <c r="E55" s="658" t="s">
        <v>64</v>
      </c>
      <c r="F55" s="658" t="s">
        <v>77</v>
      </c>
      <c r="G55" s="658" t="s">
        <v>79</v>
      </c>
      <c r="H55" s="85" t="s">
        <v>10</v>
      </c>
      <c r="I55" s="121">
        <v>12</v>
      </c>
      <c r="J55" s="121">
        <f>VLOOKUP(A55,CENIK!$A$2:$F$191,6,FALSE)</f>
        <v>0</v>
      </c>
      <c r="K55" s="121">
        <f t="shared" si="2"/>
        <v>0</v>
      </c>
    </row>
    <row r="56" spans="1:11" ht="45" x14ac:dyDescent="0.25">
      <c r="A56" s="139">
        <v>3311</v>
      </c>
      <c r="B56" s="139">
        <v>253</v>
      </c>
      <c r="C56" s="102" t="s">
        <v>4056</v>
      </c>
      <c r="D56" s="658" t="s">
        <v>252</v>
      </c>
      <c r="E56" s="658" t="s">
        <v>64</v>
      </c>
      <c r="F56" s="658" t="s">
        <v>77</v>
      </c>
      <c r="G56" s="658" t="s">
        <v>81</v>
      </c>
      <c r="H56" s="85" t="s">
        <v>10</v>
      </c>
      <c r="I56" s="121">
        <v>12</v>
      </c>
      <c r="J56" s="121">
        <f>VLOOKUP(A56,CENIK!$A$2:$F$191,6,FALSE)</f>
        <v>0</v>
      </c>
      <c r="K56" s="121">
        <f t="shared" si="2"/>
        <v>0</v>
      </c>
    </row>
    <row r="57" spans="1:11" ht="60" x14ac:dyDescent="0.25">
      <c r="A57" s="139">
        <v>4110</v>
      </c>
      <c r="B57" s="139">
        <v>253</v>
      </c>
      <c r="C57" s="102" t="s">
        <v>4057</v>
      </c>
      <c r="D57" s="658" t="s">
        <v>252</v>
      </c>
      <c r="E57" s="658" t="s">
        <v>85</v>
      </c>
      <c r="F57" s="658" t="s">
        <v>86</v>
      </c>
      <c r="G57" s="658" t="s">
        <v>90</v>
      </c>
      <c r="H57" s="85" t="s">
        <v>24</v>
      </c>
      <c r="I57" s="121">
        <v>266</v>
      </c>
      <c r="J57" s="121">
        <f>VLOOKUP(A57,CENIK!$A$2:$F$191,6,FALSE)</f>
        <v>0</v>
      </c>
      <c r="K57" s="121">
        <f t="shared" si="2"/>
        <v>0</v>
      </c>
    </row>
    <row r="58" spans="1:11" ht="45" x14ac:dyDescent="0.25">
      <c r="A58" s="139">
        <v>4121</v>
      </c>
      <c r="B58" s="139">
        <v>253</v>
      </c>
      <c r="C58" s="102" t="s">
        <v>4058</v>
      </c>
      <c r="D58" s="658" t="s">
        <v>252</v>
      </c>
      <c r="E58" s="658" t="s">
        <v>85</v>
      </c>
      <c r="F58" s="658" t="s">
        <v>86</v>
      </c>
      <c r="G58" s="658" t="s">
        <v>986</v>
      </c>
      <c r="H58" s="85" t="s">
        <v>24</v>
      </c>
      <c r="I58" s="121">
        <v>3</v>
      </c>
      <c r="J58" s="121">
        <f>VLOOKUP(A58,CENIK!$A$2:$F$191,6,FALSE)</f>
        <v>0</v>
      </c>
      <c r="K58" s="121">
        <f t="shared" si="2"/>
        <v>0</v>
      </c>
    </row>
    <row r="59" spans="1:11" ht="45" x14ac:dyDescent="0.25">
      <c r="A59" s="139">
        <v>4201</v>
      </c>
      <c r="B59" s="139">
        <v>253</v>
      </c>
      <c r="C59" s="102" t="s">
        <v>4059</v>
      </c>
      <c r="D59" s="658" t="s">
        <v>252</v>
      </c>
      <c r="E59" s="658" t="s">
        <v>85</v>
      </c>
      <c r="F59" s="658" t="s">
        <v>98</v>
      </c>
      <c r="G59" s="658" t="s">
        <v>99</v>
      </c>
      <c r="H59" s="85" t="s">
        <v>33</v>
      </c>
      <c r="I59" s="121">
        <v>60</v>
      </c>
      <c r="J59" s="121">
        <f>VLOOKUP(A59,CENIK!$A$2:$F$191,6,FALSE)</f>
        <v>0</v>
      </c>
      <c r="K59" s="121">
        <f t="shared" si="2"/>
        <v>0</v>
      </c>
    </row>
    <row r="60" spans="1:11" ht="30" x14ac:dyDescent="0.25">
      <c r="A60" s="139">
        <v>4202</v>
      </c>
      <c r="B60" s="139">
        <v>253</v>
      </c>
      <c r="C60" s="102" t="s">
        <v>4060</v>
      </c>
      <c r="D60" s="658" t="s">
        <v>252</v>
      </c>
      <c r="E60" s="658" t="s">
        <v>85</v>
      </c>
      <c r="F60" s="658" t="s">
        <v>98</v>
      </c>
      <c r="G60" s="658" t="s">
        <v>100</v>
      </c>
      <c r="H60" s="85" t="s">
        <v>33</v>
      </c>
      <c r="I60" s="121">
        <v>60</v>
      </c>
      <c r="J60" s="121">
        <f>VLOOKUP(A60,CENIK!$A$2:$F$191,6,FALSE)</f>
        <v>0</v>
      </c>
      <c r="K60" s="121">
        <f t="shared" si="2"/>
        <v>0</v>
      </c>
    </row>
    <row r="61" spans="1:11" ht="75" x14ac:dyDescent="0.25">
      <c r="A61" s="139">
        <v>4203</v>
      </c>
      <c r="B61" s="139">
        <v>253</v>
      </c>
      <c r="C61" s="102" t="s">
        <v>4061</v>
      </c>
      <c r="D61" s="658" t="s">
        <v>252</v>
      </c>
      <c r="E61" s="658" t="s">
        <v>85</v>
      </c>
      <c r="F61" s="658" t="s">
        <v>98</v>
      </c>
      <c r="G61" s="658" t="s">
        <v>101</v>
      </c>
      <c r="H61" s="85" t="s">
        <v>24</v>
      </c>
      <c r="I61" s="121">
        <v>10</v>
      </c>
      <c r="J61" s="121">
        <f>VLOOKUP(A61,CENIK!$A$2:$F$191,6,FALSE)</f>
        <v>0</v>
      </c>
      <c r="K61" s="121">
        <f t="shared" si="2"/>
        <v>0</v>
      </c>
    </row>
    <row r="62" spans="1:11" ht="60" x14ac:dyDescent="0.25">
      <c r="A62" s="139">
        <v>4204</v>
      </c>
      <c r="B62" s="139">
        <v>253</v>
      </c>
      <c r="C62" s="102" t="s">
        <v>4062</v>
      </c>
      <c r="D62" s="658" t="s">
        <v>252</v>
      </c>
      <c r="E62" s="658" t="s">
        <v>85</v>
      </c>
      <c r="F62" s="658" t="s">
        <v>98</v>
      </c>
      <c r="G62" s="658" t="s">
        <v>102</v>
      </c>
      <c r="H62" s="85" t="s">
        <v>24</v>
      </c>
      <c r="I62" s="121">
        <v>47</v>
      </c>
      <c r="J62" s="121">
        <f>VLOOKUP(A62,CENIK!$A$2:$F$191,6,FALSE)</f>
        <v>0</v>
      </c>
      <c r="K62" s="121">
        <f t="shared" si="2"/>
        <v>0</v>
      </c>
    </row>
    <row r="63" spans="1:11" ht="60" x14ac:dyDescent="0.25">
      <c r="A63" s="139">
        <v>4205</v>
      </c>
      <c r="B63" s="139">
        <v>253</v>
      </c>
      <c r="C63" s="102" t="s">
        <v>4063</v>
      </c>
      <c r="D63" s="658" t="s">
        <v>252</v>
      </c>
      <c r="E63" s="658" t="s">
        <v>85</v>
      </c>
      <c r="F63" s="658" t="s">
        <v>98</v>
      </c>
      <c r="G63" s="658" t="s">
        <v>103</v>
      </c>
      <c r="H63" s="85" t="s">
        <v>33</v>
      </c>
      <c r="I63" s="121">
        <v>243</v>
      </c>
      <c r="J63" s="121">
        <f>VLOOKUP(A63,CENIK!$A$2:$F$191,6,FALSE)</f>
        <v>0</v>
      </c>
      <c r="K63" s="121">
        <f t="shared" si="2"/>
        <v>0</v>
      </c>
    </row>
    <row r="64" spans="1:11" ht="60" x14ac:dyDescent="0.25">
      <c r="A64" s="139">
        <v>4207</v>
      </c>
      <c r="B64" s="139">
        <v>253</v>
      </c>
      <c r="C64" s="102" t="s">
        <v>4064</v>
      </c>
      <c r="D64" s="658" t="s">
        <v>252</v>
      </c>
      <c r="E64" s="658" t="s">
        <v>85</v>
      </c>
      <c r="F64" s="658" t="s">
        <v>98</v>
      </c>
      <c r="G64" s="658" t="s">
        <v>990</v>
      </c>
      <c r="H64" s="85" t="s">
        <v>24</v>
      </c>
      <c r="I64" s="121">
        <v>209</v>
      </c>
      <c r="J64" s="121">
        <f>VLOOKUP(A64,CENIK!$A$2:$F$191,6,FALSE)</f>
        <v>0</v>
      </c>
      <c r="K64" s="121">
        <f t="shared" si="2"/>
        <v>0</v>
      </c>
    </row>
    <row r="65" spans="1:11" ht="135" x14ac:dyDescent="0.25">
      <c r="A65" s="139">
        <v>6101</v>
      </c>
      <c r="B65" s="139">
        <v>253</v>
      </c>
      <c r="C65" s="102" t="s">
        <v>4065</v>
      </c>
      <c r="D65" s="658" t="s">
        <v>252</v>
      </c>
      <c r="E65" s="658" t="s">
        <v>128</v>
      </c>
      <c r="F65" s="658" t="s">
        <v>129</v>
      </c>
      <c r="G65" s="658" t="s">
        <v>6304</v>
      </c>
      <c r="H65" s="85" t="s">
        <v>10</v>
      </c>
      <c r="I65" s="121">
        <v>63.7</v>
      </c>
      <c r="J65" s="121">
        <f>VLOOKUP(A65,CENIK!$A$2:$F$191,6,FALSE)</f>
        <v>0</v>
      </c>
      <c r="K65" s="121">
        <f t="shared" si="2"/>
        <v>0</v>
      </c>
    </row>
    <row r="66" spans="1:11" ht="120" x14ac:dyDescent="0.25">
      <c r="A66" s="139">
        <v>6202</v>
      </c>
      <c r="B66" s="139">
        <v>253</v>
      </c>
      <c r="C66" s="102" t="s">
        <v>4066</v>
      </c>
      <c r="D66" s="658" t="s">
        <v>252</v>
      </c>
      <c r="E66" s="658" t="s">
        <v>128</v>
      </c>
      <c r="F66" s="658" t="s">
        <v>132</v>
      </c>
      <c r="G66" s="658" t="s">
        <v>991</v>
      </c>
      <c r="H66" s="85" t="s">
        <v>6</v>
      </c>
      <c r="I66" s="121">
        <v>3</v>
      </c>
      <c r="J66" s="121">
        <f>VLOOKUP(A66,CENIK!$A$2:$F$191,6,FALSE)</f>
        <v>0</v>
      </c>
      <c r="K66" s="121">
        <f t="shared" si="2"/>
        <v>0</v>
      </c>
    </row>
    <row r="67" spans="1:11" ht="120" x14ac:dyDescent="0.25">
      <c r="A67" s="139">
        <v>6253</v>
      </c>
      <c r="B67" s="139">
        <v>253</v>
      </c>
      <c r="C67" s="102" t="s">
        <v>4067</v>
      </c>
      <c r="D67" s="658" t="s">
        <v>252</v>
      </c>
      <c r="E67" s="658" t="s">
        <v>128</v>
      </c>
      <c r="F67" s="658" t="s">
        <v>132</v>
      </c>
      <c r="G67" s="658" t="s">
        <v>1004</v>
      </c>
      <c r="H67" s="85" t="s">
        <v>6</v>
      </c>
      <c r="I67" s="121">
        <v>3</v>
      </c>
      <c r="J67" s="121">
        <f>VLOOKUP(A67,CENIK!$A$2:$F$191,6,FALSE)</f>
        <v>0</v>
      </c>
      <c r="K67" s="121">
        <f t="shared" si="2"/>
        <v>0</v>
      </c>
    </row>
    <row r="68" spans="1:11" ht="30" x14ac:dyDescent="0.25">
      <c r="A68" s="139">
        <v>6257</v>
      </c>
      <c r="B68" s="139">
        <v>253</v>
      </c>
      <c r="C68" s="102" t="s">
        <v>4068</v>
      </c>
      <c r="D68" s="658" t="s">
        <v>252</v>
      </c>
      <c r="E68" s="658" t="s">
        <v>128</v>
      </c>
      <c r="F68" s="658" t="s">
        <v>132</v>
      </c>
      <c r="G68" s="658" t="s">
        <v>136</v>
      </c>
      <c r="H68" s="85" t="s">
        <v>6</v>
      </c>
      <c r="I68" s="121">
        <v>1</v>
      </c>
      <c r="J68" s="121">
        <f>VLOOKUP(A68,CENIK!$A$2:$F$191,6,FALSE)</f>
        <v>0</v>
      </c>
      <c r="K68" s="121">
        <f t="shared" si="2"/>
        <v>0</v>
      </c>
    </row>
    <row r="69" spans="1:11" ht="345" x14ac:dyDescent="0.25">
      <c r="A69" s="139">
        <v>6301</v>
      </c>
      <c r="B69" s="139">
        <v>253</v>
      </c>
      <c r="C69" s="102" t="s">
        <v>4069</v>
      </c>
      <c r="D69" s="658" t="s">
        <v>252</v>
      </c>
      <c r="E69" s="658" t="s">
        <v>128</v>
      </c>
      <c r="F69" s="657" t="s">
        <v>140</v>
      </c>
      <c r="G69" s="658" t="s">
        <v>1005</v>
      </c>
      <c r="H69" s="85" t="s">
        <v>6</v>
      </c>
      <c r="I69" s="121">
        <v>4</v>
      </c>
      <c r="J69" s="121">
        <f>VLOOKUP(A69,CENIK!$A$2:$F$191,6,FALSE)</f>
        <v>0</v>
      </c>
      <c r="K69" s="121">
        <f t="shared" si="2"/>
        <v>0</v>
      </c>
    </row>
    <row r="70" spans="1:11" ht="120" x14ac:dyDescent="0.25">
      <c r="A70" s="139">
        <v>6305</v>
      </c>
      <c r="B70" s="139">
        <v>253</v>
      </c>
      <c r="C70" s="102" t="s">
        <v>4070</v>
      </c>
      <c r="D70" s="658" t="s">
        <v>252</v>
      </c>
      <c r="E70" s="658" t="s">
        <v>128</v>
      </c>
      <c r="F70" s="658" t="s">
        <v>140</v>
      </c>
      <c r="G70" s="658" t="s">
        <v>143</v>
      </c>
      <c r="H70" s="85" t="s">
        <v>6</v>
      </c>
      <c r="I70" s="121">
        <v>4</v>
      </c>
      <c r="J70" s="121">
        <f>VLOOKUP(A70,CENIK!$A$2:$F$191,6,FALSE)</f>
        <v>0</v>
      </c>
      <c r="K70" s="121">
        <f t="shared" si="2"/>
        <v>0</v>
      </c>
    </row>
    <row r="71" spans="1:11" ht="30" x14ac:dyDescent="0.25">
      <c r="A71" s="139">
        <v>6401</v>
      </c>
      <c r="B71" s="139">
        <v>253</v>
      </c>
      <c r="C71" s="102" t="s">
        <v>4071</v>
      </c>
      <c r="D71" s="658" t="s">
        <v>252</v>
      </c>
      <c r="E71" s="658" t="s">
        <v>128</v>
      </c>
      <c r="F71" s="658" t="s">
        <v>144</v>
      </c>
      <c r="G71" s="658" t="s">
        <v>145</v>
      </c>
      <c r="H71" s="85" t="s">
        <v>10</v>
      </c>
      <c r="I71" s="121">
        <v>63.7</v>
      </c>
      <c r="J71" s="121">
        <f>VLOOKUP(A71,CENIK!$A$2:$F$191,6,FALSE)</f>
        <v>0</v>
      </c>
      <c r="K71" s="121">
        <f t="shared" si="2"/>
        <v>0</v>
      </c>
    </row>
    <row r="72" spans="1:11" ht="30" x14ac:dyDescent="0.25">
      <c r="A72" s="139">
        <v>6402</v>
      </c>
      <c r="B72" s="139">
        <v>253</v>
      </c>
      <c r="C72" s="102" t="s">
        <v>4072</v>
      </c>
      <c r="D72" s="658" t="s">
        <v>252</v>
      </c>
      <c r="E72" s="658" t="s">
        <v>128</v>
      </c>
      <c r="F72" s="658" t="s">
        <v>144</v>
      </c>
      <c r="G72" s="658" t="s">
        <v>340</v>
      </c>
      <c r="H72" s="85" t="s">
        <v>10</v>
      </c>
      <c r="I72" s="121">
        <v>63.7</v>
      </c>
      <c r="J72" s="121">
        <f>VLOOKUP(A72,CENIK!$A$2:$F$191,6,FALSE)</f>
        <v>0</v>
      </c>
      <c r="K72" s="121">
        <f t="shared" si="2"/>
        <v>0</v>
      </c>
    </row>
    <row r="73" spans="1:11" ht="60" x14ac:dyDescent="0.25">
      <c r="A73" s="139">
        <v>6405</v>
      </c>
      <c r="B73" s="139">
        <v>253</v>
      </c>
      <c r="C73" s="102" t="s">
        <v>4073</v>
      </c>
      <c r="D73" s="658" t="s">
        <v>252</v>
      </c>
      <c r="E73" s="658" t="s">
        <v>128</v>
      </c>
      <c r="F73" s="658" t="s">
        <v>144</v>
      </c>
      <c r="G73" s="658" t="s">
        <v>146</v>
      </c>
      <c r="H73" s="85" t="s">
        <v>10</v>
      </c>
      <c r="I73" s="121">
        <v>63.7</v>
      </c>
      <c r="J73" s="121">
        <f>VLOOKUP(A73,CENIK!$A$2:$F$191,6,FALSE)</f>
        <v>0</v>
      </c>
      <c r="K73" s="121">
        <f t="shared" si="2"/>
        <v>0</v>
      </c>
    </row>
    <row r="74" spans="1:11" ht="45" x14ac:dyDescent="0.25">
      <c r="A74" s="139">
        <v>6503</v>
      </c>
      <c r="B74" s="139">
        <v>253</v>
      </c>
      <c r="C74" s="102" t="s">
        <v>4074</v>
      </c>
      <c r="D74" s="658" t="s">
        <v>252</v>
      </c>
      <c r="E74" s="658" t="s">
        <v>128</v>
      </c>
      <c r="F74" s="658" t="s">
        <v>147</v>
      </c>
      <c r="G74" s="658" t="s">
        <v>1009</v>
      </c>
      <c r="H74" s="85" t="s">
        <v>6</v>
      </c>
      <c r="I74" s="121">
        <v>2</v>
      </c>
      <c r="J74" s="121">
        <f>VLOOKUP(A74,CENIK!$A$2:$F$191,6,FALSE)</f>
        <v>0</v>
      </c>
      <c r="K74" s="121">
        <f t="shared" si="2"/>
        <v>0</v>
      </c>
    </row>
    <row r="75" spans="1:11" ht="45" x14ac:dyDescent="0.25">
      <c r="A75" s="139">
        <v>6504</v>
      </c>
      <c r="B75" s="139">
        <v>253</v>
      </c>
      <c r="C75" s="102" t="s">
        <v>4075</v>
      </c>
      <c r="D75" s="658" t="s">
        <v>252</v>
      </c>
      <c r="E75" s="658" t="s">
        <v>128</v>
      </c>
      <c r="F75" s="658" t="s">
        <v>147</v>
      </c>
      <c r="G75" s="658" t="s">
        <v>1010</v>
      </c>
      <c r="H75" s="85" t="s">
        <v>6</v>
      </c>
      <c r="I75" s="121">
        <v>1</v>
      </c>
      <c r="J75" s="121">
        <f>VLOOKUP(A75,CENIK!$A$2:$F$191,6,FALSE)</f>
        <v>0</v>
      </c>
      <c r="K75" s="121">
        <f t="shared" si="2"/>
        <v>0</v>
      </c>
    </row>
    <row r="76" spans="1:11" ht="30" x14ac:dyDescent="0.25">
      <c r="A76" s="139">
        <v>6507</v>
      </c>
      <c r="B76" s="139">
        <v>253</v>
      </c>
      <c r="C76" s="102" t="s">
        <v>4076</v>
      </c>
      <c r="D76" s="658" t="s">
        <v>252</v>
      </c>
      <c r="E76" s="658" t="s">
        <v>128</v>
      </c>
      <c r="F76" s="658" t="s">
        <v>147</v>
      </c>
      <c r="G76" s="658" t="s">
        <v>1013</v>
      </c>
      <c r="H76" s="85" t="s">
        <v>6</v>
      </c>
      <c r="I76" s="121">
        <v>2</v>
      </c>
      <c r="J76" s="121">
        <f>VLOOKUP(A76,CENIK!$A$2:$F$191,6,FALSE)</f>
        <v>0</v>
      </c>
      <c r="K76" s="121">
        <f t="shared" si="2"/>
        <v>0</v>
      </c>
    </row>
    <row r="77" spans="1:11" ht="60" x14ac:dyDescent="0.25">
      <c r="A77" s="139">
        <v>1201</v>
      </c>
      <c r="B77" s="139">
        <v>429</v>
      </c>
      <c r="C77" s="102" t="s">
        <v>4077</v>
      </c>
      <c r="D77" s="658" t="s">
        <v>253</v>
      </c>
      <c r="E77" s="658" t="s">
        <v>7</v>
      </c>
      <c r="F77" s="658" t="s">
        <v>8</v>
      </c>
      <c r="G77" s="658" t="s">
        <v>9</v>
      </c>
      <c r="H77" s="85" t="s">
        <v>10</v>
      </c>
      <c r="I77" s="121">
        <v>246</v>
      </c>
      <c r="J77" s="121">
        <f>VLOOKUP(A77,CENIK!$A$2:$F$191,6,FALSE)</f>
        <v>0</v>
      </c>
      <c r="K77" s="121">
        <f t="shared" si="2"/>
        <v>0</v>
      </c>
    </row>
    <row r="78" spans="1:11" ht="45" x14ac:dyDescent="0.25">
      <c r="A78" s="139">
        <v>1202</v>
      </c>
      <c r="B78" s="139">
        <v>429</v>
      </c>
      <c r="C78" s="102" t="s">
        <v>4078</v>
      </c>
      <c r="D78" s="658" t="s">
        <v>253</v>
      </c>
      <c r="E78" s="658" t="s">
        <v>7</v>
      </c>
      <c r="F78" s="658" t="s">
        <v>8</v>
      </c>
      <c r="G78" s="658" t="s">
        <v>11</v>
      </c>
      <c r="H78" s="85" t="s">
        <v>12</v>
      </c>
      <c r="I78" s="121">
        <v>10</v>
      </c>
      <c r="J78" s="121">
        <f>VLOOKUP(A78,CENIK!$A$2:$F$191,6,FALSE)</f>
        <v>0</v>
      </c>
      <c r="K78" s="121">
        <f t="shared" si="2"/>
        <v>0</v>
      </c>
    </row>
    <row r="79" spans="1:11" ht="45" x14ac:dyDescent="0.25">
      <c r="A79" s="139">
        <v>1204</v>
      </c>
      <c r="B79" s="139">
        <v>429</v>
      </c>
      <c r="C79" s="102" t="s">
        <v>4079</v>
      </c>
      <c r="D79" s="658" t="s">
        <v>253</v>
      </c>
      <c r="E79" s="658" t="s">
        <v>7</v>
      </c>
      <c r="F79" s="658" t="s">
        <v>8</v>
      </c>
      <c r="G79" s="658" t="s">
        <v>13</v>
      </c>
      <c r="H79" s="85" t="s">
        <v>10</v>
      </c>
      <c r="I79" s="121">
        <v>50</v>
      </c>
      <c r="J79" s="121">
        <f>VLOOKUP(A79,CENIK!$A$2:$F$191,6,FALSE)</f>
        <v>0</v>
      </c>
      <c r="K79" s="121">
        <f t="shared" si="2"/>
        <v>0</v>
      </c>
    </row>
    <row r="80" spans="1:11" ht="60" x14ac:dyDescent="0.25">
      <c r="A80" s="139">
        <v>1205</v>
      </c>
      <c r="B80" s="139">
        <v>429</v>
      </c>
      <c r="C80" s="102" t="s">
        <v>4080</v>
      </c>
      <c r="D80" s="658" t="s">
        <v>253</v>
      </c>
      <c r="E80" s="658" t="s">
        <v>7</v>
      </c>
      <c r="F80" s="658" t="s">
        <v>8</v>
      </c>
      <c r="G80" s="658" t="s">
        <v>942</v>
      </c>
      <c r="H80" s="85" t="s">
        <v>14</v>
      </c>
      <c r="I80" s="121">
        <v>1</v>
      </c>
      <c r="J80" s="121">
        <f>VLOOKUP(A80,CENIK!$A$2:$F$191,6,FALSE)</f>
        <v>0</v>
      </c>
      <c r="K80" s="121">
        <f t="shared" si="2"/>
        <v>0</v>
      </c>
    </row>
    <row r="81" spans="1:11" ht="60" x14ac:dyDescent="0.25">
      <c r="A81" s="139">
        <v>1206</v>
      </c>
      <c r="B81" s="139">
        <v>429</v>
      </c>
      <c r="C81" s="102" t="s">
        <v>4081</v>
      </c>
      <c r="D81" s="658" t="s">
        <v>253</v>
      </c>
      <c r="E81" s="658" t="s">
        <v>7</v>
      </c>
      <c r="F81" s="658" t="s">
        <v>8</v>
      </c>
      <c r="G81" s="658" t="s">
        <v>943</v>
      </c>
      <c r="H81" s="85" t="s">
        <v>14</v>
      </c>
      <c r="I81" s="121">
        <v>1</v>
      </c>
      <c r="J81" s="121">
        <f>VLOOKUP(A81,CENIK!$A$2:$F$191,6,FALSE)</f>
        <v>0</v>
      </c>
      <c r="K81" s="121">
        <f t="shared" si="2"/>
        <v>0</v>
      </c>
    </row>
    <row r="82" spans="1:11" ht="75" x14ac:dyDescent="0.25">
      <c r="A82" s="139">
        <v>1211</v>
      </c>
      <c r="B82" s="139">
        <v>429</v>
      </c>
      <c r="C82" s="102" t="s">
        <v>4082</v>
      </c>
      <c r="D82" s="658" t="s">
        <v>253</v>
      </c>
      <c r="E82" s="658" t="s">
        <v>7</v>
      </c>
      <c r="F82" s="658" t="s">
        <v>8</v>
      </c>
      <c r="G82" s="658" t="s">
        <v>948</v>
      </c>
      <c r="H82" s="85" t="s">
        <v>14</v>
      </c>
      <c r="I82" s="121">
        <v>2</v>
      </c>
      <c r="J82" s="121">
        <f>VLOOKUP(A82,CENIK!$A$2:$F$191,6,FALSE)</f>
        <v>0</v>
      </c>
      <c r="K82" s="121">
        <f t="shared" si="2"/>
        <v>0</v>
      </c>
    </row>
    <row r="83" spans="1:11" ht="60" x14ac:dyDescent="0.25">
      <c r="A83" s="139">
        <v>1213</v>
      </c>
      <c r="B83" s="139">
        <v>429</v>
      </c>
      <c r="C83" s="102" t="s">
        <v>4083</v>
      </c>
      <c r="D83" s="658" t="s">
        <v>253</v>
      </c>
      <c r="E83" s="658" t="s">
        <v>7</v>
      </c>
      <c r="F83" s="658" t="s">
        <v>8</v>
      </c>
      <c r="G83" s="658" t="s">
        <v>950</v>
      </c>
      <c r="H83" s="85" t="s">
        <v>14</v>
      </c>
      <c r="I83" s="121">
        <v>1</v>
      </c>
      <c r="J83" s="121">
        <f>VLOOKUP(A83,CENIK!$A$2:$F$191,6,FALSE)</f>
        <v>0</v>
      </c>
      <c r="K83" s="121">
        <f t="shared" si="2"/>
        <v>0</v>
      </c>
    </row>
    <row r="84" spans="1:11" ht="45" x14ac:dyDescent="0.25">
      <c r="A84" s="139">
        <v>1301</v>
      </c>
      <c r="B84" s="139">
        <v>429</v>
      </c>
      <c r="C84" s="102" t="s">
        <v>4084</v>
      </c>
      <c r="D84" s="658" t="s">
        <v>253</v>
      </c>
      <c r="E84" s="658" t="s">
        <v>7</v>
      </c>
      <c r="F84" s="658" t="s">
        <v>16</v>
      </c>
      <c r="G84" s="658" t="s">
        <v>17</v>
      </c>
      <c r="H84" s="85" t="s">
        <v>10</v>
      </c>
      <c r="I84" s="121">
        <v>246</v>
      </c>
      <c r="J84" s="121">
        <f>VLOOKUP(A84,CENIK!$A$2:$F$191,6,FALSE)</f>
        <v>0</v>
      </c>
      <c r="K84" s="121">
        <f t="shared" si="2"/>
        <v>0</v>
      </c>
    </row>
    <row r="85" spans="1:11" ht="150" x14ac:dyDescent="0.25">
      <c r="A85" s="139">
        <v>1302</v>
      </c>
      <c r="B85" s="139">
        <v>429</v>
      </c>
      <c r="C85" s="102" t="s">
        <v>4085</v>
      </c>
      <c r="D85" s="658" t="s">
        <v>253</v>
      </c>
      <c r="E85" s="658" t="s">
        <v>7</v>
      </c>
      <c r="F85" s="658" t="s">
        <v>16</v>
      </c>
      <c r="G85" s="658" t="s">
        <v>952</v>
      </c>
      <c r="H85" s="85" t="s">
        <v>10</v>
      </c>
      <c r="I85" s="121">
        <v>246</v>
      </c>
      <c r="J85" s="121">
        <f>VLOOKUP(A85,CENIK!$A$2:$F$191,6,FALSE)</f>
        <v>0</v>
      </c>
      <c r="K85" s="121">
        <f t="shared" si="2"/>
        <v>0</v>
      </c>
    </row>
    <row r="86" spans="1:11" ht="60" x14ac:dyDescent="0.25">
      <c r="A86" s="139">
        <v>1307</v>
      </c>
      <c r="B86" s="139">
        <v>429</v>
      </c>
      <c r="C86" s="102" t="s">
        <v>4086</v>
      </c>
      <c r="D86" s="658" t="s">
        <v>253</v>
      </c>
      <c r="E86" s="658" t="s">
        <v>7</v>
      </c>
      <c r="F86" s="658" t="s">
        <v>16</v>
      </c>
      <c r="G86" s="658" t="s">
        <v>19</v>
      </c>
      <c r="H86" s="85" t="s">
        <v>6</v>
      </c>
      <c r="I86" s="121">
        <v>1</v>
      </c>
      <c r="J86" s="121">
        <f>VLOOKUP(A86,CENIK!$A$2:$F$191,6,FALSE)</f>
        <v>0</v>
      </c>
      <c r="K86" s="121">
        <f t="shared" si="2"/>
        <v>0</v>
      </c>
    </row>
    <row r="87" spans="1:11" ht="30" x14ac:dyDescent="0.25">
      <c r="A87" s="139">
        <v>1401</v>
      </c>
      <c r="B87" s="139">
        <v>429</v>
      </c>
      <c r="C87" s="102" t="s">
        <v>4087</v>
      </c>
      <c r="D87" s="658" t="s">
        <v>253</v>
      </c>
      <c r="E87" s="658" t="s">
        <v>7</v>
      </c>
      <c r="F87" s="658" t="s">
        <v>27</v>
      </c>
      <c r="G87" s="658" t="s">
        <v>955</v>
      </c>
      <c r="H87" s="85" t="s">
        <v>22</v>
      </c>
      <c r="I87" s="121">
        <v>2</v>
      </c>
      <c r="J87" s="121">
        <f>VLOOKUP(A87,CENIK!$A$2:$F$191,6,FALSE)</f>
        <v>0</v>
      </c>
      <c r="K87" s="121">
        <f t="shared" si="2"/>
        <v>0</v>
      </c>
    </row>
    <row r="88" spans="1:11" ht="30" x14ac:dyDescent="0.25">
      <c r="A88" s="139">
        <v>1402</v>
      </c>
      <c r="B88" s="139">
        <v>429</v>
      </c>
      <c r="C88" s="102" t="s">
        <v>4088</v>
      </c>
      <c r="D88" s="658" t="s">
        <v>253</v>
      </c>
      <c r="E88" s="658" t="s">
        <v>7</v>
      </c>
      <c r="F88" s="658" t="s">
        <v>27</v>
      </c>
      <c r="G88" s="658" t="s">
        <v>956</v>
      </c>
      <c r="H88" s="85" t="s">
        <v>22</v>
      </c>
      <c r="I88" s="121">
        <v>10</v>
      </c>
      <c r="J88" s="121">
        <f>VLOOKUP(A88,CENIK!$A$2:$F$191,6,FALSE)</f>
        <v>0</v>
      </c>
      <c r="K88" s="121">
        <f t="shared" si="2"/>
        <v>0</v>
      </c>
    </row>
    <row r="89" spans="1:11" ht="30" x14ac:dyDescent="0.25">
      <c r="A89" s="139">
        <v>1403</v>
      </c>
      <c r="B89" s="139">
        <v>429</v>
      </c>
      <c r="C89" s="102" t="s">
        <v>4089</v>
      </c>
      <c r="D89" s="658" t="s">
        <v>253</v>
      </c>
      <c r="E89" s="658" t="s">
        <v>7</v>
      </c>
      <c r="F89" s="658" t="s">
        <v>27</v>
      </c>
      <c r="G89" s="658" t="s">
        <v>957</v>
      </c>
      <c r="H89" s="85" t="s">
        <v>22</v>
      </c>
      <c r="I89" s="121">
        <v>1</v>
      </c>
      <c r="J89" s="121">
        <f>VLOOKUP(A89,CENIK!$A$2:$F$191,6,FALSE)</f>
        <v>0</v>
      </c>
      <c r="K89" s="121">
        <f t="shared" si="2"/>
        <v>0</v>
      </c>
    </row>
    <row r="90" spans="1:11" ht="45" x14ac:dyDescent="0.25">
      <c r="A90" s="139">
        <v>12308</v>
      </c>
      <c r="B90" s="139">
        <v>429</v>
      </c>
      <c r="C90" s="102" t="s">
        <v>4090</v>
      </c>
      <c r="D90" s="658" t="s">
        <v>253</v>
      </c>
      <c r="E90" s="658" t="s">
        <v>30</v>
      </c>
      <c r="F90" s="658" t="s">
        <v>31</v>
      </c>
      <c r="G90" s="658" t="s">
        <v>32</v>
      </c>
      <c r="H90" s="85" t="s">
        <v>33</v>
      </c>
      <c r="I90" s="121">
        <v>480</v>
      </c>
      <c r="J90" s="121">
        <f>VLOOKUP(A90,CENIK!$A$2:$F$191,6,FALSE)</f>
        <v>0</v>
      </c>
      <c r="K90" s="121">
        <f t="shared" si="2"/>
        <v>0</v>
      </c>
    </row>
    <row r="91" spans="1:11" ht="45" x14ac:dyDescent="0.25">
      <c r="A91" s="139">
        <v>12404</v>
      </c>
      <c r="B91" s="139">
        <v>429</v>
      </c>
      <c r="C91" s="102" t="s">
        <v>4091</v>
      </c>
      <c r="D91" s="658" t="s">
        <v>253</v>
      </c>
      <c r="E91" s="658" t="s">
        <v>30</v>
      </c>
      <c r="F91" s="658" t="s">
        <v>31</v>
      </c>
      <c r="G91" s="658" t="s">
        <v>962</v>
      </c>
      <c r="H91" s="85" t="s">
        <v>10</v>
      </c>
      <c r="I91" s="121">
        <v>105</v>
      </c>
      <c r="J91" s="121">
        <f>VLOOKUP(A91,CENIK!$A$2:$F$191,6,FALSE)</f>
        <v>0</v>
      </c>
      <c r="K91" s="121">
        <f t="shared" si="2"/>
        <v>0</v>
      </c>
    </row>
    <row r="92" spans="1:11" ht="60" x14ac:dyDescent="0.25">
      <c r="A92" s="139">
        <v>21106</v>
      </c>
      <c r="B92" s="139">
        <v>429</v>
      </c>
      <c r="C92" s="102" t="s">
        <v>4092</v>
      </c>
      <c r="D92" s="658" t="s">
        <v>253</v>
      </c>
      <c r="E92" s="658" t="s">
        <v>30</v>
      </c>
      <c r="F92" s="658" t="s">
        <v>31</v>
      </c>
      <c r="G92" s="658" t="s">
        <v>965</v>
      </c>
      <c r="H92" s="85" t="s">
        <v>24</v>
      </c>
      <c r="I92" s="121">
        <v>384</v>
      </c>
      <c r="J92" s="121">
        <f>VLOOKUP(A92,CENIK!$A$2:$F$191,6,FALSE)</f>
        <v>0</v>
      </c>
      <c r="K92" s="121">
        <f t="shared" si="2"/>
        <v>0</v>
      </c>
    </row>
    <row r="93" spans="1:11" ht="30" x14ac:dyDescent="0.25">
      <c r="A93" s="139">
        <v>22102</v>
      </c>
      <c r="B93" s="139">
        <v>429</v>
      </c>
      <c r="C93" s="102" t="s">
        <v>4093</v>
      </c>
      <c r="D93" s="658" t="s">
        <v>253</v>
      </c>
      <c r="E93" s="658" t="s">
        <v>30</v>
      </c>
      <c r="F93" s="658" t="s">
        <v>31</v>
      </c>
      <c r="G93" s="658" t="s">
        <v>42</v>
      </c>
      <c r="H93" s="85" t="s">
        <v>33</v>
      </c>
      <c r="I93" s="121">
        <v>480</v>
      </c>
      <c r="J93" s="121">
        <f>VLOOKUP(A93,CENIK!$A$2:$F$191,6,FALSE)</f>
        <v>0</v>
      </c>
      <c r="K93" s="121">
        <f t="shared" si="2"/>
        <v>0</v>
      </c>
    </row>
    <row r="94" spans="1:11" ht="30" x14ac:dyDescent="0.25">
      <c r="A94" s="139">
        <v>2208</v>
      </c>
      <c r="B94" s="139">
        <v>429</v>
      </c>
      <c r="C94" s="102" t="s">
        <v>4094</v>
      </c>
      <c r="D94" s="658" t="s">
        <v>253</v>
      </c>
      <c r="E94" s="658" t="s">
        <v>30</v>
      </c>
      <c r="F94" s="658" t="s">
        <v>43</v>
      </c>
      <c r="G94" s="658" t="s">
        <v>44</v>
      </c>
      <c r="H94" s="85" t="s">
        <v>33</v>
      </c>
      <c r="I94" s="121">
        <v>480</v>
      </c>
      <c r="J94" s="121">
        <f>VLOOKUP(A94,CENIK!$A$2:$F$191,6,FALSE)</f>
        <v>0</v>
      </c>
      <c r="K94" s="121">
        <f t="shared" si="2"/>
        <v>0</v>
      </c>
    </row>
    <row r="95" spans="1:11" ht="30" x14ac:dyDescent="0.25">
      <c r="A95" s="139">
        <v>22103</v>
      </c>
      <c r="B95" s="139">
        <v>429</v>
      </c>
      <c r="C95" s="102" t="s">
        <v>4095</v>
      </c>
      <c r="D95" s="658" t="s">
        <v>253</v>
      </c>
      <c r="E95" s="658" t="s">
        <v>30</v>
      </c>
      <c r="F95" s="658" t="s">
        <v>43</v>
      </c>
      <c r="G95" s="658" t="s">
        <v>48</v>
      </c>
      <c r="H95" s="85" t="s">
        <v>33</v>
      </c>
      <c r="I95" s="121">
        <v>480</v>
      </c>
      <c r="J95" s="121">
        <f>VLOOKUP(A95,CENIK!$A$2:$F$191,6,FALSE)</f>
        <v>0</v>
      </c>
      <c r="K95" s="121">
        <f t="shared" ref="K95:K158" si="3">ROUND(J95*I95,2)</f>
        <v>0</v>
      </c>
    </row>
    <row r="96" spans="1:11" ht="30" x14ac:dyDescent="0.25">
      <c r="A96" s="139">
        <v>2224</v>
      </c>
      <c r="B96" s="139">
        <v>429</v>
      </c>
      <c r="C96" s="102" t="s">
        <v>4096</v>
      </c>
      <c r="D96" s="658" t="s">
        <v>253</v>
      </c>
      <c r="E96" s="658" t="s">
        <v>30</v>
      </c>
      <c r="F96" s="658" t="s">
        <v>43</v>
      </c>
      <c r="G96" s="658" t="s">
        <v>46</v>
      </c>
      <c r="H96" s="85" t="s">
        <v>12</v>
      </c>
      <c r="I96" s="121">
        <v>5</v>
      </c>
      <c r="J96" s="121">
        <f>VLOOKUP(A96,CENIK!$A$2:$F$191,6,FALSE)</f>
        <v>0</v>
      </c>
      <c r="K96" s="121">
        <f t="shared" si="3"/>
        <v>0</v>
      </c>
    </row>
    <row r="97" spans="1:11" ht="30" x14ac:dyDescent="0.25">
      <c r="A97" s="139">
        <v>2225</v>
      </c>
      <c r="B97" s="139">
        <v>429</v>
      </c>
      <c r="C97" s="102" t="s">
        <v>4097</v>
      </c>
      <c r="D97" s="658" t="s">
        <v>253</v>
      </c>
      <c r="E97" s="658" t="s">
        <v>30</v>
      </c>
      <c r="F97" s="658" t="s">
        <v>43</v>
      </c>
      <c r="G97" s="658" t="s">
        <v>47</v>
      </c>
      <c r="H97" s="85" t="s">
        <v>12</v>
      </c>
      <c r="I97" s="121">
        <v>6</v>
      </c>
      <c r="J97" s="121">
        <f>VLOOKUP(A97,CENIK!$A$2:$F$191,6,FALSE)</f>
        <v>0</v>
      </c>
      <c r="K97" s="121">
        <f t="shared" si="3"/>
        <v>0</v>
      </c>
    </row>
    <row r="98" spans="1:11" ht="30" x14ac:dyDescent="0.25">
      <c r="A98" s="139">
        <v>24405</v>
      </c>
      <c r="B98" s="139">
        <v>429</v>
      </c>
      <c r="C98" s="102" t="s">
        <v>4098</v>
      </c>
      <c r="D98" s="658" t="s">
        <v>253</v>
      </c>
      <c r="E98" s="658" t="s">
        <v>30</v>
      </c>
      <c r="F98" s="658" t="s">
        <v>43</v>
      </c>
      <c r="G98" s="658" t="s">
        <v>969</v>
      </c>
      <c r="H98" s="85" t="s">
        <v>24</v>
      </c>
      <c r="I98" s="121">
        <v>192</v>
      </c>
      <c r="J98" s="121">
        <f>VLOOKUP(A98,CENIK!$A$2:$F$191,6,FALSE)</f>
        <v>0</v>
      </c>
      <c r="K98" s="121">
        <f t="shared" si="3"/>
        <v>0</v>
      </c>
    </row>
    <row r="99" spans="1:11" ht="75" x14ac:dyDescent="0.25">
      <c r="A99" s="139">
        <v>31302</v>
      </c>
      <c r="B99" s="139">
        <v>429</v>
      </c>
      <c r="C99" s="102" t="s">
        <v>4099</v>
      </c>
      <c r="D99" s="658" t="s">
        <v>253</v>
      </c>
      <c r="E99" s="658" t="s">
        <v>30</v>
      </c>
      <c r="F99" s="658" t="s">
        <v>43</v>
      </c>
      <c r="G99" s="658" t="s">
        <v>971</v>
      </c>
      <c r="H99" s="85" t="s">
        <v>24</v>
      </c>
      <c r="I99" s="121">
        <v>144</v>
      </c>
      <c r="J99" s="121">
        <f>VLOOKUP(A99,CENIK!$A$2:$F$191,6,FALSE)</f>
        <v>0</v>
      </c>
      <c r="K99" s="121">
        <f t="shared" si="3"/>
        <v>0</v>
      </c>
    </row>
    <row r="100" spans="1:11" ht="30" x14ac:dyDescent="0.25">
      <c r="A100" s="139">
        <v>31602</v>
      </c>
      <c r="B100" s="139">
        <v>429</v>
      </c>
      <c r="C100" s="102" t="s">
        <v>4100</v>
      </c>
      <c r="D100" s="658" t="s">
        <v>253</v>
      </c>
      <c r="E100" s="658" t="s">
        <v>30</v>
      </c>
      <c r="F100" s="658" t="s">
        <v>43</v>
      </c>
      <c r="G100" s="658" t="s">
        <v>973</v>
      </c>
      <c r="H100" s="85" t="s">
        <v>33</v>
      </c>
      <c r="I100" s="121">
        <v>480</v>
      </c>
      <c r="J100" s="121">
        <f>VLOOKUP(A100,CENIK!$A$2:$F$191,6,FALSE)</f>
        <v>0</v>
      </c>
      <c r="K100" s="121">
        <f t="shared" si="3"/>
        <v>0</v>
      </c>
    </row>
    <row r="101" spans="1:11" ht="45" x14ac:dyDescent="0.25">
      <c r="A101" s="139">
        <v>32311</v>
      </c>
      <c r="B101" s="139">
        <v>429</v>
      </c>
      <c r="C101" s="102" t="s">
        <v>4101</v>
      </c>
      <c r="D101" s="658" t="s">
        <v>253</v>
      </c>
      <c r="E101" s="658" t="s">
        <v>30</v>
      </c>
      <c r="F101" s="658" t="s">
        <v>43</v>
      </c>
      <c r="G101" s="658" t="s">
        <v>975</v>
      </c>
      <c r="H101" s="85" t="s">
        <v>33</v>
      </c>
      <c r="I101" s="121">
        <v>480</v>
      </c>
      <c r="J101" s="121">
        <f>VLOOKUP(A101,CENIK!$A$2:$F$191,6,FALSE)</f>
        <v>0</v>
      </c>
      <c r="K101" s="121">
        <f t="shared" si="3"/>
        <v>0</v>
      </c>
    </row>
    <row r="102" spans="1:11" ht="30" x14ac:dyDescent="0.25">
      <c r="A102" s="139">
        <v>34901</v>
      </c>
      <c r="B102" s="139">
        <v>429</v>
      </c>
      <c r="C102" s="102" t="s">
        <v>4102</v>
      </c>
      <c r="D102" s="658" t="s">
        <v>253</v>
      </c>
      <c r="E102" s="658" t="s">
        <v>30</v>
      </c>
      <c r="F102" s="658" t="s">
        <v>43</v>
      </c>
      <c r="G102" s="658" t="s">
        <v>55</v>
      </c>
      <c r="H102" s="85" t="s">
        <v>33</v>
      </c>
      <c r="I102" s="121">
        <v>480</v>
      </c>
      <c r="J102" s="121">
        <f>VLOOKUP(A102,CENIK!$A$2:$F$191,6,FALSE)</f>
        <v>0</v>
      </c>
      <c r="K102" s="121">
        <f t="shared" si="3"/>
        <v>0</v>
      </c>
    </row>
    <row r="103" spans="1:11" ht="60" x14ac:dyDescent="0.25">
      <c r="A103" s="139">
        <v>4101</v>
      </c>
      <c r="B103" s="139">
        <v>429</v>
      </c>
      <c r="C103" s="102" t="s">
        <v>4103</v>
      </c>
      <c r="D103" s="658" t="s">
        <v>253</v>
      </c>
      <c r="E103" s="658" t="s">
        <v>85</v>
      </c>
      <c r="F103" s="658" t="s">
        <v>86</v>
      </c>
      <c r="G103" s="658" t="s">
        <v>459</v>
      </c>
      <c r="H103" s="85" t="s">
        <v>33</v>
      </c>
      <c r="I103" s="121">
        <v>403</v>
      </c>
      <c r="J103" s="121">
        <f>VLOOKUP(A103,CENIK!$A$2:$F$191,6,FALSE)</f>
        <v>0</v>
      </c>
      <c r="K103" s="121">
        <f t="shared" si="3"/>
        <v>0</v>
      </c>
    </row>
    <row r="104" spans="1:11" ht="45" x14ac:dyDescent="0.25">
      <c r="A104" s="139">
        <v>4106</v>
      </c>
      <c r="B104" s="139">
        <v>429</v>
      </c>
      <c r="C104" s="102" t="s">
        <v>4104</v>
      </c>
      <c r="D104" s="658" t="s">
        <v>253</v>
      </c>
      <c r="E104" s="658" t="s">
        <v>85</v>
      </c>
      <c r="F104" s="658" t="s">
        <v>86</v>
      </c>
      <c r="G104" s="658" t="s">
        <v>89</v>
      </c>
      <c r="H104" s="85" t="s">
        <v>24</v>
      </c>
      <c r="I104" s="121">
        <v>705</v>
      </c>
      <c r="J104" s="121">
        <f>VLOOKUP(A104,CENIK!$A$2:$F$191,6,FALSE)</f>
        <v>0</v>
      </c>
      <c r="K104" s="121">
        <f t="shared" si="3"/>
        <v>0</v>
      </c>
    </row>
    <row r="105" spans="1:11" ht="60" x14ac:dyDescent="0.25">
      <c r="A105" s="139">
        <v>4110</v>
      </c>
      <c r="B105" s="139">
        <v>429</v>
      </c>
      <c r="C105" s="102" t="s">
        <v>4105</v>
      </c>
      <c r="D105" s="658" t="s">
        <v>253</v>
      </c>
      <c r="E105" s="658" t="s">
        <v>85</v>
      </c>
      <c r="F105" s="658" t="s">
        <v>86</v>
      </c>
      <c r="G105" s="658" t="s">
        <v>90</v>
      </c>
      <c r="H105" s="85" t="s">
        <v>24</v>
      </c>
      <c r="I105" s="121">
        <v>310</v>
      </c>
      <c r="J105" s="121">
        <f>VLOOKUP(A105,CENIK!$A$2:$F$191,6,FALSE)</f>
        <v>0</v>
      </c>
      <c r="K105" s="121">
        <f t="shared" si="3"/>
        <v>0</v>
      </c>
    </row>
    <row r="106" spans="1:11" ht="45" x14ac:dyDescent="0.25">
      <c r="A106" s="139">
        <v>4121</v>
      </c>
      <c r="B106" s="139">
        <v>429</v>
      </c>
      <c r="C106" s="102" t="s">
        <v>4106</v>
      </c>
      <c r="D106" s="658" t="s">
        <v>253</v>
      </c>
      <c r="E106" s="658" t="s">
        <v>85</v>
      </c>
      <c r="F106" s="658" t="s">
        <v>86</v>
      </c>
      <c r="G106" s="658" t="s">
        <v>986</v>
      </c>
      <c r="H106" s="85" t="s">
        <v>24</v>
      </c>
      <c r="I106" s="121">
        <v>9</v>
      </c>
      <c r="J106" s="121">
        <f>VLOOKUP(A106,CENIK!$A$2:$F$191,6,FALSE)</f>
        <v>0</v>
      </c>
      <c r="K106" s="121">
        <f t="shared" si="3"/>
        <v>0</v>
      </c>
    </row>
    <row r="107" spans="1:11" ht="30" x14ac:dyDescent="0.25">
      <c r="A107" s="139">
        <v>4124</v>
      </c>
      <c r="B107" s="139">
        <v>429</v>
      </c>
      <c r="C107" s="102" t="s">
        <v>4107</v>
      </c>
      <c r="D107" s="658" t="s">
        <v>253</v>
      </c>
      <c r="E107" s="658" t="s">
        <v>85</v>
      </c>
      <c r="F107" s="658" t="s">
        <v>86</v>
      </c>
      <c r="G107" s="658" t="s">
        <v>97</v>
      </c>
      <c r="H107" s="85" t="s">
        <v>22</v>
      </c>
      <c r="I107" s="121">
        <v>20</v>
      </c>
      <c r="J107" s="121">
        <f>VLOOKUP(A107,CENIK!$A$2:$F$191,6,FALSE)</f>
        <v>0</v>
      </c>
      <c r="K107" s="121">
        <f t="shared" si="3"/>
        <v>0</v>
      </c>
    </row>
    <row r="108" spans="1:11" ht="45" x14ac:dyDescent="0.25">
      <c r="A108" s="139">
        <v>4201</v>
      </c>
      <c r="B108" s="139">
        <v>429</v>
      </c>
      <c r="C108" s="102" t="s">
        <v>4108</v>
      </c>
      <c r="D108" s="658" t="s">
        <v>253</v>
      </c>
      <c r="E108" s="658" t="s">
        <v>85</v>
      </c>
      <c r="F108" s="658" t="s">
        <v>98</v>
      </c>
      <c r="G108" s="658" t="s">
        <v>99</v>
      </c>
      <c r="H108" s="85" t="s">
        <v>33</v>
      </c>
      <c r="I108" s="121">
        <v>335</v>
      </c>
      <c r="J108" s="121">
        <f>VLOOKUP(A108,CENIK!$A$2:$F$191,6,FALSE)</f>
        <v>0</v>
      </c>
      <c r="K108" s="121">
        <f t="shared" si="3"/>
        <v>0</v>
      </c>
    </row>
    <row r="109" spans="1:11" ht="30" x14ac:dyDescent="0.25">
      <c r="A109" s="139">
        <v>4202</v>
      </c>
      <c r="B109" s="139">
        <v>429</v>
      </c>
      <c r="C109" s="102" t="s">
        <v>4109</v>
      </c>
      <c r="D109" s="658" t="s">
        <v>253</v>
      </c>
      <c r="E109" s="658" t="s">
        <v>85</v>
      </c>
      <c r="F109" s="658" t="s">
        <v>98</v>
      </c>
      <c r="G109" s="658" t="s">
        <v>100</v>
      </c>
      <c r="H109" s="85" t="s">
        <v>33</v>
      </c>
      <c r="I109" s="121">
        <v>335</v>
      </c>
      <c r="J109" s="121">
        <f>VLOOKUP(A109,CENIK!$A$2:$F$191,6,FALSE)</f>
        <v>0</v>
      </c>
      <c r="K109" s="121">
        <f t="shared" si="3"/>
        <v>0</v>
      </c>
    </row>
    <row r="110" spans="1:11" ht="75" x14ac:dyDescent="0.25">
      <c r="A110" s="139">
        <v>4203</v>
      </c>
      <c r="B110" s="139">
        <v>429</v>
      </c>
      <c r="C110" s="102" t="s">
        <v>4110</v>
      </c>
      <c r="D110" s="658" t="s">
        <v>253</v>
      </c>
      <c r="E110" s="658" t="s">
        <v>85</v>
      </c>
      <c r="F110" s="658" t="s">
        <v>98</v>
      </c>
      <c r="G110" s="658" t="s">
        <v>101</v>
      </c>
      <c r="H110" s="85" t="s">
        <v>24</v>
      </c>
      <c r="I110" s="121">
        <v>50</v>
      </c>
      <c r="J110" s="121">
        <f>VLOOKUP(A110,CENIK!$A$2:$F$191,6,FALSE)</f>
        <v>0</v>
      </c>
      <c r="K110" s="121">
        <f t="shared" si="3"/>
        <v>0</v>
      </c>
    </row>
    <row r="111" spans="1:11" ht="60" x14ac:dyDescent="0.25">
      <c r="A111" s="139">
        <v>4204</v>
      </c>
      <c r="B111" s="139">
        <v>429</v>
      </c>
      <c r="C111" s="102" t="s">
        <v>4111</v>
      </c>
      <c r="D111" s="658" t="s">
        <v>253</v>
      </c>
      <c r="E111" s="658" t="s">
        <v>85</v>
      </c>
      <c r="F111" s="658" t="s">
        <v>98</v>
      </c>
      <c r="G111" s="658" t="s">
        <v>102</v>
      </c>
      <c r="H111" s="85" t="s">
        <v>24</v>
      </c>
      <c r="I111" s="121">
        <v>193</v>
      </c>
      <c r="J111" s="121">
        <f>VLOOKUP(A111,CENIK!$A$2:$F$191,6,FALSE)</f>
        <v>0</v>
      </c>
      <c r="K111" s="121">
        <f t="shared" si="3"/>
        <v>0</v>
      </c>
    </row>
    <row r="112" spans="1:11" ht="60" x14ac:dyDescent="0.25">
      <c r="A112" s="139">
        <v>4205</v>
      </c>
      <c r="B112" s="139">
        <v>429</v>
      </c>
      <c r="C112" s="102" t="s">
        <v>4112</v>
      </c>
      <c r="D112" s="658" t="s">
        <v>253</v>
      </c>
      <c r="E112" s="658" t="s">
        <v>85</v>
      </c>
      <c r="F112" s="658" t="s">
        <v>98</v>
      </c>
      <c r="G112" s="658" t="s">
        <v>103</v>
      </c>
      <c r="H112" s="85" t="s">
        <v>33</v>
      </c>
      <c r="I112" s="121">
        <v>935</v>
      </c>
      <c r="J112" s="121">
        <f>VLOOKUP(A112,CENIK!$A$2:$F$191,6,FALSE)</f>
        <v>0</v>
      </c>
      <c r="K112" s="121">
        <f t="shared" si="3"/>
        <v>0</v>
      </c>
    </row>
    <row r="113" spans="1:11" ht="60" x14ac:dyDescent="0.25">
      <c r="A113" s="139">
        <v>4207</v>
      </c>
      <c r="B113" s="139">
        <v>429</v>
      </c>
      <c r="C113" s="102" t="s">
        <v>4113</v>
      </c>
      <c r="D113" s="658" t="s">
        <v>253</v>
      </c>
      <c r="E113" s="658" t="s">
        <v>85</v>
      </c>
      <c r="F113" s="658" t="s">
        <v>98</v>
      </c>
      <c r="G113" s="658" t="s">
        <v>990</v>
      </c>
      <c r="H113" s="85" t="s">
        <v>24</v>
      </c>
      <c r="I113" s="121">
        <v>769</v>
      </c>
      <c r="J113" s="121">
        <f>VLOOKUP(A113,CENIK!$A$2:$F$191,6,FALSE)</f>
        <v>0</v>
      </c>
      <c r="K113" s="121">
        <f t="shared" si="3"/>
        <v>0</v>
      </c>
    </row>
    <row r="114" spans="1:11" ht="135" x14ac:dyDescent="0.25">
      <c r="A114" s="139">
        <v>6101</v>
      </c>
      <c r="B114" s="139">
        <v>429</v>
      </c>
      <c r="C114" s="102" t="s">
        <v>4114</v>
      </c>
      <c r="D114" s="658" t="s">
        <v>253</v>
      </c>
      <c r="E114" s="658" t="s">
        <v>128</v>
      </c>
      <c r="F114" s="658" t="s">
        <v>129</v>
      </c>
      <c r="G114" s="658" t="s">
        <v>6304</v>
      </c>
      <c r="H114" s="85" t="s">
        <v>10</v>
      </c>
      <c r="I114" s="121">
        <v>246</v>
      </c>
      <c r="J114" s="121">
        <f>VLOOKUP(A114,CENIK!$A$2:$F$191,6,FALSE)</f>
        <v>0</v>
      </c>
      <c r="K114" s="121">
        <f t="shared" si="3"/>
        <v>0</v>
      </c>
    </row>
    <row r="115" spans="1:11" ht="120" x14ac:dyDescent="0.25">
      <c r="A115" s="139">
        <v>6202</v>
      </c>
      <c r="B115" s="139">
        <v>429</v>
      </c>
      <c r="C115" s="102" t="s">
        <v>4115</v>
      </c>
      <c r="D115" s="658" t="s">
        <v>253</v>
      </c>
      <c r="E115" s="658" t="s">
        <v>128</v>
      </c>
      <c r="F115" s="658" t="s">
        <v>132</v>
      </c>
      <c r="G115" s="658" t="s">
        <v>991</v>
      </c>
      <c r="H115" s="85" t="s">
        <v>6</v>
      </c>
      <c r="I115" s="121">
        <v>6</v>
      </c>
      <c r="J115" s="121">
        <f>VLOOKUP(A115,CENIK!$A$2:$F$191,6,FALSE)</f>
        <v>0</v>
      </c>
      <c r="K115" s="121">
        <f t="shared" si="3"/>
        <v>0</v>
      </c>
    </row>
    <row r="116" spans="1:11" ht="120" x14ac:dyDescent="0.25">
      <c r="A116" s="139">
        <v>6204</v>
      </c>
      <c r="B116" s="139">
        <v>429</v>
      </c>
      <c r="C116" s="102" t="s">
        <v>4116</v>
      </c>
      <c r="D116" s="658" t="s">
        <v>253</v>
      </c>
      <c r="E116" s="658" t="s">
        <v>128</v>
      </c>
      <c r="F116" s="658" t="s">
        <v>132</v>
      </c>
      <c r="G116" s="658" t="s">
        <v>993</v>
      </c>
      <c r="H116" s="85" t="s">
        <v>6</v>
      </c>
      <c r="I116" s="121">
        <v>4</v>
      </c>
      <c r="J116" s="121">
        <f>VLOOKUP(A116,CENIK!$A$2:$F$191,6,FALSE)</f>
        <v>0</v>
      </c>
      <c r="K116" s="121">
        <f t="shared" si="3"/>
        <v>0</v>
      </c>
    </row>
    <row r="117" spans="1:11" ht="120" x14ac:dyDescent="0.25">
      <c r="A117" s="139">
        <v>6253</v>
      </c>
      <c r="B117" s="139">
        <v>429</v>
      </c>
      <c r="C117" s="102" t="s">
        <v>4117</v>
      </c>
      <c r="D117" s="658" t="s">
        <v>253</v>
      </c>
      <c r="E117" s="658" t="s">
        <v>128</v>
      </c>
      <c r="F117" s="658" t="s">
        <v>132</v>
      </c>
      <c r="G117" s="658" t="s">
        <v>1004</v>
      </c>
      <c r="H117" s="85" t="s">
        <v>6</v>
      </c>
      <c r="I117" s="121">
        <v>10</v>
      </c>
      <c r="J117" s="121">
        <f>VLOOKUP(A117,CENIK!$A$2:$F$191,6,FALSE)</f>
        <v>0</v>
      </c>
      <c r="K117" s="121">
        <f t="shared" si="3"/>
        <v>0</v>
      </c>
    </row>
    <row r="118" spans="1:11" ht="45" x14ac:dyDescent="0.25">
      <c r="A118" s="139">
        <v>6255</v>
      </c>
      <c r="B118" s="139">
        <v>429</v>
      </c>
      <c r="C118" s="102" t="s">
        <v>4118</v>
      </c>
      <c r="D118" s="658" t="s">
        <v>253</v>
      </c>
      <c r="E118" s="658" t="s">
        <v>128</v>
      </c>
      <c r="F118" s="658" t="s">
        <v>132</v>
      </c>
      <c r="G118" s="658" t="s">
        <v>135</v>
      </c>
      <c r="H118" s="85" t="s">
        <v>6</v>
      </c>
      <c r="I118" s="121">
        <v>1</v>
      </c>
      <c r="J118" s="121">
        <f>VLOOKUP(A118,CENIK!$A$2:$F$191,6,FALSE)</f>
        <v>0</v>
      </c>
      <c r="K118" s="121">
        <f t="shared" si="3"/>
        <v>0</v>
      </c>
    </row>
    <row r="119" spans="1:11" ht="30" x14ac:dyDescent="0.25">
      <c r="A119" s="139">
        <v>6257</v>
      </c>
      <c r="B119" s="139">
        <v>429</v>
      </c>
      <c r="C119" s="102" t="s">
        <v>4119</v>
      </c>
      <c r="D119" s="658" t="s">
        <v>253</v>
      </c>
      <c r="E119" s="658" t="s">
        <v>128</v>
      </c>
      <c r="F119" s="658" t="s">
        <v>132</v>
      </c>
      <c r="G119" s="658" t="s">
        <v>136</v>
      </c>
      <c r="H119" s="85" t="s">
        <v>6</v>
      </c>
      <c r="I119" s="121">
        <v>2</v>
      </c>
      <c r="J119" s="121">
        <f>VLOOKUP(A119,CENIK!$A$2:$F$191,6,FALSE)</f>
        <v>0</v>
      </c>
      <c r="K119" s="121">
        <f t="shared" si="3"/>
        <v>0</v>
      </c>
    </row>
    <row r="120" spans="1:11" ht="345" x14ac:dyDescent="0.25">
      <c r="A120" s="139">
        <v>6301</v>
      </c>
      <c r="B120" s="139">
        <v>429</v>
      </c>
      <c r="C120" s="102" t="s">
        <v>4120</v>
      </c>
      <c r="D120" s="658" t="s">
        <v>253</v>
      </c>
      <c r="E120" s="658" t="s">
        <v>128</v>
      </c>
      <c r="F120" s="658" t="s">
        <v>140</v>
      </c>
      <c r="G120" s="658" t="s">
        <v>1005</v>
      </c>
      <c r="H120" s="85" t="s">
        <v>6</v>
      </c>
      <c r="I120" s="121">
        <v>15</v>
      </c>
      <c r="J120" s="121">
        <f>VLOOKUP(A120,CENIK!$A$2:$F$191,6,FALSE)</f>
        <v>0</v>
      </c>
      <c r="K120" s="121">
        <f t="shared" si="3"/>
        <v>0</v>
      </c>
    </row>
    <row r="121" spans="1:11" ht="120" x14ac:dyDescent="0.25">
      <c r="A121" s="139">
        <v>6305</v>
      </c>
      <c r="B121" s="139">
        <v>429</v>
      </c>
      <c r="C121" s="102" t="s">
        <v>4121</v>
      </c>
      <c r="D121" s="658" t="s">
        <v>253</v>
      </c>
      <c r="E121" s="658" t="s">
        <v>128</v>
      </c>
      <c r="F121" s="658" t="s">
        <v>140</v>
      </c>
      <c r="G121" s="658" t="s">
        <v>143</v>
      </c>
      <c r="H121" s="85" t="s">
        <v>6</v>
      </c>
      <c r="I121" s="121">
        <v>15</v>
      </c>
      <c r="J121" s="121">
        <f>VLOOKUP(A121,CENIK!$A$2:$F$191,6,FALSE)</f>
        <v>0</v>
      </c>
      <c r="K121" s="121">
        <f t="shared" si="3"/>
        <v>0</v>
      </c>
    </row>
    <row r="122" spans="1:11" ht="30" x14ac:dyDescent="0.25">
      <c r="A122" s="139">
        <v>6401</v>
      </c>
      <c r="B122" s="139">
        <v>429</v>
      </c>
      <c r="C122" s="102" t="s">
        <v>4122</v>
      </c>
      <c r="D122" s="658" t="s">
        <v>253</v>
      </c>
      <c r="E122" s="658" t="s">
        <v>128</v>
      </c>
      <c r="F122" s="658" t="s">
        <v>144</v>
      </c>
      <c r="G122" s="658" t="s">
        <v>145</v>
      </c>
      <c r="H122" s="85" t="s">
        <v>10</v>
      </c>
      <c r="I122" s="121">
        <v>246</v>
      </c>
      <c r="J122" s="121">
        <f>VLOOKUP(A122,CENIK!$A$2:$F$191,6,FALSE)</f>
        <v>0</v>
      </c>
      <c r="K122" s="121">
        <f t="shared" si="3"/>
        <v>0</v>
      </c>
    </row>
    <row r="123" spans="1:11" ht="30" x14ac:dyDescent="0.25">
      <c r="A123" s="139">
        <v>6402</v>
      </c>
      <c r="B123" s="139">
        <v>429</v>
      </c>
      <c r="C123" s="102" t="s">
        <v>4123</v>
      </c>
      <c r="D123" s="658" t="s">
        <v>253</v>
      </c>
      <c r="E123" s="658" t="s">
        <v>128</v>
      </c>
      <c r="F123" s="658" t="s">
        <v>144</v>
      </c>
      <c r="G123" s="658" t="s">
        <v>340</v>
      </c>
      <c r="H123" s="85" t="s">
        <v>10</v>
      </c>
      <c r="I123" s="121">
        <v>246</v>
      </c>
      <c r="J123" s="121">
        <f>VLOOKUP(A123,CENIK!$A$2:$F$191,6,FALSE)</f>
        <v>0</v>
      </c>
      <c r="K123" s="121">
        <f t="shared" si="3"/>
        <v>0</v>
      </c>
    </row>
    <row r="124" spans="1:11" ht="60" x14ac:dyDescent="0.25">
      <c r="A124" s="139">
        <v>6405</v>
      </c>
      <c r="B124" s="139">
        <v>429</v>
      </c>
      <c r="C124" s="102" t="s">
        <v>4124</v>
      </c>
      <c r="D124" s="658" t="s">
        <v>253</v>
      </c>
      <c r="E124" s="658" t="s">
        <v>128</v>
      </c>
      <c r="F124" s="658" t="s">
        <v>144</v>
      </c>
      <c r="G124" s="658" t="s">
        <v>146</v>
      </c>
      <c r="H124" s="85" t="s">
        <v>10</v>
      </c>
      <c r="I124" s="121">
        <v>246</v>
      </c>
      <c r="J124" s="121">
        <f>VLOOKUP(A124,CENIK!$A$2:$F$191,6,FALSE)</f>
        <v>0</v>
      </c>
      <c r="K124" s="121">
        <f t="shared" si="3"/>
        <v>0</v>
      </c>
    </row>
    <row r="125" spans="1:11" ht="30" x14ac:dyDescent="0.25">
      <c r="A125" s="139">
        <v>6501</v>
      </c>
      <c r="B125" s="139">
        <v>429</v>
      </c>
      <c r="C125" s="102" t="s">
        <v>4125</v>
      </c>
      <c r="D125" s="658" t="s">
        <v>253</v>
      </c>
      <c r="E125" s="658" t="s">
        <v>128</v>
      </c>
      <c r="F125" s="658" t="s">
        <v>147</v>
      </c>
      <c r="G125" s="658" t="s">
        <v>1007</v>
      </c>
      <c r="H125" s="85" t="s">
        <v>6</v>
      </c>
      <c r="I125" s="121">
        <v>3</v>
      </c>
      <c r="J125" s="121">
        <f>VLOOKUP(A125,CENIK!$A$2:$F$191,6,FALSE)</f>
        <v>0</v>
      </c>
      <c r="K125" s="121">
        <f t="shared" si="3"/>
        <v>0</v>
      </c>
    </row>
    <row r="126" spans="1:11" ht="45" x14ac:dyDescent="0.25">
      <c r="A126" s="139">
        <v>6504</v>
      </c>
      <c r="B126" s="139">
        <v>429</v>
      </c>
      <c r="C126" s="102" t="s">
        <v>4126</v>
      </c>
      <c r="D126" s="658" t="s">
        <v>253</v>
      </c>
      <c r="E126" s="658" t="s">
        <v>128</v>
      </c>
      <c r="F126" s="658" t="s">
        <v>147</v>
      </c>
      <c r="G126" s="658" t="s">
        <v>1010</v>
      </c>
      <c r="H126" s="85" t="s">
        <v>6</v>
      </c>
      <c r="I126" s="121">
        <v>7</v>
      </c>
      <c r="J126" s="121">
        <f>VLOOKUP(A126,CENIK!$A$2:$F$191,6,FALSE)</f>
        <v>0</v>
      </c>
      <c r="K126" s="121">
        <f t="shared" si="3"/>
        <v>0</v>
      </c>
    </row>
    <row r="127" spans="1:11" ht="45" x14ac:dyDescent="0.25">
      <c r="A127" s="139">
        <v>6505</v>
      </c>
      <c r="B127" s="139">
        <v>429</v>
      </c>
      <c r="C127" s="102" t="s">
        <v>4127</v>
      </c>
      <c r="D127" s="658" t="s">
        <v>253</v>
      </c>
      <c r="E127" s="658" t="s">
        <v>128</v>
      </c>
      <c r="F127" s="658" t="s">
        <v>147</v>
      </c>
      <c r="G127" s="658" t="s">
        <v>1011</v>
      </c>
      <c r="H127" s="85" t="s">
        <v>6</v>
      </c>
      <c r="I127" s="121">
        <v>1</v>
      </c>
      <c r="J127" s="121">
        <f>VLOOKUP(A127,CENIK!$A$2:$F$191,6,FALSE)</f>
        <v>0</v>
      </c>
      <c r="K127" s="121">
        <f t="shared" si="3"/>
        <v>0</v>
      </c>
    </row>
    <row r="128" spans="1:11" ht="30" x14ac:dyDescent="0.25">
      <c r="A128" s="139">
        <v>6507</v>
      </c>
      <c r="B128" s="139">
        <v>429</v>
      </c>
      <c r="C128" s="102" t="s">
        <v>4128</v>
      </c>
      <c r="D128" s="658" t="s">
        <v>253</v>
      </c>
      <c r="E128" s="658" t="s">
        <v>128</v>
      </c>
      <c r="F128" s="658" t="s">
        <v>147</v>
      </c>
      <c r="G128" s="658" t="s">
        <v>1013</v>
      </c>
      <c r="H128" s="85" t="s">
        <v>6</v>
      </c>
      <c r="I128" s="121">
        <v>11</v>
      </c>
      <c r="J128" s="121">
        <f>VLOOKUP(A128,CENIK!$A$2:$F$191,6,FALSE)</f>
        <v>0</v>
      </c>
      <c r="K128" s="121">
        <f t="shared" si="3"/>
        <v>0</v>
      </c>
    </row>
    <row r="129" spans="1:11" ht="60" x14ac:dyDescent="0.25">
      <c r="A129" s="139">
        <v>1201</v>
      </c>
      <c r="B129" s="139">
        <v>431</v>
      </c>
      <c r="C129" s="102" t="s">
        <v>4129</v>
      </c>
      <c r="D129" s="658" t="s">
        <v>254</v>
      </c>
      <c r="E129" s="658" t="s">
        <v>7</v>
      </c>
      <c r="F129" s="658" t="s">
        <v>8</v>
      </c>
      <c r="G129" s="658" t="s">
        <v>9</v>
      </c>
      <c r="H129" s="85" t="s">
        <v>10</v>
      </c>
      <c r="I129" s="121">
        <v>48.5</v>
      </c>
      <c r="J129" s="121">
        <f>VLOOKUP(A129,CENIK!$A$2:$F$191,6,FALSE)</f>
        <v>0</v>
      </c>
      <c r="K129" s="121">
        <f t="shared" si="3"/>
        <v>0</v>
      </c>
    </row>
    <row r="130" spans="1:11" ht="45" x14ac:dyDescent="0.25">
      <c r="A130" s="139">
        <v>1202</v>
      </c>
      <c r="B130" s="139">
        <v>431</v>
      </c>
      <c r="C130" s="102" t="s">
        <v>4130</v>
      </c>
      <c r="D130" s="658" t="s">
        <v>254</v>
      </c>
      <c r="E130" s="658" t="s">
        <v>7</v>
      </c>
      <c r="F130" s="658" t="s">
        <v>8</v>
      </c>
      <c r="G130" s="658" t="s">
        <v>11</v>
      </c>
      <c r="H130" s="85" t="s">
        <v>12</v>
      </c>
      <c r="I130" s="121">
        <v>3</v>
      </c>
      <c r="J130" s="121">
        <f>VLOOKUP(A130,CENIK!$A$2:$F$191,6,FALSE)</f>
        <v>0</v>
      </c>
      <c r="K130" s="121">
        <f t="shared" si="3"/>
        <v>0</v>
      </c>
    </row>
    <row r="131" spans="1:11" ht="45" x14ac:dyDescent="0.25">
      <c r="A131" s="139">
        <v>1204</v>
      </c>
      <c r="B131" s="139">
        <v>431</v>
      </c>
      <c r="C131" s="102" t="s">
        <v>4131</v>
      </c>
      <c r="D131" s="658" t="s">
        <v>254</v>
      </c>
      <c r="E131" s="658" t="s">
        <v>7</v>
      </c>
      <c r="F131" s="658" t="s">
        <v>8</v>
      </c>
      <c r="G131" s="658" t="s">
        <v>13</v>
      </c>
      <c r="H131" s="85" t="s">
        <v>10</v>
      </c>
      <c r="I131" s="121">
        <v>10</v>
      </c>
      <c r="J131" s="121">
        <f>VLOOKUP(A131,CENIK!$A$2:$F$191,6,FALSE)</f>
        <v>0</v>
      </c>
      <c r="K131" s="121">
        <f t="shared" si="3"/>
        <v>0</v>
      </c>
    </row>
    <row r="132" spans="1:11" ht="60" x14ac:dyDescent="0.25">
      <c r="A132" s="139">
        <v>1206</v>
      </c>
      <c r="B132" s="139">
        <v>431</v>
      </c>
      <c r="C132" s="102" t="s">
        <v>4132</v>
      </c>
      <c r="D132" s="658" t="s">
        <v>254</v>
      </c>
      <c r="E132" s="658" t="s">
        <v>7</v>
      </c>
      <c r="F132" s="658" t="s">
        <v>8</v>
      </c>
      <c r="G132" s="658" t="s">
        <v>943</v>
      </c>
      <c r="H132" s="85" t="s">
        <v>14</v>
      </c>
      <c r="I132" s="121">
        <v>1</v>
      </c>
      <c r="J132" s="121">
        <f>VLOOKUP(A132,CENIK!$A$2:$F$191,6,FALSE)</f>
        <v>0</v>
      </c>
      <c r="K132" s="121">
        <f t="shared" si="3"/>
        <v>0</v>
      </c>
    </row>
    <row r="133" spans="1:11" ht="75" x14ac:dyDescent="0.25">
      <c r="A133" s="139">
        <v>1207</v>
      </c>
      <c r="B133" s="139">
        <v>431</v>
      </c>
      <c r="C133" s="102" t="s">
        <v>4133</v>
      </c>
      <c r="D133" s="658" t="s">
        <v>254</v>
      </c>
      <c r="E133" s="658" t="s">
        <v>7</v>
      </c>
      <c r="F133" s="658" t="s">
        <v>8</v>
      </c>
      <c r="G133" s="658" t="s">
        <v>944</v>
      </c>
      <c r="H133" s="85" t="s">
        <v>14</v>
      </c>
      <c r="I133" s="121">
        <v>1</v>
      </c>
      <c r="J133" s="121">
        <f>VLOOKUP(A133,CENIK!$A$2:$F$191,6,FALSE)</f>
        <v>0</v>
      </c>
      <c r="K133" s="121">
        <f t="shared" si="3"/>
        <v>0</v>
      </c>
    </row>
    <row r="134" spans="1:11" ht="75" x14ac:dyDescent="0.25">
      <c r="A134" s="139">
        <v>1211</v>
      </c>
      <c r="B134" s="139">
        <v>431</v>
      </c>
      <c r="C134" s="102" t="s">
        <v>4134</v>
      </c>
      <c r="D134" s="658" t="s">
        <v>254</v>
      </c>
      <c r="E134" s="658" t="s">
        <v>7</v>
      </c>
      <c r="F134" s="658" t="s">
        <v>8</v>
      </c>
      <c r="G134" s="658" t="s">
        <v>948</v>
      </c>
      <c r="H134" s="85" t="s">
        <v>14</v>
      </c>
      <c r="I134" s="121">
        <v>2</v>
      </c>
      <c r="J134" s="121">
        <f>VLOOKUP(A134,CENIK!$A$2:$F$191,6,FALSE)</f>
        <v>0</v>
      </c>
      <c r="K134" s="121">
        <f t="shared" si="3"/>
        <v>0</v>
      </c>
    </row>
    <row r="135" spans="1:11" ht="60" x14ac:dyDescent="0.25">
      <c r="A135" s="139">
        <v>1213</v>
      </c>
      <c r="B135" s="139">
        <v>431</v>
      </c>
      <c r="C135" s="102" t="s">
        <v>4135</v>
      </c>
      <c r="D135" s="658" t="s">
        <v>254</v>
      </c>
      <c r="E135" s="658" t="s">
        <v>7</v>
      </c>
      <c r="F135" s="658" t="s">
        <v>8</v>
      </c>
      <c r="G135" s="658" t="s">
        <v>950</v>
      </c>
      <c r="H135" s="85" t="s">
        <v>14</v>
      </c>
      <c r="I135" s="121">
        <v>1</v>
      </c>
      <c r="J135" s="121">
        <f>VLOOKUP(A135,CENIK!$A$2:$F$191,6,FALSE)</f>
        <v>0</v>
      </c>
      <c r="K135" s="121">
        <f t="shared" si="3"/>
        <v>0</v>
      </c>
    </row>
    <row r="136" spans="1:11" ht="45" x14ac:dyDescent="0.25">
      <c r="A136" s="139">
        <v>1301</v>
      </c>
      <c r="B136" s="139">
        <v>431</v>
      </c>
      <c r="C136" s="102" t="s">
        <v>4136</v>
      </c>
      <c r="D136" s="658" t="s">
        <v>254</v>
      </c>
      <c r="E136" s="658" t="s">
        <v>7</v>
      </c>
      <c r="F136" s="658" t="s">
        <v>16</v>
      </c>
      <c r="G136" s="658" t="s">
        <v>17</v>
      </c>
      <c r="H136" s="85" t="s">
        <v>10</v>
      </c>
      <c r="I136" s="121">
        <v>48.5</v>
      </c>
      <c r="J136" s="121">
        <f>VLOOKUP(A136,CENIK!$A$2:$F$191,6,FALSE)</f>
        <v>0</v>
      </c>
      <c r="K136" s="121">
        <f t="shared" si="3"/>
        <v>0</v>
      </c>
    </row>
    <row r="137" spans="1:11" ht="150" x14ac:dyDescent="0.25">
      <c r="A137" s="139">
        <v>1302</v>
      </c>
      <c r="B137" s="139">
        <v>431</v>
      </c>
      <c r="C137" s="102" t="s">
        <v>4137</v>
      </c>
      <c r="D137" s="658" t="s">
        <v>254</v>
      </c>
      <c r="E137" s="658" t="s">
        <v>7</v>
      </c>
      <c r="F137" s="658" t="s">
        <v>16</v>
      </c>
      <c r="G137" s="658" t="s">
        <v>952</v>
      </c>
      <c r="H137" s="85" t="s">
        <v>10</v>
      </c>
      <c r="I137" s="121">
        <v>48.5</v>
      </c>
      <c r="J137" s="121">
        <f>VLOOKUP(A137,CENIK!$A$2:$F$191,6,FALSE)</f>
        <v>0</v>
      </c>
      <c r="K137" s="121">
        <f t="shared" si="3"/>
        <v>0</v>
      </c>
    </row>
    <row r="138" spans="1:11" ht="60" x14ac:dyDescent="0.25">
      <c r="A138" s="139">
        <v>1307</v>
      </c>
      <c r="B138" s="139">
        <v>431</v>
      </c>
      <c r="C138" s="102" t="s">
        <v>4138</v>
      </c>
      <c r="D138" s="658" t="s">
        <v>254</v>
      </c>
      <c r="E138" s="658" t="s">
        <v>7</v>
      </c>
      <c r="F138" s="658" t="s">
        <v>16</v>
      </c>
      <c r="G138" s="658" t="s">
        <v>19</v>
      </c>
      <c r="H138" s="85" t="s">
        <v>6</v>
      </c>
      <c r="I138" s="121">
        <v>1</v>
      </c>
      <c r="J138" s="121">
        <f>VLOOKUP(A138,CENIK!$A$2:$F$191,6,FALSE)</f>
        <v>0</v>
      </c>
      <c r="K138" s="121">
        <f t="shared" si="3"/>
        <v>0</v>
      </c>
    </row>
    <row r="139" spans="1:11" ht="30" x14ac:dyDescent="0.25">
      <c r="A139" s="139">
        <v>1401</v>
      </c>
      <c r="B139" s="139">
        <v>431</v>
      </c>
      <c r="C139" s="102" t="s">
        <v>4139</v>
      </c>
      <c r="D139" s="658" t="s">
        <v>254</v>
      </c>
      <c r="E139" s="658" t="s">
        <v>7</v>
      </c>
      <c r="F139" s="658" t="s">
        <v>27</v>
      </c>
      <c r="G139" s="658" t="s">
        <v>955</v>
      </c>
      <c r="H139" s="85" t="s">
        <v>22</v>
      </c>
      <c r="I139" s="121">
        <v>1</v>
      </c>
      <c r="J139" s="121">
        <f>VLOOKUP(A139,CENIK!$A$2:$F$191,6,FALSE)</f>
        <v>0</v>
      </c>
      <c r="K139" s="121">
        <f t="shared" si="3"/>
        <v>0</v>
      </c>
    </row>
    <row r="140" spans="1:11" ht="30" x14ac:dyDescent="0.25">
      <c r="A140" s="139">
        <v>1402</v>
      </c>
      <c r="B140" s="139">
        <v>431</v>
      </c>
      <c r="C140" s="102" t="s">
        <v>4140</v>
      </c>
      <c r="D140" s="658" t="s">
        <v>254</v>
      </c>
      <c r="E140" s="658" t="s">
        <v>7</v>
      </c>
      <c r="F140" s="658" t="s">
        <v>27</v>
      </c>
      <c r="G140" s="658" t="s">
        <v>956</v>
      </c>
      <c r="H140" s="85" t="s">
        <v>22</v>
      </c>
      <c r="I140" s="121">
        <v>4</v>
      </c>
      <c r="J140" s="121">
        <f>VLOOKUP(A140,CENIK!$A$2:$F$191,6,FALSE)</f>
        <v>0</v>
      </c>
      <c r="K140" s="121">
        <f t="shared" si="3"/>
        <v>0</v>
      </c>
    </row>
    <row r="141" spans="1:11" ht="45" x14ac:dyDescent="0.25">
      <c r="A141" s="139">
        <v>12308</v>
      </c>
      <c r="B141" s="139">
        <v>431</v>
      </c>
      <c r="C141" s="102" t="s">
        <v>4141</v>
      </c>
      <c r="D141" s="658" t="s">
        <v>254</v>
      </c>
      <c r="E141" s="658" t="s">
        <v>30</v>
      </c>
      <c r="F141" s="658" t="s">
        <v>31</v>
      </c>
      <c r="G141" s="658" t="s">
        <v>32</v>
      </c>
      <c r="H141" s="85" t="s">
        <v>33</v>
      </c>
      <c r="I141" s="121">
        <v>155</v>
      </c>
      <c r="J141" s="121">
        <f>VLOOKUP(A141,CENIK!$A$2:$F$191,6,FALSE)</f>
        <v>0</v>
      </c>
      <c r="K141" s="121">
        <f t="shared" si="3"/>
        <v>0</v>
      </c>
    </row>
    <row r="142" spans="1:11" ht="60" x14ac:dyDescent="0.25">
      <c r="A142" s="139">
        <v>21106</v>
      </c>
      <c r="B142" s="139">
        <v>431</v>
      </c>
      <c r="C142" s="102" t="s">
        <v>4142</v>
      </c>
      <c r="D142" s="658" t="s">
        <v>254</v>
      </c>
      <c r="E142" s="658" t="s">
        <v>30</v>
      </c>
      <c r="F142" s="658" t="s">
        <v>31</v>
      </c>
      <c r="G142" s="658" t="s">
        <v>965</v>
      </c>
      <c r="H142" s="85" t="s">
        <v>24</v>
      </c>
      <c r="I142" s="121">
        <v>124</v>
      </c>
      <c r="J142" s="121">
        <f>VLOOKUP(A142,CENIK!$A$2:$F$191,6,FALSE)</f>
        <v>0</v>
      </c>
      <c r="K142" s="121">
        <f t="shared" si="3"/>
        <v>0</v>
      </c>
    </row>
    <row r="143" spans="1:11" ht="30" x14ac:dyDescent="0.25">
      <c r="A143" s="139">
        <v>22102</v>
      </c>
      <c r="B143" s="139">
        <v>431</v>
      </c>
      <c r="C143" s="102" t="s">
        <v>4143</v>
      </c>
      <c r="D143" s="658" t="s">
        <v>254</v>
      </c>
      <c r="E143" s="658" t="s">
        <v>30</v>
      </c>
      <c r="F143" s="658" t="s">
        <v>31</v>
      </c>
      <c r="G143" s="658" t="s">
        <v>42</v>
      </c>
      <c r="H143" s="85" t="s">
        <v>33</v>
      </c>
      <c r="I143" s="121">
        <v>155</v>
      </c>
      <c r="J143" s="121">
        <f>VLOOKUP(A143,CENIK!$A$2:$F$191,6,FALSE)</f>
        <v>0</v>
      </c>
      <c r="K143" s="121">
        <f t="shared" si="3"/>
        <v>0</v>
      </c>
    </row>
    <row r="144" spans="1:11" ht="30" x14ac:dyDescent="0.25">
      <c r="A144" s="139">
        <v>2208</v>
      </c>
      <c r="B144" s="139">
        <v>431</v>
      </c>
      <c r="C144" s="102" t="s">
        <v>4144</v>
      </c>
      <c r="D144" s="658" t="s">
        <v>254</v>
      </c>
      <c r="E144" s="658" t="s">
        <v>30</v>
      </c>
      <c r="F144" s="658" t="s">
        <v>43</v>
      </c>
      <c r="G144" s="658" t="s">
        <v>44</v>
      </c>
      <c r="H144" s="85" t="s">
        <v>33</v>
      </c>
      <c r="I144" s="121">
        <v>155</v>
      </c>
      <c r="J144" s="121">
        <f>VLOOKUP(A144,CENIK!$A$2:$F$191,6,FALSE)</f>
        <v>0</v>
      </c>
      <c r="K144" s="121">
        <f t="shared" si="3"/>
        <v>0</v>
      </c>
    </row>
    <row r="145" spans="1:11" ht="30" x14ac:dyDescent="0.25">
      <c r="A145" s="139">
        <v>22103</v>
      </c>
      <c r="B145" s="139">
        <v>431</v>
      </c>
      <c r="C145" s="102" t="s">
        <v>4145</v>
      </c>
      <c r="D145" s="658" t="s">
        <v>254</v>
      </c>
      <c r="E145" s="658" t="s">
        <v>30</v>
      </c>
      <c r="F145" s="658" t="s">
        <v>43</v>
      </c>
      <c r="G145" s="658" t="s">
        <v>48</v>
      </c>
      <c r="H145" s="85" t="s">
        <v>33</v>
      </c>
      <c r="I145" s="121">
        <v>155</v>
      </c>
      <c r="J145" s="121">
        <f>VLOOKUP(A145,CENIK!$A$2:$F$191,6,FALSE)</f>
        <v>0</v>
      </c>
      <c r="K145" s="121">
        <f t="shared" si="3"/>
        <v>0</v>
      </c>
    </row>
    <row r="146" spans="1:11" ht="30" x14ac:dyDescent="0.25">
      <c r="A146" s="139">
        <v>2225</v>
      </c>
      <c r="B146" s="139">
        <v>431</v>
      </c>
      <c r="C146" s="102" t="s">
        <v>4146</v>
      </c>
      <c r="D146" s="658" t="s">
        <v>254</v>
      </c>
      <c r="E146" s="658" t="s">
        <v>30</v>
      </c>
      <c r="F146" s="658" t="s">
        <v>43</v>
      </c>
      <c r="G146" s="658" t="s">
        <v>47</v>
      </c>
      <c r="H146" s="85" t="s">
        <v>12</v>
      </c>
      <c r="I146" s="121">
        <v>3</v>
      </c>
      <c r="J146" s="121">
        <f>VLOOKUP(A146,CENIK!$A$2:$F$191,6,FALSE)</f>
        <v>0</v>
      </c>
      <c r="K146" s="121">
        <f t="shared" si="3"/>
        <v>0</v>
      </c>
    </row>
    <row r="147" spans="1:11" ht="30" x14ac:dyDescent="0.25">
      <c r="A147" s="139">
        <v>24405</v>
      </c>
      <c r="B147" s="139">
        <v>431</v>
      </c>
      <c r="C147" s="102" t="s">
        <v>4147</v>
      </c>
      <c r="D147" s="658" t="s">
        <v>254</v>
      </c>
      <c r="E147" s="658" t="s">
        <v>30</v>
      </c>
      <c r="F147" s="658" t="s">
        <v>43</v>
      </c>
      <c r="G147" s="658" t="s">
        <v>969</v>
      </c>
      <c r="H147" s="85" t="s">
        <v>24</v>
      </c>
      <c r="I147" s="121">
        <v>62</v>
      </c>
      <c r="J147" s="121">
        <f>VLOOKUP(A147,CENIK!$A$2:$F$191,6,FALSE)</f>
        <v>0</v>
      </c>
      <c r="K147" s="121">
        <f t="shared" si="3"/>
        <v>0</v>
      </c>
    </row>
    <row r="148" spans="1:11" ht="75" x14ac:dyDescent="0.25">
      <c r="A148" s="139">
        <v>31302</v>
      </c>
      <c r="B148" s="139">
        <v>431</v>
      </c>
      <c r="C148" s="102" t="s">
        <v>4148</v>
      </c>
      <c r="D148" s="658" t="s">
        <v>254</v>
      </c>
      <c r="E148" s="658" t="s">
        <v>30</v>
      </c>
      <c r="F148" s="658" t="s">
        <v>43</v>
      </c>
      <c r="G148" s="658" t="s">
        <v>971</v>
      </c>
      <c r="H148" s="85" t="s">
        <v>24</v>
      </c>
      <c r="I148" s="121">
        <v>47</v>
      </c>
      <c r="J148" s="121">
        <f>VLOOKUP(A148,CENIK!$A$2:$F$191,6,FALSE)</f>
        <v>0</v>
      </c>
      <c r="K148" s="121">
        <f t="shared" si="3"/>
        <v>0</v>
      </c>
    </row>
    <row r="149" spans="1:11" ht="30" x14ac:dyDescent="0.25">
      <c r="A149" s="139">
        <v>31602</v>
      </c>
      <c r="B149" s="139">
        <v>431</v>
      </c>
      <c r="C149" s="102" t="s">
        <v>4149</v>
      </c>
      <c r="D149" s="658" t="s">
        <v>254</v>
      </c>
      <c r="E149" s="658" t="s">
        <v>30</v>
      </c>
      <c r="F149" s="658" t="s">
        <v>43</v>
      </c>
      <c r="G149" s="658" t="s">
        <v>973</v>
      </c>
      <c r="H149" s="85" t="s">
        <v>33</v>
      </c>
      <c r="I149" s="121">
        <v>155</v>
      </c>
      <c r="J149" s="121">
        <f>VLOOKUP(A149,CENIK!$A$2:$F$191,6,FALSE)</f>
        <v>0</v>
      </c>
      <c r="K149" s="121">
        <f t="shared" si="3"/>
        <v>0</v>
      </c>
    </row>
    <row r="150" spans="1:11" ht="45" x14ac:dyDescent="0.25">
      <c r="A150" s="139">
        <v>32311</v>
      </c>
      <c r="B150" s="139">
        <v>431</v>
      </c>
      <c r="C150" s="102" t="s">
        <v>4150</v>
      </c>
      <c r="D150" s="658" t="s">
        <v>254</v>
      </c>
      <c r="E150" s="658" t="s">
        <v>30</v>
      </c>
      <c r="F150" s="658" t="s">
        <v>43</v>
      </c>
      <c r="G150" s="658" t="s">
        <v>975</v>
      </c>
      <c r="H150" s="85" t="s">
        <v>33</v>
      </c>
      <c r="I150" s="121">
        <v>155</v>
      </c>
      <c r="J150" s="121">
        <f>VLOOKUP(A150,CENIK!$A$2:$F$191,6,FALSE)</f>
        <v>0</v>
      </c>
      <c r="K150" s="121">
        <f t="shared" si="3"/>
        <v>0</v>
      </c>
    </row>
    <row r="151" spans="1:11" ht="30" x14ac:dyDescent="0.25">
      <c r="A151" s="139">
        <v>34901</v>
      </c>
      <c r="B151" s="139">
        <v>431</v>
      </c>
      <c r="C151" s="102" t="s">
        <v>4151</v>
      </c>
      <c r="D151" s="658" t="s">
        <v>254</v>
      </c>
      <c r="E151" s="658" t="s">
        <v>30</v>
      </c>
      <c r="F151" s="658" t="s">
        <v>43</v>
      </c>
      <c r="G151" s="658" t="s">
        <v>55</v>
      </c>
      <c r="H151" s="85" t="s">
        <v>33</v>
      </c>
      <c r="I151" s="121">
        <v>155</v>
      </c>
      <c r="J151" s="121">
        <f>VLOOKUP(A151,CENIK!$A$2:$F$191,6,FALSE)</f>
        <v>0</v>
      </c>
      <c r="K151" s="121">
        <f t="shared" si="3"/>
        <v>0</v>
      </c>
    </row>
    <row r="152" spans="1:11" ht="60" x14ac:dyDescent="0.25">
      <c r="A152" s="139">
        <v>2306</v>
      </c>
      <c r="B152" s="139">
        <v>431</v>
      </c>
      <c r="C152" s="102" t="s">
        <v>4152</v>
      </c>
      <c r="D152" s="658" t="s">
        <v>254</v>
      </c>
      <c r="E152" s="658" t="s">
        <v>30</v>
      </c>
      <c r="F152" s="658" t="s">
        <v>59</v>
      </c>
      <c r="G152" s="658" t="s">
        <v>61</v>
      </c>
      <c r="H152" s="85" t="s">
        <v>10</v>
      </c>
      <c r="I152" s="121">
        <v>10</v>
      </c>
      <c r="J152" s="121">
        <f>VLOOKUP(A152,CENIK!$A$2:$F$191,6,FALSE)</f>
        <v>0</v>
      </c>
      <c r="K152" s="121">
        <f t="shared" si="3"/>
        <v>0</v>
      </c>
    </row>
    <row r="153" spans="1:11" ht="60" x14ac:dyDescent="0.25">
      <c r="A153" s="139">
        <v>4110</v>
      </c>
      <c r="B153" s="139">
        <v>431</v>
      </c>
      <c r="C153" s="102" t="s">
        <v>4153</v>
      </c>
      <c r="D153" s="658" t="s">
        <v>254</v>
      </c>
      <c r="E153" s="658" t="s">
        <v>85</v>
      </c>
      <c r="F153" s="658" t="s">
        <v>86</v>
      </c>
      <c r="G153" s="658" t="s">
        <v>90</v>
      </c>
      <c r="H153" s="85" t="s">
        <v>24</v>
      </c>
      <c r="I153" s="121">
        <v>181</v>
      </c>
      <c r="J153" s="121">
        <f>VLOOKUP(A153,CENIK!$A$2:$F$191,6,FALSE)</f>
        <v>0</v>
      </c>
      <c r="K153" s="121">
        <f t="shared" si="3"/>
        <v>0</v>
      </c>
    </row>
    <row r="154" spans="1:11" ht="45" x14ac:dyDescent="0.25">
      <c r="A154" s="139">
        <v>4121</v>
      </c>
      <c r="B154" s="139">
        <v>431</v>
      </c>
      <c r="C154" s="102" t="s">
        <v>4154</v>
      </c>
      <c r="D154" s="658" t="s">
        <v>254</v>
      </c>
      <c r="E154" s="658" t="s">
        <v>85</v>
      </c>
      <c r="F154" s="658" t="s">
        <v>86</v>
      </c>
      <c r="G154" s="658" t="s">
        <v>986</v>
      </c>
      <c r="H154" s="85" t="s">
        <v>24</v>
      </c>
      <c r="I154" s="121">
        <v>2</v>
      </c>
      <c r="J154" s="121">
        <f>VLOOKUP(A154,CENIK!$A$2:$F$191,6,FALSE)</f>
        <v>0</v>
      </c>
      <c r="K154" s="121">
        <f t="shared" si="3"/>
        <v>0</v>
      </c>
    </row>
    <row r="155" spans="1:11" ht="45" x14ac:dyDescent="0.25">
      <c r="A155" s="139">
        <v>4201</v>
      </c>
      <c r="B155" s="139">
        <v>431</v>
      </c>
      <c r="C155" s="102" t="s">
        <v>4155</v>
      </c>
      <c r="D155" s="658" t="s">
        <v>254</v>
      </c>
      <c r="E155" s="658" t="s">
        <v>85</v>
      </c>
      <c r="F155" s="658" t="s">
        <v>98</v>
      </c>
      <c r="G155" s="658" t="s">
        <v>99</v>
      </c>
      <c r="H155" s="85" t="s">
        <v>33</v>
      </c>
      <c r="I155" s="121">
        <v>155</v>
      </c>
      <c r="J155" s="121">
        <f>VLOOKUP(A155,CENIK!$A$2:$F$191,6,FALSE)</f>
        <v>0</v>
      </c>
      <c r="K155" s="121">
        <f t="shared" si="3"/>
        <v>0</v>
      </c>
    </row>
    <row r="156" spans="1:11" ht="30" x14ac:dyDescent="0.25">
      <c r="A156" s="139">
        <v>4202</v>
      </c>
      <c r="B156" s="139">
        <v>431</v>
      </c>
      <c r="C156" s="102" t="s">
        <v>4156</v>
      </c>
      <c r="D156" s="658" t="s">
        <v>254</v>
      </c>
      <c r="E156" s="658" t="s">
        <v>85</v>
      </c>
      <c r="F156" s="658" t="s">
        <v>98</v>
      </c>
      <c r="G156" s="658" t="s">
        <v>100</v>
      </c>
      <c r="H156" s="85" t="s">
        <v>33</v>
      </c>
      <c r="I156" s="121">
        <v>155</v>
      </c>
      <c r="J156" s="121">
        <f>VLOOKUP(A156,CENIK!$A$2:$F$191,6,FALSE)</f>
        <v>0</v>
      </c>
      <c r="K156" s="121">
        <f t="shared" si="3"/>
        <v>0</v>
      </c>
    </row>
    <row r="157" spans="1:11" ht="75" x14ac:dyDescent="0.25">
      <c r="A157" s="139">
        <v>4203</v>
      </c>
      <c r="B157" s="139">
        <v>431</v>
      </c>
      <c r="C157" s="102" t="s">
        <v>4157</v>
      </c>
      <c r="D157" s="658" t="s">
        <v>254</v>
      </c>
      <c r="E157" s="658" t="s">
        <v>85</v>
      </c>
      <c r="F157" s="658" t="s">
        <v>98</v>
      </c>
      <c r="G157" s="658" t="s">
        <v>101</v>
      </c>
      <c r="H157" s="85" t="s">
        <v>24</v>
      </c>
      <c r="I157" s="121">
        <v>7</v>
      </c>
      <c r="J157" s="121">
        <f>VLOOKUP(A157,CENIK!$A$2:$F$191,6,FALSE)</f>
        <v>0</v>
      </c>
      <c r="K157" s="121">
        <f t="shared" si="3"/>
        <v>0</v>
      </c>
    </row>
    <row r="158" spans="1:11" ht="60" x14ac:dyDescent="0.25">
      <c r="A158" s="139">
        <v>4204</v>
      </c>
      <c r="B158" s="139">
        <v>431</v>
      </c>
      <c r="C158" s="102" t="s">
        <v>4158</v>
      </c>
      <c r="D158" s="658" t="s">
        <v>254</v>
      </c>
      <c r="E158" s="658" t="s">
        <v>85</v>
      </c>
      <c r="F158" s="658" t="s">
        <v>98</v>
      </c>
      <c r="G158" s="658" t="s">
        <v>102</v>
      </c>
      <c r="H158" s="85" t="s">
        <v>24</v>
      </c>
      <c r="I158" s="121">
        <v>36</v>
      </c>
      <c r="J158" s="121">
        <f>VLOOKUP(A158,CENIK!$A$2:$F$191,6,FALSE)</f>
        <v>0</v>
      </c>
      <c r="K158" s="121">
        <f t="shared" si="3"/>
        <v>0</v>
      </c>
    </row>
    <row r="159" spans="1:11" ht="60" x14ac:dyDescent="0.25">
      <c r="A159" s="139">
        <v>4205</v>
      </c>
      <c r="B159" s="139">
        <v>431</v>
      </c>
      <c r="C159" s="102" t="s">
        <v>4159</v>
      </c>
      <c r="D159" s="658" t="s">
        <v>254</v>
      </c>
      <c r="E159" s="658" t="s">
        <v>85</v>
      </c>
      <c r="F159" s="658" t="s">
        <v>98</v>
      </c>
      <c r="G159" s="658" t="s">
        <v>103</v>
      </c>
      <c r="H159" s="85" t="s">
        <v>33</v>
      </c>
      <c r="I159" s="121">
        <v>185</v>
      </c>
      <c r="J159" s="121">
        <f>VLOOKUP(A159,CENIK!$A$2:$F$191,6,FALSE)</f>
        <v>0</v>
      </c>
      <c r="K159" s="121">
        <f t="shared" ref="K159:K222" si="4">ROUND(J159*I159,2)</f>
        <v>0</v>
      </c>
    </row>
    <row r="160" spans="1:11" ht="60" x14ac:dyDescent="0.25">
      <c r="A160" s="139">
        <v>4207</v>
      </c>
      <c r="B160" s="139">
        <v>431</v>
      </c>
      <c r="C160" s="102" t="s">
        <v>4160</v>
      </c>
      <c r="D160" s="658" t="s">
        <v>254</v>
      </c>
      <c r="E160" s="658" t="s">
        <v>85</v>
      </c>
      <c r="F160" s="658" t="s">
        <v>98</v>
      </c>
      <c r="G160" s="658" t="s">
        <v>990</v>
      </c>
      <c r="H160" s="85" t="s">
        <v>24</v>
      </c>
      <c r="I160" s="121">
        <v>138</v>
      </c>
      <c r="J160" s="121">
        <f>VLOOKUP(A160,CENIK!$A$2:$F$191,6,FALSE)</f>
        <v>0</v>
      </c>
      <c r="K160" s="121">
        <f t="shared" si="4"/>
        <v>0</v>
      </c>
    </row>
    <row r="161" spans="1:11" ht="135" x14ac:dyDescent="0.25">
      <c r="A161" s="139">
        <v>6101</v>
      </c>
      <c r="B161" s="139">
        <v>431</v>
      </c>
      <c r="C161" s="102" t="s">
        <v>4161</v>
      </c>
      <c r="D161" s="658" t="s">
        <v>254</v>
      </c>
      <c r="E161" s="658" t="s">
        <v>128</v>
      </c>
      <c r="F161" s="658" t="s">
        <v>129</v>
      </c>
      <c r="G161" s="658" t="s">
        <v>6304</v>
      </c>
      <c r="H161" s="85" t="s">
        <v>10</v>
      </c>
      <c r="I161" s="121">
        <v>48.5</v>
      </c>
      <c r="J161" s="121">
        <f>VLOOKUP(A161,CENIK!$A$2:$F$191,6,FALSE)</f>
        <v>0</v>
      </c>
      <c r="K161" s="121">
        <f t="shared" si="4"/>
        <v>0</v>
      </c>
    </row>
    <row r="162" spans="1:11" ht="120" x14ac:dyDescent="0.25">
      <c r="A162" s="139">
        <v>6202</v>
      </c>
      <c r="B162" s="139">
        <v>431</v>
      </c>
      <c r="C162" s="102" t="s">
        <v>4162</v>
      </c>
      <c r="D162" s="658" t="s">
        <v>254</v>
      </c>
      <c r="E162" s="658" t="s">
        <v>128</v>
      </c>
      <c r="F162" s="658" t="s">
        <v>132</v>
      </c>
      <c r="G162" s="658" t="s">
        <v>991</v>
      </c>
      <c r="H162" s="85" t="s">
        <v>6</v>
      </c>
      <c r="I162" s="121">
        <v>3</v>
      </c>
      <c r="J162" s="121">
        <f>VLOOKUP(A162,CENIK!$A$2:$F$191,6,FALSE)</f>
        <v>0</v>
      </c>
      <c r="K162" s="121">
        <f t="shared" si="4"/>
        <v>0</v>
      </c>
    </row>
    <row r="163" spans="1:11" ht="120" x14ac:dyDescent="0.25">
      <c r="A163" s="139">
        <v>6253</v>
      </c>
      <c r="B163" s="139">
        <v>431</v>
      </c>
      <c r="C163" s="102" t="s">
        <v>4163</v>
      </c>
      <c r="D163" s="658" t="s">
        <v>254</v>
      </c>
      <c r="E163" s="658" t="s">
        <v>128</v>
      </c>
      <c r="F163" s="658" t="s">
        <v>132</v>
      </c>
      <c r="G163" s="658" t="s">
        <v>1004</v>
      </c>
      <c r="H163" s="85" t="s">
        <v>6</v>
      </c>
      <c r="I163" s="121">
        <v>3</v>
      </c>
      <c r="J163" s="121">
        <f>VLOOKUP(A163,CENIK!$A$2:$F$191,6,FALSE)</f>
        <v>0</v>
      </c>
      <c r="K163" s="121">
        <f t="shared" si="4"/>
        <v>0</v>
      </c>
    </row>
    <row r="164" spans="1:11" ht="345" x14ac:dyDescent="0.25">
      <c r="A164" s="139">
        <v>6301</v>
      </c>
      <c r="B164" s="139">
        <v>431</v>
      </c>
      <c r="C164" s="102" t="s">
        <v>4164</v>
      </c>
      <c r="D164" s="658" t="s">
        <v>254</v>
      </c>
      <c r="E164" s="658" t="s">
        <v>128</v>
      </c>
      <c r="F164" s="658" t="s">
        <v>140</v>
      </c>
      <c r="G164" s="658" t="s">
        <v>1005</v>
      </c>
      <c r="H164" s="85" t="s">
        <v>6</v>
      </c>
      <c r="I164" s="121">
        <v>4</v>
      </c>
      <c r="J164" s="121">
        <f>VLOOKUP(A164,CENIK!$A$2:$F$191,6,FALSE)</f>
        <v>0</v>
      </c>
      <c r="K164" s="121">
        <f t="shared" si="4"/>
        <v>0</v>
      </c>
    </row>
    <row r="165" spans="1:11" ht="120" x14ac:dyDescent="0.25">
      <c r="A165" s="139">
        <v>6305</v>
      </c>
      <c r="B165" s="139">
        <v>431</v>
      </c>
      <c r="C165" s="102" t="s">
        <v>4165</v>
      </c>
      <c r="D165" s="658" t="s">
        <v>254</v>
      </c>
      <c r="E165" s="658" t="s">
        <v>128</v>
      </c>
      <c r="F165" s="658" t="s">
        <v>140</v>
      </c>
      <c r="G165" s="658" t="s">
        <v>143</v>
      </c>
      <c r="H165" s="85" t="s">
        <v>6</v>
      </c>
      <c r="I165" s="121">
        <v>4</v>
      </c>
      <c r="J165" s="121">
        <f>VLOOKUP(A165,CENIK!$A$2:$F$191,6,FALSE)</f>
        <v>0</v>
      </c>
      <c r="K165" s="121">
        <f t="shared" si="4"/>
        <v>0</v>
      </c>
    </row>
    <row r="166" spans="1:11" ht="30" x14ac:dyDescent="0.25">
      <c r="A166" s="139">
        <v>6401</v>
      </c>
      <c r="B166" s="139">
        <v>431</v>
      </c>
      <c r="C166" s="102" t="s">
        <v>4166</v>
      </c>
      <c r="D166" s="658" t="s">
        <v>254</v>
      </c>
      <c r="E166" s="658" t="s">
        <v>128</v>
      </c>
      <c r="F166" s="658" t="s">
        <v>144</v>
      </c>
      <c r="G166" s="658" t="s">
        <v>145</v>
      </c>
      <c r="H166" s="85" t="s">
        <v>10</v>
      </c>
      <c r="I166" s="121">
        <v>48.5</v>
      </c>
      <c r="J166" s="121">
        <f>VLOOKUP(A166,CENIK!$A$2:$F$191,6,FALSE)</f>
        <v>0</v>
      </c>
      <c r="K166" s="121">
        <f t="shared" si="4"/>
        <v>0</v>
      </c>
    </row>
    <row r="167" spans="1:11" ht="30" x14ac:dyDescent="0.25">
      <c r="A167" s="139">
        <v>6402</v>
      </c>
      <c r="B167" s="139">
        <v>431</v>
      </c>
      <c r="C167" s="102" t="s">
        <v>4167</v>
      </c>
      <c r="D167" s="658" t="s">
        <v>254</v>
      </c>
      <c r="E167" s="658" t="s">
        <v>128</v>
      </c>
      <c r="F167" s="658" t="s">
        <v>144</v>
      </c>
      <c r="G167" s="658" t="s">
        <v>340</v>
      </c>
      <c r="H167" s="85" t="s">
        <v>10</v>
      </c>
      <c r="I167" s="121">
        <v>48.5</v>
      </c>
      <c r="J167" s="121">
        <f>VLOOKUP(A167,CENIK!$A$2:$F$191,6,FALSE)</f>
        <v>0</v>
      </c>
      <c r="K167" s="121">
        <f t="shared" si="4"/>
        <v>0</v>
      </c>
    </row>
    <row r="168" spans="1:11" ht="45" x14ac:dyDescent="0.25">
      <c r="A168" s="139">
        <v>6504</v>
      </c>
      <c r="B168" s="139">
        <v>431</v>
      </c>
      <c r="C168" s="102" t="s">
        <v>4168</v>
      </c>
      <c r="D168" s="658" t="s">
        <v>254</v>
      </c>
      <c r="E168" s="658" t="s">
        <v>128</v>
      </c>
      <c r="F168" s="658" t="s">
        <v>147</v>
      </c>
      <c r="G168" s="658" t="s">
        <v>1010</v>
      </c>
      <c r="H168" s="85" t="s">
        <v>6</v>
      </c>
      <c r="I168" s="121">
        <v>3</v>
      </c>
      <c r="J168" s="121">
        <f>VLOOKUP(A168,CENIK!$A$2:$F$191,6,FALSE)</f>
        <v>0</v>
      </c>
      <c r="K168" s="121">
        <f t="shared" si="4"/>
        <v>0</v>
      </c>
    </row>
    <row r="169" spans="1:11" ht="45" x14ac:dyDescent="0.25">
      <c r="A169" s="139">
        <v>6505</v>
      </c>
      <c r="B169" s="139">
        <v>431</v>
      </c>
      <c r="C169" s="102" t="s">
        <v>4169</v>
      </c>
      <c r="D169" s="658" t="s">
        <v>254</v>
      </c>
      <c r="E169" s="658" t="s">
        <v>128</v>
      </c>
      <c r="F169" s="658" t="s">
        <v>147</v>
      </c>
      <c r="G169" s="658" t="s">
        <v>1011</v>
      </c>
      <c r="H169" s="85" t="s">
        <v>6</v>
      </c>
      <c r="I169" s="121">
        <v>1</v>
      </c>
      <c r="J169" s="121">
        <f>VLOOKUP(A169,CENIK!$A$2:$F$191,6,FALSE)</f>
        <v>0</v>
      </c>
      <c r="K169" s="121">
        <f t="shared" si="4"/>
        <v>0</v>
      </c>
    </row>
    <row r="170" spans="1:11" ht="30" x14ac:dyDescent="0.25">
      <c r="A170" s="139">
        <v>6507</v>
      </c>
      <c r="B170" s="139">
        <v>431</v>
      </c>
      <c r="C170" s="102" t="s">
        <v>4170</v>
      </c>
      <c r="D170" s="658" t="s">
        <v>254</v>
      </c>
      <c r="E170" s="658" t="s">
        <v>128</v>
      </c>
      <c r="F170" s="658" t="s">
        <v>147</v>
      </c>
      <c r="G170" s="658" t="s">
        <v>1013</v>
      </c>
      <c r="H170" s="85" t="s">
        <v>6</v>
      </c>
      <c r="I170" s="121">
        <v>3</v>
      </c>
      <c r="J170" s="121">
        <f>VLOOKUP(A170,CENIK!$A$2:$F$191,6,FALSE)</f>
        <v>0</v>
      </c>
      <c r="K170" s="121">
        <f t="shared" si="4"/>
        <v>0</v>
      </c>
    </row>
    <row r="171" spans="1:11" ht="60" x14ac:dyDescent="0.25">
      <c r="A171" s="139">
        <v>1201</v>
      </c>
      <c r="B171" s="139">
        <v>430</v>
      </c>
      <c r="C171" s="102" t="s">
        <v>4171</v>
      </c>
      <c r="D171" s="658" t="s">
        <v>255</v>
      </c>
      <c r="E171" s="658" t="s">
        <v>7</v>
      </c>
      <c r="F171" s="658" t="s">
        <v>8</v>
      </c>
      <c r="G171" s="658" t="s">
        <v>9</v>
      </c>
      <c r="H171" s="85" t="s">
        <v>10</v>
      </c>
      <c r="I171" s="121">
        <v>512.6</v>
      </c>
      <c r="J171" s="121">
        <f>VLOOKUP(A171,CENIK!$A$2:$F$191,6,FALSE)</f>
        <v>0</v>
      </c>
      <c r="K171" s="121">
        <f t="shared" si="4"/>
        <v>0</v>
      </c>
    </row>
    <row r="172" spans="1:11" ht="45" x14ac:dyDescent="0.25">
      <c r="A172" s="139">
        <v>1202</v>
      </c>
      <c r="B172" s="139">
        <v>430</v>
      </c>
      <c r="C172" s="102" t="s">
        <v>4172</v>
      </c>
      <c r="D172" s="658" t="s">
        <v>255</v>
      </c>
      <c r="E172" s="658" t="s">
        <v>7</v>
      </c>
      <c r="F172" s="658" t="s">
        <v>8</v>
      </c>
      <c r="G172" s="658" t="s">
        <v>11</v>
      </c>
      <c r="H172" s="85" t="s">
        <v>12</v>
      </c>
      <c r="I172" s="121">
        <v>15</v>
      </c>
      <c r="J172" s="121">
        <f>VLOOKUP(A172,CENIK!$A$2:$F$191,6,FALSE)</f>
        <v>0</v>
      </c>
      <c r="K172" s="121">
        <f t="shared" si="4"/>
        <v>0</v>
      </c>
    </row>
    <row r="173" spans="1:11" ht="45" x14ac:dyDescent="0.25">
      <c r="A173" s="139">
        <v>1204</v>
      </c>
      <c r="B173" s="139">
        <v>430</v>
      </c>
      <c r="C173" s="102" t="s">
        <v>4173</v>
      </c>
      <c r="D173" s="658" t="s">
        <v>255</v>
      </c>
      <c r="E173" s="658" t="s">
        <v>7</v>
      </c>
      <c r="F173" s="658" t="s">
        <v>8</v>
      </c>
      <c r="G173" s="658" t="s">
        <v>13</v>
      </c>
      <c r="H173" s="85" t="s">
        <v>10</v>
      </c>
      <c r="I173" s="121">
        <v>30</v>
      </c>
      <c r="J173" s="121">
        <f>VLOOKUP(A173,CENIK!$A$2:$F$191,6,FALSE)</f>
        <v>0</v>
      </c>
      <c r="K173" s="121">
        <f t="shared" si="4"/>
        <v>0</v>
      </c>
    </row>
    <row r="174" spans="1:11" ht="60" x14ac:dyDescent="0.25">
      <c r="A174" s="139">
        <v>1205</v>
      </c>
      <c r="B174" s="139">
        <v>430</v>
      </c>
      <c r="C174" s="102" t="s">
        <v>4174</v>
      </c>
      <c r="D174" s="658" t="s">
        <v>255</v>
      </c>
      <c r="E174" s="658" t="s">
        <v>7</v>
      </c>
      <c r="F174" s="658" t="s">
        <v>8</v>
      </c>
      <c r="G174" s="658" t="s">
        <v>942</v>
      </c>
      <c r="H174" s="85" t="s">
        <v>14</v>
      </c>
      <c r="I174" s="121">
        <v>1</v>
      </c>
      <c r="J174" s="121">
        <f>VLOOKUP(A174,CENIK!$A$2:$F$191,6,FALSE)</f>
        <v>0</v>
      </c>
      <c r="K174" s="121">
        <f t="shared" si="4"/>
        <v>0</v>
      </c>
    </row>
    <row r="175" spans="1:11" ht="75" x14ac:dyDescent="0.25">
      <c r="A175" s="139">
        <v>1207</v>
      </c>
      <c r="B175" s="139">
        <v>430</v>
      </c>
      <c r="C175" s="102" t="s">
        <v>4175</v>
      </c>
      <c r="D175" s="658" t="s">
        <v>255</v>
      </c>
      <c r="E175" s="658" t="s">
        <v>7</v>
      </c>
      <c r="F175" s="658" t="s">
        <v>8</v>
      </c>
      <c r="G175" s="658" t="s">
        <v>944</v>
      </c>
      <c r="H175" s="85" t="s">
        <v>14</v>
      </c>
      <c r="I175" s="121">
        <v>1</v>
      </c>
      <c r="J175" s="121">
        <f>VLOOKUP(A175,CENIK!$A$2:$F$191,6,FALSE)</f>
        <v>0</v>
      </c>
      <c r="K175" s="121">
        <f t="shared" si="4"/>
        <v>0</v>
      </c>
    </row>
    <row r="176" spans="1:11" ht="75" x14ac:dyDescent="0.25">
      <c r="A176" s="139">
        <v>1211</v>
      </c>
      <c r="B176" s="139">
        <v>430</v>
      </c>
      <c r="C176" s="102" t="s">
        <v>4176</v>
      </c>
      <c r="D176" s="658" t="s">
        <v>255</v>
      </c>
      <c r="E176" s="658" t="s">
        <v>7</v>
      </c>
      <c r="F176" s="658" t="s">
        <v>8</v>
      </c>
      <c r="G176" s="658" t="s">
        <v>948</v>
      </c>
      <c r="H176" s="85" t="s">
        <v>14</v>
      </c>
      <c r="I176" s="121">
        <v>2</v>
      </c>
      <c r="J176" s="121">
        <f>VLOOKUP(A176,CENIK!$A$2:$F$191,6,FALSE)</f>
        <v>0</v>
      </c>
      <c r="K176" s="121">
        <f t="shared" si="4"/>
        <v>0</v>
      </c>
    </row>
    <row r="177" spans="1:11" ht="60" x14ac:dyDescent="0.25">
      <c r="A177" s="139">
        <v>1213</v>
      </c>
      <c r="B177" s="139">
        <v>430</v>
      </c>
      <c r="C177" s="102" t="s">
        <v>4177</v>
      </c>
      <c r="D177" s="658" t="s">
        <v>255</v>
      </c>
      <c r="E177" s="658" t="s">
        <v>7</v>
      </c>
      <c r="F177" s="658" t="s">
        <v>8</v>
      </c>
      <c r="G177" s="658" t="s">
        <v>950</v>
      </c>
      <c r="H177" s="85" t="s">
        <v>14</v>
      </c>
      <c r="I177" s="121">
        <v>1</v>
      </c>
      <c r="J177" s="121">
        <f>VLOOKUP(A177,CENIK!$A$2:$F$191,6,FALSE)</f>
        <v>0</v>
      </c>
      <c r="K177" s="121">
        <f t="shared" si="4"/>
        <v>0</v>
      </c>
    </row>
    <row r="178" spans="1:11" ht="45" x14ac:dyDescent="0.25">
      <c r="A178" s="139">
        <v>1301</v>
      </c>
      <c r="B178" s="139">
        <v>430</v>
      </c>
      <c r="C178" s="102" t="s">
        <v>4178</v>
      </c>
      <c r="D178" s="658" t="s">
        <v>255</v>
      </c>
      <c r="E178" s="658" t="s">
        <v>7</v>
      </c>
      <c r="F178" s="658" t="s">
        <v>16</v>
      </c>
      <c r="G178" s="658" t="s">
        <v>17</v>
      </c>
      <c r="H178" s="85" t="s">
        <v>10</v>
      </c>
      <c r="I178" s="121">
        <v>512.6</v>
      </c>
      <c r="J178" s="121">
        <f>VLOOKUP(A178,CENIK!$A$2:$F$191,6,FALSE)</f>
        <v>0</v>
      </c>
      <c r="K178" s="121">
        <f t="shared" si="4"/>
        <v>0</v>
      </c>
    </row>
    <row r="179" spans="1:11" ht="150" x14ac:dyDescent="0.25">
      <c r="A179" s="139">
        <v>1302</v>
      </c>
      <c r="B179" s="139">
        <v>430</v>
      </c>
      <c r="C179" s="102" t="s">
        <v>4179</v>
      </c>
      <c r="D179" s="658" t="s">
        <v>255</v>
      </c>
      <c r="E179" s="658" t="s">
        <v>7</v>
      </c>
      <c r="F179" s="658" t="s">
        <v>16</v>
      </c>
      <c r="G179" s="658" t="s">
        <v>952</v>
      </c>
      <c r="H179" s="85" t="s">
        <v>10</v>
      </c>
      <c r="I179" s="121">
        <v>512.6</v>
      </c>
      <c r="J179" s="121">
        <f>VLOOKUP(A179,CENIK!$A$2:$F$191,6,FALSE)</f>
        <v>0</v>
      </c>
      <c r="K179" s="121">
        <f t="shared" si="4"/>
        <v>0</v>
      </c>
    </row>
    <row r="180" spans="1:11" ht="60" x14ac:dyDescent="0.25">
      <c r="A180" s="139">
        <v>1307</v>
      </c>
      <c r="B180" s="139">
        <v>430</v>
      </c>
      <c r="C180" s="102" t="s">
        <v>4180</v>
      </c>
      <c r="D180" s="658" t="s">
        <v>255</v>
      </c>
      <c r="E180" s="658" t="s">
        <v>7</v>
      </c>
      <c r="F180" s="658" t="s">
        <v>16</v>
      </c>
      <c r="G180" s="658" t="s">
        <v>19</v>
      </c>
      <c r="H180" s="85" t="s">
        <v>6</v>
      </c>
      <c r="I180" s="121">
        <v>2</v>
      </c>
      <c r="J180" s="121">
        <f>VLOOKUP(A180,CENIK!$A$2:$F$191,6,FALSE)</f>
        <v>0</v>
      </c>
      <c r="K180" s="121">
        <f t="shared" si="4"/>
        <v>0</v>
      </c>
    </row>
    <row r="181" spans="1:11" ht="30" x14ac:dyDescent="0.25">
      <c r="A181" s="139">
        <v>1401</v>
      </c>
      <c r="B181" s="139">
        <v>430</v>
      </c>
      <c r="C181" s="102" t="s">
        <v>4181</v>
      </c>
      <c r="D181" s="658" t="s">
        <v>255</v>
      </c>
      <c r="E181" s="658" t="s">
        <v>7</v>
      </c>
      <c r="F181" s="658" t="s">
        <v>27</v>
      </c>
      <c r="G181" s="658" t="s">
        <v>955</v>
      </c>
      <c r="H181" s="85" t="s">
        <v>22</v>
      </c>
      <c r="I181" s="121">
        <v>3</v>
      </c>
      <c r="J181" s="121">
        <f>VLOOKUP(A181,CENIK!$A$2:$F$191,6,FALSE)</f>
        <v>0</v>
      </c>
      <c r="K181" s="121">
        <f t="shared" si="4"/>
        <v>0</v>
      </c>
    </row>
    <row r="182" spans="1:11" ht="30" x14ac:dyDescent="0.25">
      <c r="A182" s="139">
        <v>1402</v>
      </c>
      <c r="B182" s="139">
        <v>430</v>
      </c>
      <c r="C182" s="102" t="s">
        <v>4182</v>
      </c>
      <c r="D182" s="658" t="s">
        <v>255</v>
      </c>
      <c r="E182" s="658" t="s">
        <v>7</v>
      </c>
      <c r="F182" s="658" t="s">
        <v>27</v>
      </c>
      <c r="G182" s="658" t="s">
        <v>956</v>
      </c>
      <c r="H182" s="85" t="s">
        <v>22</v>
      </c>
      <c r="I182" s="121">
        <v>10</v>
      </c>
      <c r="J182" s="121">
        <f>VLOOKUP(A182,CENIK!$A$2:$F$191,6,FALSE)</f>
        <v>0</v>
      </c>
      <c r="K182" s="121">
        <f t="shared" si="4"/>
        <v>0</v>
      </c>
    </row>
    <row r="183" spans="1:11" ht="30" x14ac:dyDescent="0.25">
      <c r="A183" s="139">
        <v>1403</v>
      </c>
      <c r="B183" s="139">
        <v>430</v>
      </c>
      <c r="C183" s="102" t="s">
        <v>4183</v>
      </c>
      <c r="D183" s="658" t="s">
        <v>255</v>
      </c>
      <c r="E183" s="658" t="s">
        <v>7</v>
      </c>
      <c r="F183" s="658" t="s">
        <v>27</v>
      </c>
      <c r="G183" s="658" t="s">
        <v>957</v>
      </c>
      <c r="H183" s="85" t="s">
        <v>22</v>
      </c>
      <c r="I183" s="121">
        <v>2</v>
      </c>
      <c r="J183" s="121">
        <f>VLOOKUP(A183,CENIK!$A$2:$F$191,6,FALSE)</f>
        <v>0</v>
      </c>
      <c r="K183" s="121">
        <f t="shared" si="4"/>
        <v>0</v>
      </c>
    </row>
    <row r="184" spans="1:11" ht="45" x14ac:dyDescent="0.25">
      <c r="A184" s="139">
        <v>12308</v>
      </c>
      <c r="B184" s="139">
        <v>430</v>
      </c>
      <c r="C184" s="102" t="s">
        <v>4184</v>
      </c>
      <c r="D184" s="658" t="s">
        <v>255</v>
      </c>
      <c r="E184" s="658" t="s">
        <v>30</v>
      </c>
      <c r="F184" s="658" t="s">
        <v>31</v>
      </c>
      <c r="G184" s="658" t="s">
        <v>32</v>
      </c>
      <c r="H184" s="85" t="s">
        <v>33</v>
      </c>
      <c r="I184" s="121">
        <v>2044</v>
      </c>
      <c r="J184" s="121">
        <f>VLOOKUP(A184,CENIK!$A$2:$F$191,6,FALSE)</f>
        <v>0</v>
      </c>
      <c r="K184" s="121">
        <f t="shared" si="4"/>
        <v>0</v>
      </c>
    </row>
    <row r="185" spans="1:11" ht="60" x14ac:dyDescent="0.25">
      <c r="A185" s="139">
        <v>21106</v>
      </c>
      <c r="B185" s="139">
        <v>430</v>
      </c>
      <c r="C185" s="102" t="s">
        <v>4185</v>
      </c>
      <c r="D185" s="658" t="s">
        <v>255</v>
      </c>
      <c r="E185" s="658" t="s">
        <v>30</v>
      </c>
      <c r="F185" s="658" t="s">
        <v>31</v>
      </c>
      <c r="G185" s="658" t="s">
        <v>965</v>
      </c>
      <c r="H185" s="85" t="s">
        <v>24</v>
      </c>
      <c r="I185" s="121">
        <v>1676</v>
      </c>
      <c r="J185" s="121">
        <f>VLOOKUP(A185,CENIK!$A$2:$F$191,6,FALSE)</f>
        <v>0</v>
      </c>
      <c r="K185" s="121">
        <f t="shared" si="4"/>
        <v>0</v>
      </c>
    </row>
    <row r="186" spans="1:11" ht="30" x14ac:dyDescent="0.25">
      <c r="A186" s="139">
        <v>22102</v>
      </c>
      <c r="B186" s="139">
        <v>430</v>
      </c>
      <c r="C186" s="102" t="s">
        <v>4186</v>
      </c>
      <c r="D186" s="658" t="s">
        <v>255</v>
      </c>
      <c r="E186" s="658" t="s">
        <v>30</v>
      </c>
      <c r="F186" s="658" t="s">
        <v>31</v>
      </c>
      <c r="G186" s="658" t="s">
        <v>42</v>
      </c>
      <c r="H186" s="85" t="s">
        <v>33</v>
      </c>
      <c r="I186" s="121">
        <v>2044</v>
      </c>
      <c r="J186" s="121">
        <f>VLOOKUP(A186,CENIK!$A$2:$F$191,6,FALSE)</f>
        <v>0</v>
      </c>
      <c r="K186" s="121">
        <f t="shared" si="4"/>
        <v>0</v>
      </c>
    </row>
    <row r="187" spans="1:11" ht="30" x14ac:dyDescent="0.25">
      <c r="A187" s="139">
        <v>2208</v>
      </c>
      <c r="B187" s="139">
        <v>430</v>
      </c>
      <c r="C187" s="102" t="s">
        <v>4187</v>
      </c>
      <c r="D187" s="658" t="s">
        <v>255</v>
      </c>
      <c r="E187" s="658" t="s">
        <v>30</v>
      </c>
      <c r="F187" s="658" t="s">
        <v>43</v>
      </c>
      <c r="G187" s="658" t="s">
        <v>44</v>
      </c>
      <c r="H187" s="85" t="s">
        <v>33</v>
      </c>
      <c r="I187" s="121">
        <v>2044</v>
      </c>
      <c r="J187" s="121">
        <f>VLOOKUP(A187,CENIK!$A$2:$F$191,6,FALSE)</f>
        <v>0</v>
      </c>
      <c r="K187" s="121">
        <f t="shared" si="4"/>
        <v>0</v>
      </c>
    </row>
    <row r="188" spans="1:11" ht="30" x14ac:dyDescent="0.25">
      <c r="A188" s="139">
        <v>22103</v>
      </c>
      <c r="B188" s="139">
        <v>430</v>
      </c>
      <c r="C188" s="102" t="s">
        <v>4188</v>
      </c>
      <c r="D188" s="658" t="s">
        <v>255</v>
      </c>
      <c r="E188" s="658" t="s">
        <v>30</v>
      </c>
      <c r="F188" s="658" t="s">
        <v>43</v>
      </c>
      <c r="G188" s="658" t="s">
        <v>48</v>
      </c>
      <c r="H188" s="85" t="s">
        <v>33</v>
      </c>
      <c r="I188" s="121">
        <v>2044</v>
      </c>
      <c r="J188" s="121">
        <f>VLOOKUP(A188,CENIK!$A$2:$F$191,6,FALSE)</f>
        <v>0</v>
      </c>
      <c r="K188" s="121">
        <f t="shared" si="4"/>
        <v>0</v>
      </c>
    </row>
    <row r="189" spans="1:11" ht="30" x14ac:dyDescent="0.25">
      <c r="A189" s="139">
        <v>2224</v>
      </c>
      <c r="B189" s="139">
        <v>430</v>
      </c>
      <c r="C189" s="102" t="s">
        <v>4189</v>
      </c>
      <c r="D189" s="658" t="s">
        <v>255</v>
      </c>
      <c r="E189" s="658" t="s">
        <v>30</v>
      </c>
      <c r="F189" s="658" t="s">
        <v>43</v>
      </c>
      <c r="G189" s="658" t="s">
        <v>46</v>
      </c>
      <c r="H189" s="85" t="s">
        <v>12</v>
      </c>
      <c r="I189" s="121">
        <v>3</v>
      </c>
      <c r="J189" s="121">
        <f>VLOOKUP(A189,CENIK!$A$2:$F$191,6,FALSE)</f>
        <v>0</v>
      </c>
      <c r="K189" s="121">
        <f t="shared" si="4"/>
        <v>0</v>
      </c>
    </row>
    <row r="190" spans="1:11" ht="30" x14ac:dyDescent="0.25">
      <c r="A190" s="139">
        <v>2225</v>
      </c>
      <c r="B190" s="139">
        <v>430</v>
      </c>
      <c r="C190" s="102" t="s">
        <v>4190</v>
      </c>
      <c r="D190" s="658" t="s">
        <v>255</v>
      </c>
      <c r="E190" s="658" t="s">
        <v>30</v>
      </c>
      <c r="F190" s="658" t="s">
        <v>43</v>
      </c>
      <c r="G190" s="658" t="s">
        <v>47</v>
      </c>
      <c r="H190" s="85" t="s">
        <v>12</v>
      </c>
      <c r="I190" s="121">
        <v>18</v>
      </c>
      <c r="J190" s="121">
        <f>VLOOKUP(A190,CENIK!$A$2:$F$191,6,FALSE)</f>
        <v>0</v>
      </c>
      <c r="K190" s="121">
        <f t="shared" si="4"/>
        <v>0</v>
      </c>
    </row>
    <row r="191" spans="1:11" ht="30" x14ac:dyDescent="0.25">
      <c r="A191" s="139">
        <v>24405</v>
      </c>
      <c r="B191" s="139">
        <v>430</v>
      </c>
      <c r="C191" s="102" t="s">
        <v>4191</v>
      </c>
      <c r="D191" s="658" t="s">
        <v>255</v>
      </c>
      <c r="E191" s="658" t="s">
        <v>30</v>
      </c>
      <c r="F191" s="658" t="s">
        <v>43</v>
      </c>
      <c r="G191" s="658" t="s">
        <v>969</v>
      </c>
      <c r="H191" s="85" t="s">
        <v>24</v>
      </c>
      <c r="I191" s="121">
        <v>818</v>
      </c>
      <c r="J191" s="121">
        <f>VLOOKUP(A191,CENIK!$A$2:$F$191,6,FALSE)</f>
        <v>0</v>
      </c>
      <c r="K191" s="121">
        <f t="shared" si="4"/>
        <v>0</v>
      </c>
    </row>
    <row r="192" spans="1:11" ht="75" x14ac:dyDescent="0.25">
      <c r="A192" s="139">
        <v>31302</v>
      </c>
      <c r="B192" s="139">
        <v>430</v>
      </c>
      <c r="C192" s="102" t="s">
        <v>4192</v>
      </c>
      <c r="D192" s="658" t="s">
        <v>255</v>
      </c>
      <c r="E192" s="658" t="s">
        <v>30</v>
      </c>
      <c r="F192" s="658" t="s">
        <v>43</v>
      </c>
      <c r="G192" s="658" t="s">
        <v>971</v>
      </c>
      <c r="H192" s="85" t="s">
        <v>24</v>
      </c>
      <c r="I192" s="121">
        <v>613</v>
      </c>
      <c r="J192" s="121">
        <f>VLOOKUP(A192,CENIK!$A$2:$F$191,6,FALSE)</f>
        <v>0</v>
      </c>
      <c r="K192" s="121">
        <f t="shared" si="4"/>
        <v>0</v>
      </c>
    </row>
    <row r="193" spans="1:11" ht="30" x14ac:dyDescent="0.25">
      <c r="A193" s="139">
        <v>31604</v>
      </c>
      <c r="B193" s="139">
        <v>430</v>
      </c>
      <c r="C193" s="102" t="s">
        <v>4570</v>
      </c>
      <c r="D193" s="658" t="s">
        <v>255</v>
      </c>
      <c r="E193" s="658" t="s">
        <v>30</v>
      </c>
      <c r="F193" s="658" t="s">
        <v>43</v>
      </c>
      <c r="G193" s="3" t="s">
        <v>1020</v>
      </c>
      <c r="H193" s="85" t="s">
        <v>33</v>
      </c>
      <c r="I193" s="121">
        <v>2044</v>
      </c>
      <c r="J193" s="121">
        <f>VLOOKUP(A193,CENIK!$A$2:$F$191,6,FALSE)</f>
        <v>0</v>
      </c>
      <c r="K193" s="121">
        <f t="shared" si="4"/>
        <v>0</v>
      </c>
    </row>
    <row r="194" spans="1:11" ht="45" x14ac:dyDescent="0.25">
      <c r="A194" s="139">
        <v>32311</v>
      </c>
      <c r="B194" s="139">
        <v>430</v>
      </c>
      <c r="C194" s="102" t="s">
        <v>4193</v>
      </c>
      <c r="D194" s="658" t="s">
        <v>255</v>
      </c>
      <c r="E194" s="658" t="s">
        <v>30</v>
      </c>
      <c r="F194" s="658" t="s">
        <v>43</v>
      </c>
      <c r="G194" s="658" t="s">
        <v>975</v>
      </c>
      <c r="H194" s="85" t="s">
        <v>33</v>
      </c>
      <c r="I194" s="121">
        <v>2044</v>
      </c>
      <c r="J194" s="121">
        <f>VLOOKUP(A194,CENIK!$A$2:$F$191,6,FALSE)</f>
        <v>0</v>
      </c>
      <c r="K194" s="121">
        <f t="shared" si="4"/>
        <v>0</v>
      </c>
    </row>
    <row r="195" spans="1:11" ht="30" x14ac:dyDescent="0.25">
      <c r="A195" s="139">
        <v>34901</v>
      </c>
      <c r="B195" s="139">
        <v>430</v>
      </c>
      <c r="C195" s="102" t="s">
        <v>4194</v>
      </c>
      <c r="D195" s="658" t="s">
        <v>255</v>
      </c>
      <c r="E195" s="658" t="s">
        <v>30</v>
      </c>
      <c r="F195" s="658" t="s">
        <v>43</v>
      </c>
      <c r="G195" s="658" t="s">
        <v>55</v>
      </c>
      <c r="H195" s="85" t="s">
        <v>33</v>
      </c>
      <c r="I195" s="121">
        <v>2044</v>
      </c>
      <c r="J195" s="121">
        <f>VLOOKUP(A195,CENIK!$A$2:$F$191,6,FALSE)</f>
        <v>0</v>
      </c>
      <c r="K195" s="121">
        <f t="shared" si="4"/>
        <v>0</v>
      </c>
    </row>
    <row r="196" spans="1:11" ht="45" x14ac:dyDescent="0.25">
      <c r="A196" s="139">
        <v>52901</v>
      </c>
      <c r="B196" s="139">
        <v>430</v>
      </c>
      <c r="C196" s="102" t="s">
        <v>4195</v>
      </c>
      <c r="D196" s="658" t="s">
        <v>255</v>
      </c>
      <c r="E196" s="658" t="s">
        <v>30</v>
      </c>
      <c r="F196" s="658" t="s">
        <v>43</v>
      </c>
      <c r="G196" s="658" t="s">
        <v>976</v>
      </c>
      <c r="H196" s="85" t="s">
        <v>10</v>
      </c>
      <c r="I196" s="121">
        <v>20</v>
      </c>
      <c r="J196" s="121">
        <f>VLOOKUP(A196,CENIK!$A$2:$F$191,6,FALSE)</f>
        <v>0</v>
      </c>
      <c r="K196" s="121">
        <f t="shared" si="4"/>
        <v>0</v>
      </c>
    </row>
    <row r="197" spans="1:11" ht="75" x14ac:dyDescent="0.25">
      <c r="A197" s="139">
        <v>2307</v>
      </c>
      <c r="B197" s="139">
        <v>430</v>
      </c>
      <c r="C197" s="102" t="s">
        <v>4196</v>
      </c>
      <c r="D197" s="658" t="s">
        <v>255</v>
      </c>
      <c r="E197" s="658" t="s">
        <v>30</v>
      </c>
      <c r="F197" s="658" t="s">
        <v>59</v>
      </c>
      <c r="G197" s="658" t="s">
        <v>62</v>
      </c>
      <c r="H197" s="85" t="s">
        <v>33</v>
      </c>
      <c r="I197" s="121">
        <v>12</v>
      </c>
      <c r="J197" s="121">
        <f>VLOOKUP(A197,CENIK!$A$2:$F$191,6,FALSE)</f>
        <v>0</v>
      </c>
      <c r="K197" s="121">
        <f t="shared" si="4"/>
        <v>0</v>
      </c>
    </row>
    <row r="198" spans="1:11" ht="45" x14ac:dyDescent="0.25">
      <c r="A198" s="139">
        <v>3103</v>
      </c>
      <c r="B198" s="139">
        <v>430</v>
      </c>
      <c r="C198" s="102" t="s">
        <v>4197</v>
      </c>
      <c r="D198" s="658" t="s">
        <v>255</v>
      </c>
      <c r="E198" s="658" t="s">
        <v>64</v>
      </c>
      <c r="F198" s="658" t="s">
        <v>65</v>
      </c>
      <c r="G198" s="658" t="s">
        <v>67</v>
      </c>
      <c r="H198" s="85" t="s">
        <v>10</v>
      </c>
      <c r="I198" s="121">
        <v>8</v>
      </c>
      <c r="J198" s="121">
        <f>VLOOKUP(A198,CENIK!$A$2:$F$191,6,FALSE)</f>
        <v>0</v>
      </c>
      <c r="K198" s="121">
        <f t="shared" si="4"/>
        <v>0</v>
      </c>
    </row>
    <row r="199" spans="1:11" ht="60" x14ac:dyDescent="0.25">
      <c r="A199" s="139">
        <v>4101</v>
      </c>
      <c r="B199" s="139">
        <v>430</v>
      </c>
      <c r="C199" s="102" t="s">
        <v>4198</v>
      </c>
      <c r="D199" s="658" t="s">
        <v>255</v>
      </c>
      <c r="E199" s="658" t="s">
        <v>85</v>
      </c>
      <c r="F199" s="658" t="s">
        <v>86</v>
      </c>
      <c r="G199" s="658" t="s">
        <v>459</v>
      </c>
      <c r="H199" s="85" t="s">
        <v>33</v>
      </c>
      <c r="I199" s="121">
        <v>580</v>
      </c>
      <c r="J199" s="121">
        <f>VLOOKUP(A199,CENIK!$A$2:$F$191,6,FALSE)</f>
        <v>0</v>
      </c>
      <c r="K199" s="121">
        <f t="shared" si="4"/>
        <v>0</v>
      </c>
    </row>
    <row r="200" spans="1:11" ht="45" x14ac:dyDescent="0.25">
      <c r="A200" s="139">
        <v>4106</v>
      </c>
      <c r="B200" s="139">
        <v>430</v>
      </c>
      <c r="C200" s="102" t="s">
        <v>4199</v>
      </c>
      <c r="D200" s="658" t="s">
        <v>255</v>
      </c>
      <c r="E200" s="658" t="s">
        <v>85</v>
      </c>
      <c r="F200" s="658" t="s">
        <v>86</v>
      </c>
      <c r="G200" s="658" t="s">
        <v>89</v>
      </c>
      <c r="H200" s="85" t="s">
        <v>24</v>
      </c>
      <c r="I200" s="121">
        <v>870</v>
      </c>
      <c r="J200" s="121">
        <f>VLOOKUP(A200,CENIK!$A$2:$F$191,6,FALSE)</f>
        <v>0</v>
      </c>
      <c r="K200" s="121">
        <f t="shared" si="4"/>
        <v>0</v>
      </c>
    </row>
    <row r="201" spans="1:11" ht="60" x14ac:dyDescent="0.25">
      <c r="A201" s="139">
        <v>4109</v>
      </c>
      <c r="B201" s="139">
        <v>430</v>
      </c>
      <c r="C201" s="102" t="s">
        <v>4200</v>
      </c>
      <c r="D201" s="658" t="s">
        <v>255</v>
      </c>
      <c r="E201" s="658" t="s">
        <v>85</v>
      </c>
      <c r="F201" s="658" t="s">
        <v>86</v>
      </c>
      <c r="G201" s="658" t="s">
        <v>984</v>
      </c>
      <c r="H201" s="85" t="s">
        <v>24</v>
      </c>
      <c r="I201" s="121">
        <v>1008</v>
      </c>
      <c r="J201" s="121">
        <f>VLOOKUP(A201,CENIK!$A$2:$F$191,6,FALSE)</f>
        <v>0</v>
      </c>
      <c r="K201" s="121">
        <f t="shared" si="4"/>
        <v>0</v>
      </c>
    </row>
    <row r="202" spans="1:11" ht="60" x14ac:dyDescent="0.25">
      <c r="A202" s="139">
        <v>4110</v>
      </c>
      <c r="B202" s="139">
        <v>430</v>
      </c>
      <c r="C202" s="102" t="s">
        <v>4201</v>
      </c>
      <c r="D202" s="658" t="s">
        <v>255</v>
      </c>
      <c r="E202" s="658" t="s">
        <v>85</v>
      </c>
      <c r="F202" s="658" t="s">
        <v>86</v>
      </c>
      <c r="G202" s="658" t="s">
        <v>90</v>
      </c>
      <c r="H202" s="85" t="s">
        <v>24</v>
      </c>
      <c r="I202" s="121">
        <v>2287</v>
      </c>
      <c r="J202" s="121">
        <f>VLOOKUP(A202,CENIK!$A$2:$F$191,6,FALSE)</f>
        <v>0</v>
      </c>
      <c r="K202" s="121">
        <f t="shared" si="4"/>
        <v>0</v>
      </c>
    </row>
    <row r="203" spans="1:11" ht="45" x14ac:dyDescent="0.25">
      <c r="A203" s="139">
        <v>4121</v>
      </c>
      <c r="B203" s="139">
        <v>430</v>
      </c>
      <c r="C203" s="102" t="s">
        <v>4202</v>
      </c>
      <c r="D203" s="658" t="s">
        <v>255</v>
      </c>
      <c r="E203" s="658" t="s">
        <v>85</v>
      </c>
      <c r="F203" s="658" t="s">
        <v>86</v>
      </c>
      <c r="G203" s="658" t="s">
        <v>986</v>
      </c>
      <c r="H203" s="85" t="s">
        <v>24</v>
      </c>
      <c r="I203" s="121">
        <v>20</v>
      </c>
      <c r="J203" s="121">
        <f>VLOOKUP(A203,CENIK!$A$2:$F$191,6,FALSE)</f>
        <v>0</v>
      </c>
      <c r="K203" s="121">
        <f t="shared" si="4"/>
        <v>0</v>
      </c>
    </row>
    <row r="204" spans="1:11" ht="45" x14ac:dyDescent="0.25">
      <c r="A204" s="139">
        <v>4123</v>
      </c>
      <c r="B204" s="139">
        <v>430</v>
      </c>
      <c r="C204" s="102" t="s">
        <v>4203</v>
      </c>
      <c r="D204" s="658" t="s">
        <v>255</v>
      </c>
      <c r="E204" s="658" t="s">
        <v>85</v>
      </c>
      <c r="F204" s="658" t="s">
        <v>86</v>
      </c>
      <c r="G204" s="658" t="s">
        <v>988</v>
      </c>
      <c r="H204" s="85" t="s">
        <v>24</v>
      </c>
      <c r="I204" s="121">
        <v>1008</v>
      </c>
      <c r="J204" s="121">
        <f>VLOOKUP(A204,CENIK!$A$2:$F$191,6,FALSE)</f>
        <v>0</v>
      </c>
      <c r="K204" s="121">
        <f t="shared" si="4"/>
        <v>0</v>
      </c>
    </row>
    <row r="205" spans="1:11" ht="30" x14ac:dyDescent="0.25">
      <c r="A205" s="139">
        <v>4124</v>
      </c>
      <c r="B205" s="139">
        <v>430</v>
      </c>
      <c r="C205" s="102" t="s">
        <v>4204</v>
      </c>
      <c r="D205" s="658" t="s">
        <v>255</v>
      </c>
      <c r="E205" s="658" t="s">
        <v>85</v>
      </c>
      <c r="F205" s="658" t="s">
        <v>86</v>
      </c>
      <c r="G205" s="658" t="s">
        <v>97</v>
      </c>
      <c r="H205" s="85" t="s">
        <v>22</v>
      </c>
      <c r="I205" s="121">
        <v>20</v>
      </c>
      <c r="J205" s="121">
        <f>VLOOKUP(A205,CENIK!$A$2:$F$191,6,FALSE)</f>
        <v>0</v>
      </c>
      <c r="K205" s="121">
        <f t="shared" si="4"/>
        <v>0</v>
      </c>
    </row>
    <row r="206" spans="1:11" ht="45" x14ac:dyDescent="0.25">
      <c r="A206" s="139">
        <v>4201</v>
      </c>
      <c r="B206" s="139">
        <v>430</v>
      </c>
      <c r="C206" s="102" t="s">
        <v>4205</v>
      </c>
      <c r="D206" s="658" t="s">
        <v>255</v>
      </c>
      <c r="E206" s="658" t="s">
        <v>85</v>
      </c>
      <c r="F206" s="658" t="s">
        <v>98</v>
      </c>
      <c r="G206" s="658" t="s">
        <v>99</v>
      </c>
      <c r="H206" s="85" t="s">
        <v>33</v>
      </c>
      <c r="I206" s="121">
        <v>605</v>
      </c>
      <c r="J206" s="121">
        <f>VLOOKUP(A206,CENIK!$A$2:$F$191,6,FALSE)</f>
        <v>0</v>
      </c>
      <c r="K206" s="121">
        <f t="shared" si="4"/>
        <v>0</v>
      </c>
    </row>
    <row r="207" spans="1:11" ht="30" x14ac:dyDescent="0.25">
      <c r="A207" s="139">
        <v>4202</v>
      </c>
      <c r="B207" s="139">
        <v>430</v>
      </c>
      <c r="C207" s="102" t="s">
        <v>4206</v>
      </c>
      <c r="D207" s="658" t="s">
        <v>255</v>
      </c>
      <c r="E207" s="658" t="s">
        <v>85</v>
      </c>
      <c r="F207" s="658" t="s">
        <v>98</v>
      </c>
      <c r="G207" s="658" t="s">
        <v>100</v>
      </c>
      <c r="H207" s="85" t="s">
        <v>33</v>
      </c>
      <c r="I207" s="121">
        <v>605</v>
      </c>
      <c r="J207" s="121">
        <f>VLOOKUP(A207,CENIK!$A$2:$F$191,6,FALSE)</f>
        <v>0</v>
      </c>
      <c r="K207" s="121">
        <f t="shared" si="4"/>
        <v>0</v>
      </c>
    </row>
    <row r="208" spans="1:11" ht="75" x14ac:dyDescent="0.25">
      <c r="A208" s="139">
        <v>4203</v>
      </c>
      <c r="B208" s="139">
        <v>430</v>
      </c>
      <c r="C208" s="102" t="s">
        <v>4207</v>
      </c>
      <c r="D208" s="658" t="s">
        <v>255</v>
      </c>
      <c r="E208" s="658" t="s">
        <v>85</v>
      </c>
      <c r="F208" s="658" t="s">
        <v>98</v>
      </c>
      <c r="G208" s="658" t="s">
        <v>101</v>
      </c>
      <c r="H208" s="85" t="s">
        <v>24</v>
      </c>
      <c r="I208" s="121">
        <v>93</v>
      </c>
      <c r="J208" s="121">
        <f>VLOOKUP(A208,CENIK!$A$2:$F$191,6,FALSE)</f>
        <v>0</v>
      </c>
      <c r="K208" s="121">
        <f t="shared" si="4"/>
        <v>0</v>
      </c>
    </row>
    <row r="209" spans="1:11" ht="60" x14ac:dyDescent="0.25">
      <c r="A209" s="139">
        <v>4204</v>
      </c>
      <c r="B209" s="139">
        <v>430</v>
      </c>
      <c r="C209" s="102" t="s">
        <v>4208</v>
      </c>
      <c r="D209" s="658" t="s">
        <v>255</v>
      </c>
      <c r="E209" s="658" t="s">
        <v>85</v>
      </c>
      <c r="F209" s="658" t="s">
        <v>98</v>
      </c>
      <c r="G209" s="658" t="s">
        <v>102</v>
      </c>
      <c r="H209" s="85" t="s">
        <v>24</v>
      </c>
      <c r="I209" s="121">
        <v>395</v>
      </c>
      <c r="J209" s="121">
        <f>VLOOKUP(A209,CENIK!$A$2:$F$191,6,FALSE)</f>
        <v>0</v>
      </c>
      <c r="K209" s="121">
        <f t="shared" si="4"/>
        <v>0</v>
      </c>
    </row>
    <row r="210" spans="1:11" ht="60" x14ac:dyDescent="0.25">
      <c r="A210" s="139">
        <v>4206</v>
      </c>
      <c r="B210" s="139">
        <v>430</v>
      </c>
      <c r="C210" s="102" t="s">
        <v>4209</v>
      </c>
      <c r="D210" s="658" t="s">
        <v>255</v>
      </c>
      <c r="E210" s="658" t="s">
        <v>85</v>
      </c>
      <c r="F210" s="658" t="s">
        <v>98</v>
      </c>
      <c r="G210" s="658" t="s">
        <v>104</v>
      </c>
      <c r="H210" s="85" t="s">
        <v>24</v>
      </c>
      <c r="I210" s="121">
        <v>1028</v>
      </c>
      <c r="J210" s="121">
        <f>VLOOKUP(A210,CENIK!$A$2:$F$191,6,FALSE)</f>
        <v>0</v>
      </c>
      <c r="K210" s="121">
        <f t="shared" si="4"/>
        <v>0</v>
      </c>
    </row>
    <row r="211" spans="1:11" ht="60" x14ac:dyDescent="0.25">
      <c r="A211" s="139">
        <v>4207</v>
      </c>
      <c r="B211" s="139">
        <v>430</v>
      </c>
      <c r="C211" s="102" t="s">
        <v>4210</v>
      </c>
      <c r="D211" s="658" t="s">
        <v>255</v>
      </c>
      <c r="E211" s="658" t="s">
        <v>85</v>
      </c>
      <c r="F211" s="658" t="s">
        <v>98</v>
      </c>
      <c r="G211" s="658" t="s">
        <v>990</v>
      </c>
      <c r="H211" s="85" t="s">
        <v>24</v>
      </c>
      <c r="I211" s="121">
        <v>2644</v>
      </c>
      <c r="J211" s="121">
        <f>VLOOKUP(A211,CENIK!$A$2:$F$191,6,FALSE)</f>
        <v>0</v>
      </c>
      <c r="K211" s="121">
        <f t="shared" si="4"/>
        <v>0</v>
      </c>
    </row>
    <row r="212" spans="1:11" ht="135" x14ac:dyDescent="0.25">
      <c r="A212" s="139">
        <v>6101</v>
      </c>
      <c r="B212" s="139">
        <v>430</v>
      </c>
      <c r="C212" s="102" t="s">
        <v>4211</v>
      </c>
      <c r="D212" s="658" t="s">
        <v>255</v>
      </c>
      <c r="E212" s="658" t="s">
        <v>128</v>
      </c>
      <c r="F212" s="658" t="s">
        <v>129</v>
      </c>
      <c r="G212" s="658" t="s">
        <v>6304</v>
      </c>
      <c r="H212" s="85" t="s">
        <v>10</v>
      </c>
      <c r="I212" s="121">
        <v>512.6</v>
      </c>
      <c r="J212" s="121">
        <f>VLOOKUP(A212,CENIK!$A$2:$F$191,6,FALSE)</f>
        <v>0</v>
      </c>
      <c r="K212" s="121">
        <f t="shared" si="4"/>
        <v>0</v>
      </c>
    </row>
    <row r="213" spans="1:11" ht="120" x14ac:dyDescent="0.25">
      <c r="A213" s="139">
        <v>6204</v>
      </c>
      <c r="B213" s="139">
        <v>430</v>
      </c>
      <c r="C213" s="102" t="s">
        <v>4212</v>
      </c>
      <c r="D213" s="658" t="s">
        <v>255</v>
      </c>
      <c r="E213" s="658" t="s">
        <v>128</v>
      </c>
      <c r="F213" s="658" t="s">
        <v>132</v>
      </c>
      <c r="G213" s="658" t="s">
        <v>993</v>
      </c>
      <c r="H213" s="85" t="s">
        <v>6</v>
      </c>
      <c r="I213" s="121">
        <v>5</v>
      </c>
      <c r="J213" s="121">
        <f>VLOOKUP(A213,CENIK!$A$2:$F$191,6,FALSE)</f>
        <v>0</v>
      </c>
      <c r="K213" s="121">
        <f t="shared" si="4"/>
        <v>0</v>
      </c>
    </row>
    <row r="214" spans="1:11" ht="135" x14ac:dyDescent="0.25">
      <c r="A214" s="139">
        <v>6205</v>
      </c>
      <c r="B214" s="139">
        <v>430</v>
      </c>
      <c r="C214" s="102" t="s">
        <v>4213</v>
      </c>
      <c r="D214" s="658" t="s">
        <v>255</v>
      </c>
      <c r="E214" s="658" t="s">
        <v>128</v>
      </c>
      <c r="F214" s="658" t="s">
        <v>132</v>
      </c>
      <c r="G214" s="658" t="s">
        <v>994</v>
      </c>
      <c r="H214" s="85" t="s">
        <v>6</v>
      </c>
      <c r="I214" s="121">
        <v>1</v>
      </c>
      <c r="J214" s="121">
        <f>VLOOKUP(A214,CENIK!$A$2:$F$191,6,FALSE)</f>
        <v>0</v>
      </c>
      <c r="K214" s="121">
        <f t="shared" si="4"/>
        <v>0</v>
      </c>
    </row>
    <row r="215" spans="1:11" ht="120" x14ac:dyDescent="0.25">
      <c r="A215" s="139">
        <v>6206</v>
      </c>
      <c r="B215" s="139">
        <v>430</v>
      </c>
      <c r="C215" s="102" t="s">
        <v>4214</v>
      </c>
      <c r="D215" s="658" t="s">
        <v>255</v>
      </c>
      <c r="E215" s="658" t="s">
        <v>128</v>
      </c>
      <c r="F215" s="658" t="s">
        <v>132</v>
      </c>
      <c r="G215" s="658" t="s">
        <v>995</v>
      </c>
      <c r="H215" s="85" t="s">
        <v>6</v>
      </c>
      <c r="I215" s="121">
        <v>4</v>
      </c>
      <c r="J215" s="121">
        <f>VLOOKUP(A215,CENIK!$A$2:$F$191,6,FALSE)</f>
        <v>0</v>
      </c>
      <c r="K215" s="121">
        <f t="shared" si="4"/>
        <v>0</v>
      </c>
    </row>
    <row r="216" spans="1:11" ht="135" x14ac:dyDescent="0.25">
      <c r="A216" s="139">
        <v>6207</v>
      </c>
      <c r="B216" s="139">
        <v>430</v>
      </c>
      <c r="C216" s="102" t="s">
        <v>4215</v>
      </c>
      <c r="D216" s="658" t="s">
        <v>255</v>
      </c>
      <c r="E216" s="658" t="s">
        <v>128</v>
      </c>
      <c r="F216" s="658" t="s">
        <v>132</v>
      </c>
      <c r="G216" s="658" t="s">
        <v>996</v>
      </c>
      <c r="H216" s="85" t="s">
        <v>6</v>
      </c>
      <c r="I216" s="121">
        <v>1</v>
      </c>
      <c r="J216" s="121">
        <f>VLOOKUP(A216,CENIK!$A$2:$F$191,6,FALSE)</f>
        <v>0</v>
      </c>
      <c r="K216" s="121">
        <f t="shared" si="4"/>
        <v>0</v>
      </c>
    </row>
    <row r="217" spans="1:11" ht="120" x14ac:dyDescent="0.25">
      <c r="A217" s="139">
        <v>6208</v>
      </c>
      <c r="B217" s="139">
        <v>430</v>
      </c>
      <c r="C217" s="102" t="s">
        <v>4216</v>
      </c>
      <c r="D217" s="658" t="s">
        <v>255</v>
      </c>
      <c r="E217" s="658" t="s">
        <v>128</v>
      </c>
      <c r="F217" s="658" t="s">
        <v>132</v>
      </c>
      <c r="G217" s="658" t="s">
        <v>997</v>
      </c>
      <c r="H217" s="85" t="s">
        <v>6</v>
      </c>
      <c r="I217" s="121">
        <v>1</v>
      </c>
      <c r="J217" s="121">
        <f>VLOOKUP(A217,CENIK!$A$2:$F$191,6,FALSE)</f>
        <v>0</v>
      </c>
      <c r="K217" s="121">
        <f t="shared" si="4"/>
        <v>0</v>
      </c>
    </row>
    <row r="218" spans="1:11" ht="120" x14ac:dyDescent="0.25">
      <c r="A218" s="139">
        <v>6210</v>
      </c>
      <c r="B218" s="139">
        <v>430</v>
      </c>
      <c r="C218" s="102" t="s">
        <v>4217</v>
      </c>
      <c r="D218" s="658" t="s">
        <v>255</v>
      </c>
      <c r="E218" s="658" t="s">
        <v>128</v>
      </c>
      <c r="F218" s="658" t="s">
        <v>132</v>
      </c>
      <c r="G218" s="658" t="s">
        <v>998</v>
      </c>
      <c r="H218" s="85" t="s">
        <v>6</v>
      </c>
      <c r="I218" s="121">
        <v>2</v>
      </c>
      <c r="J218" s="121">
        <f>VLOOKUP(A218,CENIK!$A$2:$F$191,6,FALSE)</f>
        <v>0</v>
      </c>
      <c r="K218" s="121">
        <f t="shared" si="4"/>
        <v>0</v>
      </c>
    </row>
    <row r="219" spans="1:11" ht="120" x14ac:dyDescent="0.25">
      <c r="A219" s="139">
        <v>6212</v>
      </c>
      <c r="B219" s="139">
        <v>430</v>
      </c>
      <c r="C219" s="102" t="s">
        <v>4218</v>
      </c>
      <c r="D219" s="658" t="s">
        <v>255</v>
      </c>
      <c r="E219" s="658" t="s">
        <v>128</v>
      </c>
      <c r="F219" s="658" t="s">
        <v>132</v>
      </c>
      <c r="G219" s="658" t="s">
        <v>999</v>
      </c>
      <c r="H219" s="85" t="s">
        <v>6</v>
      </c>
      <c r="I219" s="121">
        <v>1</v>
      </c>
      <c r="J219" s="121">
        <f>VLOOKUP(A219,CENIK!$A$2:$F$191,6,FALSE)</f>
        <v>0</v>
      </c>
      <c r="K219" s="121">
        <f t="shared" si="4"/>
        <v>0</v>
      </c>
    </row>
    <row r="220" spans="1:11" ht="120" x14ac:dyDescent="0.25">
      <c r="A220" s="139">
        <v>6253</v>
      </c>
      <c r="B220" s="139">
        <v>430</v>
      </c>
      <c r="C220" s="102" t="s">
        <v>4219</v>
      </c>
      <c r="D220" s="658" t="s">
        <v>255</v>
      </c>
      <c r="E220" s="658" t="s">
        <v>128</v>
      </c>
      <c r="F220" s="658" t="s">
        <v>132</v>
      </c>
      <c r="G220" s="658" t="s">
        <v>1004</v>
      </c>
      <c r="H220" s="85" t="s">
        <v>6</v>
      </c>
      <c r="I220" s="121">
        <v>15</v>
      </c>
      <c r="J220" s="121">
        <f>VLOOKUP(A220,CENIK!$A$2:$F$191,6,FALSE)</f>
        <v>0</v>
      </c>
      <c r="K220" s="121">
        <f t="shared" si="4"/>
        <v>0</v>
      </c>
    </row>
    <row r="221" spans="1:11" ht="345" x14ac:dyDescent="0.25">
      <c r="A221" s="139">
        <v>6301</v>
      </c>
      <c r="B221" s="139">
        <v>430</v>
      </c>
      <c r="C221" s="102" t="s">
        <v>4220</v>
      </c>
      <c r="D221" s="658" t="s">
        <v>255</v>
      </c>
      <c r="E221" s="658" t="s">
        <v>128</v>
      </c>
      <c r="F221" s="658" t="s">
        <v>140</v>
      </c>
      <c r="G221" s="658" t="s">
        <v>1005</v>
      </c>
      <c r="H221" s="85" t="s">
        <v>6</v>
      </c>
      <c r="I221" s="121">
        <v>20</v>
      </c>
      <c r="J221" s="121">
        <f>VLOOKUP(A221,CENIK!$A$2:$F$191,6,FALSE)</f>
        <v>0</v>
      </c>
      <c r="K221" s="121">
        <f t="shared" si="4"/>
        <v>0</v>
      </c>
    </row>
    <row r="222" spans="1:11" ht="120" x14ac:dyDescent="0.25">
      <c r="A222" s="139">
        <v>6305</v>
      </c>
      <c r="B222" s="139">
        <v>430</v>
      </c>
      <c r="C222" s="102" t="s">
        <v>4221</v>
      </c>
      <c r="D222" s="658" t="s">
        <v>255</v>
      </c>
      <c r="E222" s="658" t="s">
        <v>128</v>
      </c>
      <c r="F222" s="658" t="s">
        <v>140</v>
      </c>
      <c r="G222" s="658" t="s">
        <v>143</v>
      </c>
      <c r="H222" s="85" t="s">
        <v>6</v>
      </c>
      <c r="I222" s="121">
        <v>20</v>
      </c>
      <c r="J222" s="121">
        <f>VLOOKUP(A222,CENIK!$A$2:$F$191,6,FALSE)</f>
        <v>0</v>
      </c>
      <c r="K222" s="121">
        <f t="shared" si="4"/>
        <v>0</v>
      </c>
    </row>
    <row r="223" spans="1:11" ht="30" x14ac:dyDescent="0.25">
      <c r="A223" s="139">
        <v>6401</v>
      </c>
      <c r="B223" s="139">
        <v>430</v>
      </c>
      <c r="C223" s="102" t="s">
        <v>4222</v>
      </c>
      <c r="D223" s="658" t="s">
        <v>255</v>
      </c>
      <c r="E223" s="658" t="s">
        <v>128</v>
      </c>
      <c r="F223" s="658" t="s">
        <v>144</v>
      </c>
      <c r="G223" s="658" t="s">
        <v>145</v>
      </c>
      <c r="H223" s="85" t="s">
        <v>10</v>
      </c>
      <c r="I223" s="121">
        <v>512.6</v>
      </c>
      <c r="J223" s="121">
        <f>VLOOKUP(A223,CENIK!$A$2:$F$191,6,FALSE)</f>
        <v>0</v>
      </c>
      <c r="K223" s="121">
        <f t="shared" ref="K223:K286" si="5">ROUND(J223*I223,2)</f>
        <v>0</v>
      </c>
    </row>
    <row r="224" spans="1:11" ht="30" x14ac:dyDescent="0.25">
      <c r="A224" s="139">
        <v>6402</v>
      </c>
      <c r="B224" s="139">
        <v>430</v>
      </c>
      <c r="C224" s="102" t="s">
        <v>4223</v>
      </c>
      <c r="D224" s="658" t="s">
        <v>255</v>
      </c>
      <c r="E224" s="658" t="s">
        <v>128</v>
      </c>
      <c r="F224" s="658" t="s">
        <v>144</v>
      </c>
      <c r="G224" s="658" t="s">
        <v>340</v>
      </c>
      <c r="H224" s="85" t="s">
        <v>10</v>
      </c>
      <c r="I224" s="121">
        <v>512.6</v>
      </c>
      <c r="J224" s="121">
        <f>VLOOKUP(A224,CENIK!$A$2:$F$191,6,FALSE)</f>
        <v>0</v>
      </c>
      <c r="K224" s="121">
        <f t="shared" si="5"/>
        <v>0</v>
      </c>
    </row>
    <row r="225" spans="1:11" ht="30" x14ac:dyDescent="0.25">
      <c r="A225" s="139">
        <v>6501</v>
      </c>
      <c r="B225" s="139">
        <v>430</v>
      </c>
      <c r="C225" s="102" t="s">
        <v>4224</v>
      </c>
      <c r="D225" s="658" t="s">
        <v>255</v>
      </c>
      <c r="E225" s="658" t="s">
        <v>128</v>
      </c>
      <c r="F225" s="658" t="s">
        <v>147</v>
      </c>
      <c r="G225" s="658" t="s">
        <v>1007</v>
      </c>
      <c r="H225" s="85" t="s">
        <v>6</v>
      </c>
      <c r="I225" s="121">
        <v>11</v>
      </c>
      <c r="J225" s="121">
        <f>VLOOKUP(A225,CENIK!$A$2:$F$191,6,FALSE)</f>
        <v>0</v>
      </c>
      <c r="K225" s="121">
        <f t="shared" si="5"/>
        <v>0</v>
      </c>
    </row>
    <row r="226" spans="1:11" ht="45" x14ac:dyDescent="0.25">
      <c r="A226" s="139">
        <v>6503</v>
      </c>
      <c r="B226" s="139">
        <v>430</v>
      </c>
      <c r="C226" s="102" t="s">
        <v>4225</v>
      </c>
      <c r="D226" s="658" t="s">
        <v>255</v>
      </c>
      <c r="E226" s="658" t="s">
        <v>128</v>
      </c>
      <c r="F226" s="658" t="s">
        <v>147</v>
      </c>
      <c r="G226" s="658" t="s">
        <v>1009</v>
      </c>
      <c r="H226" s="85" t="s">
        <v>6</v>
      </c>
      <c r="I226" s="121">
        <v>16</v>
      </c>
      <c r="J226" s="121">
        <f>VLOOKUP(A226,CENIK!$A$2:$F$191,6,FALSE)</f>
        <v>0</v>
      </c>
      <c r="K226" s="121">
        <f t="shared" si="5"/>
        <v>0</v>
      </c>
    </row>
    <row r="227" spans="1:11" ht="45" x14ac:dyDescent="0.25">
      <c r="A227" s="139">
        <v>6504</v>
      </c>
      <c r="B227" s="139">
        <v>430</v>
      </c>
      <c r="C227" s="102" t="s">
        <v>4226</v>
      </c>
      <c r="D227" s="658" t="s">
        <v>255</v>
      </c>
      <c r="E227" s="658" t="s">
        <v>128</v>
      </c>
      <c r="F227" s="658" t="s">
        <v>147</v>
      </c>
      <c r="G227" s="658" t="s">
        <v>1010</v>
      </c>
      <c r="H227" s="85" t="s">
        <v>6</v>
      </c>
      <c r="I227" s="121">
        <v>9</v>
      </c>
      <c r="J227" s="121">
        <f>VLOOKUP(A227,CENIK!$A$2:$F$191,6,FALSE)</f>
        <v>0</v>
      </c>
      <c r="K227" s="121">
        <f t="shared" si="5"/>
        <v>0</v>
      </c>
    </row>
    <row r="228" spans="1:11" ht="30" x14ac:dyDescent="0.25">
      <c r="A228" s="139">
        <v>6507</v>
      </c>
      <c r="B228" s="139">
        <v>430</v>
      </c>
      <c r="C228" s="102" t="s">
        <v>4227</v>
      </c>
      <c r="D228" s="658" t="s">
        <v>255</v>
      </c>
      <c r="E228" s="658" t="s">
        <v>128</v>
      </c>
      <c r="F228" s="658" t="s">
        <v>147</v>
      </c>
      <c r="G228" s="658" t="s">
        <v>1013</v>
      </c>
      <c r="H228" s="85" t="s">
        <v>6</v>
      </c>
      <c r="I228" s="121">
        <v>11</v>
      </c>
      <c r="J228" s="121">
        <f>VLOOKUP(A228,CENIK!$A$2:$F$191,6,FALSE)</f>
        <v>0</v>
      </c>
      <c r="K228" s="121">
        <f t="shared" si="5"/>
        <v>0</v>
      </c>
    </row>
    <row r="229" spans="1:11" ht="60" x14ac:dyDescent="0.25">
      <c r="A229" s="139">
        <v>1201</v>
      </c>
      <c r="B229" s="139">
        <v>427</v>
      </c>
      <c r="C229" s="102" t="s">
        <v>4228</v>
      </c>
      <c r="D229" s="658" t="s">
        <v>256</v>
      </c>
      <c r="E229" s="658" t="s">
        <v>7</v>
      </c>
      <c r="F229" s="658" t="s">
        <v>8</v>
      </c>
      <c r="G229" s="658" t="s">
        <v>9</v>
      </c>
      <c r="H229" s="85" t="s">
        <v>10</v>
      </c>
      <c r="I229" s="121">
        <v>173.2</v>
      </c>
      <c r="J229" s="121">
        <f>VLOOKUP(A229,CENIK!$A$2:$F$191,6,FALSE)</f>
        <v>0</v>
      </c>
      <c r="K229" s="121">
        <f t="shared" si="5"/>
        <v>0</v>
      </c>
    </row>
    <row r="230" spans="1:11" ht="45" x14ac:dyDescent="0.25">
      <c r="A230" s="139">
        <v>1202</v>
      </c>
      <c r="B230" s="139">
        <v>427</v>
      </c>
      <c r="C230" s="102" t="s">
        <v>4229</v>
      </c>
      <c r="D230" s="658" t="s">
        <v>256</v>
      </c>
      <c r="E230" s="658" t="s">
        <v>7</v>
      </c>
      <c r="F230" s="658" t="s">
        <v>8</v>
      </c>
      <c r="G230" s="658" t="s">
        <v>11</v>
      </c>
      <c r="H230" s="85" t="s">
        <v>12</v>
      </c>
      <c r="I230" s="121">
        <v>7</v>
      </c>
      <c r="J230" s="121">
        <f>VLOOKUP(A230,CENIK!$A$2:$F$191,6,FALSE)</f>
        <v>0</v>
      </c>
      <c r="K230" s="121">
        <f t="shared" si="5"/>
        <v>0</v>
      </c>
    </row>
    <row r="231" spans="1:11" ht="60" x14ac:dyDescent="0.25">
      <c r="A231" s="139">
        <v>1205</v>
      </c>
      <c r="B231" s="139">
        <v>427</v>
      </c>
      <c r="C231" s="102" t="s">
        <v>4230</v>
      </c>
      <c r="D231" s="658" t="s">
        <v>256</v>
      </c>
      <c r="E231" s="658" t="s">
        <v>7</v>
      </c>
      <c r="F231" s="658" t="s">
        <v>8</v>
      </c>
      <c r="G231" s="658" t="s">
        <v>942</v>
      </c>
      <c r="H231" s="85" t="s">
        <v>14</v>
      </c>
      <c r="I231" s="121">
        <v>1</v>
      </c>
      <c r="J231" s="121">
        <f>VLOOKUP(A231,CENIK!$A$2:$F$191,6,FALSE)</f>
        <v>0</v>
      </c>
      <c r="K231" s="121">
        <f t="shared" si="5"/>
        <v>0</v>
      </c>
    </row>
    <row r="232" spans="1:11" ht="60" x14ac:dyDescent="0.25">
      <c r="A232" s="139">
        <v>1206</v>
      </c>
      <c r="B232" s="139">
        <v>427</v>
      </c>
      <c r="C232" s="102" t="s">
        <v>4231</v>
      </c>
      <c r="D232" s="658" t="s">
        <v>256</v>
      </c>
      <c r="E232" s="658" t="s">
        <v>7</v>
      </c>
      <c r="F232" s="658" t="s">
        <v>8</v>
      </c>
      <c r="G232" s="658" t="s">
        <v>943</v>
      </c>
      <c r="H232" s="85" t="s">
        <v>14</v>
      </c>
      <c r="I232" s="121">
        <v>1</v>
      </c>
      <c r="J232" s="121">
        <f>VLOOKUP(A232,CENIK!$A$2:$F$191,6,FALSE)</f>
        <v>0</v>
      </c>
      <c r="K232" s="121">
        <f t="shared" si="5"/>
        <v>0</v>
      </c>
    </row>
    <row r="233" spans="1:11" ht="75" x14ac:dyDescent="0.25">
      <c r="A233" s="139">
        <v>1207</v>
      </c>
      <c r="B233" s="139">
        <v>427</v>
      </c>
      <c r="C233" s="102" t="s">
        <v>4232</v>
      </c>
      <c r="D233" s="658" t="s">
        <v>256</v>
      </c>
      <c r="E233" s="658" t="s">
        <v>7</v>
      </c>
      <c r="F233" s="658" t="s">
        <v>8</v>
      </c>
      <c r="G233" s="658" t="s">
        <v>944</v>
      </c>
      <c r="H233" s="85" t="s">
        <v>14</v>
      </c>
      <c r="I233" s="121">
        <v>1</v>
      </c>
      <c r="J233" s="121">
        <f>VLOOKUP(A233,CENIK!$A$2:$F$191,6,FALSE)</f>
        <v>0</v>
      </c>
      <c r="K233" s="121">
        <f t="shared" si="5"/>
        <v>0</v>
      </c>
    </row>
    <row r="234" spans="1:11" ht="75" x14ac:dyDescent="0.25">
      <c r="A234" s="139">
        <v>1211</v>
      </c>
      <c r="B234" s="139">
        <v>427</v>
      </c>
      <c r="C234" s="102" t="s">
        <v>4233</v>
      </c>
      <c r="D234" s="658" t="s">
        <v>256</v>
      </c>
      <c r="E234" s="658" t="s">
        <v>7</v>
      </c>
      <c r="F234" s="658" t="s">
        <v>8</v>
      </c>
      <c r="G234" s="658" t="s">
        <v>948</v>
      </c>
      <c r="H234" s="85" t="s">
        <v>14</v>
      </c>
      <c r="I234" s="121">
        <v>2</v>
      </c>
      <c r="J234" s="121">
        <f>VLOOKUP(A234,CENIK!$A$2:$F$191,6,FALSE)</f>
        <v>0</v>
      </c>
      <c r="K234" s="121">
        <f t="shared" si="5"/>
        <v>0</v>
      </c>
    </row>
    <row r="235" spans="1:11" ht="60" x14ac:dyDescent="0.25">
      <c r="A235" s="139">
        <v>1213</v>
      </c>
      <c r="B235" s="139">
        <v>427</v>
      </c>
      <c r="C235" s="102" t="s">
        <v>4234</v>
      </c>
      <c r="D235" s="658" t="s">
        <v>256</v>
      </c>
      <c r="E235" s="658" t="s">
        <v>7</v>
      </c>
      <c r="F235" s="658" t="s">
        <v>8</v>
      </c>
      <c r="G235" s="658" t="s">
        <v>950</v>
      </c>
      <c r="H235" s="85" t="s">
        <v>14</v>
      </c>
      <c r="I235" s="121">
        <v>1</v>
      </c>
      <c r="J235" s="121">
        <f>VLOOKUP(A235,CENIK!$A$2:$F$191,6,FALSE)</f>
        <v>0</v>
      </c>
      <c r="K235" s="121">
        <f t="shared" si="5"/>
        <v>0</v>
      </c>
    </row>
    <row r="236" spans="1:11" ht="45" x14ac:dyDescent="0.25">
      <c r="A236" s="139">
        <v>1301</v>
      </c>
      <c r="B236" s="139">
        <v>427</v>
      </c>
      <c r="C236" s="102" t="s">
        <v>4235</v>
      </c>
      <c r="D236" s="658" t="s">
        <v>256</v>
      </c>
      <c r="E236" s="658" t="s">
        <v>7</v>
      </c>
      <c r="F236" s="658" t="s">
        <v>16</v>
      </c>
      <c r="G236" s="658" t="s">
        <v>17</v>
      </c>
      <c r="H236" s="85" t="s">
        <v>10</v>
      </c>
      <c r="I236" s="121">
        <v>173.2</v>
      </c>
      <c r="J236" s="121">
        <f>VLOOKUP(A236,CENIK!$A$2:$F$191,6,FALSE)</f>
        <v>0</v>
      </c>
      <c r="K236" s="121">
        <f t="shared" si="5"/>
        <v>0</v>
      </c>
    </row>
    <row r="237" spans="1:11" ht="150" x14ac:dyDescent="0.25">
      <c r="A237" s="139">
        <v>1302</v>
      </c>
      <c r="B237" s="139">
        <v>427</v>
      </c>
      <c r="C237" s="102" t="s">
        <v>4236</v>
      </c>
      <c r="D237" s="658" t="s">
        <v>256</v>
      </c>
      <c r="E237" s="658" t="s">
        <v>7</v>
      </c>
      <c r="F237" s="658" t="s">
        <v>16</v>
      </c>
      <c r="G237" s="658" t="s">
        <v>952</v>
      </c>
      <c r="H237" s="85" t="s">
        <v>10</v>
      </c>
      <c r="I237" s="121">
        <v>173.2</v>
      </c>
      <c r="J237" s="121">
        <f>VLOOKUP(A237,CENIK!$A$2:$F$191,6,FALSE)</f>
        <v>0</v>
      </c>
      <c r="K237" s="121">
        <f t="shared" si="5"/>
        <v>0</v>
      </c>
    </row>
    <row r="238" spans="1:11" ht="60" x14ac:dyDescent="0.25">
      <c r="A238" s="139">
        <v>1307</v>
      </c>
      <c r="B238" s="139">
        <v>427</v>
      </c>
      <c r="C238" s="102" t="s">
        <v>4237</v>
      </c>
      <c r="D238" s="658" t="s">
        <v>256</v>
      </c>
      <c r="E238" s="658" t="s">
        <v>7</v>
      </c>
      <c r="F238" s="658" t="s">
        <v>16</v>
      </c>
      <c r="G238" s="658" t="s">
        <v>19</v>
      </c>
      <c r="H238" s="85" t="s">
        <v>6</v>
      </c>
      <c r="I238" s="121">
        <v>1</v>
      </c>
      <c r="J238" s="121">
        <f>VLOOKUP(A238,CENIK!$A$2:$F$191,6,FALSE)</f>
        <v>0</v>
      </c>
      <c r="K238" s="121">
        <f t="shared" si="5"/>
        <v>0</v>
      </c>
    </row>
    <row r="239" spans="1:11" ht="30" x14ac:dyDescent="0.25">
      <c r="A239" s="139">
        <v>1401</v>
      </c>
      <c r="B239" s="139">
        <v>427</v>
      </c>
      <c r="C239" s="102" t="s">
        <v>4238</v>
      </c>
      <c r="D239" s="658" t="s">
        <v>256</v>
      </c>
      <c r="E239" s="658" t="s">
        <v>7</v>
      </c>
      <c r="F239" s="658" t="s">
        <v>27</v>
      </c>
      <c r="G239" s="658" t="s">
        <v>955</v>
      </c>
      <c r="H239" s="85" t="s">
        <v>22</v>
      </c>
      <c r="I239" s="121">
        <v>2</v>
      </c>
      <c r="J239" s="121">
        <f>VLOOKUP(A239,CENIK!$A$2:$F$191,6,FALSE)</f>
        <v>0</v>
      </c>
      <c r="K239" s="121">
        <f t="shared" si="5"/>
        <v>0</v>
      </c>
    </row>
    <row r="240" spans="1:11" ht="30" x14ac:dyDescent="0.25">
      <c r="A240" s="139">
        <v>1402</v>
      </c>
      <c r="B240" s="139">
        <v>427</v>
      </c>
      <c r="C240" s="102" t="s">
        <v>4239</v>
      </c>
      <c r="D240" s="658" t="s">
        <v>256</v>
      </c>
      <c r="E240" s="658" t="s">
        <v>7</v>
      </c>
      <c r="F240" s="658" t="s">
        <v>27</v>
      </c>
      <c r="G240" s="658" t="s">
        <v>956</v>
      </c>
      <c r="H240" s="85" t="s">
        <v>22</v>
      </c>
      <c r="I240" s="121">
        <v>12</v>
      </c>
      <c r="J240" s="121">
        <f>VLOOKUP(A240,CENIK!$A$2:$F$191,6,FALSE)</f>
        <v>0</v>
      </c>
      <c r="K240" s="121">
        <f t="shared" si="5"/>
        <v>0</v>
      </c>
    </row>
    <row r="241" spans="1:11" ht="45" x14ac:dyDescent="0.25">
      <c r="A241" s="139">
        <v>12308</v>
      </c>
      <c r="B241" s="139">
        <v>427</v>
      </c>
      <c r="C241" s="102" t="s">
        <v>4240</v>
      </c>
      <c r="D241" s="658" t="s">
        <v>256</v>
      </c>
      <c r="E241" s="658" t="s">
        <v>30</v>
      </c>
      <c r="F241" s="658" t="s">
        <v>31</v>
      </c>
      <c r="G241" s="658" t="s">
        <v>32</v>
      </c>
      <c r="H241" s="85" t="s">
        <v>33</v>
      </c>
      <c r="I241" s="121">
        <v>626</v>
      </c>
      <c r="J241" s="121">
        <f>VLOOKUP(A241,CENIK!$A$2:$F$191,6,FALSE)</f>
        <v>0</v>
      </c>
      <c r="K241" s="121">
        <f t="shared" si="5"/>
        <v>0</v>
      </c>
    </row>
    <row r="242" spans="1:11" ht="45" x14ac:dyDescent="0.25">
      <c r="A242" s="139">
        <v>12331</v>
      </c>
      <c r="B242" s="139">
        <v>427</v>
      </c>
      <c r="C242" s="102" t="s">
        <v>4241</v>
      </c>
      <c r="D242" s="658" t="s">
        <v>256</v>
      </c>
      <c r="E242" s="658" t="s">
        <v>30</v>
      </c>
      <c r="F242" s="658" t="s">
        <v>31</v>
      </c>
      <c r="G242" s="658" t="s">
        <v>38</v>
      </c>
      <c r="H242" s="85" t="s">
        <v>10</v>
      </c>
      <c r="I242" s="121">
        <v>55</v>
      </c>
      <c r="J242" s="121">
        <f>VLOOKUP(A242,CENIK!$A$2:$F$191,6,FALSE)</f>
        <v>0</v>
      </c>
      <c r="K242" s="121">
        <f t="shared" si="5"/>
        <v>0</v>
      </c>
    </row>
    <row r="243" spans="1:11" ht="60" x14ac:dyDescent="0.25">
      <c r="A243" s="139">
        <v>21106</v>
      </c>
      <c r="B243" s="139">
        <v>427</v>
      </c>
      <c r="C243" s="102" t="s">
        <v>4242</v>
      </c>
      <c r="D243" s="658" t="s">
        <v>256</v>
      </c>
      <c r="E243" s="658" t="s">
        <v>30</v>
      </c>
      <c r="F243" s="658" t="s">
        <v>31</v>
      </c>
      <c r="G243" s="658" t="s">
        <v>965</v>
      </c>
      <c r="H243" s="85" t="s">
        <v>24</v>
      </c>
      <c r="I243" s="121">
        <v>501</v>
      </c>
      <c r="J243" s="121">
        <f>VLOOKUP(A243,CENIK!$A$2:$F$191,6,FALSE)</f>
        <v>0</v>
      </c>
      <c r="K243" s="121">
        <f t="shared" si="5"/>
        <v>0</v>
      </c>
    </row>
    <row r="244" spans="1:11" ht="30" x14ac:dyDescent="0.25">
      <c r="A244" s="139">
        <v>22102</v>
      </c>
      <c r="B244" s="139">
        <v>427</v>
      </c>
      <c r="C244" s="102" t="s">
        <v>4243</v>
      </c>
      <c r="D244" s="658" t="s">
        <v>256</v>
      </c>
      <c r="E244" s="658" t="s">
        <v>30</v>
      </c>
      <c r="F244" s="658" t="s">
        <v>31</v>
      </c>
      <c r="G244" s="658" t="s">
        <v>42</v>
      </c>
      <c r="H244" s="85" t="s">
        <v>33</v>
      </c>
      <c r="I244" s="121">
        <v>626</v>
      </c>
      <c r="J244" s="121">
        <f>VLOOKUP(A244,CENIK!$A$2:$F$191,6,FALSE)</f>
        <v>0</v>
      </c>
      <c r="K244" s="121">
        <f t="shared" si="5"/>
        <v>0</v>
      </c>
    </row>
    <row r="245" spans="1:11" ht="30" x14ac:dyDescent="0.25">
      <c r="A245" s="139">
        <v>2208</v>
      </c>
      <c r="B245" s="139">
        <v>427</v>
      </c>
      <c r="C245" s="102" t="s">
        <v>4244</v>
      </c>
      <c r="D245" s="658" t="s">
        <v>256</v>
      </c>
      <c r="E245" s="658" t="s">
        <v>30</v>
      </c>
      <c r="F245" s="658" t="s">
        <v>43</v>
      </c>
      <c r="G245" s="658" t="s">
        <v>44</v>
      </c>
      <c r="H245" s="85" t="s">
        <v>33</v>
      </c>
      <c r="I245" s="121">
        <v>626</v>
      </c>
      <c r="J245" s="121">
        <f>VLOOKUP(A245,CENIK!$A$2:$F$191,6,FALSE)</f>
        <v>0</v>
      </c>
      <c r="K245" s="121">
        <f t="shared" si="5"/>
        <v>0</v>
      </c>
    </row>
    <row r="246" spans="1:11" ht="30" x14ac:dyDescent="0.25">
      <c r="A246" s="139">
        <v>22103</v>
      </c>
      <c r="B246" s="139">
        <v>427</v>
      </c>
      <c r="C246" s="102" t="s">
        <v>4245</v>
      </c>
      <c r="D246" s="658" t="s">
        <v>256</v>
      </c>
      <c r="E246" s="658" t="s">
        <v>30</v>
      </c>
      <c r="F246" s="658" t="s">
        <v>43</v>
      </c>
      <c r="G246" s="658" t="s">
        <v>48</v>
      </c>
      <c r="H246" s="85" t="s">
        <v>33</v>
      </c>
      <c r="I246" s="121">
        <v>626</v>
      </c>
      <c r="J246" s="121">
        <f>VLOOKUP(A246,CENIK!$A$2:$F$191,6,FALSE)</f>
        <v>0</v>
      </c>
      <c r="K246" s="121">
        <f t="shared" si="5"/>
        <v>0</v>
      </c>
    </row>
    <row r="247" spans="1:11" ht="30" x14ac:dyDescent="0.25">
      <c r="A247" s="139">
        <v>24405</v>
      </c>
      <c r="B247" s="139">
        <v>427</v>
      </c>
      <c r="C247" s="102" t="s">
        <v>4246</v>
      </c>
      <c r="D247" s="658" t="s">
        <v>256</v>
      </c>
      <c r="E247" s="658" t="s">
        <v>30</v>
      </c>
      <c r="F247" s="658" t="s">
        <v>43</v>
      </c>
      <c r="G247" s="658" t="s">
        <v>969</v>
      </c>
      <c r="H247" s="85" t="s">
        <v>24</v>
      </c>
      <c r="I247" s="121">
        <v>250</v>
      </c>
      <c r="J247" s="121">
        <f>VLOOKUP(A247,CENIK!$A$2:$F$191,6,FALSE)</f>
        <v>0</v>
      </c>
      <c r="K247" s="121">
        <f t="shared" si="5"/>
        <v>0</v>
      </c>
    </row>
    <row r="248" spans="1:11" ht="75" x14ac:dyDescent="0.25">
      <c r="A248" s="139">
        <v>31302</v>
      </c>
      <c r="B248" s="139">
        <v>427</v>
      </c>
      <c r="C248" s="102" t="s">
        <v>4247</v>
      </c>
      <c r="D248" s="658" t="s">
        <v>256</v>
      </c>
      <c r="E248" s="658" t="s">
        <v>30</v>
      </c>
      <c r="F248" s="658" t="s">
        <v>43</v>
      </c>
      <c r="G248" s="658" t="s">
        <v>971</v>
      </c>
      <c r="H248" s="85" t="s">
        <v>24</v>
      </c>
      <c r="I248" s="121">
        <v>188</v>
      </c>
      <c r="J248" s="121">
        <f>VLOOKUP(A248,CENIK!$A$2:$F$191,6,FALSE)</f>
        <v>0</v>
      </c>
      <c r="K248" s="121">
        <f t="shared" si="5"/>
        <v>0</v>
      </c>
    </row>
    <row r="249" spans="1:11" ht="30" x14ac:dyDescent="0.25">
      <c r="A249" s="139">
        <v>31604</v>
      </c>
      <c r="B249" s="139">
        <v>427</v>
      </c>
      <c r="C249" s="102" t="s">
        <v>4571</v>
      </c>
      <c r="D249" s="658" t="s">
        <v>256</v>
      </c>
      <c r="E249" s="658" t="s">
        <v>30</v>
      </c>
      <c r="F249" s="658" t="s">
        <v>43</v>
      </c>
      <c r="G249" s="3" t="s">
        <v>1020</v>
      </c>
      <c r="H249" s="85" t="s">
        <v>33</v>
      </c>
      <c r="I249" s="121">
        <v>626</v>
      </c>
      <c r="J249" s="121">
        <f>VLOOKUP(A249,CENIK!$A$2:$F$191,6,FALSE)</f>
        <v>0</v>
      </c>
      <c r="K249" s="121">
        <f t="shared" si="5"/>
        <v>0</v>
      </c>
    </row>
    <row r="250" spans="1:11" ht="45" x14ac:dyDescent="0.25">
      <c r="A250" s="139">
        <v>32311</v>
      </c>
      <c r="B250" s="139">
        <v>427</v>
      </c>
      <c r="C250" s="102" t="s">
        <v>4248</v>
      </c>
      <c r="D250" s="658" t="s">
        <v>256</v>
      </c>
      <c r="E250" s="658" t="s">
        <v>30</v>
      </c>
      <c r="F250" s="658" t="s">
        <v>43</v>
      </c>
      <c r="G250" s="658" t="s">
        <v>975</v>
      </c>
      <c r="H250" s="85" t="s">
        <v>33</v>
      </c>
      <c r="I250" s="121">
        <v>626</v>
      </c>
      <c r="J250" s="121">
        <f>VLOOKUP(A250,CENIK!$A$2:$F$191,6,FALSE)</f>
        <v>0</v>
      </c>
      <c r="K250" s="121">
        <f t="shared" si="5"/>
        <v>0</v>
      </c>
    </row>
    <row r="251" spans="1:11" ht="30" x14ac:dyDescent="0.25">
      <c r="A251" s="139">
        <v>34104</v>
      </c>
      <c r="B251" s="139">
        <v>427</v>
      </c>
      <c r="C251" s="102" t="s">
        <v>4249</v>
      </c>
      <c r="D251" s="658" t="s">
        <v>256</v>
      </c>
      <c r="E251" s="658" t="s">
        <v>30</v>
      </c>
      <c r="F251" s="658" t="s">
        <v>43</v>
      </c>
      <c r="G251" s="658" t="s">
        <v>54</v>
      </c>
      <c r="H251" s="85" t="s">
        <v>10</v>
      </c>
      <c r="I251" s="121">
        <v>55</v>
      </c>
      <c r="J251" s="121">
        <f>VLOOKUP(A251,CENIK!$A$2:$F$191,6,FALSE)</f>
        <v>0</v>
      </c>
      <c r="K251" s="121">
        <f t="shared" si="5"/>
        <v>0</v>
      </c>
    </row>
    <row r="252" spans="1:11" ht="30" x14ac:dyDescent="0.25">
      <c r="A252" s="139">
        <v>34901</v>
      </c>
      <c r="B252" s="139">
        <v>427</v>
      </c>
      <c r="C252" s="102" t="s">
        <v>4250</v>
      </c>
      <c r="D252" s="658" t="s">
        <v>256</v>
      </c>
      <c r="E252" s="658" t="s">
        <v>30</v>
      </c>
      <c r="F252" s="658" t="s">
        <v>43</v>
      </c>
      <c r="G252" s="658" t="s">
        <v>55</v>
      </c>
      <c r="H252" s="85" t="s">
        <v>33</v>
      </c>
      <c r="I252" s="121">
        <v>626</v>
      </c>
      <c r="J252" s="121">
        <f>VLOOKUP(A252,CENIK!$A$2:$F$191,6,FALSE)</f>
        <v>0</v>
      </c>
      <c r="K252" s="121">
        <f t="shared" si="5"/>
        <v>0</v>
      </c>
    </row>
    <row r="253" spans="1:11" ht="60" x14ac:dyDescent="0.25">
      <c r="A253" s="139">
        <v>4110</v>
      </c>
      <c r="B253" s="139">
        <v>427</v>
      </c>
      <c r="C253" s="102" t="s">
        <v>4251</v>
      </c>
      <c r="D253" s="658" t="s">
        <v>256</v>
      </c>
      <c r="E253" s="658" t="s">
        <v>85</v>
      </c>
      <c r="F253" s="658" t="s">
        <v>86</v>
      </c>
      <c r="G253" s="658" t="s">
        <v>90</v>
      </c>
      <c r="H253" s="85" t="s">
        <v>24</v>
      </c>
      <c r="I253" s="121">
        <v>880</v>
      </c>
      <c r="J253" s="121">
        <f>VLOOKUP(A253,CENIK!$A$2:$F$191,6,FALSE)</f>
        <v>0</v>
      </c>
      <c r="K253" s="121">
        <f t="shared" si="5"/>
        <v>0</v>
      </c>
    </row>
    <row r="254" spans="1:11" ht="45" x14ac:dyDescent="0.25">
      <c r="A254" s="139">
        <v>4121</v>
      </c>
      <c r="B254" s="139">
        <v>427</v>
      </c>
      <c r="C254" s="102" t="s">
        <v>4252</v>
      </c>
      <c r="D254" s="658" t="s">
        <v>256</v>
      </c>
      <c r="E254" s="658" t="s">
        <v>85</v>
      </c>
      <c r="F254" s="658" t="s">
        <v>86</v>
      </c>
      <c r="G254" s="658" t="s">
        <v>986</v>
      </c>
      <c r="H254" s="85" t="s">
        <v>24</v>
      </c>
      <c r="I254" s="121">
        <v>2</v>
      </c>
      <c r="J254" s="121">
        <f>VLOOKUP(A254,CENIK!$A$2:$F$191,6,FALSE)</f>
        <v>0</v>
      </c>
      <c r="K254" s="121">
        <f t="shared" si="5"/>
        <v>0</v>
      </c>
    </row>
    <row r="255" spans="1:11" ht="45" x14ac:dyDescent="0.25">
      <c r="A255" s="139">
        <v>4201</v>
      </c>
      <c r="B255" s="139">
        <v>427</v>
      </c>
      <c r="C255" s="102" t="s">
        <v>4253</v>
      </c>
      <c r="D255" s="658" t="s">
        <v>256</v>
      </c>
      <c r="E255" s="658" t="s">
        <v>85</v>
      </c>
      <c r="F255" s="658" t="s">
        <v>98</v>
      </c>
      <c r="G255" s="658" t="s">
        <v>99</v>
      </c>
      <c r="H255" s="85" t="s">
        <v>33</v>
      </c>
      <c r="I255" s="121">
        <v>160</v>
      </c>
      <c r="J255" s="121">
        <f>VLOOKUP(A255,CENIK!$A$2:$F$191,6,FALSE)</f>
        <v>0</v>
      </c>
      <c r="K255" s="121">
        <f t="shared" si="5"/>
        <v>0</v>
      </c>
    </row>
    <row r="256" spans="1:11" ht="30" x14ac:dyDescent="0.25">
      <c r="A256" s="139">
        <v>4202</v>
      </c>
      <c r="B256" s="139">
        <v>427</v>
      </c>
      <c r="C256" s="102" t="s">
        <v>4254</v>
      </c>
      <c r="D256" s="658" t="s">
        <v>256</v>
      </c>
      <c r="E256" s="658" t="s">
        <v>85</v>
      </c>
      <c r="F256" s="658" t="s">
        <v>98</v>
      </c>
      <c r="G256" s="658" t="s">
        <v>100</v>
      </c>
      <c r="H256" s="85" t="s">
        <v>33</v>
      </c>
      <c r="I256" s="121">
        <v>160</v>
      </c>
      <c r="J256" s="121">
        <f>VLOOKUP(A256,CENIK!$A$2:$F$191,6,FALSE)</f>
        <v>0</v>
      </c>
      <c r="K256" s="121">
        <f t="shared" si="5"/>
        <v>0</v>
      </c>
    </row>
    <row r="257" spans="1:11" ht="75" x14ac:dyDescent="0.25">
      <c r="A257" s="139">
        <v>4203</v>
      </c>
      <c r="B257" s="139">
        <v>427</v>
      </c>
      <c r="C257" s="102" t="s">
        <v>4255</v>
      </c>
      <c r="D257" s="658" t="s">
        <v>256</v>
      </c>
      <c r="E257" s="658" t="s">
        <v>85</v>
      </c>
      <c r="F257" s="658" t="s">
        <v>98</v>
      </c>
      <c r="G257" s="658" t="s">
        <v>101</v>
      </c>
      <c r="H257" s="85" t="s">
        <v>24</v>
      </c>
      <c r="I257" s="121">
        <v>26</v>
      </c>
      <c r="J257" s="121">
        <f>VLOOKUP(A257,CENIK!$A$2:$F$191,6,FALSE)</f>
        <v>0</v>
      </c>
      <c r="K257" s="121">
        <f t="shared" si="5"/>
        <v>0</v>
      </c>
    </row>
    <row r="258" spans="1:11" ht="60" x14ac:dyDescent="0.25">
      <c r="A258" s="139">
        <v>4204</v>
      </c>
      <c r="B258" s="139">
        <v>427</v>
      </c>
      <c r="C258" s="102" t="s">
        <v>4256</v>
      </c>
      <c r="D258" s="658" t="s">
        <v>256</v>
      </c>
      <c r="E258" s="658" t="s">
        <v>85</v>
      </c>
      <c r="F258" s="658" t="s">
        <v>98</v>
      </c>
      <c r="G258" s="658" t="s">
        <v>102</v>
      </c>
      <c r="H258" s="85" t="s">
        <v>24</v>
      </c>
      <c r="I258" s="121">
        <v>129</v>
      </c>
      <c r="J258" s="121">
        <f>VLOOKUP(A258,CENIK!$A$2:$F$191,6,FALSE)</f>
        <v>0</v>
      </c>
      <c r="K258" s="121">
        <f t="shared" si="5"/>
        <v>0</v>
      </c>
    </row>
    <row r="259" spans="1:11" ht="60" x14ac:dyDescent="0.25">
      <c r="A259" s="139">
        <v>4205</v>
      </c>
      <c r="B259" s="139">
        <v>427</v>
      </c>
      <c r="C259" s="102" t="s">
        <v>4257</v>
      </c>
      <c r="D259" s="658" t="s">
        <v>256</v>
      </c>
      <c r="E259" s="658" t="s">
        <v>85</v>
      </c>
      <c r="F259" s="658" t="s">
        <v>98</v>
      </c>
      <c r="G259" s="658" t="s">
        <v>103</v>
      </c>
      <c r="H259" s="85" t="s">
        <v>33</v>
      </c>
      <c r="I259" s="121">
        <v>657</v>
      </c>
      <c r="J259" s="121">
        <f>VLOOKUP(A259,CENIK!$A$2:$F$191,6,FALSE)</f>
        <v>0</v>
      </c>
      <c r="K259" s="121">
        <f t="shared" si="5"/>
        <v>0</v>
      </c>
    </row>
    <row r="260" spans="1:11" ht="60" x14ac:dyDescent="0.25">
      <c r="A260" s="139">
        <v>4207</v>
      </c>
      <c r="B260" s="139">
        <v>427</v>
      </c>
      <c r="C260" s="102" t="s">
        <v>4258</v>
      </c>
      <c r="D260" s="658" t="s">
        <v>256</v>
      </c>
      <c r="E260" s="658" t="s">
        <v>85</v>
      </c>
      <c r="F260" s="658" t="s">
        <v>98</v>
      </c>
      <c r="G260" s="658" t="s">
        <v>990</v>
      </c>
      <c r="H260" s="85" t="s">
        <v>24</v>
      </c>
      <c r="I260" s="121">
        <v>718</v>
      </c>
      <c r="J260" s="121">
        <f>VLOOKUP(A260,CENIK!$A$2:$F$191,6,FALSE)</f>
        <v>0</v>
      </c>
      <c r="K260" s="121">
        <f t="shared" si="5"/>
        <v>0</v>
      </c>
    </row>
    <row r="261" spans="1:11" ht="75" x14ac:dyDescent="0.25">
      <c r="A261" s="139">
        <v>5202</v>
      </c>
      <c r="B261" s="139">
        <v>427</v>
      </c>
      <c r="C261" s="102" t="s">
        <v>4259</v>
      </c>
      <c r="D261" s="658" t="s">
        <v>256</v>
      </c>
      <c r="E261" s="658" t="s">
        <v>106</v>
      </c>
      <c r="F261" s="658" t="s">
        <v>116</v>
      </c>
      <c r="G261" s="658" t="s">
        <v>117</v>
      </c>
      <c r="H261" s="85" t="s">
        <v>14</v>
      </c>
      <c r="I261" s="121">
        <v>4</v>
      </c>
      <c r="J261" s="121">
        <f>VLOOKUP(A261,CENIK!$A$2:$F$191,6,FALSE)</f>
        <v>0</v>
      </c>
      <c r="K261" s="121">
        <f t="shared" si="5"/>
        <v>0</v>
      </c>
    </row>
    <row r="262" spans="1:11" ht="135" x14ac:dyDescent="0.25">
      <c r="A262" s="139">
        <v>6101</v>
      </c>
      <c r="B262" s="139">
        <v>427</v>
      </c>
      <c r="C262" s="102" t="s">
        <v>4260</v>
      </c>
      <c r="D262" s="658" t="s">
        <v>256</v>
      </c>
      <c r="E262" s="658" t="s">
        <v>128</v>
      </c>
      <c r="F262" s="658" t="s">
        <v>129</v>
      </c>
      <c r="G262" s="658" t="s">
        <v>6304</v>
      </c>
      <c r="H262" s="85" t="s">
        <v>10</v>
      </c>
      <c r="I262" s="121">
        <v>173.2</v>
      </c>
      <c r="J262" s="121">
        <f>VLOOKUP(A262,CENIK!$A$2:$F$191,6,FALSE)</f>
        <v>0</v>
      </c>
      <c r="K262" s="121">
        <f t="shared" si="5"/>
        <v>0</v>
      </c>
    </row>
    <row r="263" spans="1:11" ht="120" x14ac:dyDescent="0.25">
      <c r="A263" s="139">
        <v>6202</v>
      </c>
      <c r="B263" s="139">
        <v>427</v>
      </c>
      <c r="C263" s="102" t="s">
        <v>4261</v>
      </c>
      <c r="D263" s="658" t="s">
        <v>256</v>
      </c>
      <c r="E263" s="658" t="s">
        <v>128</v>
      </c>
      <c r="F263" s="658" t="s">
        <v>132</v>
      </c>
      <c r="G263" s="658" t="s">
        <v>991</v>
      </c>
      <c r="H263" s="85" t="s">
        <v>6</v>
      </c>
      <c r="I263" s="121">
        <v>2</v>
      </c>
      <c r="J263" s="121">
        <f>VLOOKUP(A263,CENIK!$A$2:$F$191,6,FALSE)</f>
        <v>0</v>
      </c>
      <c r="K263" s="121">
        <f t="shared" si="5"/>
        <v>0</v>
      </c>
    </row>
    <row r="264" spans="1:11" ht="120" x14ac:dyDescent="0.25">
      <c r="A264" s="139">
        <v>6204</v>
      </c>
      <c r="B264" s="139">
        <v>427</v>
      </c>
      <c r="C264" s="102" t="s">
        <v>4262</v>
      </c>
      <c r="D264" s="658" t="s">
        <v>256</v>
      </c>
      <c r="E264" s="658" t="s">
        <v>128</v>
      </c>
      <c r="F264" s="658" t="s">
        <v>132</v>
      </c>
      <c r="G264" s="658" t="s">
        <v>993</v>
      </c>
      <c r="H264" s="85" t="s">
        <v>6</v>
      </c>
      <c r="I264" s="121">
        <v>4</v>
      </c>
      <c r="J264" s="121">
        <f>VLOOKUP(A264,CENIK!$A$2:$F$191,6,FALSE)</f>
        <v>0</v>
      </c>
      <c r="K264" s="121">
        <f t="shared" si="5"/>
        <v>0</v>
      </c>
    </row>
    <row r="265" spans="1:11" ht="120" x14ac:dyDescent="0.25">
      <c r="A265" s="139">
        <v>6253</v>
      </c>
      <c r="B265" s="139">
        <v>427</v>
      </c>
      <c r="C265" s="102" t="s">
        <v>4263</v>
      </c>
      <c r="D265" s="658" t="s">
        <v>256</v>
      </c>
      <c r="E265" s="658" t="s">
        <v>128</v>
      </c>
      <c r="F265" s="658" t="s">
        <v>132</v>
      </c>
      <c r="G265" s="658" t="s">
        <v>1004</v>
      </c>
      <c r="H265" s="85" t="s">
        <v>6</v>
      </c>
      <c r="I265" s="121">
        <v>6</v>
      </c>
      <c r="J265" s="121">
        <f>VLOOKUP(A265,CENIK!$A$2:$F$191,6,FALSE)</f>
        <v>0</v>
      </c>
      <c r="K265" s="121">
        <f t="shared" si="5"/>
        <v>0</v>
      </c>
    </row>
    <row r="266" spans="1:11" ht="45" x14ac:dyDescent="0.25">
      <c r="A266" s="139">
        <v>6255</v>
      </c>
      <c r="B266" s="139">
        <v>427</v>
      </c>
      <c r="C266" s="102" t="s">
        <v>4264</v>
      </c>
      <c r="D266" s="658" t="s">
        <v>256</v>
      </c>
      <c r="E266" s="658" t="s">
        <v>128</v>
      </c>
      <c r="F266" s="658" t="s">
        <v>132</v>
      </c>
      <c r="G266" s="658" t="s">
        <v>135</v>
      </c>
      <c r="H266" s="85" t="s">
        <v>6</v>
      </c>
      <c r="I266" s="121">
        <v>1</v>
      </c>
      <c r="J266" s="121">
        <f>VLOOKUP(A266,CENIK!$A$2:$F$191,6,FALSE)</f>
        <v>0</v>
      </c>
      <c r="K266" s="121">
        <f t="shared" si="5"/>
        <v>0</v>
      </c>
    </row>
    <row r="267" spans="1:11" ht="30" x14ac:dyDescent="0.25">
      <c r="A267" s="139">
        <v>6257</v>
      </c>
      <c r="B267" s="139">
        <v>427</v>
      </c>
      <c r="C267" s="102" t="s">
        <v>4265</v>
      </c>
      <c r="D267" s="658" t="s">
        <v>256</v>
      </c>
      <c r="E267" s="658" t="s">
        <v>128</v>
      </c>
      <c r="F267" s="658" t="s">
        <v>132</v>
      </c>
      <c r="G267" s="658" t="s">
        <v>136</v>
      </c>
      <c r="H267" s="85" t="s">
        <v>6</v>
      </c>
      <c r="I267" s="121">
        <v>1</v>
      </c>
      <c r="J267" s="121">
        <f>VLOOKUP(A267,CENIK!$A$2:$F$191,6,FALSE)</f>
        <v>0</v>
      </c>
      <c r="K267" s="121">
        <f t="shared" si="5"/>
        <v>0</v>
      </c>
    </row>
    <row r="268" spans="1:11" ht="345" x14ac:dyDescent="0.25">
      <c r="A268" s="139">
        <v>6301</v>
      </c>
      <c r="B268" s="139">
        <v>427</v>
      </c>
      <c r="C268" s="102" t="s">
        <v>4266</v>
      </c>
      <c r="D268" s="658" t="s">
        <v>256</v>
      </c>
      <c r="E268" s="658" t="s">
        <v>128</v>
      </c>
      <c r="F268" s="658" t="s">
        <v>140</v>
      </c>
      <c r="G268" s="658" t="s">
        <v>1005</v>
      </c>
      <c r="H268" s="85" t="s">
        <v>6</v>
      </c>
      <c r="I268" s="121">
        <v>7</v>
      </c>
      <c r="J268" s="121">
        <f>VLOOKUP(A268,CENIK!$A$2:$F$191,6,FALSE)</f>
        <v>0</v>
      </c>
      <c r="K268" s="121">
        <f t="shared" si="5"/>
        <v>0</v>
      </c>
    </row>
    <row r="269" spans="1:11" ht="120" x14ac:dyDescent="0.25">
      <c r="A269" s="139">
        <v>6305</v>
      </c>
      <c r="B269" s="139">
        <v>427</v>
      </c>
      <c r="C269" s="102" t="s">
        <v>4267</v>
      </c>
      <c r="D269" s="658" t="s">
        <v>256</v>
      </c>
      <c r="E269" s="658" t="s">
        <v>128</v>
      </c>
      <c r="F269" s="658" t="s">
        <v>140</v>
      </c>
      <c r="G269" s="658" t="s">
        <v>143</v>
      </c>
      <c r="H269" s="85" t="s">
        <v>6</v>
      </c>
      <c r="I269" s="121">
        <v>7</v>
      </c>
      <c r="J269" s="121">
        <f>VLOOKUP(A269,CENIK!$A$2:$F$191,6,FALSE)</f>
        <v>0</v>
      </c>
      <c r="K269" s="121">
        <f t="shared" si="5"/>
        <v>0</v>
      </c>
    </row>
    <row r="270" spans="1:11" ht="30" x14ac:dyDescent="0.25">
      <c r="A270" s="139">
        <v>6401</v>
      </c>
      <c r="B270" s="139">
        <v>427</v>
      </c>
      <c r="C270" s="102" t="s">
        <v>4268</v>
      </c>
      <c r="D270" s="658" t="s">
        <v>256</v>
      </c>
      <c r="E270" s="658" t="s">
        <v>128</v>
      </c>
      <c r="F270" s="658" t="s">
        <v>144</v>
      </c>
      <c r="G270" s="658" t="s">
        <v>145</v>
      </c>
      <c r="H270" s="85" t="s">
        <v>10</v>
      </c>
      <c r="I270" s="121">
        <v>173.2</v>
      </c>
      <c r="J270" s="121">
        <f>VLOOKUP(A270,CENIK!$A$2:$F$191,6,FALSE)</f>
        <v>0</v>
      </c>
      <c r="K270" s="121">
        <f t="shared" si="5"/>
        <v>0</v>
      </c>
    </row>
    <row r="271" spans="1:11" ht="30" x14ac:dyDescent="0.25">
      <c r="A271" s="139">
        <v>6402</v>
      </c>
      <c r="B271" s="139">
        <v>427</v>
      </c>
      <c r="C271" s="102" t="s">
        <v>4269</v>
      </c>
      <c r="D271" s="658" t="s">
        <v>256</v>
      </c>
      <c r="E271" s="658" t="s">
        <v>128</v>
      </c>
      <c r="F271" s="658" t="s">
        <v>144</v>
      </c>
      <c r="G271" s="658" t="s">
        <v>340</v>
      </c>
      <c r="H271" s="85" t="s">
        <v>10</v>
      </c>
      <c r="I271" s="121">
        <v>173.2</v>
      </c>
      <c r="J271" s="121">
        <f>VLOOKUP(A271,CENIK!$A$2:$F$191,6,FALSE)</f>
        <v>0</v>
      </c>
      <c r="K271" s="121">
        <f t="shared" si="5"/>
        <v>0</v>
      </c>
    </row>
    <row r="272" spans="1:11" ht="60" x14ac:dyDescent="0.25">
      <c r="A272" s="139">
        <v>6405</v>
      </c>
      <c r="B272" s="139">
        <v>427</v>
      </c>
      <c r="C272" s="102" t="s">
        <v>4270</v>
      </c>
      <c r="D272" s="658" t="s">
        <v>256</v>
      </c>
      <c r="E272" s="658" t="s">
        <v>128</v>
      </c>
      <c r="F272" s="658" t="s">
        <v>144</v>
      </c>
      <c r="G272" s="658" t="s">
        <v>146</v>
      </c>
      <c r="H272" s="85" t="s">
        <v>10</v>
      </c>
      <c r="I272" s="121">
        <v>173.2</v>
      </c>
      <c r="J272" s="121">
        <f>VLOOKUP(A272,CENIK!$A$2:$F$191,6,FALSE)</f>
        <v>0</v>
      </c>
      <c r="K272" s="121">
        <f t="shared" si="5"/>
        <v>0</v>
      </c>
    </row>
    <row r="273" spans="1:11" ht="45" x14ac:dyDescent="0.25">
      <c r="A273" s="139">
        <v>6504</v>
      </c>
      <c r="B273" s="139">
        <v>427</v>
      </c>
      <c r="C273" s="102" t="s">
        <v>4271</v>
      </c>
      <c r="D273" s="658" t="s">
        <v>256</v>
      </c>
      <c r="E273" s="658" t="s">
        <v>128</v>
      </c>
      <c r="F273" s="658" t="s">
        <v>147</v>
      </c>
      <c r="G273" s="658" t="s">
        <v>1010</v>
      </c>
      <c r="H273" s="85" t="s">
        <v>6</v>
      </c>
      <c r="I273" s="121">
        <v>1</v>
      </c>
      <c r="J273" s="121">
        <f>VLOOKUP(A273,CENIK!$A$2:$F$191,6,FALSE)</f>
        <v>0</v>
      </c>
      <c r="K273" s="121">
        <f t="shared" si="5"/>
        <v>0</v>
      </c>
    </row>
    <row r="274" spans="1:11" ht="45" x14ac:dyDescent="0.25">
      <c r="A274" s="139">
        <v>6505</v>
      </c>
      <c r="B274" s="139">
        <v>427</v>
      </c>
      <c r="C274" s="102" t="s">
        <v>4272</v>
      </c>
      <c r="D274" s="658" t="s">
        <v>256</v>
      </c>
      <c r="E274" s="658" t="s">
        <v>128</v>
      </c>
      <c r="F274" s="658" t="s">
        <v>147</v>
      </c>
      <c r="G274" s="658" t="s">
        <v>1011</v>
      </c>
      <c r="H274" s="85" t="s">
        <v>6</v>
      </c>
      <c r="I274" s="121">
        <v>3</v>
      </c>
      <c r="J274" s="121">
        <f>VLOOKUP(A274,CENIK!$A$2:$F$191,6,FALSE)</f>
        <v>0</v>
      </c>
      <c r="K274" s="121">
        <f t="shared" si="5"/>
        <v>0</v>
      </c>
    </row>
    <row r="275" spans="1:11" ht="60" x14ac:dyDescent="0.25">
      <c r="A275" s="139">
        <v>1201</v>
      </c>
      <c r="B275" s="139">
        <v>430</v>
      </c>
      <c r="C275" s="102" t="s">
        <v>4171</v>
      </c>
      <c r="D275" s="658" t="s">
        <v>257</v>
      </c>
      <c r="E275" s="658" t="s">
        <v>7</v>
      </c>
      <c r="F275" s="658" t="s">
        <v>8</v>
      </c>
      <c r="G275" s="658" t="s">
        <v>9</v>
      </c>
      <c r="H275" s="85" t="s">
        <v>10</v>
      </c>
      <c r="I275" s="121">
        <v>160.30000000000001</v>
      </c>
      <c r="J275" s="121">
        <f>VLOOKUP(A275,CENIK!$A$2:$F$191,6,FALSE)</f>
        <v>0</v>
      </c>
      <c r="K275" s="121">
        <f t="shared" si="5"/>
        <v>0</v>
      </c>
    </row>
    <row r="276" spans="1:11" ht="45" x14ac:dyDescent="0.25">
      <c r="A276" s="139">
        <v>1202</v>
      </c>
      <c r="B276" s="139">
        <v>430</v>
      </c>
      <c r="C276" s="102" t="s">
        <v>4172</v>
      </c>
      <c r="D276" s="658" t="s">
        <v>257</v>
      </c>
      <c r="E276" s="658" t="s">
        <v>7</v>
      </c>
      <c r="F276" s="658" t="s">
        <v>8</v>
      </c>
      <c r="G276" s="658" t="s">
        <v>11</v>
      </c>
      <c r="H276" s="85" t="s">
        <v>12</v>
      </c>
      <c r="I276" s="121">
        <v>5</v>
      </c>
      <c r="J276" s="121">
        <f>VLOOKUP(A276,CENIK!$A$2:$F$191,6,FALSE)</f>
        <v>0</v>
      </c>
      <c r="K276" s="121">
        <f t="shared" si="5"/>
        <v>0</v>
      </c>
    </row>
    <row r="277" spans="1:11" ht="60" x14ac:dyDescent="0.25">
      <c r="A277" s="139">
        <v>1205</v>
      </c>
      <c r="B277" s="139">
        <v>430</v>
      </c>
      <c r="C277" s="102" t="s">
        <v>4174</v>
      </c>
      <c r="D277" s="658" t="s">
        <v>257</v>
      </c>
      <c r="E277" s="658" t="s">
        <v>7</v>
      </c>
      <c r="F277" s="658" t="s">
        <v>8</v>
      </c>
      <c r="G277" s="658" t="s">
        <v>942</v>
      </c>
      <c r="H277" s="85" t="s">
        <v>14</v>
      </c>
      <c r="I277" s="121">
        <v>1</v>
      </c>
      <c r="J277" s="121">
        <f>VLOOKUP(A277,CENIK!$A$2:$F$191,6,FALSE)</f>
        <v>0</v>
      </c>
      <c r="K277" s="121">
        <f t="shared" si="5"/>
        <v>0</v>
      </c>
    </row>
    <row r="278" spans="1:11" ht="60" x14ac:dyDescent="0.25">
      <c r="A278" s="139">
        <v>1206</v>
      </c>
      <c r="B278" s="139">
        <v>430</v>
      </c>
      <c r="C278" s="102" t="s">
        <v>4273</v>
      </c>
      <c r="D278" s="658" t="s">
        <v>257</v>
      </c>
      <c r="E278" s="658" t="s">
        <v>7</v>
      </c>
      <c r="F278" s="658" t="s">
        <v>8</v>
      </c>
      <c r="G278" s="658" t="s">
        <v>943</v>
      </c>
      <c r="H278" s="85" t="s">
        <v>14</v>
      </c>
      <c r="I278" s="121">
        <v>1</v>
      </c>
      <c r="J278" s="121">
        <f>VLOOKUP(A278,CENIK!$A$2:$F$191,6,FALSE)</f>
        <v>0</v>
      </c>
      <c r="K278" s="121">
        <f t="shared" si="5"/>
        <v>0</v>
      </c>
    </row>
    <row r="279" spans="1:11" ht="75" x14ac:dyDescent="0.25">
      <c r="A279" s="139">
        <v>1207</v>
      </c>
      <c r="B279" s="139">
        <v>430</v>
      </c>
      <c r="C279" s="102" t="s">
        <v>4175</v>
      </c>
      <c r="D279" s="658" t="s">
        <v>257</v>
      </c>
      <c r="E279" s="658" t="s">
        <v>7</v>
      </c>
      <c r="F279" s="658" t="s">
        <v>8</v>
      </c>
      <c r="G279" s="658" t="s">
        <v>944</v>
      </c>
      <c r="H279" s="85" t="s">
        <v>14</v>
      </c>
      <c r="I279" s="121">
        <v>1</v>
      </c>
      <c r="J279" s="121">
        <f>VLOOKUP(A279,CENIK!$A$2:$F$191,6,FALSE)</f>
        <v>0</v>
      </c>
      <c r="K279" s="121">
        <f t="shared" si="5"/>
        <v>0</v>
      </c>
    </row>
    <row r="280" spans="1:11" ht="75" x14ac:dyDescent="0.25">
      <c r="A280" s="139">
        <v>1211</v>
      </c>
      <c r="B280" s="139">
        <v>430</v>
      </c>
      <c r="C280" s="102" t="s">
        <v>4176</v>
      </c>
      <c r="D280" s="658" t="s">
        <v>257</v>
      </c>
      <c r="E280" s="658" t="s">
        <v>7</v>
      </c>
      <c r="F280" s="658" t="s">
        <v>8</v>
      </c>
      <c r="G280" s="658" t="s">
        <v>948</v>
      </c>
      <c r="H280" s="85" t="s">
        <v>14</v>
      </c>
      <c r="I280" s="121">
        <v>2</v>
      </c>
      <c r="J280" s="121">
        <f>VLOOKUP(A280,CENIK!$A$2:$F$191,6,FALSE)</f>
        <v>0</v>
      </c>
      <c r="K280" s="121">
        <f t="shared" si="5"/>
        <v>0</v>
      </c>
    </row>
    <row r="281" spans="1:11" ht="60" x14ac:dyDescent="0.25">
      <c r="A281" s="139">
        <v>1212</v>
      </c>
      <c r="B281" s="139">
        <v>430</v>
      </c>
      <c r="C281" s="102" t="s">
        <v>4274</v>
      </c>
      <c r="D281" s="658" t="s">
        <v>257</v>
      </c>
      <c r="E281" s="658" t="s">
        <v>7</v>
      </c>
      <c r="F281" s="658" t="s">
        <v>8</v>
      </c>
      <c r="G281" s="658" t="s">
        <v>949</v>
      </c>
      <c r="H281" s="85" t="s">
        <v>14</v>
      </c>
      <c r="I281" s="121">
        <v>1</v>
      </c>
      <c r="J281" s="121">
        <f>VLOOKUP(A281,CENIK!$A$2:$F$191,6,FALSE)</f>
        <v>0</v>
      </c>
      <c r="K281" s="121">
        <f t="shared" si="5"/>
        <v>0</v>
      </c>
    </row>
    <row r="282" spans="1:11" ht="60" x14ac:dyDescent="0.25">
      <c r="A282" s="139">
        <v>1213</v>
      </c>
      <c r="B282" s="139">
        <v>430</v>
      </c>
      <c r="C282" s="102" t="s">
        <v>4177</v>
      </c>
      <c r="D282" s="658" t="s">
        <v>257</v>
      </c>
      <c r="E282" s="658" t="s">
        <v>7</v>
      </c>
      <c r="F282" s="658" t="s">
        <v>8</v>
      </c>
      <c r="G282" s="658" t="s">
        <v>950</v>
      </c>
      <c r="H282" s="85" t="s">
        <v>14</v>
      </c>
      <c r="I282" s="121">
        <v>1</v>
      </c>
      <c r="J282" s="121">
        <f>VLOOKUP(A282,CENIK!$A$2:$F$191,6,FALSE)</f>
        <v>0</v>
      </c>
      <c r="K282" s="121">
        <f t="shared" si="5"/>
        <v>0</v>
      </c>
    </row>
    <row r="283" spans="1:11" ht="45" x14ac:dyDescent="0.25">
      <c r="A283" s="139">
        <v>1301</v>
      </c>
      <c r="B283" s="139">
        <v>430</v>
      </c>
      <c r="C283" s="102" t="s">
        <v>4178</v>
      </c>
      <c r="D283" s="658" t="s">
        <v>257</v>
      </c>
      <c r="E283" s="658" t="s">
        <v>7</v>
      </c>
      <c r="F283" s="658" t="s">
        <v>16</v>
      </c>
      <c r="G283" s="658" t="s">
        <v>17</v>
      </c>
      <c r="H283" s="85" t="s">
        <v>10</v>
      </c>
      <c r="I283" s="121">
        <v>160.30000000000001</v>
      </c>
      <c r="J283" s="121">
        <f>VLOOKUP(A283,CENIK!$A$2:$F$191,6,FALSE)</f>
        <v>0</v>
      </c>
      <c r="K283" s="121">
        <f t="shared" si="5"/>
        <v>0</v>
      </c>
    </row>
    <row r="284" spans="1:11" ht="150" x14ac:dyDescent="0.25">
      <c r="A284" s="139">
        <v>1302</v>
      </c>
      <c r="B284" s="139">
        <v>430</v>
      </c>
      <c r="C284" s="102" t="s">
        <v>4179</v>
      </c>
      <c r="D284" s="658" t="s">
        <v>257</v>
      </c>
      <c r="E284" s="658" t="s">
        <v>7</v>
      </c>
      <c r="F284" s="658" t="s">
        <v>16</v>
      </c>
      <c r="G284" s="658" t="s">
        <v>952</v>
      </c>
      <c r="H284" s="85" t="s">
        <v>10</v>
      </c>
      <c r="I284" s="121">
        <v>160.30000000000001</v>
      </c>
      <c r="J284" s="121">
        <f>VLOOKUP(A284,CENIK!$A$2:$F$191,6,FALSE)</f>
        <v>0</v>
      </c>
      <c r="K284" s="121">
        <f t="shared" si="5"/>
        <v>0</v>
      </c>
    </row>
    <row r="285" spans="1:11" ht="30" x14ac:dyDescent="0.25">
      <c r="A285" s="139">
        <v>1401</v>
      </c>
      <c r="B285" s="139">
        <v>430</v>
      </c>
      <c r="C285" s="102" t="s">
        <v>4181</v>
      </c>
      <c r="D285" s="658" t="s">
        <v>257</v>
      </c>
      <c r="E285" s="658" t="s">
        <v>7</v>
      </c>
      <c r="F285" s="658" t="s">
        <v>27</v>
      </c>
      <c r="G285" s="658" t="s">
        <v>955</v>
      </c>
      <c r="H285" s="85" t="s">
        <v>22</v>
      </c>
      <c r="I285" s="121">
        <v>2</v>
      </c>
      <c r="J285" s="121">
        <f>VLOOKUP(A285,CENIK!$A$2:$F$191,6,FALSE)</f>
        <v>0</v>
      </c>
      <c r="K285" s="121">
        <f t="shared" si="5"/>
        <v>0</v>
      </c>
    </row>
    <row r="286" spans="1:11" ht="30" x14ac:dyDescent="0.25">
      <c r="A286" s="139">
        <v>1402</v>
      </c>
      <c r="B286" s="139">
        <v>430</v>
      </c>
      <c r="C286" s="102" t="s">
        <v>4182</v>
      </c>
      <c r="D286" s="658" t="s">
        <v>257</v>
      </c>
      <c r="E286" s="658" t="s">
        <v>7</v>
      </c>
      <c r="F286" s="658" t="s">
        <v>27</v>
      </c>
      <c r="G286" s="658" t="s">
        <v>956</v>
      </c>
      <c r="H286" s="85" t="s">
        <v>22</v>
      </c>
      <c r="I286" s="121">
        <v>12</v>
      </c>
      <c r="J286" s="121">
        <f>VLOOKUP(A286,CENIK!$A$2:$F$191,6,FALSE)</f>
        <v>0</v>
      </c>
      <c r="K286" s="121">
        <f t="shared" si="5"/>
        <v>0</v>
      </c>
    </row>
    <row r="287" spans="1:11" ht="30" x14ac:dyDescent="0.25">
      <c r="A287" s="139">
        <v>1403</v>
      </c>
      <c r="B287" s="139">
        <v>430</v>
      </c>
      <c r="C287" s="102" t="s">
        <v>4183</v>
      </c>
      <c r="D287" s="658" t="s">
        <v>257</v>
      </c>
      <c r="E287" s="658" t="s">
        <v>7</v>
      </c>
      <c r="F287" s="658" t="s">
        <v>27</v>
      </c>
      <c r="G287" s="658" t="s">
        <v>957</v>
      </c>
      <c r="H287" s="85" t="s">
        <v>22</v>
      </c>
      <c r="I287" s="121">
        <v>2</v>
      </c>
      <c r="J287" s="121">
        <f>VLOOKUP(A287,CENIK!$A$2:$F$191,6,FALSE)</f>
        <v>0</v>
      </c>
      <c r="K287" s="121">
        <f t="shared" ref="K287:K350" si="6">ROUND(J287*I287,2)</f>
        <v>0</v>
      </c>
    </row>
    <row r="288" spans="1:11" ht="45" x14ac:dyDescent="0.25">
      <c r="A288" s="139">
        <v>12308</v>
      </c>
      <c r="B288" s="139">
        <v>430</v>
      </c>
      <c r="C288" s="102" t="s">
        <v>4184</v>
      </c>
      <c r="D288" s="658" t="s">
        <v>257</v>
      </c>
      <c r="E288" s="658" t="s">
        <v>30</v>
      </c>
      <c r="F288" s="658" t="s">
        <v>31</v>
      </c>
      <c r="G288" s="658" t="s">
        <v>32</v>
      </c>
      <c r="H288" s="85" t="s">
        <v>33</v>
      </c>
      <c r="I288" s="121">
        <v>555</v>
      </c>
      <c r="J288" s="121">
        <f>VLOOKUP(A288,CENIK!$A$2:$F$191,6,FALSE)</f>
        <v>0</v>
      </c>
      <c r="K288" s="121">
        <f t="shared" si="6"/>
        <v>0</v>
      </c>
    </row>
    <row r="289" spans="1:11" ht="30" x14ac:dyDescent="0.25">
      <c r="A289" s="139">
        <v>12327</v>
      </c>
      <c r="B289" s="139">
        <v>430</v>
      </c>
      <c r="C289" s="102" t="s">
        <v>4275</v>
      </c>
      <c r="D289" s="658" t="s">
        <v>257</v>
      </c>
      <c r="E289" s="658" t="s">
        <v>30</v>
      </c>
      <c r="F289" s="658" t="s">
        <v>31</v>
      </c>
      <c r="G289" s="658" t="s">
        <v>36</v>
      </c>
      <c r="H289" s="85" t="s">
        <v>10</v>
      </c>
      <c r="I289" s="121">
        <v>170</v>
      </c>
      <c r="J289" s="121">
        <f>VLOOKUP(A289,CENIK!$A$2:$F$191,6,FALSE)</f>
        <v>0</v>
      </c>
      <c r="K289" s="121">
        <f t="shared" si="6"/>
        <v>0</v>
      </c>
    </row>
    <row r="290" spans="1:11" ht="45" x14ac:dyDescent="0.25">
      <c r="A290" s="139">
        <v>12331</v>
      </c>
      <c r="B290" s="139">
        <v>430</v>
      </c>
      <c r="C290" s="102" t="s">
        <v>4276</v>
      </c>
      <c r="D290" s="658" t="s">
        <v>257</v>
      </c>
      <c r="E290" s="658" t="s">
        <v>30</v>
      </c>
      <c r="F290" s="658" t="s">
        <v>31</v>
      </c>
      <c r="G290" s="658" t="s">
        <v>38</v>
      </c>
      <c r="H290" s="85" t="s">
        <v>10</v>
      </c>
      <c r="I290" s="121">
        <v>55</v>
      </c>
      <c r="J290" s="121">
        <f>VLOOKUP(A290,CENIK!$A$2:$F$191,6,FALSE)</f>
        <v>0</v>
      </c>
      <c r="K290" s="121">
        <f t="shared" si="6"/>
        <v>0</v>
      </c>
    </row>
    <row r="291" spans="1:11" ht="60" x14ac:dyDescent="0.25">
      <c r="A291" s="139">
        <v>21106</v>
      </c>
      <c r="B291" s="139">
        <v>430</v>
      </c>
      <c r="C291" s="102" t="s">
        <v>4185</v>
      </c>
      <c r="D291" s="658" t="s">
        <v>257</v>
      </c>
      <c r="E291" s="658" t="s">
        <v>30</v>
      </c>
      <c r="F291" s="658" t="s">
        <v>31</v>
      </c>
      <c r="G291" s="658" t="s">
        <v>965</v>
      </c>
      <c r="H291" s="85" t="s">
        <v>24</v>
      </c>
      <c r="I291" s="121">
        <v>444</v>
      </c>
      <c r="J291" s="121">
        <f>VLOOKUP(A291,CENIK!$A$2:$F$191,6,FALSE)</f>
        <v>0</v>
      </c>
      <c r="K291" s="121">
        <f t="shared" si="6"/>
        <v>0</v>
      </c>
    </row>
    <row r="292" spans="1:11" ht="30" x14ac:dyDescent="0.25">
      <c r="A292" s="139">
        <v>22102</v>
      </c>
      <c r="B292" s="139">
        <v>430</v>
      </c>
      <c r="C292" s="102" t="s">
        <v>4186</v>
      </c>
      <c r="D292" s="658" t="s">
        <v>257</v>
      </c>
      <c r="E292" s="658" t="s">
        <v>30</v>
      </c>
      <c r="F292" s="658" t="s">
        <v>31</v>
      </c>
      <c r="G292" s="658" t="s">
        <v>42</v>
      </c>
      <c r="H292" s="85" t="s">
        <v>33</v>
      </c>
      <c r="I292" s="121">
        <v>555</v>
      </c>
      <c r="J292" s="121">
        <f>VLOOKUP(A292,CENIK!$A$2:$F$191,6,FALSE)</f>
        <v>0</v>
      </c>
      <c r="K292" s="121">
        <f t="shared" si="6"/>
        <v>0</v>
      </c>
    </row>
    <row r="293" spans="1:11" ht="30" x14ac:dyDescent="0.25">
      <c r="A293" s="139">
        <v>2208</v>
      </c>
      <c r="B293" s="139">
        <v>430</v>
      </c>
      <c r="C293" s="102" t="s">
        <v>4187</v>
      </c>
      <c r="D293" s="658" t="s">
        <v>257</v>
      </c>
      <c r="E293" s="658" t="s">
        <v>30</v>
      </c>
      <c r="F293" s="658" t="s">
        <v>43</v>
      </c>
      <c r="G293" s="658" t="s">
        <v>44</v>
      </c>
      <c r="H293" s="85" t="s">
        <v>33</v>
      </c>
      <c r="I293" s="121">
        <v>555</v>
      </c>
      <c r="J293" s="121">
        <f>VLOOKUP(A293,CENIK!$A$2:$F$191,6,FALSE)</f>
        <v>0</v>
      </c>
      <c r="K293" s="121">
        <f t="shared" si="6"/>
        <v>0</v>
      </c>
    </row>
    <row r="294" spans="1:11" ht="30" x14ac:dyDescent="0.25">
      <c r="A294" s="139">
        <v>22103</v>
      </c>
      <c r="B294" s="139">
        <v>430</v>
      </c>
      <c r="C294" s="102" t="s">
        <v>4188</v>
      </c>
      <c r="D294" s="658" t="s">
        <v>257</v>
      </c>
      <c r="E294" s="658" t="s">
        <v>30</v>
      </c>
      <c r="F294" s="658" t="s">
        <v>43</v>
      </c>
      <c r="G294" s="658" t="s">
        <v>48</v>
      </c>
      <c r="H294" s="85" t="s">
        <v>33</v>
      </c>
      <c r="I294" s="121">
        <v>555</v>
      </c>
      <c r="J294" s="121">
        <f>VLOOKUP(A294,CENIK!$A$2:$F$191,6,FALSE)</f>
        <v>0</v>
      </c>
      <c r="K294" s="121">
        <f t="shared" si="6"/>
        <v>0</v>
      </c>
    </row>
    <row r="295" spans="1:11" ht="30" x14ac:dyDescent="0.25">
      <c r="A295" s="139">
        <v>2224</v>
      </c>
      <c r="B295" s="139">
        <v>430</v>
      </c>
      <c r="C295" s="102" t="s">
        <v>4189</v>
      </c>
      <c r="D295" s="658" t="s">
        <v>257</v>
      </c>
      <c r="E295" s="658" t="s">
        <v>30</v>
      </c>
      <c r="F295" s="658" t="s">
        <v>43</v>
      </c>
      <c r="G295" s="658" t="s">
        <v>46</v>
      </c>
      <c r="H295" s="85" t="s">
        <v>12</v>
      </c>
      <c r="I295" s="121">
        <v>5</v>
      </c>
      <c r="J295" s="121">
        <f>VLOOKUP(A295,CENIK!$A$2:$F$191,6,FALSE)</f>
        <v>0</v>
      </c>
      <c r="K295" s="121">
        <f t="shared" si="6"/>
        <v>0</v>
      </c>
    </row>
    <row r="296" spans="1:11" ht="30" x14ac:dyDescent="0.25">
      <c r="A296" s="139">
        <v>2225</v>
      </c>
      <c r="B296" s="139">
        <v>430</v>
      </c>
      <c r="C296" s="102" t="s">
        <v>4190</v>
      </c>
      <c r="D296" s="658" t="s">
        <v>257</v>
      </c>
      <c r="E296" s="658" t="s">
        <v>30</v>
      </c>
      <c r="F296" s="658" t="s">
        <v>43</v>
      </c>
      <c r="G296" s="658" t="s">
        <v>47</v>
      </c>
      <c r="H296" s="85" t="s">
        <v>12</v>
      </c>
      <c r="I296" s="121">
        <v>5</v>
      </c>
      <c r="J296" s="121">
        <f>VLOOKUP(A296,CENIK!$A$2:$F$191,6,FALSE)</f>
        <v>0</v>
      </c>
      <c r="K296" s="121">
        <f t="shared" si="6"/>
        <v>0</v>
      </c>
    </row>
    <row r="297" spans="1:11" ht="30" x14ac:dyDescent="0.25">
      <c r="A297" s="139">
        <v>24405</v>
      </c>
      <c r="B297" s="139">
        <v>430</v>
      </c>
      <c r="C297" s="102" t="s">
        <v>4191</v>
      </c>
      <c r="D297" s="658" t="s">
        <v>257</v>
      </c>
      <c r="E297" s="658" t="s">
        <v>30</v>
      </c>
      <c r="F297" s="658" t="s">
        <v>43</v>
      </c>
      <c r="G297" s="658" t="s">
        <v>969</v>
      </c>
      <c r="H297" s="85" t="s">
        <v>24</v>
      </c>
      <c r="I297" s="121">
        <v>222</v>
      </c>
      <c r="J297" s="121">
        <f>VLOOKUP(A297,CENIK!$A$2:$F$191,6,FALSE)</f>
        <v>0</v>
      </c>
      <c r="K297" s="121">
        <f t="shared" si="6"/>
        <v>0</v>
      </c>
    </row>
    <row r="298" spans="1:11" ht="75" x14ac:dyDescent="0.25">
      <c r="A298" s="139">
        <v>31302</v>
      </c>
      <c r="B298" s="139">
        <v>430</v>
      </c>
      <c r="C298" s="102" t="s">
        <v>4192</v>
      </c>
      <c r="D298" s="658" t="s">
        <v>257</v>
      </c>
      <c r="E298" s="658" t="s">
        <v>30</v>
      </c>
      <c r="F298" s="658" t="s">
        <v>43</v>
      </c>
      <c r="G298" s="658" t="s">
        <v>971</v>
      </c>
      <c r="H298" s="85" t="s">
        <v>24</v>
      </c>
      <c r="I298" s="121">
        <v>167</v>
      </c>
      <c r="J298" s="121">
        <f>VLOOKUP(A298,CENIK!$A$2:$F$191,6,FALSE)</f>
        <v>0</v>
      </c>
      <c r="K298" s="121">
        <f t="shared" si="6"/>
        <v>0</v>
      </c>
    </row>
    <row r="299" spans="1:11" ht="30" x14ac:dyDescent="0.25">
      <c r="A299" s="139">
        <v>31604</v>
      </c>
      <c r="B299" s="139">
        <v>430</v>
      </c>
      <c r="C299" s="102" t="s">
        <v>4570</v>
      </c>
      <c r="D299" s="658" t="s">
        <v>257</v>
      </c>
      <c r="E299" s="658" t="s">
        <v>30</v>
      </c>
      <c r="F299" s="658" t="s">
        <v>43</v>
      </c>
      <c r="G299" s="3" t="s">
        <v>1020</v>
      </c>
      <c r="H299" s="85" t="s">
        <v>33</v>
      </c>
      <c r="I299" s="121">
        <v>555</v>
      </c>
      <c r="J299" s="121">
        <f>VLOOKUP(A299,CENIK!$A$2:$F$191,6,FALSE)</f>
        <v>0</v>
      </c>
      <c r="K299" s="121">
        <f t="shared" si="6"/>
        <v>0</v>
      </c>
    </row>
    <row r="300" spans="1:11" ht="45" x14ac:dyDescent="0.25">
      <c r="A300" s="139">
        <v>32311</v>
      </c>
      <c r="B300" s="139">
        <v>430</v>
      </c>
      <c r="C300" s="102" t="s">
        <v>4193</v>
      </c>
      <c r="D300" s="658" t="s">
        <v>257</v>
      </c>
      <c r="E300" s="658" t="s">
        <v>30</v>
      </c>
      <c r="F300" s="658" t="s">
        <v>43</v>
      </c>
      <c r="G300" s="658" t="s">
        <v>975</v>
      </c>
      <c r="H300" s="85" t="s">
        <v>33</v>
      </c>
      <c r="I300" s="121">
        <v>555</v>
      </c>
      <c r="J300" s="121">
        <f>VLOOKUP(A300,CENIK!$A$2:$F$191,6,FALSE)</f>
        <v>0</v>
      </c>
      <c r="K300" s="121">
        <f t="shared" si="6"/>
        <v>0</v>
      </c>
    </row>
    <row r="301" spans="1:11" ht="30" x14ac:dyDescent="0.25">
      <c r="A301" s="139">
        <v>34104</v>
      </c>
      <c r="B301" s="139">
        <v>430</v>
      </c>
      <c r="C301" s="102" t="s">
        <v>4277</v>
      </c>
      <c r="D301" s="658" t="s">
        <v>257</v>
      </c>
      <c r="E301" s="658" t="s">
        <v>30</v>
      </c>
      <c r="F301" s="658" t="s">
        <v>43</v>
      </c>
      <c r="G301" s="658" t="s">
        <v>54</v>
      </c>
      <c r="H301" s="85" t="s">
        <v>10</v>
      </c>
      <c r="I301" s="121">
        <v>55</v>
      </c>
      <c r="J301" s="121">
        <f>VLOOKUP(A301,CENIK!$A$2:$F$191,6,FALSE)</f>
        <v>0</v>
      </c>
      <c r="K301" s="121">
        <f t="shared" si="6"/>
        <v>0</v>
      </c>
    </row>
    <row r="302" spans="1:11" ht="30" x14ac:dyDescent="0.25">
      <c r="A302" s="139">
        <v>34901</v>
      </c>
      <c r="B302" s="139">
        <v>430</v>
      </c>
      <c r="C302" s="102" t="s">
        <v>4194</v>
      </c>
      <c r="D302" s="658" t="s">
        <v>257</v>
      </c>
      <c r="E302" s="658" t="s">
        <v>30</v>
      </c>
      <c r="F302" s="658" t="s">
        <v>43</v>
      </c>
      <c r="G302" s="658" t="s">
        <v>55</v>
      </c>
      <c r="H302" s="85" t="s">
        <v>33</v>
      </c>
      <c r="I302" s="121">
        <v>555</v>
      </c>
      <c r="J302" s="121">
        <f>VLOOKUP(A302,CENIK!$A$2:$F$191,6,FALSE)</f>
        <v>0</v>
      </c>
      <c r="K302" s="121">
        <f t="shared" si="6"/>
        <v>0</v>
      </c>
    </row>
    <row r="303" spans="1:11" ht="75" x14ac:dyDescent="0.25">
      <c r="A303" s="139">
        <v>2307</v>
      </c>
      <c r="B303" s="139">
        <v>430</v>
      </c>
      <c r="C303" s="102" t="s">
        <v>4196</v>
      </c>
      <c r="D303" s="658" t="s">
        <v>257</v>
      </c>
      <c r="E303" s="658" t="s">
        <v>30</v>
      </c>
      <c r="F303" s="658" t="s">
        <v>59</v>
      </c>
      <c r="G303" s="658" t="s">
        <v>62</v>
      </c>
      <c r="H303" s="85" t="s">
        <v>33</v>
      </c>
      <c r="I303" s="121">
        <v>29.2</v>
      </c>
      <c r="J303" s="121">
        <f>VLOOKUP(A303,CENIK!$A$2:$F$191,6,FALSE)</f>
        <v>0</v>
      </c>
      <c r="K303" s="121">
        <f t="shared" si="6"/>
        <v>0</v>
      </c>
    </row>
    <row r="304" spans="1:11" ht="60" x14ac:dyDescent="0.25">
      <c r="A304" s="139">
        <v>4109</v>
      </c>
      <c r="B304" s="139">
        <v>430</v>
      </c>
      <c r="C304" s="102" t="s">
        <v>4200</v>
      </c>
      <c r="D304" s="658" t="s">
        <v>257</v>
      </c>
      <c r="E304" s="658" t="s">
        <v>85</v>
      </c>
      <c r="F304" s="658" t="s">
        <v>86</v>
      </c>
      <c r="G304" s="658" t="s">
        <v>984</v>
      </c>
      <c r="H304" s="85" t="s">
        <v>24</v>
      </c>
      <c r="I304" s="121">
        <v>230</v>
      </c>
      <c r="J304" s="121">
        <f>VLOOKUP(A304,CENIK!$A$2:$F$191,6,FALSE)</f>
        <v>0</v>
      </c>
      <c r="K304" s="121">
        <f t="shared" si="6"/>
        <v>0</v>
      </c>
    </row>
    <row r="305" spans="1:11" ht="60" x14ac:dyDescent="0.25">
      <c r="A305" s="139">
        <v>4110</v>
      </c>
      <c r="B305" s="139">
        <v>430</v>
      </c>
      <c r="C305" s="102" t="s">
        <v>4201</v>
      </c>
      <c r="D305" s="658" t="s">
        <v>257</v>
      </c>
      <c r="E305" s="658" t="s">
        <v>85</v>
      </c>
      <c r="F305" s="658" t="s">
        <v>86</v>
      </c>
      <c r="G305" s="658" t="s">
        <v>90</v>
      </c>
      <c r="H305" s="85" t="s">
        <v>24</v>
      </c>
      <c r="I305" s="121">
        <v>519</v>
      </c>
      <c r="J305" s="121">
        <f>VLOOKUP(A305,CENIK!$A$2:$F$191,6,FALSE)</f>
        <v>0</v>
      </c>
      <c r="K305" s="121">
        <f t="shared" si="6"/>
        <v>0</v>
      </c>
    </row>
    <row r="306" spans="1:11" ht="45" x14ac:dyDescent="0.25">
      <c r="A306" s="139">
        <v>4121</v>
      </c>
      <c r="B306" s="139">
        <v>430</v>
      </c>
      <c r="C306" s="102" t="s">
        <v>4202</v>
      </c>
      <c r="D306" s="658" t="s">
        <v>257</v>
      </c>
      <c r="E306" s="658" t="s">
        <v>85</v>
      </c>
      <c r="F306" s="658" t="s">
        <v>86</v>
      </c>
      <c r="G306" s="658" t="s">
        <v>986</v>
      </c>
      <c r="H306" s="85" t="s">
        <v>24</v>
      </c>
      <c r="I306" s="121">
        <v>6</v>
      </c>
      <c r="J306" s="121">
        <f>VLOOKUP(A306,CENIK!$A$2:$F$191,6,FALSE)</f>
        <v>0</v>
      </c>
      <c r="K306" s="121">
        <f t="shared" si="6"/>
        <v>0</v>
      </c>
    </row>
    <row r="307" spans="1:11" ht="45" x14ac:dyDescent="0.25">
      <c r="A307" s="139">
        <v>4123</v>
      </c>
      <c r="B307" s="139">
        <v>430</v>
      </c>
      <c r="C307" s="102" t="s">
        <v>4203</v>
      </c>
      <c r="D307" s="658" t="s">
        <v>257</v>
      </c>
      <c r="E307" s="658" t="s">
        <v>85</v>
      </c>
      <c r="F307" s="658" t="s">
        <v>86</v>
      </c>
      <c r="G307" s="658" t="s">
        <v>988</v>
      </c>
      <c r="H307" s="85" t="s">
        <v>24</v>
      </c>
      <c r="I307" s="121">
        <v>236</v>
      </c>
      <c r="J307" s="121">
        <f>VLOOKUP(A307,CENIK!$A$2:$F$191,6,FALSE)</f>
        <v>0</v>
      </c>
      <c r="K307" s="121">
        <f t="shared" si="6"/>
        <v>0</v>
      </c>
    </row>
    <row r="308" spans="1:11" ht="45" x14ac:dyDescent="0.25">
      <c r="A308" s="139">
        <v>4201</v>
      </c>
      <c r="B308" s="139">
        <v>430</v>
      </c>
      <c r="C308" s="102" t="s">
        <v>4205</v>
      </c>
      <c r="D308" s="658" t="s">
        <v>257</v>
      </c>
      <c r="E308" s="658" t="s">
        <v>85</v>
      </c>
      <c r="F308" s="658" t="s">
        <v>98</v>
      </c>
      <c r="G308" s="658" t="s">
        <v>99</v>
      </c>
      <c r="H308" s="85" t="s">
        <v>33</v>
      </c>
      <c r="I308" s="121">
        <v>148</v>
      </c>
      <c r="J308" s="121">
        <f>VLOOKUP(A308,CENIK!$A$2:$F$191,6,FALSE)</f>
        <v>0</v>
      </c>
      <c r="K308" s="121">
        <f t="shared" si="6"/>
        <v>0</v>
      </c>
    </row>
    <row r="309" spans="1:11" ht="30" x14ac:dyDescent="0.25">
      <c r="A309" s="139">
        <v>4202</v>
      </c>
      <c r="B309" s="139">
        <v>430</v>
      </c>
      <c r="C309" s="102" t="s">
        <v>4206</v>
      </c>
      <c r="D309" s="658" t="s">
        <v>257</v>
      </c>
      <c r="E309" s="658" t="s">
        <v>85</v>
      </c>
      <c r="F309" s="658" t="s">
        <v>98</v>
      </c>
      <c r="G309" s="658" t="s">
        <v>100</v>
      </c>
      <c r="H309" s="85" t="s">
        <v>33</v>
      </c>
      <c r="I309" s="121">
        <v>148</v>
      </c>
      <c r="J309" s="121">
        <f>VLOOKUP(A309,CENIK!$A$2:$F$191,6,FALSE)</f>
        <v>0</v>
      </c>
      <c r="K309" s="121">
        <f t="shared" si="6"/>
        <v>0</v>
      </c>
    </row>
    <row r="310" spans="1:11" ht="75" x14ac:dyDescent="0.25">
      <c r="A310" s="139">
        <v>4203</v>
      </c>
      <c r="B310" s="139">
        <v>430</v>
      </c>
      <c r="C310" s="102" t="s">
        <v>4207</v>
      </c>
      <c r="D310" s="658" t="s">
        <v>257</v>
      </c>
      <c r="E310" s="658" t="s">
        <v>85</v>
      </c>
      <c r="F310" s="658" t="s">
        <v>98</v>
      </c>
      <c r="G310" s="658" t="s">
        <v>101</v>
      </c>
      <c r="H310" s="85" t="s">
        <v>24</v>
      </c>
      <c r="I310" s="121">
        <v>23</v>
      </c>
      <c r="J310" s="121">
        <f>VLOOKUP(A310,CENIK!$A$2:$F$191,6,FALSE)</f>
        <v>0</v>
      </c>
      <c r="K310" s="121">
        <f t="shared" si="6"/>
        <v>0</v>
      </c>
    </row>
    <row r="311" spans="1:11" ht="60" x14ac:dyDescent="0.25">
      <c r="A311" s="139">
        <v>4204</v>
      </c>
      <c r="B311" s="139">
        <v>430</v>
      </c>
      <c r="C311" s="102" t="s">
        <v>4208</v>
      </c>
      <c r="D311" s="658" t="s">
        <v>257</v>
      </c>
      <c r="E311" s="658" t="s">
        <v>85</v>
      </c>
      <c r="F311" s="658" t="s">
        <v>98</v>
      </c>
      <c r="G311" s="658" t="s">
        <v>102</v>
      </c>
      <c r="H311" s="85" t="s">
        <v>24</v>
      </c>
      <c r="I311" s="121">
        <v>119</v>
      </c>
      <c r="J311" s="121">
        <f>VLOOKUP(A311,CENIK!$A$2:$F$191,6,FALSE)</f>
        <v>0</v>
      </c>
      <c r="K311" s="121">
        <f t="shared" si="6"/>
        <v>0</v>
      </c>
    </row>
    <row r="312" spans="1:11" ht="60" x14ac:dyDescent="0.25">
      <c r="A312" s="139">
        <v>4206</v>
      </c>
      <c r="B312" s="139">
        <v>430</v>
      </c>
      <c r="C312" s="102" t="s">
        <v>4209</v>
      </c>
      <c r="D312" s="658" t="s">
        <v>257</v>
      </c>
      <c r="E312" s="658" t="s">
        <v>85</v>
      </c>
      <c r="F312" s="658" t="s">
        <v>98</v>
      </c>
      <c r="G312" s="658" t="s">
        <v>104</v>
      </c>
      <c r="H312" s="85" t="s">
        <v>24</v>
      </c>
      <c r="I312" s="121">
        <v>236</v>
      </c>
      <c r="J312" s="121">
        <f>VLOOKUP(A312,CENIK!$A$2:$F$191,6,FALSE)</f>
        <v>0</v>
      </c>
      <c r="K312" s="121">
        <f t="shared" si="6"/>
        <v>0</v>
      </c>
    </row>
    <row r="313" spans="1:11" ht="60" x14ac:dyDescent="0.25">
      <c r="A313" s="139">
        <v>4207</v>
      </c>
      <c r="B313" s="139">
        <v>430</v>
      </c>
      <c r="C313" s="102" t="s">
        <v>4210</v>
      </c>
      <c r="D313" s="658" t="s">
        <v>257</v>
      </c>
      <c r="E313" s="658" t="s">
        <v>85</v>
      </c>
      <c r="F313" s="658" t="s">
        <v>98</v>
      </c>
      <c r="G313" s="658" t="s">
        <v>990</v>
      </c>
      <c r="H313" s="85" t="s">
        <v>24</v>
      </c>
      <c r="I313" s="121">
        <v>369</v>
      </c>
      <c r="J313" s="121">
        <f>VLOOKUP(A313,CENIK!$A$2:$F$191,6,FALSE)</f>
        <v>0</v>
      </c>
      <c r="K313" s="121">
        <f t="shared" si="6"/>
        <v>0</v>
      </c>
    </row>
    <row r="314" spans="1:11" ht="135" x14ac:dyDescent="0.25">
      <c r="A314" s="139">
        <v>6101</v>
      </c>
      <c r="B314" s="139">
        <v>430</v>
      </c>
      <c r="C314" s="102" t="s">
        <v>4211</v>
      </c>
      <c r="D314" s="658" t="s">
        <v>257</v>
      </c>
      <c r="E314" s="658" t="s">
        <v>128</v>
      </c>
      <c r="F314" s="658" t="s">
        <v>129</v>
      </c>
      <c r="G314" s="658" t="s">
        <v>6304</v>
      </c>
      <c r="H314" s="85" t="s">
        <v>10</v>
      </c>
      <c r="I314" s="121">
        <v>160.30000000000001</v>
      </c>
      <c r="J314" s="121">
        <f>VLOOKUP(A314,CENIK!$A$2:$F$191,6,FALSE)</f>
        <v>0</v>
      </c>
      <c r="K314" s="121">
        <f t="shared" si="6"/>
        <v>0</v>
      </c>
    </row>
    <row r="315" spans="1:11" ht="120" x14ac:dyDescent="0.25">
      <c r="A315" s="139">
        <v>6202</v>
      </c>
      <c r="B315" s="139">
        <v>430</v>
      </c>
      <c r="C315" s="102" t="s">
        <v>4278</v>
      </c>
      <c r="D315" s="658" t="s">
        <v>257</v>
      </c>
      <c r="E315" s="658" t="s">
        <v>128</v>
      </c>
      <c r="F315" s="658" t="s">
        <v>132</v>
      </c>
      <c r="G315" s="658" t="s">
        <v>991</v>
      </c>
      <c r="H315" s="85" t="s">
        <v>6</v>
      </c>
      <c r="I315" s="121">
        <v>6</v>
      </c>
      <c r="J315" s="121">
        <f>VLOOKUP(A315,CENIK!$A$2:$F$191,6,FALSE)</f>
        <v>0</v>
      </c>
      <c r="K315" s="121">
        <f t="shared" si="6"/>
        <v>0</v>
      </c>
    </row>
    <row r="316" spans="1:11" ht="120" x14ac:dyDescent="0.25">
      <c r="A316" s="139">
        <v>6253</v>
      </c>
      <c r="B316" s="139">
        <v>430</v>
      </c>
      <c r="C316" s="102" t="s">
        <v>4219</v>
      </c>
      <c r="D316" s="658" t="s">
        <v>257</v>
      </c>
      <c r="E316" s="658" t="s">
        <v>128</v>
      </c>
      <c r="F316" s="658" t="s">
        <v>132</v>
      </c>
      <c r="G316" s="658" t="s">
        <v>1004</v>
      </c>
      <c r="H316" s="85" t="s">
        <v>6</v>
      </c>
      <c r="I316" s="121">
        <v>6</v>
      </c>
      <c r="J316" s="121">
        <f>VLOOKUP(A316,CENIK!$A$2:$F$191,6,FALSE)</f>
        <v>0</v>
      </c>
      <c r="K316" s="121">
        <f t="shared" si="6"/>
        <v>0</v>
      </c>
    </row>
    <row r="317" spans="1:11" ht="30" x14ac:dyDescent="0.25">
      <c r="A317" s="139">
        <v>6257</v>
      </c>
      <c r="B317" s="139">
        <v>430</v>
      </c>
      <c r="C317" s="102" t="s">
        <v>4279</v>
      </c>
      <c r="D317" s="658" t="s">
        <v>257</v>
      </c>
      <c r="E317" s="658" t="s">
        <v>128</v>
      </c>
      <c r="F317" s="658" t="s">
        <v>132</v>
      </c>
      <c r="G317" s="658" t="s">
        <v>136</v>
      </c>
      <c r="H317" s="85" t="s">
        <v>6</v>
      </c>
      <c r="I317" s="121">
        <v>2</v>
      </c>
      <c r="J317" s="121">
        <f>VLOOKUP(A317,CENIK!$A$2:$F$191,6,FALSE)</f>
        <v>0</v>
      </c>
      <c r="K317" s="121">
        <f t="shared" si="6"/>
        <v>0</v>
      </c>
    </row>
    <row r="318" spans="1:11" ht="345" x14ac:dyDescent="0.25">
      <c r="A318" s="139">
        <v>6301</v>
      </c>
      <c r="B318" s="139">
        <v>430</v>
      </c>
      <c r="C318" s="102" t="s">
        <v>4220</v>
      </c>
      <c r="D318" s="658" t="s">
        <v>257</v>
      </c>
      <c r="E318" s="658" t="s">
        <v>128</v>
      </c>
      <c r="F318" s="658" t="s">
        <v>140</v>
      </c>
      <c r="G318" s="658" t="s">
        <v>1005</v>
      </c>
      <c r="H318" s="85" t="s">
        <v>6</v>
      </c>
      <c r="I318" s="121">
        <v>6</v>
      </c>
      <c r="J318" s="121">
        <f>VLOOKUP(A318,CENIK!$A$2:$F$191,6,FALSE)</f>
        <v>0</v>
      </c>
      <c r="K318" s="121">
        <f t="shared" si="6"/>
        <v>0</v>
      </c>
    </row>
    <row r="319" spans="1:11" ht="120" x14ac:dyDescent="0.25">
      <c r="A319" s="139">
        <v>6305</v>
      </c>
      <c r="B319" s="139">
        <v>430</v>
      </c>
      <c r="C319" s="102" t="s">
        <v>4221</v>
      </c>
      <c r="D319" s="658" t="s">
        <v>257</v>
      </c>
      <c r="E319" s="658" t="s">
        <v>128</v>
      </c>
      <c r="F319" s="658" t="s">
        <v>140</v>
      </c>
      <c r="G319" s="658" t="s">
        <v>143</v>
      </c>
      <c r="H319" s="85" t="s">
        <v>6</v>
      </c>
      <c r="I319" s="121">
        <v>5</v>
      </c>
      <c r="J319" s="121">
        <f>VLOOKUP(A319,CENIK!$A$2:$F$191,6,FALSE)</f>
        <v>0</v>
      </c>
      <c r="K319" s="121">
        <f t="shared" si="6"/>
        <v>0</v>
      </c>
    </row>
    <row r="320" spans="1:11" ht="30" x14ac:dyDescent="0.25">
      <c r="A320" s="139">
        <v>6401</v>
      </c>
      <c r="B320" s="139">
        <v>430</v>
      </c>
      <c r="C320" s="102" t="s">
        <v>4222</v>
      </c>
      <c r="D320" s="658" t="s">
        <v>257</v>
      </c>
      <c r="E320" s="658" t="s">
        <v>128</v>
      </c>
      <c r="F320" s="658" t="s">
        <v>144</v>
      </c>
      <c r="G320" s="658" t="s">
        <v>145</v>
      </c>
      <c r="H320" s="85" t="s">
        <v>10</v>
      </c>
      <c r="I320" s="121">
        <v>160.30000000000001</v>
      </c>
      <c r="J320" s="121">
        <f>VLOOKUP(A320,CENIK!$A$2:$F$191,6,FALSE)</f>
        <v>0</v>
      </c>
      <c r="K320" s="121">
        <f t="shared" si="6"/>
        <v>0</v>
      </c>
    </row>
    <row r="321" spans="1:11" ht="30" x14ac:dyDescent="0.25">
      <c r="A321" s="139">
        <v>6402</v>
      </c>
      <c r="B321" s="139">
        <v>430</v>
      </c>
      <c r="C321" s="102" t="s">
        <v>4223</v>
      </c>
      <c r="D321" s="658" t="s">
        <v>257</v>
      </c>
      <c r="E321" s="658" t="s">
        <v>128</v>
      </c>
      <c r="F321" s="658" t="s">
        <v>144</v>
      </c>
      <c r="G321" s="658" t="s">
        <v>340</v>
      </c>
      <c r="H321" s="85" t="s">
        <v>10</v>
      </c>
      <c r="I321" s="121">
        <v>160.30000000000001</v>
      </c>
      <c r="J321" s="121">
        <f>VLOOKUP(A321,CENIK!$A$2:$F$191,6,FALSE)</f>
        <v>0</v>
      </c>
      <c r="K321" s="121">
        <f t="shared" si="6"/>
        <v>0</v>
      </c>
    </row>
    <row r="322" spans="1:11" ht="60" x14ac:dyDescent="0.25">
      <c r="A322" s="139">
        <v>6405</v>
      </c>
      <c r="B322" s="139">
        <v>430</v>
      </c>
      <c r="C322" s="102" t="s">
        <v>4280</v>
      </c>
      <c r="D322" s="658" t="s">
        <v>257</v>
      </c>
      <c r="E322" s="658" t="s">
        <v>128</v>
      </c>
      <c r="F322" s="658" t="s">
        <v>144</v>
      </c>
      <c r="G322" s="658" t="s">
        <v>146</v>
      </c>
      <c r="H322" s="85" t="s">
        <v>10</v>
      </c>
      <c r="I322" s="121">
        <v>160.30000000000001</v>
      </c>
      <c r="J322" s="121">
        <f>VLOOKUP(A322,CENIK!$A$2:$F$191,6,FALSE)</f>
        <v>0</v>
      </c>
      <c r="K322" s="121">
        <f t="shared" si="6"/>
        <v>0</v>
      </c>
    </row>
    <row r="323" spans="1:11" ht="30" x14ac:dyDescent="0.25">
      <c r="A323" s="139">
        <v>6501</v>
      </c>
      <c r="B323" s="139">
        <v>430</v>
      </c>
      <c r="C323" s="102" t="s">
        <v>4224</v>
      </c>
      <c r="D323" s="658" t="s">
        <v>257</v>
      </c>
      <c r="E323" s="658" t="s">
        <v>128</v>
      </c>
      <c r="F323" s="658" t="s">
        <v>147</v>
      </c>
      <c r="G323" s="658" t="s">
        <v>1007</v>
      </c>
      <c r="H323" s="85" t="s">
        <v>6</v>
      </c>
      <c r="I323" s="121">
        <v>1</v>
      </c>
      <c r="J323" s="121">
        <f>VLOOKUP(A323,CENIK!$A$2:$F$191,6,FALSE)</f>
        <v>0</v>
      </c>
      <c r="K323" s="121">
        <f t="shared" si="6"/>
        <v>0</v>
      </c>
    </row>
    <row r="324" spans="1:11" ht="45" x14ac:dyDescent="0.25">
      <c r="A324" s="139">
        <v>6503</v>
      </c>
      <c r="B324" s="139">
        <v>430</v>
      </c>
      <c r="C324" s="102" t="s">
        <v>4225</v>
      </c>
      <c r="D324" s="658" t="s">
        <v>257</v>
      </c>
      <c r="E324" s="658" t="s">
        <v>128</v>
      </c>
      <c r="F324" s="658" t="s">
        <v>147</v>
      </c>
      <c r="G324" s="658" t="s">
        <v>1009</v>
      </c>
      <c r="H324" s="85" t="s">
        <v>6</v>
      </c>
      <c r="I324" s="121">
        <v>5</v>
      </c>
      <c r="J324" s="121">
        <f>VLOOKUP(A324,CENIK!$A$2:$F$191,6,FALSE)</f>
        <v>0</v>
      </c>
      <c r="K324" s="121">
        <f t="shared" si="6"/>
        <v>0</v>
      </c>
    </row>
    <row r="325" spans="1:11" ht="45" x14ac:dyDescent="0.25">
      <c r="A325" s="139">
        <v>6505</v>
      </c>
      <c r="B325" s="139">
        <v>430</v>
      </c>
      <c r="C325" s="102" t="s">
        <v>4281</v>
      </c>
      <c r="D325" s="658" t="s">
        <v>257</v>
      </c>
      <c r="E325" s="658" t="s">
        <v>128</v>
      </c>
      <c r="F325" s="658" t="s">
        <v>147</v>
      </c>
      <c r="G325" s="658" t="s">
        <v>1011</v>
      </c>
      <c r="H325" s="85" t="s">
        <v>6</v>
      </c>
      <c r="I325" s="121">
        <v>3</v>
      </c>
      <c r="J325" s="121">
        <f>VLOOKUP(A325,CENIK!$A$2:$F$191,6,FALSE)</f>
        <v>0</v>
      </c>
      <c r="K325" s="121">
        <f t="shared" si="6"/>
        <v>0</v>
      </c>
    </row>
    <row r="326" spans="1:11" ht="30" x14ac:dyDescent="0.25">
      <c r="A326" s="139">
        <v>6507</v>
      </c>
      <c r="B326" s="139">
        <v>430</v>
      </c>
      <c r="C326" s="102" t="s">
        <v>4227</v>
      </c>
      <c r="D326" s="658" t="s">
        <v>257</v>
      </c>
      <c r="E326" s="658" t="s">
        <v>128</v>
      </c>
      <c r="F326" s="658" t="s">
        <v>147</v>
      </c>
      <c r="G326" s="658" t="s">
        <v>1013</v>
      </c>
      <c r="H326" s="85" t="s">
        <v>6</v>
      </c>
      <c r="I326" s="121">
        <v>2</v>
      </c>
      <c r="J326" s="121">
        <f>VLOOKUP(A326,CENIK!$A$2:$F$191,6,FALSE)</f>
        <v>0</v>
      </c>
      <c r="K326" s="121">
        <f t="shared" si="6"/>
        <v>0</v>
      </c>
    </row>
    <row r="327" spans="1:11" ht="60" x14ac:dyDescent="0.25">
      <c r="A327" s="139">
        <v>1201</v>
      </c>
      <c r="B327" s="139">
        <v>254</v>
      </c>
      <c r="C327" s="102" t="s">
        <v>4282</v>
      </c>
      <c r="D327" s="658" t="s">
        <v>258</v>
      </c>
      <c r="E327" s="658" t="s">
        <v>7</v>
      </c>
      <c r="F327" s="658" t="s">
        <v>8</v>
      </c>
      <c r="G327" s="658" t="s">
        <v>9</v>
      </c>
      <c r="H327" s="85" t="s">
        <v>10</v>
      </c>
      <c r="I327" s="121">
        <v>104.6</v>
      </c>
      <c r="J327" s="121">
        <f>VLOOKUP(A327,CENIK!$A$2:$F$191,6,FALSE)</f>
        <v>0</v>
      </c>
      <c r="K327" s="121">
        <f t="shared" si="6"/>
        <v>0</v>
      </c>
    </row>
    <row r="328" spans="1:11" ht="45" x14ac:dyDescent="0.25">
      <c r="A328" s="139">
        <v>1202</v>
      </c>
      <c r="B328" s="139">
        <v>254</v>
      </c>
      <c r="C328" s="102" t="s">
        <v>4283</v>
      </c>
      <c r="D328" s="658" t="s">
        <v>258</v>
      </c>
      <c r="E328" s="658" t="s">
        <v>7</v>
      </c>
      <c r="F328" s="658" t="s">
        <v>8</v>
      </c>
      <c r="G328" s="658" t="s">
        <v>11</v>
      </c>
      <c r="H328" s="85" t="s">
        <v>12</v>
      </c>
      <c r="I328" s="121">
        <v>4</v>
      </c>
      <c r="J328" s="121">
        <f>VLOOKUP(A328,CENIK!$A$2:$F$191,6,FALSE)</f>
        <v>0</v>
      </c>
      <c r="K328" s="121">
        <f t="shared" si="6"/>
        <v>0</v>
      </c>
    </row>
    <row r="329" spans="1:11" ht="45" x14ac:dyDescent="0.25">
      <c r="A329" s="139">
        <v>1204</v>
      </c>
      <c r="B329" s="139">
        <v>254</v>
      </c>
      <c r="C329" s="102" t="s">
        <v>4284</v>
      </c>
      <c r="D329" s="658" t="s">
        <v>258</v>
      </c>
      <c r="E329" s="658" t="s">
        <v>7</v>
      </c>
      <c r="F329" s="658" t="s">
        <v>8</v>
      </c>
      <c r="G329" s="658" t="s">
        <v>13</v>
      </c>
      <c r="H329" s="85" t="s">
        <v>10</v>
      </c>
      <c r="I329" s="121">
        <v>32</v>
      </c>
      <c r="J329" s="121">
        <f>VLOOKUP(A329,CENIK!$A$2:$F$191,6,FALSE)</f>
        <v>0</v>
      </c>
      <c r="K329" s="121">
        <f t="shared" si="6"/>
        <v>0</v>
      </c>
    </row>
    <row r="330" spans="1:11" ht="60" x14ac:dyDescent="0.25">
      <c r="A330" s="139">
        <v>1205</v>
      </c>
      <c r="B330" s="139">
        <v>254</v>
      </c>
      <c r="C330" s="102" t="s">
        <v>4285</v>
      </c>
      <c r="D330" s="658" t="s">
        <v>258</v>
      </c>
      <c r="E330" s="658" t="s">
        <v>7</v>
      </c>
      <c r="F330" s="658" t="s">
        <v>8</v>
      </c>
      <c r="G330" s="658" t="s">
        <v>942</v>
      </c>
      <c r="H330" s="85" t="s">
        <v>14</v>
      </c>
      <c r="I330" s="121">
        <v>1</v>
      </c>
      <c r="J330" s="121">
        <f>VLOOKUP(A330,CENIK!$A$2:$F$191,6,FALSE)</f>
        <v>0</v>
      </c>
      <c r="K330" s="121">
        <f t="shared" si="6"/>
        <v>0</v>
      </c>
    </row>
    <row r="331" spans="1:11" ht="60" x14ac:dyDescent="0.25">
      <c r="A331" s="139">
        <v>1206</v>
      </c>
      <c r="B331" s="139">
        <v>254</v>
      </c>
      <c r="C331" s="102" t="s">
        <v>4286</v>
      </c>
      <c r="D331" s="658" t="s">
        <v>258</v>
      </c>
      <c r="E331" s="658" t="s">
        <v>7</v>
      </c>
      <c r="F331" s="658" t="s">
        <v>8</v>
      </c>
      <c r="G331" s="658" t="s">
        <v>943</v>
      </c>
      <c r="H331" s="85" t="s">
        <v>14</v>
      </c>
      <c r="I331" s="121">
        <v>1</v>
      </c>
      <c r="J331" s="121">
        <f>VLOOKUP(A331,CENIK!$A$2:$F$191,6,FALSE)</f>
        <v>0</v>
      </c>
      <c r="K331" s="121">
        <f t="shared" si="6"/>
        <v>0</v>
      </c>
    </row>
    <row r="332" spans="1:11" ht="75" x14ac:dyDescent="0.25">
      <c r="A332" s="139">
        <v>1207</v>
      </c>
      <c r="B332" s="139">
        <v>254</v>
      </c>
      <c r="C332" s="102" t="s">
        <v>4287</v>
      </c>
      <c r="D332" s="658" t="s">
        <v>258</v>
      </c>
      <c r="E332" s="658" t="s">
        <v>7</v>
      </c>
      <c r="F332" s="658" t="s">
        <v>8</v>
      </c>
      <c r="G332" s="658" t="s">
        <v>944</v>
      </c>
      <c r="H332" s="85" t="s">
        <v>14</v>
      </c>
      <c r="I332" s="121">
        <v>1</v>
      </c>
      <c r="J332" s="121">
        <f>VLOOKUP(A332,CENIK!$A$2:$F$191,6,FALSE)</f>
        <v>0</v>
      </c>
      <c r="K332" s="121">
        <f t="shared" si="6"/>
        <v>0</v>
      </c>
    </row>
    <row r="333" spans="1:11" ht="75" x14ac:dyDescent="0.25">
      <c r="A333" s="139">
        <v>1211</v>
      </c>
      <c r="B333" s="139">
        <v>254</v>
      </c>
      <c r="C333" s="102" t="s">
        <v>4288</v>
      </c>
      <c r="D333" s="658" t="s">
        <v>258</v>
      </c>
      <c r="E333" s="658" t="s">
        <v>7</v>
      </c>
      <c r="F333" s="658" t="s">
        <v>8</v>
      </c>
      <c r="G333" s="658" t="s">
        <v>948</v>
      </c>
      <c r="H333" s="85" t="s">
        <v>14</v>
      </c>
      <c r="I333" s="121">
        <v>2</v>
      </c>
      <c r="J333" s="121">
        <f>VLOOKUP(A333,CENIK!$A$2:$F$191,6,FALSE)</f>
        <v>0</v>
      </c>
      <c r="K333" s="121">
        <f t="shared" si="6"/>
        <v>0</v>
      </c>
    </row>
    <row r="334" spans="1:11" ht="60" x14ac:dyDescent="0.25">
      <c r="A334" s="139">
        <v>1213</v>
      </c>
      <c r="B334" s="139">
        <v>254</v>
      </c>
      <c r="C334" s="102" t="s">
        <v>4289</v>
      </c>
      <c r="D334" s="658" t="s">
        <v>258</v>
      </c>
      <c r="E334" s="658" t="s">
        <v>7</v>
      </c>
      <c r="F334" s="658" t="s">
        <v>8</v>
      </c>
      <c r="G334" s="658" t="s">
        <v>950</v>
      </c>
      <c r="H334" s="85" t="s">
        <v>14</v>
      </c>
      <c r="I334" s="121">
        <v>1</v>
      </c>
      <c r="J334" s="121">
        <f>VLOOKUP(A334,CENIK!$A$2:$F$191,6,FALSE)</f>
        <v>0</v>
      </c>
      <c r="K334" s="121">
        <f t="shared" si="6"/>
        <v>0</v>
      </c>
    </row>
    <row r="335" spans="1:11" ht="45" x14ac:dyDescent="0.25">
      <c r="A335" s="139">
        <v>1301</v>
      </c>
      <c r="B335" s="139">
        <v>254</v>
      </c>
      <c r="C335" s="102" t="s">
        <v>4290</v>
      </c>
      <c r="D335" s="658" t="s">
        <v>258</v>
      </c>
      <c r="E335" s="658" t="s">
        <v>7</v>
      </c>
      <c r="F335" s="658" t="s">
        <v>16</v>
      </c>
      <c r="G335" s="658" t="s">
        <v>17</v>
      </c>
      <c r="H335" s="85" t="s">
        <v>10</v>
      </c>
      <c r="I335" s="121">
        <v>104.6</v>
      </c>
      <c r="J335" s="121">
        <f>VLOOKUP(A335,CENIK!$A$2:$F$191,6,FALSE)</f>
        <v>0</v>
      </c>
      <c r="K335" s="121">
        <f t="shared" si="6"/>
        <v>0</v>
      </c>
    </row>
    <row r="336" spans="1:11" ht="150" x14ac:dyDescent="0.25">
      <c r="A336" s="139">
        <v>1302</v>
      </c>
      <c r="B336" s="139">
        <v>254</v>
      </c>
      <c r="C336" s="102" t="s">
        <v>4291</v>
      </c>
      <c r="D336" s="658" t="s">
        <v>258</v>
      </c>
      <c r="E336" s="658" t="s">
        <v>7</v>
      </c>
      <c r="F336" s="658" t="s">
        <v>16</v>
      </c>
      <c r="G336" s="658" t="s">
        <v>952</v>
      </c>
      <c r="H336" s="85" t="s">
        <v>10</v>
      </c>
      <c r="I336" s="121">
        <v>104.6</v>
      </c>
      <c r="J336" s="121">
        <f>VLOOKUP(A336,CENIK!$A$2:$F$191,6,FALSE)</f>
        <v>0</v>
      </c>
      <c r="K336" s="121">
        <f t="shared" si="6"/>
        <v>0</v>
      </c>
    </row>
    <row r="337" spans="1:11" ht="60" x14ac:dyDescent="0.25">
      <c r="A337" s="139">
        <v>1307</v>
      </c>
      <c r="B337" s="139">
        <v>254</v>
      </c>
      <c r="C337" s="102" t="s">
        <v>4292</v>
      </c>
      <c r="D337" s="658" t="s">
        <v>258</v>
      </c>
      <c r="E337" s="658" t="s">
        <v>7</v>
      </c>
      <c r="F337" s="658" t="s">
        <v>16</v>
      </c>
      <c r="G337" s="658" t="s">
        <v>19</v>
      </c>
      <c r="H337" s="85" t="s">
        <v>6</v>
      </c>
      <c r="I337" s="121">
        <v>1</v>
      </c>
      <c r="J337" s="121">
        <f>VLOOKUP(A337,CENIK!$A$2:$F$191,6,FALSE)</f>
        <v>0</v>
      </c>
      <c r="K337" s="121">
        <f t="shared" si="6"/>
        <v>0</v>
      </c>
    </row>
    <row r="338" spans="1:11" ht="30" x14ac:dyDescent="0.25">
      <c r="A338" s="139">
        <v>1401</v>
      </c>
      <c r="B338" s="139">
        <v>254</v>
      </c>
      <c r="C338" s="102" t="s">
        <v>4293</v>
      </c>
      <c r="D338" s="658" t="s">
        <v>258</v>
      </c>
      <c r="E338" s="658" t="s">
        <v>7</v>
      </c>
      <c r="F338" s="658" t="s">
        <v>27</v>
      </c>
      <c r="G338" s="658" t="s">
        <v>955</v>
      </c>
      <c r="H338" s="85" t="s">
        <v>22</v>
      </c>
      <c r="I338" s="121">
        <v>1</v>
      </c>
      <c r="J338" s="121">
        <f>VLOOKUP(A338,CENIK!$A$2:$F$191,6,FALSE)</f>
        <v>0</v>
      </c>
      <c r="K338" s="121">
        <f t="shared" si="6"/>
        <v>0</v>
      </c>
    </row>
    <row r="339" spans="1:11" ht="30" x14ac:dyDescent="0.25">
      <c r="A339" s="139">
        <v>1402</v>
      </c>
      <c r="B339" s="139">
        <v>254</v>
      </c>
      <c r="C339" s="102" t="s">
        <v>4294</v>
      </c>
      <c r="D339" s="658" t="s">
        <v>258</v>
      </c>
      <c r="E339" s="658" t="s">
        <v>7</v>
      </c>
      <c r="F339" s="658" t="s">
        <v>27</v>
      </c>
      <c r="G339" s="658" t="s">
        <v>956</v>
      </c>
      <c r="H339" s="85" t="s">
        <v>22</v>
      </c>
      <c r="I339" s="121">
        <v>6</v>
      </c>
      <c r="J339" s="121">
        <f>VLOOKUP(A339,CENIK!$A$2:$F$191,6,FALSE)</f>
        <v>0</v>
      </c>
      <c r="K339" s="121">
        <f t="shared" si="6"/>
        <v>0</v>
      </c>
    </row>
    <row r="340" spans="1:11" ht="45" x14ac:dyDescent="0.25">
      <c r="A340" s="139">
        <v>12308</v>
      </c>
      <c r="B340" s="139">
        <v>254</v>
      </c>
      <c r="C340" s="102" t="s">
        <v>4295</v>
      </c>
      <c r="D340" s="658" t="s">
        <v>258</v>
      </c>
      <c r="E340" s="658" t="s">
        <v>30</v>
      </c>
      <c r="F340" s="658" t="s">
        <v>31</v>
      </c>
      <c r="G340" s="658" t="s">
        <v>32</v>
      </c>
      <c r="H340" s="85" t="s">
        <v>33</v>
      </c>
      <c r="I340" s="121">
        <v>420</v>
      </c>
      <c r="J340" s="121">
        <f>VLOOKUP(A340,CENIK!$A$2:$F$191,6,FALSE)</f>
        <v>0</v>
      </c>
      <c r="K340" s="121">
        <f t="shared" si="6"/>
        <v>0</v>
      </c>
    </row>
    <row r="341" spans="1:11" ht="30" x14ac:dyDescent="0.25">
      <c r="A341" s="139">
        <v>12327</v>
      </c>
      <c r="B341" s="139">
        <v>254</v>
      </c>
      <c r="C341" s="102" t="s">
        <v>4296</v>
      </c>
      <c r="D341" s="658" t="s">
        <v>258</v>
      </c>
      <c r="E341" s="658" t="s">
        <v>30</v>
      </c>
      <c r="F341" s="658" t="s">
        <v>31</v>
      </c>
      <c r="G341" s="658" t="s">
        <v>36</v>
      </c>
      <c r="H341" s="85" t="s">
        <v>10</v>
      </c>
      <c r="I341" s="121">
        <v>95</v>
      </c>
      <c r="J341" s="121">
        <f>VLOOKUP(A341,CENIK!$A$2:$F$191,6,FALSE)</f>
        <v>0</v>
      </c>
      <c r="K341" s="121">
        <f t="shared" si="6"/>
        <v>0</v>
      </c>
    </row>
    <row r="342" spans="1:11" ht="45" x14ac:dyDescent="0.25">
      <c r="A342" s="139">
        <v>12331</v>
      </c>
      <c r="B342" s="139">
        <v>254</v>
      </c>
      <c r="C342" s="102" t="s">
        <v>4297</v>
      </c>
      <c r="D342" s="658" t="s">
        <v>258</v>
      </c>
      <c r="E342" s="658" t="s">
        <v>30</v>
      </c>
      <c r="F342" s="658" t="s">
        <v>31</v>
      </c>
      <c r="G342" s="658" t="s">
        <v>38</v>
      </c>
      <c r="H342" s="85" t="s">
        <v>10</v>
      </c>
      <c r="I342" s="121">
        <v>75</v>
      </c>
      <c r="J342" s="121">
        <f>VLOOKUP(A342,CENIK!$A$2:$F$191,6,FALSE)</f>
        <v>0</v>
      </c>
      <c r="K342" s="121">
        <f t="shared" si="6"/>
        <v>0</v>
      </c>
    </row>
    <row r="343" spans="1:11" ht="45" x14ac:dyDescent="0.25">
      <c r="A343" s="139">
        <v>12404</v>
      </c>
      <c r="B343" s="139">
        <v>254</v>
      </c>
      <c r="C343" s="102" t="s">
        <v>4298</v>
      </c>
      <c r="D343" s="658" t="s">
        <v>258</v>
      </c>
      <c r="E343" s="658" t="s">
        <v>30</v>
      </c>
      <c r="F343" s="658" t="s">
        <v>31</v>
      </c>
      <c r="G343" s="658" t="s">
        <v>962</v>
      </c>
      <c r="H343" s="85" t="s">
        <v>10</v>
      </c>
      <c r="I343" s="121">
        <v>95</v>
      </c>
      <c r="J343" s="121">
        <f>VLOOKUP(A343,CENIK!$A$2:$F$191,6,FALSE)</f>
        <v>0</v>
      </c>
      <c r="K343" s="121">
        <f t="shared" si="6"/>
        <v>0</v>
      </c>
    </row>
    <row r="344" spans="1:11" ht="60" x14ac:dyDescent="0.25">
      <c r="A344" s="139">
        <v>21106</v>
      </c>
      <c r="B344" s="139">
        <v>254</v>
      </c>
      <c r="C344" s="102" t="s">
        <v>4299</v>
      </c>
      <c r="D344" s="658" t="s">
        <v>258</v>
      </c>
      <c r="E344" s="658" t="s">
        <v>30</v>
      </c>
      <c r="F344" s="658" t="s">
        <v>31</v>
      </c>
      <c r="G344" s="658" t="s">
        <v>965</v>
      </c>
      <c r="H344" s="85" t="s">
        <v>24</v>
      </c>
      <c r="I344" s="121">
        <v>344</v>
      </c>
      <c r="J344" s="121">
        <f>VLOOKUP(A344,CENIK!$A$2:$F$191,6,FALSE)</f>
        <v>0</v>
      </c>
      <c r="K344" s="121">
        <f t="shared" si="6"/>
        <v>0</v>
      </c>
    </row>
    <row r="345" spans="1:11" ht="30" x14ac:dyDescent="0.25">
      <c r="A345" s="139">
        <v>22102</v>
      </c>
      <c r="B345" s="139">
        <v>254</v>
      </c>
      <c r="C345" s="102" t="s">
        <v>4300</v>
      </c>
      <c r="D345" s="658" t="s">
        <v>258</v>
      </c>
      <c r="E345" s="658" t="s">
        <v>30</v>
      </c>
      <c r="F345" s="658" t="s">
        <v>31</v>
      </c>
      <c r="G345" s="658" t="s">
        <v>42</v>
      </c>
      <c r="H345" s="85" t="s">
        <v>33</v>
      </c>
      <c r="I345" s="121">
        <v>420</v>
      </c>
      <c r="J345" s="121">
        <f>VLOOKUP(A345,CENIK!$A$2:$F$191,6,FALSE)</f>
        <v>0</v>
      </c>
      <c r="K345" s="121">
        <f t="shared" si="6"/>
        <v>0</v>
      </c>
    </row>
    <row r="346" spans="1:11" ht="30" x14ac:dyDescent="0.25">
      <c r="A346" s="139">
        <v>2208</v>
      </c>
      <c r="B346" s="139">
        <v>254</v>
      </c>
      <c r="C346" s="102" t="s">
        <v>4301</v>
      </c>
      <c r="D346" s="658" t="s">
        <v>258</v>
      </c>
      <c r="E346" s="658" t="s">
        <v>30</v>
      </c>
      <c r="F346" s="658" t="s">
        <v>43</v>
      </c>
      <c r="G346" s="658" t="s">
        <v>44</v>
      </c>
      <c r="H346" s="85" t="s">
        <v>33</v>
      </c>
      <c r="I346" s="121">
        <v>420</v>
      </c>
      <c r="J346" s="121">
        <f>VLOOKUP(A346,CENIK!$A$2:$F$191,6,FALSE)</f>
        <v>0</v>
      </c>
      <c r="K346" s="121">
        <f t="shared" si="6"/>
        <v>0</v>
      </c>
    </row>
    <row r="347" spans="1:11" ht="30" x14ac:dyDescent="0.25">
      <c r="A347" s="139">
        <v>22103</v>
      </c>
      <c r="B347" s="139">
        <v>254</v>
      </c>
      <c r="C347" s="102" t="s">
        <v>4302</v>
      </c>
      <c r="D347" s="658" t="s">
        <v>258</v>
      </c>
      <c r="E347" s="658" t="s">
        <v>30</v>
      </c>
      <c r="F347" s="658" t="s">
        <v>43</v>
      </c>
      <c r="G347" s="658" t="s">
        <v>48</v>
      </c>
      <c r="H347" s="85" t="s">
        <v>33</v>
      </c>
      <c r="I347" s="121">
        <v>420</v>
      </c>
      <c r="J347" s="121">
        <f>VLOOKUP(A347,CENIK!$A$2:$F$191,6,FALSE)</f>
        <v>0</v>
      </c>
      <c r="K347" s="121">
        <f t="shared" si="6"/>
        <v>0</v>
      </c>
    </row>
    <row r="348" spans="1:11" ht="30" x14ac:dyDescent="0.25">
      <c r="A348" s="139">
        <v>2224</v>
      </c>
      <c r="B348" s="139">
        <v>254</v>
      </c>
      <c r="C348" s="102" t="s">
        <v>4303</v>
      </c>
      <c r="D348" s="658" t="s">
        <v>258</v>
      </c>
      <c r="E348" s="658" t="s">
        <v>30</v>
      </c>
      <c r="F348" s="658" t="s">
        <v>43</v>
      </c>
      <c r="G348" s="658" t="s">
        <v>46</v>
      </c>
      <c r="H348" s="85" t="s">
        <v>12</v>
      </c>
      <c r="I348" s="121">
        <v>5</v>
      </c>
      <c r="J348" s="121">
        <f>VLOOKUP(A348,CENIK!$A$2:$F$191,6,FALSE)</f>
        <v>0</v>
      </c>
      <c r="K348" s="121">
        <f t="shared" si="6"/>
        <v>0</v>
      </c>
    </row>
    <row r="349" spans="1:11" ht="30" x14ac:dyDescent="0.25">
      <c r="A349" s="139">
        <v>2225</v>
      </c>
      <c r="B349" s="139">
        <v>254</v>
      </c>
      <c r="C349" s="102" t="s">
        <v>4304</v>
      </c>
      <c r="D349" s="658" t="s">
        <v>258</v>
      </c>
      <c r="E349" s="658" t="s">
        <v>30</v>
      </c>
      <c r="F349" s="658" t="s">
        <v>43</v>
      </c>
      <c r="G349" s="658" t="s">
        <v>47</v>
      </c>
      <c r="H349" s="85" t="s">
        <v>12</v>
      </c>
      <c r="I349" s="121">
        <v>7</v>
      </c>
      <c r="J349" s="121">
        <f>VLOOKUP(A349,CENIK!$A$2:$F$191,6,FALSE)</f>
        <v>0</v>
      </c>
      <c r="K349" s="121">
        <f t="shared" si="6"/>
        <v>0</v>
      </c>
    </row>
    <row r="350" spans="1:11" ht="30" x14ac:dyDescent="0.25">
      <c r="A350" s="139">
        <v>24405</v>
      </c>
      <c r="B350" s="139">
        <v>254</v>
      </c>
      <c r="C350" s="102" t="s">
        <v>4305</v>
      </c>
      <c r="D350" s="658" t="s">
        <v>258</v>
      </c>
      <c r="E350" s="658" t="s">
        <v>30</v>
      </c>
      <c r="F350" s="658" t="s">
        <v>43</v>
      </c>
      <c r="G350" s="658" t="s">
        <v>969</v>
      </c>
      <c r="H350" s="85" t="s">
        <v>24</v>
      </c>
      <c r="I350" s="121">
        <v>168</v>
      </c>
      <c r="J350" s="121">
        <f>VLOOKUP(A350,CENIK!$A$2:$F$191,6,FALSE)</f>
        <v>0</v>
      </c>
      <c r="K350" s="121">
        <f t="shared" si="6"/>
        <v>0</v>
      </c>
    </row>
    <row r="351" spans="1:11" ht="75" x14ac:dyDescent="0.25">
      <c r="A351" s="139">
        <v>31302</v>
      </c>
      <c r="B351" s="139">
        <v>254</v>
      </c>
      <c r="C351" s="102" t="s">
        <v>4306</v>
      </c>
      <c r="D351" s="658" t="s">
        <v>258</v>
      </c>
      <c r="E351" s="658" t="s">
        <v>30</v>
      </c>
      <c r="F351" s="658" t="s">
        <v>43</v>
      </c>
      <c r="G351" s="658" t="s">
        <v>971</v>
      </c>
      <c r="H351" s="85" t="s">
        <v>24</v>
      </c>
      <c r="I351" s="121">
        <v>126</v>
      </c>
      <c r="J351" s="121">
        <f>VLOOKUP(A351,CENIK!$A$2:$F$191,6,FALSE)</f>
        <v>0</v>
      </c>
      <c r="K351" s="121">
        <f t="shared" ref="K351:K414" si="7">ROUND(J351*I351,2)</f>
        <v>0</v>
      </c>
    </row>
    <row r="352" spans="1:11" ht="30" x14ac:dyDescent="0.25">
      <c r="A352" s="139">
        <v>31604</v>
      </c>
      <c r="B352" s="139">
        <v>254</v>
      </c>
      <c r="C352" s="102" t="s">
        <v>4569</v>
      </c>
      <c r="D352" s="658" t="s">
        <v>258</v>
      </c>
      <c r="E352" s="658" t="s">
        <v>30</v>
      </c>
      <c r="F352" s="658" t="s">
        <v>43</v>
      </c>
      <c r="G352" s="3" t="s">
        <v>1020</v>
      </c>
      <c r="H352" s="85" t="s">
        <v>33</v>
      </c>
      <c r="I352" s="121">
        <v>420</v>
      </c>
      <c r="J352" s="121">
        <f>VLOOKUP(A352,CENIK!$A$2:$F$191,6,FALSE)</f>
        <v>0</v>
      </c>
      <c r="K352" s="121">
        <f t="shared" si="7"/>
        <v>0</v>
      </c>
    </row>
    <row r="353" spans="1:11" ht="45" x14ac:dyDescent="0.25">
      <c r="A353" s="139">
        <v>32311</v>
      </c>
      <c r="B353" s="139">
        <v>254</v>
      </c>
      <c r="C353" s="102" t="s">
        <v>4307</v>
      </c>
      <c r="D353" s="658" t="s">
        <v>258</v>
      </c>
      <c r="E353" s="658" t="s">
        <v>30</v>
      </c>
      <c r="F353" s="658" t="s">
        <v>43</v>
      </c>
      <c r="G353" s="658" t="s">
        <v>975</v>
      </c>
      <c r="H353" s="85" t="s">
        <v>33</v>
      </c>
      <c r="I353" s="121">
        <v>420</v>
      </c>
      <c r="J353" s="121">
        <f>VLOOKUP(A353,CENIK!$A$2:$F$191,6,FALSE)</f>
        <v>0</v>
      </c>
      <c r="K353" s="121">
        <f t="shared" si="7"/>
        <v>0</v>
      </c>
    </row>
    <row r="354" spans="1:11" ht="30" x14ac:dyDescent="0.25">
      <c r="A354" s="139">
        <v>34104</v>
      </c>
      <c r="B354" s="139">
        <v>254</v>
      </c>
      <c r="C354" s="102" t="s">
        <v>4308</v>
      </c>
      <c r="D354" s="658" t="s">
        <v>258</v>
      </c>
      <c r="E354" s="658" t="s">
        <v>30</v>
      </c>
      <c r="F354" s="658" t="s">
        <v>43</v>
      </c>
      <c r="G354" s="658" t="s">
        <v>54</v>
      </c>
      <c r="H354" s="85" t="s">
        <v>10</v>
      </c>
      <c r="I354" s="121">
        <v>75</v>
      </c>
      <c r="J354" s="121">
        <f>VLOOKUP(A354,CENIK!$A$2:$F$191,6,FALSE)</f>
        <v>0</v>
      </c>
      <c r="K354" s="121">
        <f t="shared" si="7"/>
        <v>0</v>
      </c>
    </row>
    <row r="355" spans="1:11" ht="30" x14ac:dyDescent="0.25">
      <c r="A355" s="139">
        <v>34901</v>
      </c>
      <c r="B355" s="139">
        <v>254</v>
      </c>
      <c r="C355" s="102" t="s">
        <v>4309</v>
      </c>
      <c r="D355" s="658" t="s">
        <v>258</v>
      </c>
      <c r="E355" s="658" t="s">
        <v>30</v>
      </c>
      <c r="F355" s="658" t="s">
        <v>43</v>
      </c>
      <c r="G355" s="658" t="s">
        <v>55</v>
      </c>
      <c r="H355" s="85" t="s">
        <v>33</v>
      </c>
      <c r="I355" s="121">
        <v>420</v>
      </c>
      <c r="J355" s="121">
        <f>VLOOKUP(A355,CENIK!$A$2:$F$191,6,FALSE)</f>
        <v>0</v>
      </c>
      <c r="K355" s="121">
        <f t="shared" si="7"/>
        <v>0</v>
      </c>
    </row>
    <row r="356" spans="1:11" ht="45" x14ac:dyDescent="0.25">
      <c r="A356" s="139">
        <v>2303</v>
      </c>
      <c r="B356" s="139">
        <v>254</v>
      </c>
      <c r="C356" s="102" t="s">
        <v>4311</v>
      </c>
      <c r="D356" s="658" t="s">
        <v>258</v>
      </c>
      <c r="E356" s="658" t="s">
        <v>30</v>
      </c>
      <c r="F356" s="658" t="s">
        <v>59</v>
      </c>
      <c r="G356" s="658" t="s">
        <v>60</v>
      </c>
      <c r="H356" s="85" t="s">
        <v>6</v>
      </c>
      <c r="I356" s="121">
        <v>2</v>
      </c>
      <c r="J356" s="121">
        <f>VLOOKUP(A356,CENIK!$A$2:$F$191,6,FALSE)</f>
        <v>0</v>
      </c>
      <c r="K356" s="121">
        <f t="shared" si="7"/>
        <v>0</v>
      </c>
    </row>
    <row r="357" spans="1:11" ht="75" x14ac:dyDescent="0.25">
      <c r="A357" s="139">
        <v>2307</v>
      </c>
      <c r="B357" s="139">
        <v>254</v>
      </c>
      <c r="C357" s="102" t="s">
        <v>4310</v>
      </c>
      <c r="D357" s="658" t="s">
        <v>258</v>
      </c>
      <c r="E357" s="658" t="s">
        <v>30</v>
      </c>
      <c r="F357" s="658" t="s">
        <v>59</v>
      </c>
      <c r="G357" s="658" t="s">
        <v>62</v>
      </c>
      <c r="H357" s="85" t="s">
        <v>33</v>
      </c>
      <c r="I357" s="121">
        <v>22</v>
      </c>
      <c r="J357" s="121">
        <f>VLOOKUP(A357,CENIK!$A$2:$F$191,6,FALSE)</f>
        <v>0</v>
      </c>
      <c r="K357" s="121">
        <f t="shared" si="7"/>
        <v>0</v>
      </c>
    </row>
    <row r="358" spans="1:11" ht="45" x14ac:dyDescent="0.25">
      <c r="A358" s="139">
        <v>3103</v>
      </c>
      <c r="B358" s="139">
        <v>254</v>
      </c>
      <c r="C358" s="102" t="s">
        <v>4312</v>
      </c>
      <c r="D358" s="658" t="s">
        <v>258</v>
      </c>
      <c r="E358" s="658" t="s">
        <v>64</v>
      </c>
      <c r="F358" s="658" t="s">
        <v>65</v>
      </c>
      <c r="G358" s="658" t="s">
        <v>67</v>
      </c>
      <c r="H358" s="85" t="s">
        <v>10</v>
      </c>
      <c r="I358" s="121">
        <v>5</v>
      </c>
      <c r="J358" s="121">
        <f>VLOOKUP(A358,CENIK!$A$2:$F$191,6,FALSE)</f>
        <v>0</v>
      </c>
      <c r="K358" s="121">
        <f t="shared" si="7"/>
        <v>0</v>
      </c>
    </row>
    <row r="359" spans="1:11" ht="45" x14ac:dyDescent="0.25">
      <c r="A359" s="139">
        <v>3302</v>
      </c>
      <c r="B359" s="139">
        <v>254</v>
      </c>
      <c r="C359" s="102" t="s">
        <v>4313</v>
      </c>
      <c r="D359" s="658" t="s">
        <v>258</v>
      </c>
      <c r="E359" s="658" t="s">
        <v>64</v>
      </c>
      <c r="F359" s="658" t="s">
        <v>77</v>
      </c>
      <c r="G359" s="658" t="s">
        <v>79</v>
      </c>
      <c r="H359" s="85" t="s">
        <v>10</v>
      </c>
      <c r="I359" s="121">
        <v>30</v>
      </c>
      <c r="J359" s="121">
        <f>VLOOKUP(A359,CENIK!$A$2:$F$191,6,FALSE)</f>
        <v>0</v>
      </c>
      <c r="K359" s="121">
        <f t="shared" si="7"/>
        <v>0</v>
      </c>
    </row>
    <row r="360" spans="1:11" ht="45" x14ac:dyDescent="0.25">
      <c r="A360" s="139">
        <v>3311</v>
      </c>
      <c r="B360" s="139">
        <v>254</v>
      </c>
      <c r="C360" s="102" t="s">
        <v>4314</v>
      </c>
      <c r="D360" s="658" t="s">
        <v>258</v>
      </c>
      <c r="E360" s="658" t="s">
        <v>64</v>
      </c>
      <c r="F360" s="658" t="s">
        <v>77</v>
      </c>
      <c r="G360" s="658" t="s">
        <v>81</v>
      </c>
      <c r="H360" s="85" t="s">
        <v>10</v>
      </c>
      <c r="I360" s="121">
        <v>30</v>
      </c>
      <c r="J360" s="121">
        <f>VLOOKUP(A360,CENIK!$A$2:$F$191,6,FALSE)</f>
        <v>0</v>
      </c>
      <c r="K360" s="121">
        <f t="shared" si="7"/>
        <v>0</v>
      </c>
    </row>
    <row r="361" spans="1:11" ht="60" x14ac:dyDescent="0.25">
      <c r="A361" s="139">
        <v>4101</v>
      </c>
      <c r="B361" s="139">
        <v>254</v>
      </c>
      <c r="C361" s="102" t="s">
        <v>4315</v>
      </c>
      <c r="D361" s="658" t="s">
        <v>258</v>
      </c>
      <c r="E361" s="658" t="s">
        <v>85</v>
      </c>
      <c r="F361" s="658" t="s">
        <v>86</v>
      </c>
      <c r="G361" s="658" t="s">
        <v>459</v>
      </c>
      <c r="H361" s="85" t="s">
        <v>33</v>
      </c>
      <c r="I361" s="121">
        <v>195</v>
      </c>
      <c r="J361" s="121">
        <f>VLOOKUP(A361,CENIK!$A$2:$F$191,6,FALSE)</f>
        <v>0</v>
      </c>
      <c r="K361" s="121">
        <f t="shared" si="7"/>
        <v>0</v>
      </c>
    </row>
    <row r="362" spans="1:11" ht="60" x14ac:dyDescent="0.25">
      <c r="A362" s="139">
        <v>4105</v>
      </c>
      <c r="B362" s="139">
        <v>254</v>
      </c>
      <c r="C362" s="102" t="s">
        <v>4316</v>
      </c>
      <c r="D362" s="658" t="s">
        <v>258</v>
      </c>
      <c r="E362" s="658" t="s">
        <v>85</v>
      </c>
      <c r="F362" s="658" t="s">
        <v>86</v>
      </c>
      <c r="G362" s="658" t="s">
        <v>982</v>
      </c>
      <c r="H362" s="85" t="s">
        <v>24</v>
      </c>
      <c r="I362" s="121">
        <v>48</v>
      </c>
      <c r="J362" s="121">
        <f>VLOOKUP(A362,CENIK!$A$2:$F$191,6,FALSE)</f>
        <v>0</v>
      </c>
      <c r="K362" s="121">
        <f t="shared" si="7"/>
        <v>0</v>
      </c>
    </row>
    <row r="363" spans="1:11" ht="45" x14ac:dyDescent="0.25">
      <c r="A363" s="139">
        <v>4106</v>
      </c>
      <c r="B363" s="139">
        <v>254</v>
      </c>
      <c r="C363" s="102" t="s">
        <v>4317</v>
      </c>
      <c r="D363" s="658" t="s">
        <v>258</v>
      </c>
      <c r="E363" s="658" t="s">
        <v>85</v>
      </c>
      <c r="F363" s="658" t="s">
        <v>86</v>
      </c>
      <c r="G363" s="658" t="s">
        <v>89</v>
      </c>
      <c r="H363" s="85" t="s">
        <v>24</v>
      </c>
      <c r="I363" s="121">
        <v>113</v>
      </c>
      <c r="J363" s="121">
        <f>VLOOKUP(A363,CENIK!$A$2:$F$191,6,FALSE)</f>
        <v>0</v>
      </c>
      <c r="K363" s="121">
        <f t="shared" si="7"/>
        <v>0</v>
      </c>
    </row>
    <row r="364" spans="1:11" ht="60" x14ac:dyDescent="0.25">
      <c r="A364" s="139">
        <v>4109</v>
      </c>
      <c r="B364" s="139">
        <v>254</v>
      </c>
      <c r="C364" s="102" t="s">
        <v>4318</v>
      </c>
      <c r="D364" s="658" t="s">
        <v>258</v>
      </c>
      <c r="E364" s="658" t="s">
        <v>85</v>
      </c>
      <c r="F364" s="658" t="s">
        <v>86</v>
      </c>
      <c r="G364" s="658" t="s">
        <v>984</v>
      </c>
      <c r="H364" s="85" t="s">
        <v>24</v>
      </c>
      <c r="I364" s="121">
        <v>123</v>
      </c>
      <c r="J364" s="121">
        <f>VLOOKUP(A364,CENIK!$A$2:$F$191,6,FALSE)</f>
        <v>0</v>
      </c>
      <c r="K364" s="121">
        <f t="shared" si="7"/>
        <v>0</v>
      </c>
    </row>
    <row r="365" spans="1:11" ht="45" x14ac:dyDescent="0.25">
      <c r="A365" s="139">
        <v>4113</v>
      </c>
      <c r="B365" s="139">
        <v>254</v>
      </c>
      <c r="C365" s="102" t="s">
        <v>4319</v>
      </c>
      <c r="D365" s="658" t="s">
        <v>258</v>
      </c>
      <c r="E365" s="658" t="s">
        <v>85</v>
      </c>
      <c r="F365" s="658" t="s">
        <v>86</v>
      </c>
      <c r="G365" s="658" t="s">
        <v>91</v>
      </c>
      <c r="H365" s="85" t="s">
        <v>24</v>
      </c>
      <c r="I365" s="121">
        <v>287</v>
      </c>
      <c r="J365" s="121">
        <f>VLOOKUP(A365,CENIK!$A$2:$F$191,6,FALSE)</f>
        <v>0</v>
      </c>
      <c r="K365" s="121">
        <f t="shared" si="7"/>
        <v>0</v>
      </c>
    </row>
    <row r="366" spans="1:11" ht="45" x14ac:dyDescent="0.25">
      <c r="A366" s="139">
        <v>4121</v>
      </c>
      <c r="B366" s="139">
        <v>254</v>
      </c>
      <c r="C366" s="102" t="s">
        <v>4320</v>
      </c>
      <c r="D366" s="658" t="s">
        <v>258</v>
      </c>
      <c r="E366" s="658" t="s">
        <v>85</v>
      </c>
      <c r="F366" s="658" t="s">
        <v>86</v>
      </c>
      <c r="G366" s="658" t="s">
        <v>986</v>
      </c>
      <c r="H366" s="85" t="s">
        <v>24</v>
      </c>
      <c r="I366" s="121">
        <v>12</v>
      </c>
      <c r="J366" s="121">
        <f>VLOOKUP(A366,CENIK!$A$2:$F$191,6,FALSE)</f>
        <v>0</v>
      </c>
      <c r="K366" s="121">
        <f t="shared" si="7"/>
        <v>0</v>
      </c>
    </row>
    <row r="367" spans="1:11" ht="45" x14ac:dyDescent="0.25">
      <c r="A367" s="139">
        <v>4123</v>
      </c>
      <c r="B367" s="139">
        <v>254</v>
      </c>
      <c r="C367" s="102" t="s">
        <v>4321</v>
      </c>
      <c r="D367" s="658" t="s">
        <v>258</v>
      </c>
      <c r="E367" s="658" t="s">
        <v>85</v>
      </c>
      <c r="F367" s="658" t="s">
        <v>86</v>
      </c>
      <c r="G367" s="658" t="s">
        <v>988</v>
      </c>
      <c r="H367" s="85" t="s">
        <v>24</v>
      </c>
      <c r="I367" s="121">
        <v>183</v>
      </c>
      <c r="J367" s="121">
        <f>VLOOKUP(A367,CENIK!$A$2:$F$191,6,FALSE)</f>
        <v>0</v>
      </c>
      <c r="K367" s="121">
        <f t="shared" si="7"/>
        <v>0</v>
      </c>
    </row>
    <row r="368" spans="1:11" ht="45" x14ac:dyDescent="0.25">
      <c r="A368" s="139">
        <v>4201</v>
      </c>
      <c r="B368" s="139">
        <v>254</v>
      </c>
      <c r="C368" s="102" t="s">
        <v>4322</v>
      </c>
      <c r="D368" s="658" t="s">
        <v>258</v>
      </c>
      <c r="E368" s="658" t="s">
        <v>85</v>
      </c>
      <c r="F368" s="658" t="s">
        <v>98</v>
      </c>
      <c r="G368" s="658" t="s">
        <v>99</v>
      </c>
      <c r="H368" s="85" t="s">
        <v>33</v>
      </c>
      <c r="I368" s="121">
        <v>122</v>
      </c>
      <c r="J368" s="121">
        <f>VLOOKUP(A368,CENIK!$A$2:$F$191,6,FALSE)</f>
        <v>0</v>
      </c>
      <c r="K368" s="121">
        <f t="shared" si="7"/>
        <v>0</v>
      </c>
    </row>
    <row r="369" spans="1:11" ht="30" x14ac:dyDescent="0.25">
      <c r="A369" s="139">
        <v>4202</v>
      </c>
      <c r="B369" s="139">
        <v>254</v>
      </c>
      <c r="C369" s="102" t="s">
        <v>4323</v>
      </c>
      <c r="D369" s="658" t="s">
        <v>258</v>
      </c>
      <c r="E369" s="658" t="s">
        <v>85</v>
      </c>
      <c r="F369" s="658" t="s">
        <v>98</v>
      </c>
      <c r="G369" s="658" t="s">
        <v>100</v>
      </c>
      <c r="H369" s="85" t="s">
        <v>33</v>
      </c>
      <c r="I369" s="121">
        <v>122</v>
      </c>
      <c r="J369" s="121">
        <f>VLOOKUP(A369,CENIK!$A$2:$F$191,6,FALSE)</f>
        <v>0</v>
      </c>
      <c r="K369" s="121">
        <f t="shared" si="7"/>
        <v>0</v>
      </c>
    </row>
    <row r="370" spans="1:11" ht="75" x14ac:dyDescent="0.25">
      <c r="A370" s="139">
        <v>4203</v>
      </c>
      <c r="B370" s="139">
        <v>254</v>
      </c>
      <c r="C370" s="102" t="s">
        <v>4324</v>
      </c>
      <c r="D370" s="658" t="s">
        <v>258</v>
      </c>
      <c r="E370" s="658" t="s">
        <v>85</v>
      </c>
      <c r="F370" s="658" t="s">
        <v>98</v>
      </c>
      <c r="G370" s="658" t="s">
        <v>101</v>
      </c>
      <c r="H370" s="85" t="s">
        <v>24</v>
      </c>
      <c r="I370" s="121">
        <v>19</v>
      </c>
      <c r="J370" s="121">
        <f>VLOOKUP(A370,CENIK!$A$2:$F$191,6,FALSE)</f>
        <v>0</v>
      </c>
      <c r="K370" s="121">
        <f t="shared" si="7"/>
        <v>0</v>
      </c>
    </row>
    <row r="371" spans="1:11" ht="60" x14ac:dyDescent="0.25">
      <c r="A371" s="139">
        <v>4204</v>
      </c>
      <c r="B371" s="139">
        <v>254</v>
      </c>
      <c r="C371" s="102" t="s">
        <v>4325</v>
      </c>
      <c r="D371" s="658" t="s">
        <v>258</v>
      </c>
      <c r="E371" s="658" t="s">
        <v>85</v>
      </c>
      <c r="F371" s="658" t="s">
        <v>98</v>
      </c>
      <c r="G371" s="658" t="s">
        <v>102</v>
      </c>
      <c r="H371" s="85" t="s">
        <v>24</v>
      </c>
      <c r="I371" s="121">
        <v>80</v>
      </c>
      <c r="J371" s="121">
        <f>VLOOKUP(A371,CENIK!$A$2:$F$191,6,FALSE)</f>
        <v>0</v>
      </c>
      <c r="K371" s="121">
        <f t="shared" si="7"/>
        <v>0</v>
      </c>
    </row>
    <row r="372" spans="1:11" ht="60" x14ac:dyDescent="0.25">
      <c r="A372" s="139">
        <v>4206</v>
      </c>
      <c r="B372" s="139">
        <v>254</v>
      </c>
      <c r="C372" s="102" t="s">
        <v>4326</v>
      </c>
      <c r="D372" s="658" t="s">
        <v>258</v>
      </c>
      <c r="E372" s="658" t="s">
        <v>85</v>
      </c>
      <c r="F372" s="658" t="s">
        <v>98</v>
      </c>
      <c r="G372" s="658" t="s">
        <v>104</v>
      </c>
      <c r="H372" s="85" t="s">
        <v>24</v>
      </c>
      <c r="I372" s="121">
        <v>183</v>
      </c>
      <c r="J372" s="121">
        <f>VLOOKUP(A372,CENIK!$A$2:$F$191,6,FALSE)</f>
        <v>0</v>
      </c>
      <c r="K372" s="121">
        <f t="shared" si="7"/>
        <v>0</v>
      </c>
    </row>
    <row r="373" spans="1:11" ht="60" x14ac:dyDescent="0.25">
      <c r="A373" s="139">
        <v>4207</v>
      </c>
      <c r="B373" s="139">
        <v>254</v>
      </c>
      <c r="C373" s="102" t="s">
        <v>4327</v>
      </c>
      <c r="D373" s="658" t="s">
        <v>258</v>
      </c>
      <c r="E373" s="658" t="s">
        <v>85</v>
      </c>
      <c r="F373" s="658" t="s">
        <v>98</v>
      </c>
      <c r="G373" s="658" t="s">
        <v>990</v>
      </c>
      <c r="H373" s="85" t="s">
        <v>24</v>
      </c>
      <c r="I373" s="121">
        <v>195</v>
      </c>
      <c r="J373" s="121">
        <f>VLOOKUP(A373,CENIK!$A$2:$F$191,6,FALSE)</f>
        <v>0</v>
      </c>
      <c r="K373" s="121">
        <f t="shared" si="7"/>
        <v>0</v>
      </c>
    </row>
    <row r="374" spans="1:11" ht="135" x14ac:dyDescent="0.25">
      <c r="A374" s="139">
        <v>6101</v>
      </c>
      <c r="B374" s="139">
        <v>254</v>
      </c>
      <c r="C374" s="102" t="s">
        <v>4328</v>
      </c>
      <c r="D374" s="658" t="s">
        <v>258</v>
      </c>
      <c r="E374" s="658" t="s">
        <v>128</v>
      </c>
      <c r="F374" s="658" t="s">
        <v>129</v>
      </c>
      <c r="G374" s="658" t="s">
        <v>6304</v>
      </c>
      <c r="H374" s="85" t="s">
        <v>10</v>
      </c>
      <c r="I374" s="121">
        <v>104.6</v>
      </c>
      <c r="J374" s="121">
        <f>VLOOKUP(A374,CENIK!$A$2:$F$191,6,FALSE)</f>
        <v>0</v>
      </c>
      <c r="K374" s="121">
        <f t="shared" si="7"/>
        <v>0</v>
      </c>
    </row>
    <row r="375" spans="1:11" ht="120" x14ac:dyDescent="0.25">
      <c r="A375" s="139">
        <v>6206</v>
      </c>
      <c r="B375" s="139">
        <v>254</v>
      </c>
      <c r="C375" s="102" t="s">
        <v>4329</v>
      </c>
      <c r="D375" s="658" t="s">
        <v>258</v>
      </c>
      <c r="E375" s="658" t="s">
        <v>128</v>
      </c>
      <c r="F375" s="658" t="s">
        <v>132</v>
      </c>
      <c r="G375" s="658" t="s">
        <v>995</v>
      </c>
      <c r="H375" s="85" t="s">
        <v>6</v>
      </c>
      <c r="I375" s="121">
        <v>4</v>
      </c>
      <c r="J375" s="121">
        <f>VLOOKUP(A375,CENIK!$A$2:$F$191,6,FALSE)</f>
        <v>0</v>
      </c>
      <c r="K375" s="121">
        <f t="shared" si="7"/>
        <v>0</v>
      </c>
    </row>
    <row r="376" spans="1:11" ht="30" x14ac:dyDescent="0.25">
      <c r="A376" s="139">
        <v>6257</v>
      </c>
      <c r="B376" s="139">
        <v>254</v>
      </c>
      <c r="C376" s="102" t="s">
        <v>4330</v>
      </c>
      <c r="D376" s="658" t="s">
        <v>258</v>
      </c>
      <c r="E376" s="658" t="s">
        <v>128</v>
      </c>
      <c r="F376" s="658" t="s">
        <v>132</v>
      </c>
      <c r="G376" s="658" t="s">
        <v>136</v>
      </c>
      <c r="H376" s="85" t="s">
        <v>6</v>
      </c>
      <c r="I376" s="121">
        <v>1</v>
      </c>
      <c r="J376" s="121">
        <f>VLOOKUP(A376,CENIK!$A$2:$F$191,6,FALSE)</f>
        <v>0</v>
      </c>
      <c r="K376" s="121">
        <f t="shared" si="7"/>
        <v>0</v>
      </c>
    </row>
    <row r="377" spans="1:11" ht="345" x14ac:dyDescent="0.25">
      <c r="A377" s="139">
        <v>6301</v>
      </c>
      <c r="B377" s="139">
        <v>254</v>
      </c>
      <c r="C377" s="102" t="s">
        <v>4331</v>
      </c>
      <c r="D377" s="658" t="s">
        <v>258</v>
      </c>
      <c r="E377" s="658" t="s">
        <v>128</v>
      </c>
      <c r="F377" s="658" t="s">
        <v>140</v>
      </c>
      <c r="G377" s="658" t="s">
        <v>1005</v>
      </c>
      <c r="H377" s="85" t="s">
        <v>6</v>
      </c>
      <c r="I377" s="121">
        <v>3</v>
      </c>
      <c r="J377" s="121">
        <f>VLOOKUP(A377,CENIK!$A$2:$F$191,6,FALSE)</f>
        <v>0</v>
      </c>
      <c r="K377" s="121">
        <f t="shared" si="7"/>
        <v>0</v>
      </c>
    </row>
    <row r="378" spans="1:11" ht="120" x14ac:dyDescent="0.25">
      <c r="A378" s="139">
        <v>6305</v>
      </c>
      <c r="B378" s="139">
        <v>254</v>
      </c>
      <c r="C378" s="102" t="s">
        <v>4332</v>
      </c>
      <c r="D378" s="658" t="s">
        <v>258</v>
      </c>
      <c r="E378" s="658" t="s">
        <v>128</v>
      </c>
      <c r="F378" s="658" t="s">
        <v>140</v>
      </c>
      <c r="G378" s="658" t="s">
        <v>143</v>
      </c>
      <c r="H378" s="85" t="s">
        <v>6</v>
      </c>
      <c r="I378" s="121">
        <v>1</v>
      </c>
      <c r="J378" s="121">
        <f>VLOOKUP(A378,CENIK!$A$2:$F$191,6,FALSE)</f>
        <v>0</v>
      </c>
      <c r="K378" s="121">
        <f t="shared" si="7"/>
        <v>0</v>
      </c>
    </row>
    <row r="379" spans="1:11" ht="30" x14ac:dyDescent="0.25">
      <c r="A379" s="139">
        <v>6401</v>
      </c>
      <c r="B379" s="139">
        <v>254</v>
      </c>
      <c r="C379" s="102" t="s">
        <v>4333</v>
      </c>
      <c r="D379" s="658" t="s">
        <v>258</v>
      </c>
      <c r="E379" s="658" t="s">
        <v>128</v>
      </c>
      <c r="F379" s="658" t="s">
        <v>144</v>
      </c>
      <c r="G379" s="658" t="s">
        <v>145</v>
      </c>
      <c r="H379" s="85" t="s">
        <v>10</v>
      </c>
      <c r="I379" s="121">
        <v>104.6</v>
      </c>
      <c r="J379" s="121">
        <f>VLOOKUP(A379,CENIK!$A$2:$F$191,6,FALSE)</f>
        <v>0</v>
      </c>
      <c r="K379" s="121">
        <f t="shared" si="7"/>
        <v>0</v>
      </c>
    </row>
    <row r="380" spans="1:11" ht="30" x14ac:dyDescent="0.25">
      <c r="A380" s="139">
        <v>6402</v>
      </c>
      <c r="B380" s="139">
        <v>254</v>
      </c>
      <c r="C380" s="102" t="s">
        <v>4334</v>
      </c>
      <c r="D380" s="658" t="s">
        <v>258</v>
      </c>
      <c r="E380" s="658" t="s">
        <v>128</v>
      </c>
      <c r="F380" s="658" t="s">
        <v>144</v>
      </c>
      <c r="G380" s="658" t="s">
        <v>340</v>
      </c>
      <c r="H380" s="85" t="s">
        <v>10</v>
      </c>
      <c r="I380" s="121">
        <v>104.6</v>
      </c>
      <c r="J380" s="121">
        <f>VLOOKUP(A380,CENIK!$A$2:$F$191,6,FALSE)</f>
        <v>0</v>
      </c>
      <c r="K380" s="121">
        <f t="shared" si="7"/>
        <v>0</v>
      </c>
    </row>
    <row r="381" spans="1:11" ht="60" x14ac:dyDescent="0.25">
      <c r="A381" s="139">
        <v>6405</v>
      </c>
      <c r="B381" s="139">
        <v>254</v>
      </c>
      <c r="C381" s="102" t="s">
        <v>4335</v>
      </c>
      <c r="D381" s="658" t="s">
        <v>258</v>
      </c>
      <c r="E381" s="658" t="s">
        <v>128</v>
      </c>
      <c r="F381" s="658" t="s">
        <v>144</v>
      </c>
      <c r="G381" s="658" t="s">
        <v>146</v>
      </c>
      <c r="H381" s="85" t="s">
        <v>10</v>
      </c>
      <c r="I381" s="121">
        <v>104.6</v>
      </c>
      <c r="J381" s="121">
        <f>VLOOKUP(A381,CENIK!$A$2:$F$191,6,FALSE)</f>
        <v>0</v>
      </c>
      <c r="K381" s="121">
        <f t="shared" si="7"/>
        <v>0</v>
      </c>
    </row>
    <row r="382" spans="1:11" ht="30" x14ac:dyDescent="0.25">
      <c r="A382" s="139">
        <v>6501</v>
      </c>
      <c r="B382" s="139">
        <v>254</v>
      </c>
      <c r="C382" s="102" t="s">
        <v>4336</v>
      </c>
      <c r="D382" s="658" t="s">
        <v>258</v>
      </c>
      <c r="E382" s="658" t="s">
        <v>128</v>
      </c>
      <c r="F382" s="658" t="s">
        <v>147</v>
      </c>
      <c r="G382" s="658" t="s">
        <v>1007</v>
      </c>
      <c r="H382" s="85" t="s">
        <v>6</v>
      </c>
      <c r="I382" s="121">
        <v>2</v>
      </c>
      <c r="J382" s="121">
        <f>VLOOKUP(A382,CENIK!$A$2:$F$191,6,FALSE)</f>
        <v>0</v>
      </c>
      <c r="K382" s="121">
        <f t="shared" si="7"/>
        <v>0</v>
      </c>
    </row>
    <row r="383" spans="1:11" ht="45" x14ac:dyDescent="0.25">
      <c r="A383" s="139">
        <v>6503</v>
      </c>
      <c r="B383" s="139">
        <v>254</v>
      </c>
      <c r="C383" s="102" t="s">
        <v>4337</v>
      </c>
      <c r="D383" s="658" t="s">
        <v>258</v>
      </c>
      <c r="E383" s="658" t="s">
        <v>128</v>
      </c>
      <c r="F383" s="658" t="s">
        <v>147</v>
      </c>
      <c r="G383" s="658" t="s">
        <v>1009</v>
      </c>
      <c r="H383" s="85" t="s">
        <v>6</v>
      </c>
      <c r="I383" s="121">
        <v>5</v>
      </c>
      <c r="J383" s="121">
        <f>VLOOKUP(A383,CENIK!$A$2:$F$191,6,FALSE)</f>
        <v>0</v>
      </c>
      <c r="K383" s="121">
        <f t="shared" si="7"/>
        <v>0</v>
      </c>
    </row>
    <row r="384" spans="1:11" ht="45" x14ac:dyDescent="0.25">
      <c r="A384" s="139">
        <v>6504</v>
      </c>
      <c r="B384" s="139">
        <v>254</v>
      </c>
      <c r="C384" s="102" t="s">
        <v>4338</v>
      </c>
      <c r="D384" s="658" t="s">
        <v>258</v>
      </c>
      <c r="E384" s="658" t="s">
        <v>128</v>
      </c>
      <c r="F384" s="658" t="s">
        <v>147</v>
      </c>
      <c r="G384" s="658" t="s">
        <v>1010</v>
      </c>
      <c r="H384" s="85" t="s">
        <v>6</v>
      </c>
      <c r="I384" s="121">
        <v>5</v>
      </c>
      <c r="J384" s="121">
        <f>VLOOKUP(A384,CENIK!$A$2:$F$191,6,FALSE)</f>
        <v>0</v>
      </c>
      <c r="K384" s="121">
        <f t="shared" si="7"/>
        <v>0</v>
      </c>
    </row>
    <row r="385" spans="1:11" ht="45" x14ac:dyDescent="0.25">
      <c r="A385" s="139">
        <v>6505</v>
      </c>
      <c r="B385" s="139">
        <v>254</v>
      </c>
      <c r="C385" s="102" t="s">
        <v>4339</v>
      </c>
      <c r="D385" s="658" t="s">
        <v>258</v>
      </c>
      <c r="E385" s="658" t="s">
        <v>128</v>
      </c>
      <c r="F385" s="658" t="s">
        <v>147</v>
      </c>
      <c r="G385" s="658" t="s">
        <v>1011</v>
      </c>
      <c r="H385" s="85" t="s">
        <v>6</v>
      </c>
      <c r="I385" s="121">
        <v>2</v>
      </c>
      <c r="J385" s="121">
        <f>VLOOKUP(A385,CENIK!$A$2:$F$191,6,FALSE)</f>
        <v>0</v>
      </c>
      <c r="K385" s="121">
        <f t="shared" si="7"/>
        <v>0</v>
      </c>
    </row>
    <row r="386" spans="1:11" ht="30" x14ac:dyDescent="0.25">
      <c r="A386" s="139">
        <v>6507</v>
      </c>
      <c r="B386" s="139">
        <v>254</v>
      </c>
      <c r="C386" s="102" t="s">
        <v>4340</v>
      </c>
      <c r="D386" s="658" t="s">
        <v>258</v>
      </c>
      <c r="E386" s="658" t="s">
        <v>128</v>
      </c>
      <c r="F386" s="658" t="s">
        <v>147</v>
      </c>
      <c r="G386" s="658" t="s">
        <v>1013</v>
      </c>
      <c r="H386" s="85" t="s">
        <v>6</v>
      </c>
      <c r="I386" s="121">
        <v>6</v>
      </c>
      <c r="J386" s="121">
        <f>VLOOKUP(A386,CENIK!$A$2:$F$191,6,FALSE)</f>
        <v>0</v>
      </c>
      <c r="K386" s="121">
        <f t="shared" si="7"/>
        <v>0</v>
      </c>
    </row>
    <row r="387" spans="1:11" ht="75" x14ac:dyDescent="0.25">
      <c r="A387" s="139">
        <v>6514</v>
      </c>
      <c r="B387" s="139">
        <v>254</v>
      </c>
      <c r="C387" s="102" t="s">
        <v>4341</v>
      </c>
      <c r="D387" s="658" t="s">
        <v>258</v>
      </c>
      <c r="E387" s="658" t="s">
        <v>128</v>
      </c>
      <c r="F387" s="658" t="s">
        <v>147</v>
      </c>
      <c r="G387" s="658" t="s">
        <v>1017</v>
      </c>
      <c r="H387" s="85" t="s">
        <v>10</v>
      </c>
      <c r="I387" s="121">
        <v>30</v>
      </c>
      <c r="J387" s="121">
        <f>VLOOKUP(A387,CENIK!$A$2:$F$191,6,FALSE)</f>
        <v>90</v>
      </c>
      <c r="K387" s="121">
        <f t="shared" si="7"/>
        <v>2700</v>
      </c>
    </row>
    <row r="388" spans="1:11" ht="60" x14ac:dyDescent="0.25">
      <c r="A388" s="139">
        <v>1201</v>
      </c>
      <c r="B388" s="139">
        <v>428</v>
      </c>
      <c r="C388" s="102" t="s">
        <v>4342</v>
      </c>
      <c r="D388" s="658" t="s">
        <v>259</v>
      </c>
      <c r="E388" s="658" t="s">
        <v>7</v>
      </c>
      <c r="F388" s="658" t="s">
        <v>8</v>
      </c>
      <c r="G388" s="658" t="s">
        <v>9</v>
      </c>
      <c r="H388" s="85" t="s">
        <v>10</v>
      </c>
      <c r="I388" s="121">
        <v>109.4</v>
      </c>
      <c r="J388" s="121">
        <f>VLOOKUP(A388,CENIK!$A$2:$F$191,6,FALSE)</f>
        <v>0</v>
      </c>
      <c r="K388" s="121">
        <f t="shared" si="7"/>
        <v>0</v>
      </c>
    </row>
    <row r="389" spans="1:11" ht="45" x14ac:dyDescent="0.25">
      <c r="A389" s="139">
        <v>1202</v>
      </c>
      <c r="B389" s="139">
        <v>428</v>
      </c>
      <c r="C389" s="102" t="s">
        <v>4343</v>
      </c>
      <c r="D389" s="658" t="s">
        <v>259</v>
      </c>
      <c r="E389" s="658" t="s">
        <v>7</v>
      </c>
      <c r="F389" s="658" t="s">
        <v>8</v>
      </c>
      <c r="G389" s="658" t="s">
        <v>11</v>
      </c>
      <c r="H389" s="85" t="s">
        <v>12</v>
      </c>
      <c r="I389" s="121">
        <v>4</v>
      </c>
      <c r="J389" s="121">
        <f>VLOOKUP(A389,CENIK!$A$2:$F$191,6,FALSE)</f>
        <v>0</v>
      </c>
      <c r="K389" s="121">
        <f t="shared" si="7"/>
        <v>0</v>
      </c>
    </row>
    <row r="390" spans="1:11" ht="60" x14ac:dyDescent="0.25">
      <c r="A390" s="139">
        <v>1205</v>
      </c>
      <c r="B390" s="139">
        <v>428</v>
      </c>
      <c r="C390" s="102" t="s">
        <v>4344</v>
      </c>
      <c r="D390" s="658" t="s">
        <v>259</v>
      </c>
      <c r="E390" s="658" t="s">
        <v>7</v>
      </c>
      <c r="F390" s="658" t="s">
        <v>8</v>
      </c>
      <c r="G390" s="658" t="s">
        <v>942</v>
      </c>
      <c r="H390" s="85" t="s">
        <v>14</v>
      </c>
      <c r="I390" s="121">
        <v>1</v>
      </c>
      <c r="J390" s="121">
        <f>VLOOKUP(A390,CENIK!$A$2:$F$191,6,FALSE)</f>
        <v>0</v>
      </c>
      <c r="K390" s="121">
        <f t="shared" si="7"/>
        <v>0</v>
      </c>
    </row>
    <row r="391" spans="1:11" ht="60" x14ac:dyDescent="0.25">
      <c r="A391" s="139">
        <v>1206</v>
      </c>
      <c r="B391" s="139">
        <v>428</v>
      </c>
      <c r="C391" s="102" t="s">
        <v>4345</v>
      </c>
      <c r="D391" s="658" t="s">
        <v>259</v>
      </c>
      <c r="E391" s="658" t="s">
        <v>7</v>
      </c>
      <c r="F391" s="658" t="s">
        <v>8</v>
      </c>
      <c r="G391" s="658" t="s">
        <v>943</v>
      </c>
      <c r="H391" s="85" t="s">
        <v>14</v>
      </c>
      <c r="I391" s="121">
        <v>1</v>
      </c>
      <c r="J391" s="121">
        <f>VLOOKUP(A391,CENIK!$A$2:$F$191,6,FALSE)</f>
        <v>0</v>
      </c>
      <c r="K391" s="121">
        <f t="shared" si="7"/>
        <v>0</v>
      </c>
    </row>
    <row r="392" spans="1:11" ht="75" x14ac:dyDescent="0.25">
      <c r="A392" s="139">
        <v>1207</v>
      </c>
      <c r="B392" s="139">
        <v>428</v>
      </c>
      <c r="C392" s="102" t="s">
        <v>4346</v>
      </c>
      <c r="D392" s="658" t="s">
        <v>259</v>
      </c>
      <c r="E392" s="658" t="s">
        <v>7</v>
      </c>
      <c r="F392" s="658" t="s">
        <v>8</v>
      </c>
      <c r="G392" s="658" t="s">
        <v>944</v>
      </c>
      <c r="H392" s="85" t="s">
        <v>14</v>
      </c>
      <c r="I392" s="121">
        <v>1</v>
      </c>
      <c r="J392" s="121">
        <f>VLOOKUP(A392,CENIK!$A$2:$F$191,6,FALSE)</f>
        <v>0</v>
      </c>
      <c r="K392" s="121">
        <f t="shared" si="7"/>
        <v>0</v>
      </c>
    </row>
    <row r="393" spans="1:11" ht="75" x14ac:dyDescent="0.25">
      <c r="A393" s="139">
        <v>1211</v>
      </c>
      <c r="B393" s="139">
        <v>428</v>
      </c>
      <c r="C393" s="102" t="s">
        <v>4347</v>
      </c>
      <c r="D393" s="658" t="s">
        <v>259</v>
      </c>
      <c r="E393" s="658" t="s">
        <v>7</v>
      </c>
      <c r="F393" s="658" t="s">
        <v>8</v>
      </c>
      <c r="G393" s="658" t="s">
        <v>948</v>
      </c>
      <c r="H393" s="85" t="s">
        <v>14</v>
      </c>
      <c r="I393" s="121">
        <v>2</v>
      </c>
      <c r="J393" s="121">
        <f>VLOOKUP(A393,CENIK!$A$2:$F$191,6,FALSE)</f>
        <v>0</v>
      </c>
      <c r="K393" s="121">
        <f t="shared" si="7"/>
        <v>0</v>
      </c>
    </row>
    <row r="394" spans="1:11" ht="45" x14ac:dyDescent="0.25">
      <c r="A394" s="139">
        <v>1301</v>
      </c>
      <c r="B394" s="139">
        <v>428</v>
      </c>
      <c r="C394" s="102" t="s">
        <v>4348</v>
      </c>
      <c r="D394" s="658" t="s">
        <v>259</v>
      </c>
      <c r="E394" s="658" t="s">
        <v>7</v>
      </c>
      <c r="F394" s="658" t="s">
        <v>16</v>
      </c>
      <c r="G394" s="658" t="s">
        <v>17</v>
      </c>
      <c r="H394" s="85" t="s">
        <v>10</v>
      </c>
      <c r="I394" s="121">
        <v>160.4</v>
      </c>
      <c r="J394" s="121">
        <f>VLOOKUP(A394,CENIK!$A$2:$F$191,6,FALSE)</f>
        <v>0</v>
      </c>
      <c r="K394" s="121">
        <f t="shared" si="7"/>
        <v>0</v>
      </c>
    </row>
    <row r="395" spans="1:11" ht="150" x14ac:dyDescent="0.25">
      <c r="A395" s="139">
        <v>1302</v>
      </c>
      <c r="B395" s="139">
        <v>428</v>
      </c>
      <c r="C395" s="102" t="s">
        <v>4349</v>
      </c>
      <c r="D395" s="658" t="s">
        <v>259</v>
      </c>
      <c r="E395" s="658" t="s">
        <v>7</v>
      </c>
      <c r="F395" s="658" t="s">
        <v>16</v>
      </c>
      <c r="G395" s="658" t="s">
        <v>952</v>
      </c>
      <c r="H395" s="85" t="s">
        <v>10</v>
      </c>
      <c r="I395" s="121">
        <v>160.4</v>
      </c>
      <c r="J395" s="121">
        <f>VLOOKUP(A395,CENIK!$A$2:$F$191,6,FALSE)</f>
        <v>0</v>
      </c>
      <c r="K395" s="121">
        <f t="shared" si="7"/>
        <v>0</v>
      </c>
    </row>
    <row r="396" spans="1:11" ht="30" x14ac:dyDescent="0.25">
      <c r="A396" s="139">
        <v>1401</v>
      </c>
      <c r="B396" s="139">
        <v>428</v>
      </c>
      <c r="C396" s="102" t="s">
        <v>4350</v>
      </c>
      <c r="D396" s="658" t="s">
        <v>259</v>
      </c>
      <c r="E396" s="658" t="s">
        <v>7</v>
      </c>
      <c r="F396" s="658" t="s">
        <v>27</v>
      </c>
      <c r="G396" s="658" t="s">
        <v>955</v>
      </c>
      <c r="H396" s="85" t="s">
        <v>22</v>
      </c>
      <c r="I396" s="121">
        <v>2</v>
      </c>
      <c r="J396" s="121">
        <f>VLOOKUP(A396,CENIK!$A$2:$F$191,6,FALSE)</f>
        <v>0</v>
      </c>
      <c r="K396" s="121">
        <f t="shared" si="7"/>
        <v>0</v>
      </c>
    </row>
    <row r="397" spans="1:11" ht="30" x14ac:dyDescent="0.25">
      <c r="A397" s="139">
        <v>1402</v>
      </c>
      <c r="B397" s="139">
        <v>428</v>
      </c>
      <c r="C397" s="102" t="s">
        <v>4351</v>
      </c>
      <c r="D397" s="658" t="s">
        <v>259</v>
      </c>
      <c r="E397" s="658" t="s">
        <v>7</v>
      </c>
      <c r="F397" s="658" t="s">
        <v>27</v>
      </c>
      <c r="G397" s="658" t="s">
        <v>956</v>
      </c>
      <c r="H397" s="85" t="s">
        <v>22</v>
      </c>
      <c r="I397" s="121">
        <v>10</v>
      </c>
      <c r="J397" s="121">
        <f>VLOOKUP(A397,CENIK!$A$2:$F$191,6,FALSE)</f>
        <v>0</v>
      </c>
      <c r="K397" s="121">
        <f t="shared" si="7"/>
        <v>0</v>
      </c>
    </row>
    <row r="398" spans="1:11" ht="45" x14ac:dyDescent="0.25">
      <c r="A398" s="139">
        <v>12308</v>
      </c>
      <c r="B398" s="139">
        <v>428</v>
      </c>
      <c r="C398" s="102" t="s">
        <v>4352</v>
      </c>
      <c r="D398" s="658" t="s">
        <v>259</v>
      </c>
      <c r="E398" s="658" t="s">
        <v>30</v>
      </c>
      <c r="F398" s="658" t="s">
        <v>31</v>
      </c>
      <c r="G398" s="658" t="s">
        <v>32</v>
      </c>
      <c r="H398" s="85" t="s">
        <v>33</v>
      </c>
      <c r="I398" s="121">
        <v>440</v>
      </c>
      <c r="J398" s="121">
        <f>VLOOKUP(A398,CENIK!$A$2:$F$191,6,FALSE)</f>
        <v>0</v>
      </c>
      <c r="K398" s="121">
        <f t="shared" si="7"/>
        <v>0</v>
      </c>
    </row>
    <row r="399" spans="1:11" ht="60" x14ac:dyDescent="0.25">
      <c r="A399" s="139">
        <v>21106</v>
      </c>
      <c r="B399" s="139">
        <v>428</v>
      </c>
      <c r="C399" s="102" t="s">
        <v>4353</v>
      </c>
      <c r="D399" s="658" t="s">
        <v>259</v>
      </c>
      <c r="E399" s="658" t="s">
        <v>30</v>
      </c>
      <c r="F399" s="658" t="s">
        <v>31</v>
      </c>
      <c r="G399" s="658" t="s">
        <v>965</v>
      </c>
      <c r="H399" s="85" t="s">
        <v>24</v>
      </c>
      <c r="I399" s="121">
        <v>352</v>
      </c>
      <c r="J399" s="121">
        <f>VLOOKUP(A399,CENIK!$A$2:$F$191,6,FALSE)</f>
        <v>0</v>
      </c>
      <c r="K399" s="121">
        <f t="shared" si="7"/>
        <v>0</v>
      </c>
    </row>
    <row r="400" spans="1:11" ht="30" x14ac:dyDescent="0.25">
      <c r="A400" s="139">
        <v>22102</v>
      </c>
      <c r="B400" s="139">
        <v>428</v>
      </c>
      <c r="C400" s="102" t="s">
        <v>4354</v>
      </c>
      <c r="D400" s="658" t="s">
        <v>259</v>
      </c>
      <c r="E400" s="658" t="s">
        <v>30</v>
      </c>
      <c r="F400" s="658" t="s">
        <v>31</v>
      </c>
      <c r="G400" s="658" t="s">
        <v>42</v>
      </c>
      <c r="H400" s="85" t="s">
        <v>33</v>
      </c>
      <c r="I400" s="121">
        <v>440</v>
      </c>
      <c r="J400" s="121">
        <f>VLOOKUP(A400,CENIK!$A$2:$F$191,6,FALSE)</f>
        <v>0</v>
      </c>
      <c r="K400" s="121">
        <f t="shared" si="7"/>
        <v>0</v>
      </c>
    </row>
    <row r="401" spans="1:11" ht="30" x14ac:dyDescent="0.25">
      <c r="A401" s="139">
        <v>2208</v>
      </c>
      <c r="B401" s="139">
        <v>428</v>
      </c>
      <c r="C401" s="102" t="s">
        <v>4355</v>
      </c>
      <c r="D401" s="658" t="s">
        <v>259</v>
      </c>
      <c r="E401" s="658" t="s">
        <v>30</v>
      </c>
      <c r="F401" s="658" t="s">
        <v>43</v>
      </c>
      <c r="G401" s="658" t="s">
        <v>44</v>
      </c>
      <c r="H401" s="85" t="s">
        <v>33</v>
      </c>
      <c r="I401" s="121">
        <v>440</v>
      </c>
      <c r="J401" s="121">
        <f>VLOOKUP(A401,CENIK!$A$2:$F$191,6,FALSE)</f>
        <v>0</v>
      </c>
      <c r="K401" s="121">
        <f t="shared" si="7"/>
        <v>0</v>
      </c>
    </row>
    <row r="402" spans="1:11" ht="30" x14ac:dyDescent="0.25">
      <c r="A402" s="139">
        <v>22103</v>
      </c>
      <c r="B402" s="139">
        <v>428</v>
      </c>
      <c r="C402" s="102" t="s">
        <v>4356</v>
      </c>
      <c r="D402" s="658" t="s">
        <v>259</v>
      </c>
      <c r="E402" s="658" t="s">
        <v>30</v>
      </c>
      <c r="F402" s="658" t="s">
        <v>43</v>
      </c>
      <c r="G402" s="658" t="s">
        <v>48</v>
      </c>
      <c r="H402" s="85" t="s">
        <v>33</v>
      </c>
      <c r="I402" s="121">
        <v>440</v>
      </c>
      <c r="J402" s="121">
        <f>VLOOKUP(A402,CENIK!$A$2:$F$191,6,FALSE)</f>
        <v>0</v>
      </c>
      <c r="K402" s="121">
        <f t="shared" si="7"/>
        <v>0</v>
      </c>
    </row>
    <row r="403" spans="1:11" ht="30" x14ac:dyDescent="0.25">
      <c r="A403" s="139">
        <v>2225</v>
      </c>
      <c r="B403" s="139">
        <v>428</v>
      </c>
      <c r="C403" s="102" t="s">
        <v>4357</v>
      </c>
      <c r="D403" s="658" t="s">
        <v>259</v>
      </c>
      <c r="E403" s="658" t="s">
        <v>30</v>
      </c>
      <c r="F403" s="658" t="s">
        <v>43</v>
      </c>
      <c r="G403" s="658" t="s">
        <v>47</v>
      </c>
      <c r="H403" s="85" t="s">
        <v>12</v>
      </c>
      <c r="I403" s="121">
        <v>2</v>
      </c>
      <c r="J403" s="121">
        <f>VLOOKUP(A403,CENIK!$A$2:$F$191,6,FALSE)</f>
        <v>0</v>
      </c>
      <c r="K403" s="121">
        <f t="shared" si="7"/>
        <v>0</v>
      </c>
    </row>
    <row r="404" spans="1:11" ht="30" x14ac:dyDescent="0.25">
      <c r="A404" s="139">
        <v>24405</v>
      </c>
      <c r="B404" s="139">
        <v>428</v>
      </c>
      <c r="C404" s="102" t="s">
        <v>4358</v>
      </c>
      <c r="D404" s="658" t="s">
        <v>259</v>
      </c>
      <c r="E404" s="658" t="s">
        <v>30</v>
      </c>
      <c r="F404" s="658" t="s">
        <v>43</v>
      </c>
      <c r="G404" s="658" t="s">
        <v>969</v>
      </c>
      <c r="H404" s="85" t="s">
        <v>24</v>
      </c>
      <c r="I404" s="121">
        <v>176</v>
      </c>
      <c r="J404" s="121">
        <f>VLOOKUP(A404,CENIK!$A$2:$F$191,6,FALSE)</f>
        <v>0</v>
      </c>
      <c r="K404" s="121">
        <f t="shared" si="7"/>
        <v>0</v>
      </c>
    </row>
    <row r="405" spans="1:11" ht="75" x14ac:dyDescent="0.25">
      <c r="A405" s="139">
        <v>31302</v>
      </c>
      <c r="B405" s="139">
        <v>428</v>
      </c>
      <c r="C405" s="102" t="s">
        <v>4359</v>
      </c>
      <c r="D405" s="658" t="s">
        <v>259</v>
      </c>
      <c r="E405" s="658" t="s">
        <v>30</v>
      </c>
      <c r="F405" s="658" t="s">
        <v>43</v>
      </c>
      <c r="G405" s="658" t="s">
        <v>971</v>
      </c>
      <c r="H405" s="85" t="s">
        <v>24</v>
      </c>
      <c r="I405" s="121">
        <v>132</v>
      </c>
      <c r="J405" s="121">
        <f>VLOOKUP(A405,CENIK!$A$2:$F$191,6,FALSE)</f>
        <v>0</v>
      </c>
      <c r="K405" s="121">
        <f t="shared" si="7"/>
        <v>0</v>
      </c>
    </row>
    <row r="406" spans="1:11" ht="30" x14ac:dyDescent="0.25">
      <c r="A406" s="139">
        <v>31602</v>
      </c>
      <c r="B406" s="139">
        <v>428</v>
      </c>
      <c r="C406" s="102" t="s">
        <v>4360</v>
      </c>
      <c r="D406" s="658" t="s">
        <v>259</v>
      </c>
      <c r="E406" s="658" t="s">
        <v>30</v>
      </c>
      <c r="F406" s="658" t="s">
        <v>43</v>
      </c>
      <c r="G406" s="658" t="s">
        <v>973</v>
      </c>
      <c r="H406" s="85" t="s">
        <v>33</v>
      </c>
      <c r="I406" s="121">
        <v>440</v>
      </c>
      <c r="J406" s="121">
        <f>VLOOKUP(A406,CENIK!$A$2:$F$191,6,FALSE)</f>
        <v>0</v>
      </c>
      <c r="K406" s="121">
        <f t="shared" si="7"/>
        <v>0</v>
      </c>
    </row>
    <row r="407" spans="1:11" ht="45" x14ac:dyDescent="0.25">
      <c r="A407" s="139">
        <v>32311</v>
      </c>
      <c r="B407" s="139">
        <v>428</v>
      </c>
      <c r="C407" s="102" t="s">
        <v>4361</v>
      </c>
      <c r="D407" s="658" t="s">
        <v>259</v>
      </c>
      <c r="E407" s="658" t="s">
        <v>30</v>
      </c>
      <c r="F407" s="658" t="s">
        <v>43</v>
      </c>
      <c r="G407" s="658" t="s">
        <v>975</v>
      </c>
      <c r="H407" s="85" t="s">
        <v>33</v>
      </c>
      <c r="I407" s="121">
        <v>440</v>
      </c>
      <c r="J407" s="121">
        <f>VLOOKUP(A407,CENIK!$A$2:$F$191,6,FALSE)</f>
        <v>0</v>
      </c>
      <c r="K407" s="121">
        <f t="shared" si="7"/>
        <v>0</v>
      </c>
    </row>
    <row r="408" spans="1:11" ht="30" x14ac:dyDescent="0.25">
      <c r="A408" s="139">
        <v>34901</v>
      </c>
      <c r="B408" s="139">
        <v>428</v>
      </c>
      <c r="C408" s="102" t="s">
        <v>4362</v>
      </c>
      <c r="D408" s="658" t="s">
        <v>259</v>
      </c>
      <c r="E408" s="658" t="s">
        <v>30</v>
      </c>
      <c r="F408" s="658" t="s">
        <v>43</v>
      </c>
      <c r="G408" s="658" t="s">
        <v>55</v>
      </c>
      <c r="H408" s="85" t="s">
        <v>33</v>
      </c>
      <c r="I408" s="121">
        <v>440</v>
      </c>
      <c r="J408" s="121">
        <f>VLOOKUP(A408,CENIK!$A$2:$F$191,6,FALSE)</f>
        <v>0</v>
      </c>
      <c r="K408" s="121">
        <f t="shared" si="7"/>
        <v>0</v>
      </c>
    </row>
    <row r="409" spans="1:11" ht="45" x14ac:dyDescent="0.25">
      <c r="A409" s="139">
        <v>2303</v>
      </c>
      <c r="B409" s="139">
        <v>428</v>
      </c>
      <c r="C409" s="102" t="s">
        <v>4363</v>
      </c>
      <c r="D409" s="658" t="s">
        <v>259</v>
      </c>
      <c r="E409" s="658" t="s">
        <v>30</v>
      </c>
      <c r="F409" s="658" t="s">
        <v>59</v>
      </c>
      <c r="G409" s="658" t="s">
        <v>60</v>
      </c>
      <c r="H409" s="85" t="s">
        <v>6</v>
      </c>
      <c r="I409" s="121">
        <v>1</v>
      </c>
      <c r="J409" s="121">
        <f>VLOOKUP(A409,CENIK!$A$2:$F$191,6,FALSE)</f>
        <v>0</v>
      </c>
      <c r="K409" s="121">
        <f t="shared" si="7"/>
        <v>0</v>
      </c>
    </row>
    <row r="410" spans="1:11" ht="60" x14ac:dyDescent="0.25">
      <c r="A410" s="139">
        <v>4110</v>
      </c>
      <c r="B410" s="139">
        <v>428</v>
      </c>
      <c r="C410" s="102" t="s">
        <v>4364</v>
      </c>
      <c r="D410" s="658" t="s">
        <v>259</v>
      </c>
      <c r="E410" s="658" t="s">
        <v>85</v>
      </c>
      <c r="F410" s="658" t="s">
        <v>86</v>
      </c>
      <c r="G410" s="658" t="s">
        <v>90</v>
      </c>
      <c r="H410" s="85" t="s">
        <v>24</v>
      </c>
      <c r="I410" s="121">
        <v>709</v>
      </c>
      <c r="J410" s="121">
        <f>VLOOKUP(A410,CENIK!$A$2:$F$191,6,FALSE)</f>
        <v>0</v>
      </c>
      <c r="K410" s="121">
        <f t="shared" si="7"/>
        <v>0</v>
      </c>
    </row>
    <row r="411" spans="1:11" ht="45" x14ac:dyDescent="0.25">
      <c r="A411" s="139">
        <v>4121</v>
      </c>
      <c r="B411" s="139">
        <v>428</v>
      </c>
      <c r="C411" s="102" t="s">
        <v>4365</v>
      </c>
      <c r="D411" s="658" t="s">
        <v>259</v>
      </c>
      <c r="E411" s="658" t="s">
        <v>85</v>
      </c>
      <c r="F411" s="658" t="s">
        <v>86</v>
      </c>
      <c r="G411" s="658" t="s">
        <v>986</v>
      </c>
      <c r="H411" s="85" t="s">
        <v>24</v>
      </c>
      <c r="I411" s="121">
        <v>6</v>
      </c>
      <c r="J411" s="121">
        <f>VLOOKUP(A411,CENIK!$A$2:$F$191,6,FALSE)</f>
        <v>0</v>
      </c>
      <c r="K411" s="121">
        <f t="shared" si="7"/>
        <v>0</v>
      </c>
    </row>
    <row r="412" spans="1:11" ht="45" x14ac:dyDescent="0.25">
      <c r="A412" s="139">
        <v>4201</v>
      </c>
      <c r="B412" s="139">
        <v>428</v>
      </c>
      <c r="C412" s="102" t="s">
        <v>4366</v>
      </c>
      <c r="D412" s="658" t="s">
        <v>259</v>
      </c>
      <c r="E412" s="658" t="s">
        <v>85</v>
      </c>
      <c r="F412" s="658" t="s">
        <v>98</v>
      </c>
      <c r="G412" s="658" t="s">
        <v>99</v>
      </c>
      <c r="H412" s="85" t="s">
        <v>33</v>
      </c>
      <c r="I412" s="121">
        <v>102</v>
      </c>
      <c r="J412" s="121">
        <f>VLOOKUP(A412,CENIK!$A$2:$F$191,6,FALSE)</f>
        <v>0</v>
      </c>
      <c r="K412" s="121">
        <f t="shared" si="7"/>
        <v>0</v>
      </c>
    </row>
    <row r="413" spans="1:11" ht="30" x14ac:dyDescent="0.25">
      <c r="A413" s="139">
        <v>4202</v>
      </c>
      <c r="B413" s="139">
        <v>428</v>
      </c>
      <c r="C413" s="102" t="s">
        <v>4367</v>
      </c>
      <c r="D413" s="658" t="s">
        <v>259</v>
      </c>
      <c r="E413" s="658" t="s">
        <v>85</v>
      </c>
      <c r="F413" s="658" t="s">
        <v>98</v>
      </c>
      <c r="G413" s="658" t="s">
        <v>100</v>
      </c>
      <c r="H413" s="85" t="s">
        <v>33</v>
      </c>
      <c r="I413" s="121">
        <v>102</v>
      </c>
      <c r="J413" s="121">
        <f>VLOOKUP(A413,CENIK!$A$2:$F$191,6,FALSE)</f>
        <v>0</v>
      </c>
      <c r="K413" s="121">
        <f t="shared" si="7"/>
        <v>0</v>
      </c>
    </row>
    <row r="414" spans="1:11" ht="75" x14ac:dyDescent="0.25">
      <c r="A414" s="139">
        <v>4203</v>
      </c>
      <c r="B414" s="139">
        <v>428</v>
      </c>
      <c r="C414" s="102" t="s">
        <v>4368</v>
      </c>
      <c r="D414" s="658" t="s">
        <v>259</v>
      </c>
      <c r="E414" s="658" t="s">
        <v>85</v>
      </c>
      <c r="F414" s="658" t="s">
        <v>98</v>
      </c>
      <c r="G414" s="658" t="s">
        <v>101</v>
      </c>
      <c r="H414" s="85" t="s">
        <v>24</v>
      </c>
      <c r="I414" s="121">
        <v>16</v>
      </c>
      <c r="J414" s="121">
        <f>VLOOKUP(A414,CENIK!$A$2:$F$191,6,FALSE)</f>
        <v>0</v>
      </c>
      <c r="K414" s="121">
        <f t="shared" si="7"/>
        <v>0</v>
      </c>
    </row>
    <row r="415" spans="1:11" ht="60" x14ac:dyDescent="0.25">
      <c r="A415" s="139">
        <v>4204</v>
      </c>
      <c r="B415" s="139">
        <v>428</v>
      </c>
      <c r="C415" s="102" t="s">
        <v>4369</v>
      </c>
      <c r="D415" s="658" t="s">
        <v>259</v>
      </c>
      <c r="E415" s="658" t="s">
        <v>85</v>
      </c>
      <c r="F415" s="658" t="s">
        <v>98</v>
      </c>
      <c r="G415" s="658" t="s">
        <v>102</v>
      </c>
      <c r="H415" s="85" t="s">
        <v>24</v>
      </c>
      <c r="I415" s="121">
        <v>82</v>
      </c>
      <c r="J415" s="121">
        <f>VLOOKUP(A415,CENIK!$A$2:$F$191,6,FALSE)</f>
        <v>0</v>
      </c>
      <c r="K415" s="121">
        <f t="shared" ref="K415:K430" si="8">ROUND(J415*I415,2)</f>
        <v>0</v>
      </c>
    </row>
    <row r="416" spans="1:11" ht="60" x14ac:dyDescent="0.25">
      <c r="A416" s="139">
        <v>4207</v>
      </c>
      <c r="B416" s="139">
        <v>428</v>
      </c>
      <c r="C416" s="102" t="s">
        <v>4370</v>
      </c>
      <c r="D416" s="658" t="s">
        <v>259</v>
      </c>
      <c r="E416" s="658" t="s">
        <v>85</v>
      </c>
      <c r="F416" s="658" t="s">
        <v>98</v>
      </c>
      <c r="G416" s="658" t="s">
        <v>990</v>
      </c>
      <c r="H416" s="85" t="s">
        <v>24</v>
      </c>
      <c r="I416" s="121">
        <v>612</v>
      </c>
      <c r="J416" s="121">
        <f>VLOOKUP(A416,CENIK!$A$2:$F$191,6,FALSE)</f>
        <v>0</v>
      </c>
      <c r="K416" s="121">
        <f t="shared" si="8"/>
        <v>0</v>
      </c>
    </row>
    <row r="417" spans="1:11" ht="135" x14ac:dyDescent="0.25">
      <c r="A417" s="139">
        <v>6101</v>
      </c>
      <c r="B417" s="139">
        <v>428</v>
      </c>
      <c r="C417" s="102" t="s">
        <v>4371</v>
      </c>
      <c r="D417" s="658" t="s">
        <v>259</v>
      </c>
      <c r="E417" s="658" t="s">
        <v>128</v>
      </c>
      <c r="F417" s="658" t="s">
        <v>129</v>
      </c>
      <c r="G417" s="658" t="s">
        <v>6304</v>
      </c>
      <c r="H417" s="85" t="s">
        <v>10</v>
      </c>
      <c r="I417" s="121">
        <v>109.4</v>
      </c>
      <c r="J417" s="121">
        <f>VLOOKUP(A417,CENIK!$A$2:$F$191,6,FALSE)</f>
        <v>0</v>
      </c>
      <c r="K417" s="121">
        <f t="shared" si="8"/>
        <v>0</v>
      </c>
    </row>
    <row r="418" spans="1:11" ht="120" x14ac:dyDescent="0.25">
      <c r="A418" s="139">
        <v>6202</v>
      </c>
      <c r="B418" s="139">
        <v>428</v>
      </c>
      <c r="C418" s="102" t="s">
        <v>4372</v>
      </c>
      <c r="D418" s="658" t="s">
        <v>259</v>
      </c>
      <c r="E418" s="658" t="s">
        <v>128</v>
      </c>
      <c r="F418" s="658" t="s">
        <v>132</v>
      </c>
      <c r="G418" s="658" t="s">
        <v>991</v>
      </c>
      <c r="H418" s="85" t="s">
        <v>6</v>
      </c>
      <c r="I418" s="121">
        <v>2</v>
      </c>
      <c r="J418" s="121">
        <f>VLOOKUP(A418,CENIK!$A$2:$F$191,6,FALSE)</f>
        <v>0</v>
      </c>
      <c r="K418" s="121">
        <f t="shared" si="8"/>
        <v>0</v>
      </c>
    </row>
    <row r="419" spans="1:11" ht="120" x14ac:dyDescent="0.25">
      <c r="A419" s="139">
        <v>6204</v>
      </c>
      <c r="B419" s="139">
        <v>428</v>
      </c>
      <c r="C419" s="102" t="s">
        <v>4373</v>
      </c>
      <c r="D419" s="658" t="s">
        <v>259</v>
      </c>
      <c r="E419" s="658" t="s">
        <v>128</v>
      </c>
      <c r="F419" s="658" t="s">
        <v>132</v>
      </c>
      <c r="G419" s="658" t="s">
        <v>993</v>
      </c>
      <c r="H419" s="85" t="s">
        <v>6</v>
      </c>
      <c r="I419" s="121">
        <v>1</v>
      </c>
      <c r="J419" s="121">
        <f>VLOOKUP(A419,CENIK!$A$2:$F$191,6,FALSE)</f>
        <v>0</v>
      </c>
      <c r="K419" s="121">
        <f t="shared" si="8"/>
        <v>0</v>
      </c>
    </row>
    <row r="420" spans="1:11" ht="120" x14ac:dyDescent="0.25">
      <c r="A420" s="139">
        <v>6206</v>
      </c>
      <c r="B420" s="139">
        <v>428</v>
      </c>
      <c r="C420" s="102" t="s">
        <v>4374</v>
      </c>
      <c r="D420" s="658" t="s">
        <v>259</v>
      </c>
      <c r="E420" s="658" t="s">
        <v>128</v>
      </c>
      <c r="F420" s="658" t="s">
        <v>132</v>
      </c>
      <c r="G420" s="658" t="s">
        <v>995</v>
      </c>
      <c r="H420" s="85" t="s">
        <v>6</v>
      </c>
      <c r="I420" s="121">
        <v>1</v>
      </c>
      <c r="J420" s="121">
        <f>VLOOKUP(A420,CENIK!$A$2:$F$191,6,FALSE)</f>
        <v>0</v>
      </c>
      <c r="K420" s="121">
        <f t="shared" si="8"/>
        <v>0</v>
      </c>
    </row>
    <row r="421" spans="1:11" ht="120" x14ac:dyDescent="0.25">
      <c r="A421" s="139">
        <v>6253</v>
      </c>
      <c r="B421" s="139">
        <v>428</v>
      </c>
      <c r="C421" s="102" t="s">
        <v>4375</v>
      </c>
      <c r="D421" s="658" t="s">
        <v>259</v>
      </c>
      <c r="E421" s="658" t="s">
        <v>128</v>
      </c>
      <c r="F421" s="658" t="s">
        <v>132</v>
      </c>
      <c r="G421" s="658" t="s">
        <v>1004</v>
      </c>
      <c r="H421" s="85" t="s">
        <v>6</v>
      </c>
      <c r="I421" s="121">
        <v>4</v>
      </c>
      <c r="J421" s="121">
        <f>VLOOKUP(A421,CENIK!$A$2:$F$191,6,FALSE)</f>
        <v>0</v>
      </c>
      <c r="K421" s="121">
        <f t="shared" si="8"/>
        <v>0</v>
      </c>
    </row>
    <row r="422" spans="1:11" ht="345" x14ac:dyDescent="0.25">
      <c r="A422" s="139">
        <v>6301</v>
      </c>
      <c r="B422" s="139">
        <v>428</v>
      </c>
      <c r="C422" s="102" t="s">
        <v>4376</v>
      </c>
      <c r="D422" s="658" t="s">
        <v>259</v>
      </c>
      <c r="E422" s="658" t="s">
        <v>128</v>
      </c>
      <c r="F422" s="658" t="s">
        <v>140</v>
      </c>
      <c r="G422" s="658" t="s">
        <v>1005</v>
      </c>
      <c r="H422" s="85" t="s">
        <v>6</v>
      </c>
      <c r="I422" s="121">
        <v>5</v>
      </c>
      <c r="J422" s="121">
        <f>VLOOKUP(A422,CENIK!$A$2:$F$191,6,FALSE)</f>
        <v>0</v>
      </c>
      <c r="K422" s="121">
        <f t="shared" si="8"/>
        <v>0</v>
      </c>
    </row>
    <row r="423" spans="1:11" ht="120" x14ac:dyDescent="0.25">
      <c r="A423" s="139">
        <v>6305</v>
      </c>
      <c r="B423" s="139">
        <v>428</v>
      </c>
      <c r="C423" s="102" t="s">
        <v>4377</v>
      </c>
      <c r="D423" s="658" t="s">
        <v>259</v>
      </c>
      <c r="E423" s="658" t="s">
        <v>128</v>
      </c>
      <c r="F423" s="658" t="s">
        <v>140</v>
      </c>
      <c r="G423" s="658" t="s">
        <v>143</v>
      </c>
      <c r="H423" s="85" t="s">
        <v>6</v>
      </c>
      <c r="I423" s="121">
        <v>5</v>
      </c>
      <c r="J423" s="121">
        <f>VLOOKUP(A423,CENIK!$A$2:$F$191,6,FALSE)</f>
        <v>0</v>
      </c>
      <c r="K423" s="121">
        <f t="shared" si="8"/>
        <v>0</v>
      </c>
    </row>
    <row r="424" spans="1:11" ht="30" x14ac:dyDescent="0.25">
      <c r="A424" s="139">
        <v>6401</v>
      </c>
      <c r="B424" s="139">
        <v>428</v>
      </c>
      <c r="C424" s="102" t="s">
        <v>4378</v>
      </c>
      <c r="D424" s="658" t="s">
        <v>259</v>
      </c>
      <c r="E424" s="658" t="s">
        <v>128</v>
      </c>
      <c r="F424" s="658" t="s">
        <v>144</v>
      </c>
      <c r="G424" s="658" t="s">
        <v>145</v>
      </c>
      <c r="H424" s="85" t="s">
        <v>10</v>
      </c>
      <c r="I424" s="121">
        <v>109.4</v>
      </c>
      <c r="J424" s="121">
        <f>VLOOKUP(A424,CENIK!$A$2:$F$191,6,FALSE)</f>
        <v>0</v>
      </c>
      <c r="K424" s="121">
        <f t="shared" si="8"/>
        <v>0</v>
      </c>
    </row>
    <row r="425" spans="1:11" ht="30" x14ac:dyDescent="0.25">
      <c r="A425" s="139">
        <v>6402</v>
      </c>
      <c r="B425" s="139">
        <v>428</v>
      </c>
      <c r="C425" s="102" t="s">
        <v>4379</v>
      </c>
      <c r="D425" s="658" t="s">
        <v>259</v>
      </c>
      <c r="E425" s="658" t="s">
        <v>128</v>
      </c>
      <c r="F425" s="658" t="s">
        <v>144</v>
      </c>
      <c r="G425" s="658" t="s">
        <v>340</v>
      </c>
      <c r="H425" s="85" t="s">
        <v>10</v>
      </c>
      <c r="I425" s="121">
        <v>109.4</v>
      </c>
      <c r="J425" s="121">
        <f>VLOOKUP(A425,CENIK!$A$2:$F$191,6,FALSE)</f>
        <v>0</v>
      </c>
      <c r="K425" s="121">
        <f t="shared" si="8"/>
        <v>0</v>
      </c>
    </row>
    <row r="426" spans="1:11" ht="60" x14ac:dyDescent="0.25">
      <c r="A426" s="139">
        <v>6405</v>
      </c>
      <c r="B426" s="139">
        <v>428</v>
      </c>
      <c r="C426" s="102" t="s">
        <v>4380</v>
      </c>
      <c r="D426" s="658" t="s">
        <v>259</v>
      </c>
      <c r="E426" s="658" t="s">
        <v>128</v>
      </c>
      <c r="F426" s="658" t="s">
        <v>144</v>
      </c>
      <c r="G426" s="658" t="s">
        <v>146</v>
      </c>
      <c r="H426" s="85" t="s">
        <v>10</v>
      </c>
      <c r="I426" s="121">
        <v>109.4</v>
      </c>
      <c r="J426" s="121">
        <f>VLOOKUP(A426,CENIK!$A$2:$F$191,6,FALSE)</f>
        <v>0</v>
      </c>
      <c r="K426" s="121">
        <f t="shared" si="8"/>
        <v>0</v>
      </c>
    </row>
    <row r="427" spans="1:11" ht="45" x14ac:dyDescent="0.25">
      <c r="A427" s="139">
        <v>6503</v>
      </c>
      <c r="B427" s="139">
        <v>428</v>
      </c>
      <c r="C427" s="102" t="s">
        <v>4381</v>
      </c>
      <c r="D427" s="658" t="s">
        <v>259</v>
      </c>
      <c r="E427" s="658" t="s">
        <v>128</v>
      </c>
      <c r="F427" s="658" t="s">
        <v>147</v>
      </c>
      <c r="G427" s="658" t="s">
        <v>1009</v>
      </c>
      <c r="H427" s="85" t="s">
        <v>6</v>
      </c>
      <c r="I427" s="121">
        <v>7</v>
      </c>
      <c r="J427" s="121">
        <f>VLOOKUP(A427,CENIK!$A$2:$F$191,6,FALSE)</f>
        <v>0</v>
      </c>
      <c r="K427" s="121">
        <f t="shared" si="8"/>
        <v>0</v>
      </c>
    </row>
    <row r="428" spans="1:11" ht="45" x14ac:dyDescent="0.25">
      <c r="A428" s="139">
        <v>6504</v>
      </c>
      <c r="B428" s="139">
        <v>428</v>
      </c>
      <c r="C428" s="102" t="s">
        <v>4382</v>
      </c>
      <c r="D428" s="658" t="s">
        <v>259</v>
      </c>
      <c r="E428" s="658" t="s">
        <v>128</v>
      </c>
      <c r="F428" s="658" t="s">
        <v>147</v>
      </c>
      <c r="G428" s="658" t="s">
        <v>1010</v>
      </c>
      <c r="H428" s="85" t="s">
        <v>6</v>
      </c>
      <c r="I428" s="121">
        <v>4</v>
      </c>
      <c r="J428" s="121">
        <f>VLOOKUP(A428,CENIK!$A$2:$F$191,6,FALSE)</f>
        <v>0</v>
      </c>
      <c r="K428" s="121">
        <f t="shared" si="8"/>
        <v>0</v>
      </c>
    </row>
    <row r="429" spans="1:11" ht="30" x14ac:dyDescent="0.25">
      <c r="A429" s="139">
        <v>6507</v>
      </c>
      <c r="B429" s="139">
        <v>428</v>
      </c>
      <c r="C429" s="102" t="s">
        <v>4383</v>
      </c>
      <c r="D429" s="658" t="s">
        <v>259</v>
      </c>
      <c r="E429" s="658" t="s">
        <v>128</v>
      </c>
      <c r="F429" s="658" t="s">
        <v>147</v>
      </c>
      <c r="G429" s="658" t="s">
        <v>1013</v>
      </c>
      <c r="H429" s="85" t="s">
        <v>6</v>
      </c>
      <c r="I429" s="121">
        <v>1</v>
      </c>
      <c r="J429" s="121">
        <f>VLOOKUP(A429,CENIK!$A$2:$F$191,6,FALSE)</f>
        <v>0</v>
      </c>
      <c r="K429" s="121">
        <f t="shared" si="8"/>
        <v>0</v>
      </c>
    </row>
    <row r="430" spans="1:11" ht="30" x14ac:dyDescent="0.25">
      <c r="A430" s="139">
        <v>6510</v>
      </c>
      <c r="B430" s="139">
        <v>428</v>
      </c>
      <c r="C430" s="102" t="s">
        <v>4384</v>
      </c>
      <c r="D430" s="658" t="s">
        <v>259</v>
      </c>
      <c r="E430" s="658" t="s">
        <v>128</v>
      </c>
      <c r="F430" s="658" t="s">
        <v>147</v>
      </c>
      <c r="G430" s="658" t="s">
        <v>149</v>
      </c>
      <c r="H430" s="85" t="s">
        <v>6</v>
      </c>
      <c r="I430" s="121">
        <v>1</v>
      </c>
      <c r="J430" s="121">
        <f>VLOOKUP(A430,CENIK!$A$2:$F$191,6,FALSE)</f>
        <v>90</v>
      </c>
      <c r="K430" s="121">
        <f t="shared" si="8"/>
        <v>90</v>
      </c>
    </row>
  </sheetData>
  <sheetProtection algorithmName="SHA-512" hashValue="+yCV7zvnmk0xUo9j1ZXOlnwp9q0M+BN1gSOJdmAaieq8OklCpLwmDsgEUDy3FKSumNGg0Xj5nc05IHZy0PDGbw==" saltValue="kaEuKVq7MYoN7HahwVQg6A==" spinCount="100000" sheet="1" objects="1" scenarios="1"/>
  <mergeCells count="4">
    <mergeCell ref="D19:E19"/>
    <mergeCell ref="D20:E26"/>
    <mergeCell ref="F20:F25"/>
    <mergeCell ref="F6:F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22"/>
  <sheetViews>
    <sheetView topLeftCell="C1" zoomScale="85" zoomScaleNormal="85" workbookViewId="0">
      <selection activeCell="M17" sqref="M17"/>
    </sheetView>
  </sheetViews>
  <sheetFormatPr defaultRowHeight="15" x14ac:dyDescent="0.25"/>
  <cols>
    <col min="1" max="1" width="9.140625" style="662" hidden="1" customWidth="1"/>
    <col min="2" max="2" width="7.28515625" style="662" hidden="1" customWidth="1"/>
    <col min="3" max="3" width="10.85546875" style="663" customWidth="1"/>
    <col min="4" max="4" width="19.28515625" style="664" customWidth="1"/>
    <col min="5" max="5" width="21.42578125" style="665" customWidth="1"/>
    <col min="6" max="6" width="22.42578125" style="665" customWidth="1"/>
    <col min="7" max="7" width="60.85546875" style="665" customWidth="1"/>
    <col min="8" max="8" width="9.140625" style="667"/>
    <col min="9" max="9" width="9.140625" style="668"/>
    <col min="10" max="10" width="14.28515625" style="668" customWidth="1"/>
    <col min="11" max="11" width="12.85546875" style="668" customWidth="1"/>
    <col min="12" max="16384" width="9.140625" style="667"/>
  </cols>
  <sheetData>
    <row r="1" spans="1:11" ht="18.75" x14ac:dyDescent="0.25">
      <c r="F1" s="666" t="s">
        <v>327</v>
      </c>
    </row>
    <row r="2" spans="1:11" ht="26.25" x14ac:dyDescent="0.25">
      <c r="F2" s="669">
        <v>27</v>
      </c>
      <c r="G2" s="670" t="s">
        <v>311</v>
      </c>
      <c r="H2" s="671"/>
      <c r="I2" s="672"/>
      <c r="J2" s="672"/>
      <c r="K2" s="673"/>
    </row>
    <row r="4" spans="1:11" ht="26.25" x14ac:dyDescent="0.25">
      <c r="G4" s="675" t="s">
        <v>174</v>
      </c>
      <c r="J4" s="676"/>
      <c r="K4" s="676"/>
    </row>
    <row r="5" spans="1:11" x14ac:dyDescent="0.25">
      <c r="E5" s="677"/>
      <c r="F5" s="677"/>
    </row>
    <row r="6" spans="1:11" ht="18.75" x14ac:dyDescent="0.3">
      <c r="E6" s="678"/>
      <c r="F6" s="1136" t="s">
        <v>324</v>
      </c>
      <c r="G6" s="679" t="s">
        <v>175</v>
      </c>
      <c r="H6" s="680"/>
      <c r="I6" s="681"/>
      <c r="J6" s="681"/>
      <c r="K6" s="682" t="s">
        <v>151</v>
      </c>
    </row>
    <row r="7" spans="1:11" ht="18.75" x14ac:dyDescent="0.3">
      <c r="B7" s="683" t="s">
        <v>176</v>
      </c>
      <c r="C7" s="684"/>
      <c r="E7" s="678"/>
      <c r="F7" s="1137"/>
      <c r="G7" s="685" t="s">
        <v>177</v>
      </c>
      <c r="H7" s="686"/>
      <c r="I7" s="687"/>
      <c r="J7" s="687"/>
      <c r="K7" s="688">
        <f>SUM(K14:K20)</f>
        <v>0</v>
      </c>
    </row>
    <row r="8" spans="1:11" ht="18.75" x14ac:dyDescent="0.3">
      <c r="B8" s="689">
        <v>45</v>
      </c>
      <c r="C8" s="690"/>
      <c r="E8" s="678"/>
      <c r="F8" s="691">
        <v>45</v>
      </c>
      <c r="G8" s="692" t="s">
        <v>260</v>
      </c>
      <c r="H8" s="693"/>
      <c r="I8" s="694"/>
      <c r="J8" s="694"/>
      <c r="K8" s="695">
        <f>SUMIF($B$25:$B$119,B8,$K$25:$K$119)</f>
        <v>0</v>
      </c>
    </row>
    <row r="9" spans="1:11" ht="18.75" x14ac:dyDescent="0.3">
      <c r="B9" s="689">
        <v>46</v>
      </c>
      <c r="C9" s="690"/>
      <c r="E9" s="678"/>
      <c r="F9" s="691">
        <v>46</v>
      </c>
      <c r="G9" s="692" t="s">
        <v>261</v>
      </c>
      <c r="H9" s="693"/>
      <c r="I9" s="694"/>
      <c r="J9" s="694"/>
      <c r="K9" s="695">
        <f>SUMIF($B$25:$B$119,B9,$K$25:$K$119)</f>
        <v>0</v>
      </c>
    </row>
    <row r="10" spans="1:11" ht="18.75" x14ac:dyDescent="0.3">
      <c r="B10" s="705" t="s">
        <v>330</v>
      </c>
      <c r="C10" s="706"/>
      <c r="F10" s="691" t="s">
        <v>4385</v>
      </c>
      <c r="G10" s="707" t="s">
        <v>188</v>
      </c>
      <c r="H10" s="693"/>
      <c r="I10" s="694"/>
      <c r="J10" s="694"/>
      <c r="K10" s="695">
        <f>(SUM(K8:K9)*0.002)</f>
        <v>0</v>
      </c>
    </row>
    <row r="11" spans="1:11" ht="18.75" x14ac:dyDescent="0.3">
      <c r="F11" s="708"/>
      <c r="G11" s="709"/>
      <c r="H11" s="680"/>
      <c r="I11" s="710" t="s">
        <v>172</v>
      </c>
      <c r="J11" s="710"/>
      <c r="K11" s="710">
        <f>SUM(K7:K10)</f>
        <v>0</v>
      </c>
    </row>
    <row r="12" spans="1:11" ht="26.25" x14ac:dyDescent="0.25">
      <c r="D12" s="711" t="s">
        <v>177</v>
      </c>
    </row>
    <row r="13" spans="1:11" ht="30" x14ac:dyDescent="0.25">
      <c r="A13" s="712" t="s">
        <v>329</v>
      </c>
      <c r="B13" s="713"/>
      <c r="C13" s="714" t="s">
        <v>326</v>
      </c>
      <c r="D13" s="1127" t="s">
        <v>189</v>
      </c>
      <c r="E13" s="1128"/>
      <c r="F13" s="715" t="s">
        <v>190</v>
      </c>
      <c r="G13" s="715" t="s">
        <v>3</v>
      </c>
      <c r="H13" s="716" t="s">
        <v>4</v>
      </c>
      <c r="I13" s="717" t="s">
        <v>191</v>
      </c>
      <c r="J13" s="718" t="s">
        <v>192</v>
      </c>
      <c r="K13" s="719" t="s">
        <v>4568</v>
      </c>
    </row>
    <row r="14" spans="1:11" ht="120" x14ac:dyDescent="0.25">
      <c r="A14" s="662">
        <v>1101</v>
      </c>
      <c r="B14" s="720"/>
      <c r="C14" s="721" t="s">
        <v>4386</v>
      </c>
      <c r="D14" s="1129" t="s">
        <v>5</v>
      </c>
      <c r="E14" s="1130"/>
      <c r="F14" s="1135" t="s">
        <v>193</v>
      </c>
      <c r="G14" s="722" t="s">
        <v>194</v>
      </c>
      <c r="H14" s="723" t="s">
        <v>14</v>
      </c>
      <c r="I14" s="724">
        <v>1</v>
      </c>
      <c r="J14" s="661"/>
      <c r="K14" s="725">
        <f t="shared" ref="K14:K20" si="0">ROUND(J14*I14,2)</f>
        <v>0</v>
      </c>
    </row>
    <row r="15" spans="1:11" ht="30" x14ac:dyDescent="0.25">
      <c r="A15" s="662">
        <v>1102</v>
      </c>
      <c r="B15" s="720"/>
      <c r="C15" s="721" t="s">
        <v>4387</v>
      </c>
      <c r="D15" s="1131"/>
      <c r="E15" s="1132"/>
      <c r="F15" s="1135"/>
      <c r="G15" s="722" t="s">
        <v>195</v>
      </c>
      <c r="H15" s="723" t="s">
        <v>14</v>
      </c>
      <c r="I15" s="724">
        <v>1</v>
      </c>
      <c r="J15" s="661"/>
      <c r="K15" s="725">
        <f t="shared" si="0"/>
        <v>0</v>
      </c>
    </row>
    <row r="16" spans="1:11" ht="75" x14ac:dyDescent="0.25">
      <c r="A16" s="662">
        <v>1103</v>
      </c>
      <c r="B16" s="720"/>
      <c r="C16" s="721" t="s">
        <v>4388</v>
      </c>
      <c r="D16" s="1131"/>
      <c r="E16" s="1132"/>
      <c r="F16" s="1135"/>
      <c r="G16" s="722" t="s">
        <v>196</v>
      </c>
      <c r="H16" s="723" t="s">
        <v>14</v>
      </c>
      <c r="I16" s="724">
        <v>1</v>
      </c>
      <c r="J16" s="661"/>
      <c r="K16" s="725">
        <f t="shared" si="0"/>
        <v>0</v>
      </c>
    </row>
    <row r="17" spans="1:11" ht="45" x14ac:dyDescent="0.25">
      <c r="A17" s="662">
        <v>1104</v>
      </c>
      <c r="B17" s="720"/>
      <c r="C17" s="721" t="s">
        <v>4389</v>
      </c>
      <c r="D17" s="1131"/>
      <c r="E17" s="1132"/>
      <c r="F17" s="1135"/>
      <c r="G17" s="722" t="s">
        <v>197</v>
      </c>
      <c r="H17" s="723" t="s">
        <v>14</v>
      </c>
      <c r="I17" s="724">
        <v>1</v>
      </c>
      <c r="J17" s="661"/>
      <c r="K17" s="725">
        <f t="shared" si="0"/>
        <v>0</v>
      </c>
    </row>
    <row r="18" spans="1:11" ht="45" x14ac:dyDescent="0.25">
      <c r="A18" s="662">
        <v>1105</v>
      </c>
      <c r="B18" s="720"/>
      <c r="C18" s="721" t="s">
        <v>4390</v>
      </c>
      <c r="D18" s="1131"/>
      <c r="E18" s="1132"/>
      <c r="F18" s="1135"/>
      <c r="G18" s="722" t="s">
        <v>198</v>
      </c>
      <c r="H18" s="723" t="s">
        <v>14</v>
      </c>
      <c r="I18" s="724">
        <v>1</v>
      </c>
      <c r="J18" s="661"/>
      <c r="K18" s="725">
        <f t="shared" si="0"/>
        <v>0</v>
      </c>
    </row>
    <row r="19" spans="1:11" ht="105" x14ac:dyDescent="0.25">
      <c r="A19" s="662">
        <v>1106</v>
      </c>
      <c r="B19" s="720"/>
      <c r="C19" s="721" t="s">
        <v>4391</v>
      </c>
      <c r="D19" s="1131"/>
      <c r="E19" s="1132"/>
      <c r="F19" s="1135"/>
      <c r="G19" s="722" t="s">
        <v>199</v>
      </c>
      <c r="H19" s="953" t="s">
        <v>10</v>
      </c>
      <c r="I19" s="724">
        <v>167.5</v>
      </c>
      <c r="J19" s="661"/>
      <c r="K19" s="725">
        <f t="shared" si="0"/>
        <v>0</v>
      </c>
    </row>
    <row r="20" spans="1:11" ht="30" x14ac:dyDescent="0.25">
      <c r="A20" s="727">
        <v>201</v>
      </c>
      <c r="B20" s="728" t="s">
        <v>328</v>
      </c>
      <c r="C20" s="721" t="s">
        <v>4392</v>
      </c>
      <c r="D20" s="1133"/>
      <c r="E20" s="1134"/>
      <c r="F20" s="722" t="s">
        <v>338</v>
      </c>
      <c r="G20" s="722" t="s">
        <v>339</v>
      </c>
      <c r="H20" s="723" t="s">
        <v>6</v>
      </c>
      <c r="I20" s="724">
        <v>1</v>
      </c>
      <c r="J20" s="724">
        <f>VLOOKUP(A20,CENIK!$A$2:$F$191,6,FALSE)</f>
        <v>0</v>
      </c>
      <c r="K20" s="725">
        <f t="shared" si="0"/>
        <v>0</v>
      </c>
    </row>
    <row r="21" spans="1:11" x14ac:dyDescent="0.25">
      <c r="B21" s="729"/>
      <c r="C21" s="730"/>
      <c r="D21" s="731"/>
      <c r="E21" s="731"/>
      <c r="F21" s="731"/>
      <c r="G21" s="731"/>
      <c r="H21" s="732"/>
      <c r="I21" s="733"/>
      <c r="J21" s="733"/>
      <c r="K21" s="733"/>
    </row>
    <row r="22" spans="1:11" x14ac:dyDescent="0.25">
      <c r="B22" s="729"/>
      <c r="C22" s="730"/>
      <c r="D22" s="731"/>
      <c r="E22" s="731"/>
      <c r="F22" s="731"/>
      <c r="G22" s="731"/>
      <c r="H22" s="732"/>
      <c r="I22" s="733"/>
      <c r="J22" s="733"/>
      <c r="K22" s="733"/>
    </row>
    <row r="23" spans="1:11" ht="26.25" x14ac:dyDescent="0.25">
      <c r="A23" s="662" t="s">
        <v>329</v>
      </c>
      <c r="B23" s="734"/>
      <c r="C23" s="954"/>
      <c r="D23" s="711" t="s">
        <v>200</v>
      </c>
      <c r="E23" s="736"/>
      <c r="F23" s="736"/>
      <c r="G23" s="731"/>
      <c r="H23" s="732"/>
      <c r="I23" s="733"/>
      <c r="J23" s="733"/>
      <c r="K23" s="733"/>
    </row>
    <row r="24" spans="1:11" ht="30" x14ac:dyDescent="0.25">
      <c r="A24" s="737" t="s">
        <v>0</v>
      </c>
      <c r="B24" s="720" t="s">
        <v>176</v>
      </c>
      <c r="C24" s="738" t="s">
        <v>325</v>
      </c>
      <c r="D24" s="715" t="s">
        <v>201</v>
      </c>
      <c r="E24" s="715" t="s">
        <v>189</v>
      </c>
      <c r="F24" s="715" t="s">
        <v>190</v>
      </c>
      <c r="G24" s="715" t="s">
        <v>3</v>
      </c>
      <c r="H24" s="716" t="s">
        <v>4</v>
      </c>
      <c r="I24" s="717" t="s">
        <v>191</v>
      </c>
      <c r="J24" s="718" t="s">
        <v>192</v>
      </c>
      <c r="K24" s="739" t="s">
        <v>4568</v>
      </c>
    </row>
    <row r="25" spans="1:11" ht="60" x14ac:dyDescent="0.25">
      <c r="A25" s="737">
        <v>1201</v>
      </c>
      <c r="B25" s="737">
        <v>45</v>
      </c>
      <c r="C25" s="721" t="s">
        <v>4393</v>
      </c>
      <c r="D25" s="790" t="s">
        <v>260</v>
      </c>
      <c r="E25" s="790" t="s">
        <v>7</v>
      </c>
      <c r="F25" s="790" t="s">
        <v>8</v>
      </c>
      <c r="G25" s="790" t="s">
        <v>9</v>
      </c>
      <c r="H25" s="956" t="s">
        <v>10</v>
      </c>
      <c r="I25" s="742">
        <v>127</v>
      </c>
      <c r="J25" s="742">
        <f>VLOOKUP(A25,CENIK!$A$2:$F$191,6,FALSE)</f>
        <v>0</v>
      </c>
      <c r="K25" s="742">
        <f t="shared" ref="K25:K56" si="1">ROUND(J25*I25,2)</f>
        <v>0</v>
      </c>
    </row>
    <row r="26" spans="1:11" ht="45" x14ac:dyDescent="0.25">
      <c r="A26" s="737">
        <v>1202</v>
      </c>
      <c r="B26" s="737">
        <v>45</v>
      </c>
      <c r="C26" s="721" t="s">
        <v>4394</v>
      </c>
      <c r="D26" s="790" t="s">
        <v>260</v>
      </c>
      <c r="E26" s="790" t="s">
        <v>7</v>
      </c>
      <c r="F26" s="790" t="s">
        <v>8</v>
      </c>
      <c r="G26" s="790" t="s">
        <v>11</v>
      </c>
      <c r="H26" s="956" t="s">
        <v>12</v>
      </c>
      <c r="I26" s="742">
        <v>7</v>
      </c>
      <c r="J26" s="742">
        <f>VLOOKUP(A26,CENIK!$A$2:$F$191,6,FALSE)</f>
        <v>0</v>
      </c>
      <c r="K26" s="742">
        <f t="shared" si="1"/>
        <v>0</v>
      </c>
    </row>
    <row r="27" spans="1:11" ht="60" x14ac:dyDescent="0.25">
      <c r="A27" s="737">
        <v>1203</v>
      </c>
      <c r="B27" s="737">
        <v>45</v>
      </c>
      <c r="C27" s="721" t="s">
        <v>4395</v>
      </c>
      <c r="D27" s="790" t="s">
        <v>260</v>
      </c>
      <c r="E27" s="790" t="s">
        <v>7</v>
      </c>
      <c r="F27" s="790" t="s">
        <v>8</v>
      </c>
      <c r="G27" s="790" t="s">
        <v>941</v>
      </c>
      <c r="H27" s="956" t="s">
        <v>10</v>
      </c>
      <c r="I27" s="742">
        <v>127</v>
      </c>
      <c r="J27" s="742">
        <f>VLOOKUP(A27,CENIK!$A$2:$F$191,6,FALSE)</f>
        <v>0</v>
      </c>
      <c r="K27" s="742">
        <f t="shared" si="1"/>
        <v>0</v>
      </c>
    </row>
    <row r="28" spans="1:11" ht="45" x14ac:dyDescent="0.25">
      <c r="A28" s="737">
        <v>1301</v>
      </c>
      <c r="B28" s="737">
        <v>45</v>
      </c>
      <c r="C28" s="721" t="s">
        <v>4396</v>
      </c>
      <c r="D28" s="790" t="s">
        <v>260</v>
      </c>
      <c r="E28" s="790" t="s">
        <v>7</v>
      </c>
      <c r="F28" s="790" t="s">
        <v>16</v>
      </c>
      <c r="G28" s="790" t="s">
        <v>17</v>
      </c>
      <c r="H28" s="956" t="s">
        <v>10</v>
      </c>
      <c r="I28" s="742">
        <v>157</v>
      </c>
      <c r="J28" s="742">
        <f>VLOOKUP(A28,CENIK!$A$2:$F$191,6,FALSE)</f>
        <v>0</v>
      </c>
      <c r="K28" s="742">
        <f t="shared" si="1"/>
        <v>0</v>
      </c>
    </row>
    <row r="29" spans="1:11" ht="150" x14ac:dyDescent="0.25">
      <c r="A29" s="737">
        <v>1302</v>
      </c>
      <c r="B29" s="737">
        <v>45</v>
      </c>
      <c r="C29" s="721" t="s">
        <v>4397</v>
      </c>
      <c r="D29" s="790" t="s">
        <v>260</v>
      </c>
      <c r="E29" s="790" t="s">
        <v>7</v>
      </c>
      <c r="F29" s="790" t="s">
        <v>16</v>
      </c>
      <c r="G29" s="790" t="s">
        <v>952</v>
      </c>
      <c r="H29" s="956" t="s">
        <v>10</v>
      </c>
      <c r="I29" s="742">
        <v>157</v>
      </c>
      <c r="J29" s="742">
        <f>VLOOKUP(A29,CENIK!$A$2:$F$191,6,FALSE)</f>
        <v>0</v>
      </c>
      <c r="K29" s="742">
        <f t="shared" si="1"/>
        <v>0</v>
      </c>
    </row>
    <row r="30" spans="1:11" ht="60" x14ac:dyDescent="0.25">
      <c r="A30" s="737">
        <v>1307</v>
      </c>
      <c r="B30" s="737">
        <v>45</v>
      </c>
      <c r="C30" s="721" t="s">
        <v>4398</v>
      </c>
      <c r="D30" s="790" t="s">
        <v>260</v>
      </c>
      <c r="E30" s="790" t="s">
        <v>7</v>
      </c>
      <c r="F30" s="790" t="s">
        <v>16</v>
      </c>
      <c r="G30" s="790" t="s">
        <v>19</v>
      </c>
      <c r="H30" s="956" t="s">
        <v>6</v>
      </c>
      <c r="I30" s="742">
        <v>1</v>
      </c>
      <c r="J30" s="742">
        <f>VLOOKUP(A30,CENIK!$A$2:$F$191,6,FALSE)</f>
        <v>0</v>
      </c>
      <c r="K30" s="742">
        <f t="shared" si="1"/>
        <v>0</v>
      </c>
    </row>
    <row r="31" spans="1:11" ht="60" x14ac:dyDescent="0.25">
      <c r="A31" s="737">
        <v>1308</v>
      </c>
      <c r="B31" s="737">
        <v>45</v>
      </c>
      <c r="C31" s="721" t="s">
        <v>4399</v>
      </c>
      <c r="D31" s="790" t="s">
        <v>260</v>
      </c>
      <c r="E31" s="790" t="s">
        <v>7</v>
      </c>
      <c r="F31" s="790" t="s">
        <v>16</v>
      </c>
      <c r="G31" s="790" t="s">
        <v>20</v>
      </c>
      <c r="H31" s="956" t="s">
        <v>6</v>
      </c>
      <c r="I31" s="742">
        <v>1</v>
      </c>
      <c r="J31" s="742">
        <f>VLOOKUP(A31,CENIK!$A$2:$F$191,6,FALSE)</f>
        <v>0</v>
      </c>
      <c r="K31" s="742">
        <f t="shared" si="1"/>
        <v>0</v>
      </c>
    </row>
    <row r="32" spans="1:11" ht="60" x14ac:dyDescent="0.25">
      <c r="A32" s="737">
        <v>1310</v>
      </c>
      <c r="B32" s="737">
        <v>45</v>
      </c>
      <c r="C32" s="721" t="s">
        <v>4400</v>
      </c>
      <c r="D32" s="790" t="s">
        <v>260</v>
      </c>
      <c r="E32" s="790" t="s">
        <v>7</v>
      </c>
      <c r="F32" s="790" t="s">
        <v>16</v>
      </c>
      <c r="G32" s="790" t="s">
        <v>23</v>
      </c>
      <c r="H32" s="956" t="s">
        <v>24</v>
      </c>
      <c r="I32" s="742">
        <v>34.25</v>
      </c>
      <c r="J32" s="742">
        <f>VLOOKUP(A32,CENIK!$A$2:$F$191,6,FALSE)</f>
        <v>0</v>
      </c>
      <c r="K32" s="742">
        <f t="shared" si="1"/>
        <v>0</v>
      </c>
    </row>
    <row r="33" spans="1:11" ht="45" x14ac:dyDescent="0.25">
      <c r="A33" s="737">
        <v>1311</v>
      </c>
      <c r="B33" s="737">
        <v>45</v>
      </c>
      <c r="C33" s="721" t="s">
        <v>4401</v>
      </c>
      <c r="D33" s="790" t="s">
        <v>260</v>
      </c>
      <c r="E33" s="790" t="s">
        <v>7</v>
      </c>
      <c r="F33" s="790" t="s">
        <v>16</v>
      </c>
      <c r="G33" s="790" t="s">
        <v>25</v>
      </c>
      <c r="H33" s="956" t="s">
        <v>14</v>
      </c>
      <c r="I33" s="742">
        <v>1</v>
      </c>
      <c r="J33" s="742">
        <f>VLOOKUP(A33,CENIK!$A$2:$F$191,6,FALSE)</f>
        <v>0</v>
      </c>
      <c r="K33" s="742">
        <f t="shared" si="1"/>
        <v>0</v>
      </c>
    </row>
    <row r="34" spans="1:11" ht="30" x14ac:dyDescent="0.25">
      <c r="A34" s="737">
        <v>1401</v>
      </c>
      <c r="B34" s="737">
        <v>45</v>
      </c>
      <c r="C34" s="721" t="s">
        <v>4402</v>
      </c>
      <c r="D34" s="790" t="s">
        <v>260</v>
      </c>
      <c r="E34" s="790" t="s">
        <v>7</v>
      </c>
      <c r="F34" s="790" t="s">
        <v>27</v>
      </c>
      <c r="G34" s="790" t="s">
        <v>955</v>
      </c>
      <c r="H34" s="956" t="s">
        <v>22</v>
      </c>
      <c r="I34" s="742">
        <v>5</v>
      </c>
      <c r="J34" s="742">
        <f>VLOOKUP(A34,CENIK!$A$2:$F$191,6,FALSE)</f>
        <v>0</v>
      </c>
      <c r="K34" s="742">
        <f t="shared" si="1"/>
        <v>0</v>
      </c>
    </row>
    <row r="35" spans="1:11" ht="30" x14ac:dyDescent="0.25">
      <c r="A35" s="737">
        <v>1402</v>
      </c>
      <c r="B35" s="737">
        <v>45</v>
      </c>
      <c r="C35" s="721" t="s">
        <v>4403</v>
      </c>
      <c r="D35" s="790" t="s">
        <v>260</v>
      </c>
      <c r="E35" s="790" t="s">
        <v>7</v>
      </c>
      <c r="F35" s="790" t="s">
        <v>27</v>
      </c>
      <c r="G35" s="790" t="s">
        <v>956</v>
      </c>
      <c r="H35" s="956" t="s">
        <v>22</v>
      </c>
      <c r="I35" s="742">
        <v>4</v>
      </c>
      <c r="J35" s="742">
        <f>VLOOKUP(A35,CENIK!$A$2:$F$191,6,FALSE)</f>
        <v>0</v>
      </c>
      <c r="K35" s="742">
        <f t="shared" si="1"/>
        <v>0</v>
      </c>
    </row>
    <row r="36" spans="1:11" ht="30" x14ac:dyDescent="0.25">
      <c r="A36" s="737">
        <v>1403</v>
      </c>
      <c r="B36" s="737">
        <v>45</v>
      </c>
      <c r="C36" s="721" t="s">
        <v>4404</v>
      </c>
      <c r="D36" s="790" t="s">
        <v>260</v>
      </c>
      <c r="E36" s="790" t="s">
        <v>7</v>
      </c>
      <c r="F36" s="790" t="s">
        <v>27</v>
      </c>
      <c r="G36" s="790" t="s">
        <v>957</v>
      </c>
      <c r="H36" s="956" t="s">
        <v>22</v>
      </c>
      <c r="I36" s="742">
        <v>2</v>
      </c>
      <c r="J36" s="742">
        <f>VLOOKUP(A36,CENIK!$A$2:$F$191,6,FALSE)</f>
        <v>0</v>
      </c>
      <c r="K36" s="742">
        <f t="shared" si="1"/>
        <v>0</v>
      </c>
    </row>
    <row r="37" spans="1:11" ht="45" x14ac:dyDescent="0.25">
      <c r="A37" s="737">
        <v>12308</v>
      </c>
      <c r="B37" s="737">
        <v>45</v>
      </c>
      <c r="C37" s="721" t="s">
        <v>4405</v>
      </c>
      <c r="D37" s="790" t="s">
        <v>260</v>
      </c>
      <c r="E37" s="790" t="s">
        <v>30</v>
      </c>
      <c r="F37" s="790" t="s">
        <v>31</v>
      </c>
      <c r="G37" s="790" t="s">
        <v>32</v>
      </c>
      <c r="H37" s="956" t="s">
        <v>33</v>
      </c>
      <c r="I37" s="742">
        <v>390</v>
      </c>
      <c r="J37" s="742">
        <f>VLOOKUP(A37,CENIK!$A$2:$F$191,6,FALSE)</f>
        <v>0</v>
      </c>
      <c r="K37" s="742">
        <f t="shared" si="1"/>
        <v>0</v>
      </c>
    </row>
    <row r="38" spans="1:11" ht="60" x14ac:dyDescent="0.25">
      <c r="A38" s="737">
        <v>12322</v>
      </c>
      <c r="B38" s="737">
        <v>45</v>
      </c>
      <c r="C38" s="721" t="s">
        <v>4406</v>
      </c>
      <c r="D38" s="790" t="s">
        <v>260</v>
      </c>
      <c r="E38" s="790" t="s">
        <v>30</v>
      </c>
      <c r="F38" s="790" t="s">
        <v>31</v>
      </c>
      <c r="G38" s="790" t="s">
        <v>960</v>
      </c>
      <c r="H38" s="956" t="s">
        <v>33</v>
      </c>
      <c r="I38" s="742">
        <v>6</v>
      </c>
      <c r="J38" s="742">
        <f>VLOOKUP(A38,CENIK!$A$2:$F$191,6,FALSE)</f>
        <v>0</v>
      </c>
      <c r="K38" s="742">
        <f t="shared" si="1"/>
        <v>0</v>
      </c>
    </row>
    <row r="39" spans="1:11" ht="30" x14ac:dyDescent="0.25">
      <c r="A39" s="737">
        <v>12327</v>
      </c>
      <c r="B39" s="737">
        <v>45</v>
      </c>
      <c r="C39" s="721" t="s">
        <v>4407</v>
      </c>
      <c r="D39" s="790" t="s">
        <v>260</v>
      </c>
      <c r="E39" s="790" t="s">
        <v>30</v>
      </c>
      <c r="F39" s="790" t="s">
        <v>31</v>
      </c>
      <c r="G39" s="790" t="s">
        <v>36</v>
      </c>
      <c r="H39" s="956" t="s">
        <v>10</v>
      </c>
      <c r="I39" s="742">
        <v>260</v>
      </c>
      <c r="J39" s="742">
        <f>VLOOKUP(A39,CENIK!$A$2:$F$191,6,FALSE)</f>
        <v>0</v>
      </c>
      <c r="K39" s="742">
        <f t="shared" si="1"/>
        <v>0</v>
      </c>
    </row>
    <row r="40" spans="1:11" ht="60" x14ac:dyDescent="0.25">
      <c r="A40" s="737">
        <v>21106</v>
      </c>
      <c r="B40" s="737">
        <v>45</v>
      </c>
      <c r="C40" s="721" t="s">
        <v>4408</v>
      </c>
      <c r="D40" s="790" t="s">
        <v>260</v>
      </c>
      <c r="E40" s="790" t="s">
        <v>30</v>
      </c>
      <c r="F40" s="790" t="s">
        <v>31</v>
      </c>
      <c r="G40" s="790" t="s">
        <v>965</v>
      </c>
      <c r="H40" s="956" t="s">
        <v>24</v>
      </c>
      <c r="I40" s="742">
        <v>261.3</v>
      </c>
      <c r="J40" s="742">
        <f>VLOOKUP(A40,CENIK!$A$2:$F$191,6,FALSE)</f>
        <v>0</v>
      </c>
      <c r="K40" s="742">
        <f t="shared" si="1"/>
        <v>0</v>
      </c>
    </row>
    <row r="41" spans="1:11" ht="30" x14ac:dyDescent="0.25">
      <c r="A41" s="737">
        <v>22103</v>
      </c>
      <c r="B41" s="737">
        <v>45</v>
      </c>
      <c r="C41" s="721" t="s">
        <v>4409</v>
      </c>
      <c r="D41" s="790" t="s">
        <v>260</v>
      </c>
      <c r="E41" s="790" t="s">
        <v>30</v>
      </c>
      <c r="F41" s="790" t="s">
        <v>43</v>
      </c>
      <c r="G41" s="790" t="s">
        <v>48</v>
      </c>
      <c r="H41" s="956" t="s">
        <v>33</v>
      </c>
      <c r="I41" s="742">
        <v>390</v>
      </c>
      <c r="J41" s="742">
        <f>VLOOKUP(A41,CENIK!$A$2:$F$191,6,FALSE)</f>
        <v>0</v>
      </c>
      <c r="K41" s="742">
        <f t="shared" si="1"/>
        <v>0</v>
      </c>
    </row>
    <row r="42" spans="1:11" ht="75" x14ac:dyDescent="0.25">
      <c r="A42" s="737">
        <v>31302</v>
      </c>
      <c r="B42" s="737">
        <v>45</v>
      </c>
      <c r="C42" s="721" t="s">
        <v>4410</v>
      </c>
      <c r="D42" s="790" t="s">
        <v>260</v>
      </c>
      <c r="E42" s="790" t="s">
        <v>30</v>
      </c>
      <c r="F42" s="790" t="s">
        <v>43</v>
      </c>
      <c r="G42" s="790" t="s">
        <v>971</v>
      </c>
      <c r="H42" s="956" t="s">
        <v>24</v>
      </c>
      <c r="I42" s="742">
        <v>101.4</v>
      </c>
      <c r="J42" s="742">
        <f>VLOOKUP(A42,CENIK!$A$2:$F$191,6,FALSE)</f>
        <v>0</v>
      </c>
      <c r="K42" s="742">
        <f t="shared" si="1"/>
        <v>0</v>
      </c>
    </row>
    <row r="43" spans="1:11" ht="30" x14ac:dyDescent="0.25">
      <c r="A43" s="737">
        <v>31602</v>
      </c>
      <c r="B43" s="737">
        <v>45</v>
      </c>
      <c r="C43" s="721" t="s">
        <v>4411</v>
      </c>
      <c r="D43" s="790" t="s">
        <v>260</v>
      </c>
      <c r="E43" s="790" t="s">
        <v>30</v>
      </c>
      <c r="F43" s="790" t="s">
        <v>43</v>
      </c>
      <c r="G43" s="790" t="s">
        <v>973</v>
      </c>
      <c r="H43" s="956" t="s">
        <v>33</v>
      </c>
      <c r="I43" s="742">
        <v>390</v>
      </c>
      <c r="J43" s="742">
        <f>VLOOKUP(A43,CENIK!$A$2:$F$191,6,FALSE)</f>
        <v>0</v>
      </c>
      <c r="K43" s="742">
        <f t="shared" si="1"/>
        <v>0</v>
      </c>
    </row>
    <row r="44" spans="1:11" ht="45" x14ac:dyDescent="0.25">
      <c r="A44" s="737">
        <v>32311</v>
      </c>
      <c r="B44" s="737">
        <v>45</v>
      </c>
      <c r="C44" s="721" t="s">
        <v>4412</v>
      </c>
      <c r="D44" s="790" t="s">
        <v>260</v>
      </c>
      <c r="E44" s="790" t="s">
        <v>30</v>
      </c>
      <c r="F44" s="790" t="s">
        <v>43</v>
      </c>
      <c r="G44" s="790" t="s">
        <v>975</v>
      </c>
      <c r="H44" s="956" t="s">
        <v>33</v>
      </c>
      <c r="I44" s="742">
        <v>390</v>
      </c>
      <c r="J44" s="742">
        <f>VLOOKUP(A44,CENIK!$A$2:$F$191,6,FALSE)</f>
        <v>0</v>
      </c>
      <c r="K44" s="742">
        <f t="shared" si="1"/>
        <v>0</v>
      </c>
    </row>
    <row r="45" spans="1:11" ht="60" x14ac:dyDescent="0.25">
      <c r="A45" s="737">
        <v>4101</v>
      </c>
      <c r="B45" s="737">
        <v>45</v>
      </c>
      <c r="C45" s="721" t="s">
        <v>4413</v>
      </c>
      <c r="D45" s="790" t="s">
        <v>260</v>
      </c>
      <c r="E45" s="790" t="s">
        <v>85</v>
      </c>
      <c r="F45" s="790" t="s">
        <v>86</v>
      </c>
      <c r="G45" s="790" t="s">
        <v>459</v>
      </c>
      <c r="H45" s="956" t="s">
        <v>33</v>
      </c>
      <c r="I45" s="742">
        <v>127</v>
      </c>
      <c r="J45" s="742">
        <f>VLOOKUP(A45,CENIK!$A$2:$F$191,6,FALSE)</f>
        <v>0</v>
      </c>
      <c r="K45" s="742">
        <f t="shared" si="1"/>
        <v>0</v>
      </c>
    </row>
    <row r="46" spans="1:11" ht="60" x14ac:dyDescent="0.25">
      <c r="A46" s="737">
        <v>4109</v>
      </c>
      <c r="B46" s="737">
        <v>45</v>
      </c>
      <c r="C46" s="721" t="s">
        <v>4414</v>
      </c>
      <c r="D46" s="790" t="s">
        <v>260</v>
      </c>
      <c r="E46" s="790" t="s">
        <v>85</v>
      </c>
      <c r="F46" s="790" t="s">
        <v>86</v>
      </c>
      <c r="G46" s="790" t="s">
        <v>984</v>
      </c>
      <c r="H46" s="956" t="s">
        <v>24</v>
      </c>
      <c r="I46" s="742">
        <v>101.4</v>
      </c>
      <c r="J46" s="742">
        <f>VLOOKUP(A46,CENIK!$A$2:$F$191,6,FALSE)</f>
        <v>0</v>
      </c>
      <c r="K46" s="742">
        <f t="shared" si="1"/>
        <v>0</v>
      </c>
    </row>
    <row r="47" spans="1:11" ht="60" x14ac:dyDescent="0.25">
      <c r="A47" s="737">
        <v>4110</v>
      </c>
      <c r="B47" s="737">
        <v>45</v>
      </c>
      <c r="C47" s="721" t="s">
        <v>4415</v>
      </c>
      <c r="D47" s="790" t="s">
        <v>260</v>
      </c>
      <c r="E47" s="790" t="s">
        <v>85</v>
      </c>
      <c r="F47" s="790" t="s">
        <v>86</v>
      </c>
      <c r="G47" s="790" t="s">
        <v>90</v>
      </c>
      <c r="H47" s="956" t="s">
        <v>24</v>
      </c>
      <c r="I47" s="742">
        <v>577.78</v>
      </c>
      <c r="J47" s="742">
        <f>VLOOKUP(A47,CENIK!$A$2:$F$191,6,FALSE)</f>
        <v>0</v>
      </c>
      <c r="K47" s="742">
        <f t="shared" si="1"/>
        <v>0</v>
      </c>
    </row>
    <row r="48" spans="1:11" ht="45" x14ac:dyDescent="0.25">
      <c r="A48" s="737">
        <v>4121</v>
      </c>
      <c r="B48" s="737">
        <v>45</v>
      </c>
      <c r="C48" s="721" t="s">
        <v>4416</v>
      </c>
      <c r="D48" s="790" t="s">
        <v>260</v>
      </c>
      <c r="E48" s="790" t="s">
        <v>85</v>
      </c>
      <c r="F48" s="740" t="s">
        <v>86</v>
      </c>
      <c r="G48" s="790" t="s">
        <v>986</v>
      </c>
      <c r="H48" s="956" t="s">
        <v>24</v>
      </c>
      <c r="I48" s="742">
        <v>21.67</v>
      </c>
      <c r="J48" s="742">
        <f>VLOOKUP(A48,CENIK!$A$2:$F$191,6,FALSE)</f>
        <v>0</v>
      </c>
      <c r="K48" s="742">
        <f t="shared" si="1"/>
        <v>0</v>
      </c>
    </row>
    <row r="49" spans="1:11" ht="45" x14ac:dyDescent="0.25">
      <c r="A49" s="737">
        <v>4122</v>
      </c>
      <c r="B49" s="737">
        <v>45</v>
      </c>
      <c r="C49" s="721" t="s">
        <v>4417</v>
      </c>
      <c r="D49" s="790" t="s">
        <v>260</v>
      </c>
      <c r="E49" s="790" t="s">
        <v>85</v>
      </c>
      <c r="F49" s="790" t="s">
        <v>86</v>
      </c>
      <c r="G49" s="790" t="s">
        <v>987</v>
      </c>
      <c r="H49" s="956" t="s">
        <v>24</v>
      </c>
      <c r="I49" s="742">
        <v>8.74</v>
      </c>
      <c r="J49" s="742">
        <f>VLOOKUP(A49,CENIK!$A$2:$F$191,6,FALSE)</f>
        <v>0</v>
      </c>
      <c r="K49" s="742">
        <f t="shared" si="1"/>
        <v>0</v>
      </c>
    </row>
    <row r="50" spans="1:11" ht="45" x14ac:dyDescent="0.25">
      <c r="A50" s="737">
        <v>4123</v>
      </c>
      <c r="B50" s="737">
        <v>45</v>
      </c>
      <c r="C50" s="721" t="s">
        <v>4418</v>
      </c>
      <c r="D50" s="790" t="s">
        <v>260</v>
      </c>
      <c r="E50" s="790" t="s">
        <v>85</v>
      </c>
      <c r="F50" s="790" t="s">
        <v>86</v>
      </c>
      <c r="G50" s="790" t="s">
        <v>988</v>
      </c>
      <c r="H50" s="956" t="s">
        <v>24</v>
      </c>
      <c r="I50" s="742">
        <v>101.4</v>
      </c>
      <c r="J50" s="742">
        <f>VLOOKUP(A50,CENIK!$A$2:$F$191,6,FALSE)</f>
        <v>0</v>
      </c>
      <c r="K50" s="742">
        <f t="shared" si="1"/>
        <v>0</v>
      </c>
    </row>
    <row r="51" spans="1:11" ht="30" x14ac:dyDescent="0.25">
      <c r="A51" s="737">
        <v>4124</v>
      </c>
      <c r="B51" s="737">
        <v>45</v>
      </c>
      <c r="C51" s="721" t="s">
        <v>4419</v>
      </c>
      <c r="D51" s="790" t="s">
        <v>260</v>
      </c>
      <c r="E51" s="790" t="s">
        <v>85</v>
      </c>
      <c r="F51" s="790" t="s">
        <v>86</v>
      </c>
      <c r="G51" s="790" t="s">
        <v>97</v>
      </c>
      <c r="H51" s="956" t="s">
        <v>22</v>
      </c>
      <c r="I51" s="742">
        <v>32</v>
      </c>
      <c r="J51" s="742">
        <f>VLOOKUP(A51,CENIK!$A$2:$F$191,6,FALSE)</f>
        <v>0</v>
      </c>
      <c r="K51" s="742">
        <f t="shared" si="1"/>
        <v>0</v>
      </c>
    </row>
    <row r="52" spans="1:11" ht="45" x14ac:dyDescent="0.25">
      <c r="A52" s="737">
        <v>4201</v>
      </c>
      <c r="B52" s="737">
        <v>45</v>
      </c>
      <c r="C52" s="721" t="s">
        <v>4420</v>
      </c>
      <c r="D52" s="790" t="s">
        <v>260</v>
      </c>
      <c r="E52" s="790" t="s">
        <v>85</v>
      </c>
      <c r="F52" s="790" t="s">
        <v>98</v>
      </c>
      <c r="G52" s="790" t="s">
        <v>99</v>
      </c>
      <c r="H52" s="956" t="s">
        <v>33</v>
      </c>
      <c r="I52" s="742">
        <v>127</v>
      </c>
      <c r="J52" s="742">
        <f>VLOOKUP(A52,CENIK!$A$2:$F$191,6,FALSE)</f>
        <v>0</v>
      </c>
      <c r="K52" s="742">
        <f t="shared" si="1"/>
        <v>0</v>
      </c>
    </row>
    <row r="53" spans="1:11" ht="30" x14ac:dyDescent="0.25">
      <c r="A53" s="737">
        <v>4202</v>
      </c>
      <c r="B53" s="737">
        <v>45</v>
      </c>
      <c r="C53" s="721" t="s">
        <v>4421</v>
      </c>
      <c r="D53" s="790" t="s">
        <v>260</v>
      </c>
      <c r="E53" s="790" t="s">
        <v>85</v>
      </c>
      <c r="F53" s="790" t="s">
        <v>98</v>
      </c>
      <c r="G53" s="790" t="s">
        <v>100</v>
      </c>
      <c r="H53" s="956" t="s">
        <v>33</v>
      </c>
      <c r="I53" s="742">
        <v>127</v>
      </c>
      <c r="J53" s="742">
        <f>VLOOKUP(A53,CENIK!$A$2:$F$191,6,FALSE)</f>
        <v>0</v>
      </c>
      <c r="K53" s="742">
        <f t="shared" si="1"/>
        <v>0</v>
      </c>
    </row>
    <row r="54" spans="1:11" ht="75" x14ac:dyDescent="0.25">
      <c r="A54" s="737">
        <v>4203</v>
      </c>
      <c r="B54" s="737">
        <v>45</v>
      </c>
      <c r="C54" s="721" t="s">
        <v>4422</v>
      </c>
      <c r="D54" s="790" t="s">
        <v>260</v>
      </c>
      <c r="E54" s="790" t="s">
        <v>85</v>
      </c>
      <c r="F54" s="790" t="s">
        <v>98</v>
      </c>
      <c r="G54" s="790" t="s">
        <v>101</v>
      </c>
      <c r="H54" s="956" t="s">
        <v>24</v>
      </c>
      <c r="I54" s="742">
        <v>13.76</v>
      </c>
      <c r="J54" s="742">
        <f>VLOOKUP(A54,CENIK!$A$2:$F$191,6,FALSE)</f>
        <v>0</v>
      </c>
      <c r="K54" s="742">
        <f t="shared" si="1"/>
        <v>0</v>
      </c>
    </row>
    <row r="55" spans="1:11" ht="60" x14ac:dyDescent="0.25">
      <c r="A55" s="737">
        <v>4204</v>
      </c>
      <c r="B55" s="737">
        <v>45</v>
      </c>
      <c r="C55" s="721" t="s">
        <v>4423</v>
      </c>
      <c r="D55" s="790" t="s">
        <v>260</v>
      </c>
      <c r="E55" s="790" t="s">
        <v>85</v>
      </c>
      <c r="F55" s="790" t="s">
        <v>98</v>
      </c>
      <c r="G55" s="790" t="s">
        <v>102</v>
      </c>
      <c r="H55" s="956" t="s">
        <v>24</v>
      </c>
      <c r="I55" s="742">
        <v>60.56</v>
      </c>
      <c r="J55" s="742">
        <f>VLOOKUP(A55,CENIK!$A$2:$F$191,6,FALSE)</f>
        <v>0</v>
      </c>
      <c r="K55" s="742">
        <f t="shared" si="1"/>
        <v>0</v>
      </c>
    </row>
    <row r="56" spans="1:11" ht="60" x14ac:dyDescent="0.25">
      <c r="A56" s="737">
        <v>4205</v>
      </c>
      <c r="B56" s="737">
        <v>45</v>
      </c>
      <c r="C56" s="721" t="s">
        <v>4424</v>
      </c>
      <c r="D56" s="790" t="s">
        <v>260</v>
      </c>
      <c r="E56" s="790" t="s">
        <v>85</v>
      </c>
      <c r="F56" s="790" t="s">
        <v>98</v>
      </c>
      <c r="G56" s="790" t="s">
        <v>103</v>
      </c>
      <c r="H56" s="956" t="s">
        <v>33</v>
      </c>
      <c r="I56" s="742">
        <v>381</v>
      </c>
      <c r="J56" s="742">
        <f>VLOOKUP(A56,CENIK!$A$2:$F$191,6,FALSE)</f>
        <v>0</v>
      </c>
      <c r="K56" s="742">
        <f t="shared" si="1"/>
        <v>0</v>
      </c>
    </row>
    <row r="57" spans="1:11" ht="60" x14ac:dyDescent="0.25">
      <c r="A57" s="737">
        <v>4206</v>
      </c>
      <c r="B57" s="737">
        <v>45</v>
      </c>
      <c r="C57" s="721" t="s">
        <v>4425</v>
      </c>
      <c r="D57" s="790" t="s">
        <v>260</v>
      </c>
      <c r="E57" s="790" t="s">
        <v>85</v>
      </c>
      <c r="F57" s="790" t="s">
        <v>98</v>
      </c>
      <c r="G57" s="790" t="s">
        <v>104</v>
      </c>
      <c r="H57" s="956" t="s">
        <v>24</v>
      </c>
      <c r="I57" s="742">
        <v>101.4</v>
      </c>
      <c r="J57" s="742">
        <f>VLOOKUP(A57,CENIK!$A$2:$F$191,6,FALSE)</f>
        <v>0</v>
      </c>
      <c r="K57" s="742">
        <f t="shared" ref="K57:K88" si="2">ROUND(J57*I57,2)</f>
        <v>0</v>
      </c>
    </row>
    <row r="58" spans="1:11" ht="60" x14ac:dyDescent="0.25">
      <c r="A58" s="737">
        <v>4207</v>
      </c>
      <c r="B58" s="737">
        <v>45</v>
      </c>
      <c r="C58" s="721" t="s">
        <v>4426</v>
      </c>
      <c r="D58" s="790" t="s">
        <v>260</v>
      </c>
      <c r="E58" s="790" t="s">
        <v>85</v>
      </c>
      <c r="F58" s="790" t="s">
        <v>98</v>
      </c>
      <c r="G58" s="790" t="s">
        <v>990</v>
      </c>
      <c r="H58" s="956" t="s">
        <v>24</v>
      </c>
      <c r="I58" s="742">
        <v>282.52999999999997</v>
      </c>
      <c r="J58" s="742">
        <f>VLOOKUP(A58,CENIK!$A$2:$F$191,6,FALSE)</f>
        <v>0</v>
      </c>
      <c r="K58" s="742">
        <f t="shared" si="2"/>
        <v>0</v>
      </c>
    </row>
    <row r="59" spans="1:11" ht="60" x14ac:dyDescent="0.25">
      <c r="A59" s="737">
        <v>4208</v>
      </c>
      <c r="B59" s="737">
        <v>45</v>
      </c>
      <c r="C59" s="721" t="s">
        <v>4427</v>
      </c>
      <c r="D59" s="790" t="s">
        <v>260</v>
      </c>
      <c r="E59" s="790" t="s">
        <v>126</v>
      </c>
      <c r="F59" s="790" t="s">
        <v>98</v>
      </c>
      <c r="G59" s="790" t="s">
        <v>127</v>
      </c>
      <c r="H59" s="956" t="s">
        <v>24</v>
      </c>
      <c r="I59" s="742">
        <v>41.3</v>
      </c>
      <c r="J59" s="742">
        <f>VLOOKUP(A59,CENIK!$A$2:$F$191,6,FALSE)</f>
        <v>0</v>
      </c>
      <c r="K59" s="742">
        <f t="shared" si="2"/>
        <v>0</v>
      </c>
    </row>
    <row r="60" spans="1:11" ht="135" x14ac:dyDescent="0.25">
      <c r="A60" s="737">
        <v>6101</v>
      </c>
      <c r="B60" s="737">
        <v>45</v>
      </c>
      <c r="C60" s="721" t="s">
        <v>4428</v>
      </c>
      <c r="D60" s="790" t="s">
        <v>260</v>
      </c>
      <c r="E60" s="790" t="s">
        <v>128</v>
      </c>
      <c r="F60" s="790" t="s">
        <v>129</v>
      </c>
      <c r="G60" s="790" t="s">
        <v>6304</v>
      </c>
      <c r="H60" s="956" t="s">
        <v>10</v>
      </c>
      <c r="I60" s="742">
        <v>127</v>
      </c>
      <c r="J60" s="742">
        <f>VLOOKUP(A60,CENIK!$A$2:$F$191,6,FALSE)</f>
        <v>0</v>
      </c>
      <c r="K60" s="742">
        <f t="shared" si="2"/>
        <v>0</v>
      </c>
    </row>
    <row r="61" spans="1:11" ht="120" x14ac:dyDescent="0.25">
      <c r="A61" s="737">
        <v>6204</v>
      </c>
      <c r="B61" s="737">
        <v>45</v>
      </c>
      <c r="C61" s="721" t="s">
        <v>4429</v>
      </c>
      <c r="D61" s="790" t="s">
        <v>260</v>
      </c>
      <c r="E61" s="790" t="s">
        <v>128</v>
      </c>
      <c r="F61" s="790" t="s">
        <v>132</v>
      </c>
      <c r="G61" s="790" t="s">
        <v>993</v>
      </c>
      <c r="H61" s="956" t="s">
        <v>6</v>
      </c>
      <c r="I61" s="742">
        <v>3</v>
      </c>
      <c r="J61" s="742">
        <f>VLOOKUP(A61,CENIK!$A$2:$F$191,6,FALSE)</f>
        <v>0</v>
      </c>
      <c r="K61" s="742">
        <f t="shared" si="2"/>
        <v>0</v>
      </c>
    </row>
    <row r="62" spans="1:11" ht="120" x14ac:dyDescent="0.25">
      <c r="A62" s="737">
        <v>6206</v>
      </c>
      <c r="B62" s="737">
        <v>45</v>
      </c>
      <c r="C62" s="721" t="s">
        <v>4430</v>
      </c>
      <c r="D62" s="790" t="s">
        <v>260</v>
      </c>
      <c r="E62" s="790" t="s">
        <v>128</v>
      </c>
      <c r="F62" s="790" t="s">
        <v>132</v>
      </c>
      <c r="G62" s="790" t="s">
        <v>995</v>
      </c>
      <c r="H62" s="956" t="s">
        <v>6</v>
      </c>
      <c r="I62" s="742">
        <v>3</v>
      </c>
      <c r="J62" s="742">
        <f>VLOOKUP(A62,CENIK!$A$2:$F$191,6,FALSE)</f>
        <v>0</v>
      </c>
      <c r="K62" s="742">
        <f t="shared" si="2"/>
        <v>0</v>
      </c>
    </row>
    <row r="63" spans="1:11" ht="120" x14ac:dyDescent="0.25">
      <c r="A63" s="737">
        <v>6253</v>
      </c>
      <c r="B63" s="737">
        <v>45</v>
      </c>
      <c r="C63" s="721" t="s">
        <v>4431</v>
      </c>
      <c r="D63" s="790" t="s">
        <v>260</v>
      </c>
      <c r="E63" s="790" t="s">
        <v>128</v>
      </c>
      <c r="F63" s="740" t="s">
        <v>132</v>
      </c>
      <c r="G63" s="790" t="s">
        <v>1004</v>
      </c>
      <c r="H63" s="956" t="s">
        <v>6</v>
      </c>
      <c r="I63" s="742">
        <v>6</v>
      </c>
      <c r="J63" s="742">
        <f>VLOOKUP(A63,CENIK!$A$2:$F$191,6,FALSE)</f>
        <v>0</v>
      </c>
      <c r="K63" s="742">
        <f t="shared" si="2"/>
        <v>0</v>
      </c>
    </row>
    <row r="64" spans="1:11" ht="30" x14ac:dyDescent="0.25">
      <c r="A64" s="737">
        <v>6257</v>
      </c>
      <c r="B64" s="737">
        <v>45</v>
      </c>
      <c r="C64" s="721" t="s">
        <v>4432</v>
      </c>
      <c r="D64" s="790" t="s">
        <v>260</v>
      </c>
      <c r="E64" s="790" t="s">
        <v>128</v>
      </c>
      <c r="F64" s="790" t="s">
        <v>132</v>
      </c>
      <c r="G64" s="790" t="s">
        <v>136</v>
      </c>
      <c r="H64" s="956" t="s">
        <v>6</v>
      </c>
      <c r="I64" s="742">
        <v>1</v>
      </c>
      <c r="J64" s="742">
        <f>VLOOKUP(A64,CENIK!$A$2:$F$191,6,FALSE)</f>
        <v>0</v>
      </c>
      <c r="K64" s="742">
        <f t="shared" si="2"/>
        <v>0</v>
      </c>
    </row>
    <row r="65" spans="1:11" ht="345" x14ac:dyDescent="0.25">
      <c r="A65" s="737">
        <v>6301</v>
      </c>
      <c r="B65" s="737">
        <v>45</v>
      </c>
      <c r="C65" s="721" t="s">
        <v>4433</v>
      </c>
      <c r="D65" s="790" t="s">
        <v>260</v>
      </c>
      <c r="E65" s="790" t="s">
        <v>128</v>
      </c>
      <c r="F65" s="790" t="s">
        <v>140</v>
      </c>
      <c r="G65" s="790" t="s">
        <v>1005</v>
      </c>
      <c r="H65" s="956" t="s">
        <v>6</v>
      </c>
      <c r="I65" s="742">
        <v>1</v>
      </c>
      <c r="J65" s="742">
        <f>VLOOKUP(A65,CENIK!$A$2:$F$191,6,FALSE)</f>
        <v>0</v>
      </c>
      <c r="K65" s="742">
        <f t="shared" si="2"/>
        <v>0</v>
      </c>
    </row>
    <row r="66" spans="1:11" ht="120" x14ac:dyDescent="0.25">
      <c r="A66" s="737">
        <v>6304</v>
      </c>
      <c r="B66" s="737">
        <v>45</v>
      </c>
      <c r="C66" s="721" t="s">
        <v>4434</v>
      </c>
      <c r="D66" s="790" t="s">
        <v>260</v>
      </c>
      <c r="E66" s="790" t="s">
        <v>128</v>
      </c>
      <c r="F66" s="790" t="s">
        <v>140</v>
      </c>
      <c r="G66" s="790" t="s">
        <v>142</v>
      </c>
      <c r="H66" s="956" t="s">
        <v>6</v>
      </c>
      <c r="I66" s="742">
        <v>1</v>
      </c>
      <c r="J66" s="742">
        <f>VLOOKUP(A66,CENIK!$A$2:$F$191,6,FALSE)</f>
        <v>0</v>
      </c>
      <c r="K66" s="742">
        <f t="shared" si="2"/>
        <v>0</v>
      </c>
    </row>
    <row r="67" spans="1:11" ht="30" x14ac:dyDescent="0.25">
      <c r="A67" s="737">
        <v>6401</v>
      </c>
      <c r="B67" s="737">
        <v>45</v>
      </c>
      <c r="C67" s="721" t="s">
        <v>4435</v>
      </c>
      <c r="D67" s="790" t="s">
        <v>260</v>
      </c>
      <c r="E67" s="790" t="s">
        <v>128</v>
      </c>
      <c r="F67" s="790" t="s">
        <v>144</v>
      </c>
      <c r="G67" s="790" t="s">
        <v>145</v>
      </c>
      <c r="H67" s="956" t="s">
        <v>10</v>
      </c>
      <c r="I67" s="742">
        <v>127</v>
      </c>
      <c r="J67" s="742">
        <f>VLOOKUP(A67,CENIK!$A$2:$F$191,6,FALSE)</f>
        <v>0</v>
      </c>
      <c r="K67" s="742">
        <f t="shared" si="2"/>
        <v>0</v>
      </c>
    </row>
    <row r="68" spans="1:11" ht="30" x14ac:dyDescent="0.25">
      <c r="A68" s="737">
        <v>6402</v>
      </c>
      <c r="B68" s="737">
        <v>45</v>
      </c>
      <c r="C68" s="721" t="s">
        <v>4436</v>
      </c>
      <c r="D68" s="790" t="s">
        <v>260</v>
      </c>
      <c r="E68" s="790" t="s">
        <v>128</v>
      </c>
      <c r="F68" s="790" t="s">
        <v>144</v>
      </c>
      <c r="G68" s="790" t="s">
        <v>340</v>
      </c>
      <c r="H68" s="956" t="s">
        <v>10</v>
      </c>
      <c r="I68" s="742">
        <v>127</v>
      </c>
      <c r="J68" s="742">
        <f>VLOOKUP(A68,CENIK!$A$2:$F$191,6,FALSE)</f>
        <v>0</v>
      </c>
      <c r="K68" s="742">
        <f t="shared" si="2"/>
        <v>0</v>
      </c>
    </row>
    <row r="69" spans="1:11" ht="60" x14ac:dyDescent="0.25">
      <c r="A69" s="737">
        <v>6405</v>
      </c>
      <c r="B69" s="737">
        <v>45</v>
      </c>
      <c r="C69" s="721" t="s">
        <v>4437</v>
      </c>
      <c r="D69" s="790" t="s">
        <v>260</v>
      </c>
      <c r="E69" s="790" t="s">
        <v>128</v>
      </c>
      <c r="F69" s="790" t="s">
        <v>144</v>
      </c>
      <c r="G69" s="790" t="s">
        <v>146</v>
      </c>
      <c r="H69" s="956" t="s">
        <v>10</v>
      </c>
      <c r="I69" s="742">
        <v>127</v>
      </c>
      <c r="J69" s="742">
        <f>VLOOKUP(A69,CENIK!$A$2:$F$191,6,FALSE)</f>
        <v>0</v>
      </c>
      <c r="K69" s="742">
        <f t="shared" si="2"/>
        <v>0</v>
      </c>
    </row>
    <row r="70" spans="1:11" ht="30" x14ac:dyDescent="0.25">
      <c r="A70" s="737">
        <v>6501</v>
      </c>
      <c r="B70" s="737">
        <v>45</v>
      </c>
      <c r="C70" s="721" t="s">
        <v>4438</v>
      </c>
      <c r="D70" s="790" t="s">
        <v>260</v>
      </c>
      <c r="E70" s="790" t="s">
        <v>128</v>
      </c>
      <c r="F70" s="790" t="s">
        <v>147</v>
      </c>
      <c r="G70" s="790" t="s">
        <v>1007</v>
      </c>
      <c r="H70" s="956" t="s">
        <v>6</v>
      </c>
      <c r="I70" s="742">
        <v>3</v>
      </c>
      <c r="J70" s="742">
        <f>VLOOKUP(A70,CENIK!$A$2:$F$191,6,FALSE)</f>
        <v>0</v>
      </c>
      <c r="K70" s="742">
        <f t="shared" si="2"/>
        <v>0</v>
      </c>
    </row>
    <row r="71" spans="1:11" ht="30" x14ac:dyDescent="0.25">
      <c r="A71" s="737">
        <v>6502</v>
      </c>
      <c r="B71" s="737">
        <v>45</v>
      </c>
      <c r="C71" s="721" t="s">
        <v>4439</v>
      </c>
      <c r="D71" s="790" t="s">
        <v>260</v>
      </c>
      <c r="E71" s="790" t="s">
        <v>128</v>
      </c>
      <c r="F71" s="790" t="s">
        <v>147</v>
      </c>
      <c r="G71" s="790" t="s">
        <v>1008</v>
      </c>
      <c r="H71" s="956" t="s">
        <v>6</v>
      </c>
      <c r="I71" s="742">
        <v>1</v>
      </c>
      <c r="J71" s="742">
        <f>VLOOKUP(A71,CENIK!$A$2:$F$191,6,FALSE)</f>
        <v>0</v>
      </c>
      <c r="K71" s="742">
        <f t="shared" si="2"/>
        <v>0</v>
      </c>
    </row>
    <row r="72" spans="1:11" ht="45" x14ac:dyDescent="0.25">
      <c r="A72" s="737">
        <v>6503</v>
      </c>
      <c r="B72" s="737">
        <v>45</v>
      </c>
      <c r="C72" s="721" t="s">
        <v>4440</v>
      </c>
      <c r="D72" s="790" t="s">
        <v>260</v>
      </c>
      <c r="E72" s="790" t="s">
        <v>128</v>
      </c>
      <c r="F72" s="790" t="s">
        <v>147</v>
      </c>
      <c r="G72" s="790" t="s">
        <v>1009</v>
      </c>
      <c r="H72" s="956" t="s">
        <v>6</v>
      </c>
      <c r="I72" s="742">
        <v>1</v>
      </c>
      <c r="J72" s="742">
        <f>VLOOKUP(A72,CENIK!$A$2:$F$191,6,FALSE)</f>
        <v>0</v>
      </c>
      <c r="K72" s="742">
        <f t="shared" si="2"/>
        <v>0</v>
      </c>
    </row>
    <row r="73" spans="1:11" ht="45" x14ac:dyDescent="0.25">
      <c r="A73" s="737">
        <v>6504</v>
      </c>
      <c r="B73" s="737">
        <v>45</v>
      </c>
      <c r="C73" s="721" t="s">
        <v>4441</v>
      </c>
      <c r="D73" s="790" t="s">
        <v>260</v>
      </c>
      <c r="E73" s="790" t="s">
        <v>128</v>
      </c>
      <c r="F73" s="790" t="s">
        <v>147</v>
      </c>
      <c r="G73" s="790" t="s">
        <v>1010</v>
      </c>
      <c r="H73" s="956" t="s">
        <v>6</v>
      </c>
      <c r="I73" s="742">
        <v>1</v>
      </c>
      <c r="J73" s="742">
        <f>VLOOKUP(A73,CENIK!$A$2:$F$191,6,FALSE)</f>
        <v>0</v>
      </c>
      <c r="K73" s="742">
        <f t="shared" si="2"/>
        <v>0</v>
      </c>
    </row>
    <row r="74" spans="1:11" ht="45" x14ac:dyDescent="0.25">
      <c r="A74" s="737">
        <v>6505</v>
      </c>
      <c r="B74" s="737">
        <v>45</v>
      </c>
      <c r="C74" s="721" t="s">
        <v>4442</v>
      </c>
      <c r="D74" s="790" t="s">
        <v>260</v>
      </c>
      <c r="E74" s="790" t="s">
        <v>128</v>
      </c>
      <c r="F74" s="790" t="s">
        <v>147</v>
      </c>
      <c r="G74" s="790" t="s">
        <v>1011</v>
      </c>
      <c r="H74" s="956" t="s">
        <v>6</v>
      </c>
      <c r="I74" s="742">
        <v>2</v>
      </c>
      <c r="J74" s="742">
        <f>VLOOKUP(A74,CENIK!$A$2:$F$191,6,FALSE)</f>
        <v>0</v>
      </c>
      <c r="K74" s="742">
        <f t="shared" si="2"/>
        <v>0</v>
      </c>
    </row>
    <row r="75" spans="1:11" ht="30" x14ac:dyDescent="0.25">
      <c r="A75" s="737">
        <v>6507</v>
      </c>
      <c r="B75" s="737">
        <v>45</v>
      </c>
      <c r="C75" s="721" t="s">
        <v>4443</v>
      </c>
      <c r="D75" s="790" t="s">
        <v>260</v>
      </c>
      <c r="E75" s="790" t="s">
        <v>128</v>
      </c>
      <c r="F75" s="790" t="s">
        <v>147</v>
      </c>
      <c r="G75" s="790" t="s">
        <v>1013</v>
      </c>
      <c r="H75" s="956" t="s">
        <v>6</v>
      </c>
      <c r="I75" s="742">
        <v>1</v>
      </c>
      <c r="J75" s="742">
        <f>VLOOKUP(A75,CENIK!$A$2:$F$191,6,FALSE)</f>
        <v>0</v>
      </c>
      <c r="K75" s="742">
        <f t="shared" si="2"/>
        <v>0</v>
      </c>
    </row>
    <row r="76" spans="1:11" ht="60" x14ac:dyDescent="0.25">
      <c r="A76" s="737">
        <v>1201</v>
      </c>
      <c r="B76" s="737">
        <v>46</v>
      </c>
      <c r="C76" s="721" t="s">
        <v>4444</v>
      </c>
      <c r="D76" s="790" t="s">
        <v>261</v>
      </c>
      <c r="E76" s="790" t="s">
        <v>7</v>
      </c>
      <c r="F76" s="790" t="s">
        <v>8</v>
      </c>
      <c r="G76" s="790" t="s">
        <v>9</v>
      </c>
      <c r="H76" s="956" t="s">
        <v>10</v>
      </c>
      <c r="I76" s="742">
        <v>41</v>
      </c>
      <c r="J76" s="742">
        <f>VLOOKUP(A76,CENIK!$A$2:$F$191,6,FALSE)</f>
        <v>0</v>
      </c>
      <c r="K76" s="742">
        <f t="shared" si="2"/>
        <v>0</v>
      </c>
    </row>
    <row r="77" spans="1:11" ht="45" x14ac:dyDescent="0.25">
      <c r="A77" s="737">
        <v>1202</v>
      </c>
      <c r="B77" s="737">
        <v>46</v>
      </c>
      <c r="C77" s="721" t="s">
        <v>4445</v>
      </c>
      <c r="D77" s="790" t="s">
        <v>261</v>
      </c>
      <c r="E77" s="790" t="s">
        <v>7</v>
      </c>
      <c r="F77" s="790" t="s">
        <v>8</v>
      </c>
      <c r="G77" s="790" t="s">
        <v>11</v>
      </c>
      <c r="H77" s="956" t="s">
        <v>12</v>
      </c>
      <c r="I77" s="742">
        <v>3</v>
      </c>
      <c r="J77" s="742">
        <f>VLOOKUP(A77,CENIK!$A$2:$F$191,6,FALSE)</f>
        <v>0</v>
      </c>
      <c r="K77" s="742">
        <f t="shared" si="2"/>
        <v>0</v>
      </c>
    </row>
    <row r="78" spans="1:11" ht="60" x14ac:dyDescent="0.25">
      <c r="A78" s="737">
        <v>1203</v>
      </c>
      <c r="B78" s="737">
        <v>46</v>
      </c>
      <c r="C78" s="721" t="s">
        <v>4446</v>
      </c>
      <c r="D78" s="790" t="s">
        <v>261</v>
      </c>
      <c r="E78" s="790" t="s">
        <v>7</v>
      </c>
      <c r="F78" s="790" t="s">
        <v>8</v>
      </c>
      <c r="G78" s="790" t="s">
        <v>941</v>
      </c>
      <c r="H78" s="956" t="s">
        <v>10</v>
      </c>
      <c r="I78" s="742">
        <v>41</v>
      </c>
      <c r="J78" s="742">
        <f>VLOOKUP(A78,CENIK!$A$2:$F$191,6,FALSE)</f>
        <v>0</v>
      </c>
      <c r="K78" s="742">
        <f t="shared" si="2"/>
        <v>0</v>
      </c>
    </row>
    <row r="79" spans="1:11" ht="45" x14ac:dyDescent="0.25">
      <c r="A79" s="737">
        <v>1301</v>
      </c>
      <c r="B79" s="737">
        <v>46</v>
      </c>
      <c r="C79" s="721" t="s">
        <v>4447</v>
      </c>
      <c r="D79" s="790" t="s">
        <v>261</v>
      </c>
      <c r="E79" s="790" t="s">
        <v>7</v>
      </c>
      <c r="F79" s="790" t="s">
        <v>16</v>
      </c>
      <c r="G79" s="790" t="s">
        <v>17</v>
      </c>
      <c r="H79" s="956" t="s">
        <v>10</v>
      </c>
      <c r="I79" s="742">
        <v>50</v>
      </c>
      <c r="J79" s="742">
        <f>VLOOKUP(A79,CENIK!$A$2:$F$191,6,FALSE)</f>
        <v>0</v>
      </c>
      <c r="K79" s="742">
        <f t="shared" si="2"/>
        <v>0</v>
      </c>
    </row>
    <row r="80" spans="1:11" ht="150" x14ac:dyDescent="0.25">
      <c r="A80" s="737">
        <v>1302</v>
      </c>
      <c r="B80" s="737">
        <v>46</v>
      </c>
      <c r="C80" s="721" t="s">
        <v>4448</v>
      </c>
      <c r="D80" s="790" t="s">
        <v>261</v>
      </c>
      <c r="E80" s="790" t="s">
        <v>7</v>
      </c>
      <c r="F80" s="790" t="s">
        <v>16</v>
      </c>
      <c r="G80" s="790" t="s">
        <v>952</v>
      </c>
      <c r="H80" s="956" t="s">
        <v>10</v>
      </c>
      <c r="I80" s="742">
        <v>50</v>
      </c>
      <c r="J80" s="742">
        <f>VLOOKUP(A80,CENIK!$A$2:$F$191,6,FALSE)</f>
        <v>0</v>
      </c>
      <c r="K80" s="742">
        <f t="shared" si="2"/>
        <v>0</v>
      </c>
    </row>
    <row r="81" spans="1:11" ht="60" x14ac:dyDescent="0.25">
      <c r="A81" s="737">
        <v>1307</v>
      </c>
      <c r="B81" s="737">
        <v>46</v>
      </c>
      <c r="C81" s="721" t="s">
        <v>4449</v>
      </c>
      <c r="D81" s="790" t="s">
        <v>261</v>
      </c>
      <c r="E81" s="790" t="s">
        <v>7</v>
      </c>
      <c r="F81" s="790" t="s">
        <v>16</v>
      </c>
      <c r="G81" s="790" t="s">
        <v>19</v>
      </c>
      <c r="H81" s="956" t="s">
        <v>6</v>
      </c>
      <c r="I81" s="742">
        <v>1</v>
      </c>
      <c r="J81" s="742">
        <f>VLOOKUP(A81,CENIK!$A$2:$F$191,6,FALSE)</f>
        <v>0</v>
      </c>
      <c r="K81" s="742">
        <f t="shared" si="2"/>
        <v>0</v>
      </c>
    </row>
    <row r="82" spans="1:11" ht="60" x14ac:dyDescent="0.25">
      <c r="A82" s="737">
        <v>1309</v>
      </c>
      <c r="B82" s="737">
        <v>46</v>
      </c>
      <c r="C82" s="721" t="s">
        <v>4450</v>
      </c>
      <c r="D82" s="790" t="s">
        <v>261</v>
      </c>
      <c r="E82" s="790" t="s">
        <v>7</v>
      </c>
      <c r="F82" s="790" t="s">
        <v>16</v>
      </c>
      <c r="G82" s="790" t="s">
        <v>21</v>
      </c>
      <c r="H82" s="956" t="s">
        <v>22</v>
      </c>
      <c r="I82" s="742">
        <v>50</v>
      </c>
      <c r="J82" s="742">
        <f>VLOOKUP(A82,CENIK!$A$2:$F$191,6,FALSE)</f>
        <v>0</v>
      </c>
      <c r="K82" s="742">
        <f t="shared" si="2"/>
        <v>0</v>
      </c>
    </row>
    <row r="83" spans="1:11" ht="60" x14ac:dyDescent="0.25">
      <c r="A83" s="737">
        <v>1310</v>
      </c>
      <c r="B83" s="737">
        <v>46</v>
      </c>
      <c r="C83" s="721" t="s">
        <v>4451</v>
      </c>
      <c r="D83" s="790" t="s">
        <v>261</v>
      </c>
      <c r="E83" s="790" t="s">
        <v>7</v>
      </c>
      <c r="F83" s="790" t="s">
        <v>16</v>
      </c>
      <c r="G83" s="790" t="s">
        <v>23</v>
      </c>
      <c r="H83" s="956" t="s">
        <v>24</v>
      </c>
      <c r="I83" s="742">
        <v>12.63</v>
      </c>
      <c r="J83" s="742">
        <f>VLOOKUP(A83,CENIK!$A$2:$F$191,6,FALSE)</f>
        <v>0</v>
      </c>
      <c r="K83" s="742">
        <f t="shared" si="2"/>
        <v>0</v>
      </c>
    </row>
    <row r="84" spans="1:11" ht="30" x14ac:dyDescent="0.25">
      <c r="A84" s="737">
        <v>1401</v>
      </c>
      <c r="B84" s="737">
        <v>46</v>
      </c>
      <c r="C84" s="721" t="s">
        <v>4452</v>
      </c>
      <c r="D84" s="790" t="s">
        <v>261</v>
      </c>
      <c r="E84" s="790" t="s">
        <v>7</v>
      </c>
      <c r="F84" s="790" t="s">
        <v>27</v>
      </c>
      <c r="G84" s="790" t="s">
        <v>955</v>
      </c>
      <c r="H84" s="956" t="s">
        <v>22</v>
      </c>
      <c r="I84" s="742">
        <v>2</v>
      </c>
      <c r="J84" s="742">
        <f>VLOOKUP(A84,CENIK!$A$2:$F$191,6,FALSE)</f>
        <v>0</v>
      </c>
      <c r="K84" s="742">
        <f t="shared" si="2"/>
        <v>0</v>
      </c>
    </row>
    <row r="85" spans="1:11" ht="30" x14ac:dyDescent="0.25">
      <c r="A85" s="737">
        <v>1402</v>
      </c>
      <c r="B85" s="737">
        <v>46</v>
      </c>
      <c r="C85" s="721" t="s">
        <v>4453</v>
      </c>
      <c r="D85" s="790" t="s">
        <v>261</v>
      </c>
      <c r="E85" s="790" t="s">
        <v>7</v>
      </c>
      <c r="F85" s="790" t="s">
        <v>27</v>
      </c>
      <c r="G85" s="790" t="s">
        <v>956</v>
      </c>
      <c r="H85" s="956" t="s">
        <v>22</v>
      </c>
      <c r="I85" s="742">
        <v>2</v>
      </c>
      <c r="J85" s="742">
        <f>VLOOKUP(A85,CENIK!$A$2:$F$191,6,FALSE)</f>
        <v>0</v>
      </c>
      <c r="K85" s="742">
        <f t="shared" si="2"/>
        <v>0</v>
      </c>
    </row>
    <row r="86" spans="1:11" ht="30" x14ac:dyDescent="0.25">
      <c r="A86" s="737">
        <v>1403</v>
      </c>
      <c r="B86" s="737">
        <v>46</v>
      </c>
      <c r="C86" s="721" t="s">
        <v>4454</v>
      </c>
      <c r="D86" s="790" t="s">
        <v>261</v>
      </c>
      <c r="E86" s="790" t="s">
        <v>7</v>
      </c>
      <c r="F86" s="790" t="s">
        <v>27</v>
      </c>
      <c r="G86" s="790" t="s">
        <v>957</v>
      </c>
      <c r="H86" s="956" t="s">
        <v>22</v>
      </c>
      <c r="I86" s="742">
        <v>1</v>
      </c>
      <c r="J86" s="742">
        <f>VLOOKUP(A86,CENIK!$A$2:$F$191,6,FALSE)</f>
        <v>0</v>
      </c>
      <c r="K86" s="742">
        <f t="shared" si="2"/>
        <v>0</v>
      </c>
    </row>
    <row r="87" spans="1:11" ht="45" x14ac:dyDescent="0.25">
      <c r="A87" s="737">
        <v>12308</v>
      </c>
      <c r="B87" s="737">
        <v>46</v>
      </c>
      <c r="C87" s="721" t="s">
        <v>4455</v>
      </c>
      <c r="D87" s="790" t="s">
        <v>261</v>
      </c>
      <c r="E87" s="790" t="s">
        <v>30</v>
      </c>
      <c r="F87" s="790" t="s">
        <v>31</v>
      </c>
      <c r="G87" s="790" t="s">
        <v>32</v>
      </c>
      <c r="H87" s="956" t="s">
        <v>33</v>
      </c>
      <c r="I87" s="742">
        <v>139.5</v>
      </c>
      <c r="J87" s="742">
        <f>VLOOKUP(A87,CENIK!$A$2:$F$191,6,FALSE)</f>
        <v>0</v>
      </c>
      <c r="K87" s="742">
        <f t="shared" si="2"/>
        <v>0</v>
      </c>
    </row>
    <row r="88" spans="1:11" ht="60" x14ac:dyDescent="0.25">
      <c r="A88" s="737">
        <v>12322</v>
      </c>
      <c r="B88" s="737">
        <v>46</v>
      </c>
      <c r="C88" s="721" t="s">
        <v>4456</v>
      </c>
      <c r="D88" s="790" t="s">
        <v>261</v>
      </c>
      <c r="E88" s="790" t="s">
        <v>30</v>
      </c>
      <c r="F88" s="790" t="s">
        <v>31</v>
      </c>
      <c r="G88" s="790" t="s">
        <v>960</v>
      </c>
      <c r="H88" s="956" t="s">
        <v>33</v>
      </c>
      <c r="I88" s="742">
        <v>6</v>
      </c>
      <c r="J88" s="742">
        <f>VLOOKUP(A88,CENIK!$A$2:$F$191,6,FALSE)</f>
        <v>0</v>
      </c>
      <c r="K88" s="742">
        <f t="shared" si="2"/>
        <v>0</v>
      </c>
    </row>
    <row r="89" spans="1:11" ht="30" x14ac:dyDescent="0.25">
      <c r="A89" s="737">
        <v>12327</v>
      </c>
      <c r="B89" s="737">
        <v>46</v>
      </c>
      <c r="C89" s="721" t="s">
        <v>4457</v>
      </c>
      <c r="D89" s="790" t="s">
        <v>261</v>
      </c>
      <c r="E89" s="790" t="s">
        <v>30</v>
      </c>
      <c r="F89" s="790" t="s">
        <v>31</v>
      </c>
      <c r="G89" s="790" t="s">
        <v>36</v>
      </c>
      <c r="H89" s="956" t="s">
        <v>10</v>
      </c>
      <c r="I89" s="742">
        <v>87</v>
      </c>
      <c r="J89" s="742">
        <f>VLOOKUP(A89,CENIK!$A$2:$F$191,6,FALSE)</f>
        <v>0</v>
      </c>
      <c r="K89" s="742">
        <f t="shared" ref="K89:K120" si="3">ROUND(J89*I89,2)</f>
        <v>0</v>
      </c>
    </row>
    <row r="90" spans="1:11" ht="60" x14ac:dyDescent="0.25">
      <c r="A90" s="737">
        <v>21106</v>
      </c>
      <c r="B90" s="737">
        <v>46</v>
      </c>
      <c r="C90" s="721" t="s">
        <v>4458</v>
      </c>
      <c r="D90" s="790" t="s">
        <v>261</v>
      </c>
      <c r="E90" s="790" t="s">
        <v>30</v>
      </c>
      <c r="F90" s="790" t="s">
        <v>31</v>
      </c>
      <c r="G90" s="790" t="s">
        <v>965</v>
      </c>
      <c r="H90" s="956" t="s">
        <v>24</v>
      </c>
      <c r="I90" s="742">
        <v>87.44</v>
      </c>
      <c r="J90" s="742">
        <f>VLOOKUP(A90,CENIK!$A$2:$F$191,6,FALSE)</f>
        <v>0</v>
      </c>
      <c r="K90" s="742">
        <f t="shared" si="3"/>
        <v>0</v>
      </c>
    </row>
    <row r="91" spans="1:11" ht="30" x14ac:dyDescent="0.25">
      <c r="A91" s="737">
        <v>22103</v>
      </c>
      <c r="B91" s="737">
        <v>46</v>
      </c>
      <c r="C91" s="721" t="s">
        <v>4459</v>
      </c>
      <c r="D91" s="790" t="s">
        <v>261</v>
      </c>
      <c r="E91" s="790" t="s">
        <v>30</v>
      </c>
      <c r="F91" s="790" t="s">
        <v>43</v>
      </c>
      <c r="G91" s="790" t="s">
        <v>48</v>
      </c>
      <c r="H91" s="956" t="s">
        <v>33</v>
      </c>
      <c r="I91" s="742">
        <v>130.5</v>
      </c>
      <c r="J91" s="742">
        <f>VLOOKUP(A91,CENIK!$A$2:$F$191,6,FALSE)</f>
        <v>0</v>
      </c>
      <c r="K91" s="742">
        <f t="shared" si="3"/>
        <v>0</v>
      </c>
    </row>
    <row r="92" spans="1:11" ht="75" x14ac:dyDescent="0.25">
      <c r="A92" s="737">
        <v>31302</v>
      </c>
      <c r="B92" s="737">
        <v>46</v>
      </c>
      <c r="C92" s="721" t="s">
        <v>4460</v>
      </c>
      <c r="D92" s="790" t="s">
        <v>261</v>
      </c>
      <c r="E92" s="790" t="s">
        <v>30</v>
      </c>
      <c r="F92" s="790" t="s">
        <v>43</v>
      </c>
      <c r="G92" s="790" t="s">
        <v>971</v>
      </c>
      <c r="H92" s="956" t="s">
        <v>24</v>
      </c>
      <c r="I92" s="742">
        <v>33.93</v>
      </c>
      <c r="J92" s="742">
        <f>VLOOKUP(A92,CENIK!$A$2:$F$191,6,FALSE)</f>
        <v>0</v>
      </c>
      <c r="K92" s="742">
        <f t="shared" si="3"/>
        <v>0</v>
      </c>
    </row>
    <row r="93" spans="1:11" ht="30" x14ac:dyDescent="0.25">
      <c r="A93" s="737">
        <v>31503</v>
      </c>
      <c r="B93" s="737">
        <v>46</v>
      </c>
      <c r="C93" s="721" t="s">
        <v>4461</v>
      </c>
      <c r="D93" s="790" t="s">
        <v>261</v>
      </c>
      <c r="E93" s="790" t="s">
        <v>30</v>
      </c>
      <c r="F93" s="790" t="s">
        <v>43</v>
      </c>
      <c r="G93" s="790" t="s">
        <v>972</v>
      </c>
      <c r="H93" s="956" t="s">
        <v>33</v>
      </c>
      <c r="I93" s="742">
        <v>130.5</v>
      </c>
      <c r="J93" s="742">
        <f>VLOOKUP(A93,CENIK!$A$2:$F$191,6,FALSE)</f>
        <v>0</v>
      </c>
      <c r="K93" s="742">
        <f t="shared" si="3"/>
        <v>0</v>
      </c>
    </row>
    <row r="94" spans="1:11" ht="45" x14ac:dyDescent="0.25">
      <c r="A94" s="737">
        <v>32311</v>
      </c>
      <c r="B94" s="737">
        <v>46</v>
      </c>
      <c r="C94" s="721" t="s">
        <v>4462</v>
      </c>
      <c r="D94" s="790" t="s">
        <v>261</v>
      </c>
      <c r="E94" s="790" t="s">
        <v>30</v>
      </c>
      <c r="F94" s="790" t="s">
        <v>43</v>
      </c>
      <c r="G94" s="790" t="s">
        <v>975</v>
      </c>
      <c r="H94" s="956" t="s">
        <v>33</v>
      </c>
      <c r="I94" s="742">
        <v>130.5</v>
      </c>
      <c r="J94" s="742">
        <f>VLOOKUP(A94,CENIK!$A$2:$F$191,6,FALSE)</f>
        <v>0</v>
      </c>
      <c r="K94" s="742">
        <f t="shared" si="3"/>
        <v>0</v>
      </c>
    </row>
    <row r="95" spans="1:11" ht="60" x14ac:dyDescent="0.25">
      <c r="A95" s="737">
        <v>4101</v>
      </c>
      <c r="B95" s="737">
        <v>46</v>
      </c>
      <c r="C95" s="721" t="s">
        <v>4463</v>
      </c>
      <c r="D95" s="790" t="s">
        <v>261</v>
      </c>
      <c r="E95" s="790" t="s">
        <v>85</v>
      </c>
      <c r="F95" s="790" t="s">
        <v>86</v>
      </c>
      <c r="G95" s="790" t="s">
        <v>459</v>
      </c>
      <c r="H95" s="956" t="s">
        <v>33</v>
      </c>
      <c r="I95" s="742">
        <v>40.5</v>
      </c>
      <c r="J95" s="742">
        <f>VLOOKUP(A95,CENIK!$A$2:$F$191,6,FALSE)</f>
        <v>0</v>
      </c>
      <c r="K95" s="742">
        <f t="shared" si="3"/>
        <v>0</v>
      </c>
    </row>
    <row r="96" spans="1:11" ht="60" x14ac:dyDescent="0.25">
      <c r="A96" s="737">
        <v>4109</v>
      </c>
      <c r="B96" s="737">
        <v>46</v>
      </c>
      <c r="C96" s="721" t="s">
        <v>4464</v>
      </c>
      <c r="D96" s="790" t="s">
        <v>261</v>
      </c>
      <c r="E96" s="790" t="s">
        <v>85</v>
      </c>
      <c r="F96" s="790" t="s">
        <v>86</v>
      </c>
      <c r="G96" s="790" t="s">
        <v>984</v>
      </c>
      <c r="H96" s="956" t="s">
        <v>24</v>
      </c>
      <c r="I96" s="742">
        <v>33.93</v>
      </c>
      <c r="J96" s="742">
        <f>VLOOKUP(A96,CENIK!$A$2:$F$191,6,FALSE)</f>
        <v>0</v>
      </c>
      <c r="K96" s="742">
        <f t="shared" si="3"/>
        <v>0</v>
      </c>
    </row>
    <row r="97" spans="1:11" ht="60" x14ac:dyDescent="0.25">
      <c r="A97" s="737">
        <v>4110</v>
      </c>
      <c r="B97" s="737">
        <v>46</v>
      </c>
      <c r="C97" s="721" t="s">
        <v>4465</v>
      </c>
      <c r="D97" s="790" t="s">
        <v>261</v>
      </c>
      <c r="E97" s="790" t="s">
        <v>85</v>
      </c>
      <c r="F97" s="790" t="s">
        <v>86</v>
      </c>
      <c r="G97" s="790" t="s">
        <v>90</v>
      </c>
      <c r="H97" s="956" t="s">
        <v>24</v>
      </c>
      <c r="I97" s="742">
        <v>139.28</v>
      </c>
      <c r="J97" s="742">
        <f>VLOOKUP(A97,CENIK!$A$2:$F$191,6,FALSE)</f>
        <v>0</v>
      </c>
      <c r="K97" s="742">
        <f t="shared" si="3"/>
        <v>0</v>
      </c>
    </row>
    <row r="98" spans="1:11" ht="45" x14ac:dyDescent="0.25">
      <c r="A98" s="737">
        <v>4121</v>
      </c>
      <c r="B98" s="737">
        <v>46</v>
      </c>
      <c r="C98" s="721" t="s">
        <v>4466</v>
      </c>
      <c r="D98" s="790" t="s">
        <v>261</v>
      </c>
      <c r="E98" s="790" t="s">
        <v>85</v>
      </c>
      <c r="F98" s="790" t="s">
        <v>86</v>
      </c>
      <c r="G98" s="790" t="s">
        <v>986</v>
      </c>
      <c r="H98" s="956" t="s">
        <v>24</v>
      </c>
      <c r="I98" s="742">
        <v>7.45</v>
      </c>
      <c r="J98" s="742">
        <f>VLOOKUP(A98,CENIK!$A$2:$F$191,6,FALSE)</f>
        <v>0</v>
      </c>
      <c r="K98" s="742">
        <f t="shared" si="3"/>
        <v>0</v>
      </c>
    </row>
    <row r="99" spans="1:11" ht="45" x14ac:dyDescent="0.25">
      <c r="A99" s="737">
        <v>4122</v>
      </c>
      <c r="B99" s="737">
        <v>46</v>
      </c>
      <c r="C99" s="721" t="s">
        <v>4467</v>
      </c>
      <c r="D99" s="790" t="s">
        <v>261</v>
      </c>
      <c r="E99" s="790" t="s">
        <v>85</v>
      </c>
      <c r="F99" s="790" t="s">
        <v>86</v>
      </c>
      <c r="G99" s="790" t="s">
        <v>987</v>
      </c>
      <c r="H99" s="956" t="s">
        <v>24</v>
      </c>
      <c r="I99" s="742">
        <v>2.27</v>
      </c>
      <c r="J99" s="742">
        <f>VLOOKUP(A99,CENIK!$A$2:$F$191,6,FALSE)</f>
        <v>0</v>
      </c>
      <c r="K99" s="742">
        <f t="shared" si="3"/>
        <v>0</v>
      </c>
    </row>
    <row r="100" spans="1:11" ht="45" x14ac:dyDescent="0.25">
      <c r="A100" s="737">
        <v>4123</v>
      </c>
      <c r="B100" s="737">
        <v>46</v>
      </c>
      <c r="C100" s="721" t="s">
        <v>4468</v>
      </c>
      <c r="D100" s="790" t="s">
        <v>261</v>
      </c>
      <c r="E100" s="790" t="s">
        <v>85</v>
      </c>
      <c r="F100" s="790" t="s">
        <v>86</v>
      </c>
      <c r="G100" s="790" t="s">
        <v>988</v>
      </c>
      <c r="H100" s="956" t="s">
        <v>24</v>
      </c>
      <c r="I100" s="742">
        <v>33.93</v>
      </c>
      <c r="J100" s="742">
        <f>VLOOKUP(A100,CENIK!$A$2:$F$191,6,FALSE)</f>
        <v>0</v>
      </c>
      <c r="K100" s="742">
        <f t="shared" si="3"/>
        <v>0</v>
      </c>
    </row>
    <row r="101" spans="1:11" ht="30" x14ac:dyDescent="0.25">
      <c r="A101" s="737">
        <v>4124</v>
      </c>
      <c r="B101" s="737">
        <v>46</v>
      </c>
      <c r="C101" s="721" t="s">
        <v>4469</v>
      </c>
      <c r="D101" s="790" t="s">
        <v>261</v>
      </c>
      <c r="E101" s="790" t="s">
        <v>85</v>
      </c>
      <c r="F101" s="790" t="s">
        <v>86</v>
      </c>
      <c r="G101" s="790" t="s">
        <v>97</v>
      </c>
      <c r="H101" s="956" t="s">
        <v>22</v>
      </c>
      <c r="I101" s="742">
        <v>10</v>
      </c>
      <c r="J101" s="742">
        <f>VLOOKUP(A101,CENIK!$A$2:$F$191,6,FALSE)</f>
        <v>0</v>
      </c>
      <c r="K101" s="742">
        <f t="shared" si="3"/>
        <v>0</v>
      </c>
    </row>
    <row r="102" spans="1:11" ht="45" x14ac:dyDescent="0.25">
      <c r="A102" s="737">
        <v>4201</v>
      </c>
      <c r="B102" s="737">
        <v>46</v>
      </c>
      <c r="C102" s="721" t="s">
        <v>4470</v>
      </c>
      <c r="D102" s="790" t="s">
        <v>261</v>
      </c>
      <c r="E102" s="790" t="s">
        <v>85</v>
      </c>
      <c r="F102" s="790" t="s">
        <v>98</v>
      </c>
      <c r="G102" s="790" t="s">
        <v>99</v>
      </c>
      <c r="H102" s="956" t="s">
        <v>33</v>
      </c>
      <c r="I102" s="742">
        <v>40.5</v>
      </c>
      <c r="J102" s="742">
        <f>VLOOKUP(A102,CENIK!$A$2:$F$191,6,FALSE)</f>
        <v>0</v>
      </c>
      <c r="K102" s="742">
        <f t="shared" si="3"/>
        <v>0</v>
      </c>
    </row>
    <row r="103" spans="1:11" ht="30" x14ac:dyDescent="0.25">
      <c r="A103" s="737">
        <v>4202</v>
      </c>
      <c r="B103" s="737">
        <v>46</v>
      </c>
      <c r="C103" s="721" t="s">
        <v>4471</v>
      </c>
      <c r="D103" s="790" t="s">
        <v>261</v>
      </c>
      <c r="E103" s="790" t="s">
        <v>85</v>
      </c>
      <c r="F103" s="790" t="s">
        <v>98</v>
      </c>
      <c r="G103" s="790" t="s">
        <v>100</v>
      </c>
      <c r="H103" s="956" t="s">
        <v>33</v>
      </c>
      <c r="I103" s="742">
        <v>40.5</v>
      </c>
      <c r="J103" s="742">
        <f>VLOOKUP(A103,CENIK!$A$2:$F$191,6,FALSE)</f>
        <v>0</v>
      </c>
      <c r="K103" s="742">
        <f t="shared" si="3"/>
        <v>0</v>
      </c>
    </row>
    <row r="104" spans="1:11" ht="75" x14ac:dyDescent="0.25">
      <c r="A104" s="737">
        <v>4203</v>
      </c>
      <c r="B104" s="737">
        <v>46</v>
      </c>
      <c r="C104" s="721" t="s">
        <v>4472</v>
      </c>
      <c r="D104" s="790" t="s">
        <v>261</v>
      </c>
      <c r="E104" s="790" t="s">
        <v>85</v>
      </c>
      <c r="F104" s="790" t="s">
        <v>98</v>
      </c>
      <c r="G104" s="790" t="s">
        <v>101</v>
      </c>
      <c r="H104" s="956" t="s">
        <v>24</v>
      </c>
      <c r="I104" s="742">
        <v>4.38</v>
      </c>
      <c r="J104" s="742">
        <f>VLOOKUP(A104,CENIK!$A$2:$F$191,6,FALSE)</f>
        <v>0</v>
      </c>
      <c r="K104" s="742">
        <f t="shared" si="3"/>
        <v>0</v>
      </c>
    </row>
    <row r="105" spans="1:11" ht="60" x14ac:dyDescent="0.25">
      <c r="A105" s="737">
        <v>4204</v>
      </c>
      <c r="B105" s="737">
        <v>46</v>
      </c>
      <c r="C105" s="721" t="s">
        <v>4473</v>
      </c>
      <c r="D105" s="790" t="s">
        <v>261</v>
      </c>
      <c r="E105" s="790" t="s">
        <v>85</v>
      </c>
      <c r="F105" s="790" t="s">
        <v>98</v>
      </c>
      <c r="G105" s="790" t="s">
        <v>102</v>
      </c>
      <c r="H105" s="956" t="s">
        <v>24</v>
      </c>
      <c r="I105" s="742">
        <v>19.440000000000001</v>
      </c>
      <c r="J105" s="742">
        <f>VLOOKUP(A105,CENIK!$A$2:$F$191,6,FALSE)</f>
        <v>0</v>
      </c>
      <c r="K105" s="742">
        <f t="shared" si="3"/>
        <v>0</v>
      </c>
    </row>
    <row r="106" spans="1:11" ht="60" x14ac:dyDescent="0.25">
      <c r="A106" s="737">
        <v>4205</v>
      </c>
      <c r="B106" s="737">
        <v>46</v>
      </c>
      <c r="C106" s="721" t="s">
        <v>4474</v>
      </c>
      <c r="D106" s="790" t="s">
        <v>261</v>
      </c>
      <c r="E106" s="790" t="s">
        <v>85</v>
      </c>
      <c r="F106" s="790" t="s">
        <v>98</v>
      </c>
      <c r="G106" s="790" t="s">
        <v>103</v>
      </c>
      <c r="H106" s="956" t="s">
        <v>33</v>
      </c>
      <c r="I106" s="742">
        <v>121.5</v>
      </c>
      <c r="J106" s="742">
        <f>VLOOKUP(A106,CENIK!$A$2:$F$191,6,FALSE)</f>
        <v>0</v>
      </c>
      <c r="K106" s="742">
        <f t="shared" si="3"/>
        <v>0</v>
      </c>
    </row>
    <row r="107" spans="1:11" ht="60" x14ac:dyDescent="0.25">
      <c r="A107" s="737">
        <v>4206</v>
      </c>
      <c r="B107" s="737">
        <v>46</v>
      </c>
      <c r="C107" s="721" t="s">
        <v>4475</v>
      </c>
      <c r="D107" s="790" t="s">
        <v>261</v>
      </c>
      <c r="E107" s="790" t="s">
        <v>85</v>
      </c>
      <c r="F107" s="790" t="s">
        <v>98</v>
      </c>
      <c r="G107" s="790" t="s">
        <v>104</v>
      </c>
      <c r="H107" s="956" t="s">
        <v>24</v>
      </c>
      <c r="I107" s="742">
        <v>33.93</v>
      </c>
      <c r="J107" s="742">
        <f>VLOOKUP(A107,CENIK!$A$2:$F$191,6,FALSE)</f>
        <v>0</v>
      </c>
      <c r="K107" s="742">
        <f t="shared" si="3"/>
        <v>0</v>
      </c>
    </row>
    <row r="108" spans="1:11" ht="60" x14ac:dyDescent="0.25">
      <c r="A108" s="737">
        <v>4207</v>
      </c>
      <c r="B108" s="737">
        <v>46</v>
      </c>
      <c r="C108" s="721" t="s">
        <v>4476</v>
      </c>
      <c r="D108" s="790" t="s">
        <v>261</v>
      </c>
      <c r="E108" s="790" t="s">
        <v>85</v>
      </c>
      <c r="F108" s="790" t="s">
        <v>98</v>
      </c>
      <c r="G108" s="790" t="s">
        <v>990</v>
      </c>
      <c r="H108" s="956" t="s">
        <v>24</v>
      </c>
      <c r="I108" s="742">
        <v>87.24</v>
      </c>
      <c r="J108" s="742">
        <f>VLOOKUP(A108,CENIK!$A$2:$F$191,6,FALSE)</f>
        <v>0</v>
      </c>
      <c r="K108" s="742">
        <f t="shared" si="3"/>
        <v>0</v>
      </c>
    </row>
    <row r="109" spans="1:11" ht="60" x14ac:dyDescent="0.25">
      <c r="A109" s="737">
        <v>4208</v>
      </c>
      <c r="B109" s="737">
        <v>46</v>
      </c>
      <c r="C109" s="721" t="s">
        <v>4477</v>
      </c>
      <c r="D109" s="790" t="s">
        <v>261</v>
      </c>
      <c r="E109" s="790" t="s">
        <v>126</v>
      </c>
      <c r="F109" s="790" t="s">
        <v>98</v>
      </c>
      <c r="G109" s="790" t="s">
        <v>127</v>
      </c>
      <c r="H109" s="956" t="s">
        <v>24</v>
      </c>
      <c r="I109" s="742">
        <v>13.14</v>
      </c>
      <c r="J109" s="742">
        <f>VLOOKUP(A109,CENIK!$A$2:$F$191,6,FALSE)</f>
        <v>0</v>
      </c>
      <c r="K109" s="742">
        <f t="shared" si="3"/>
        <v>0</v>
      </c>
    </row>
    <row r="110" spans="1:11" ht="135" x14ac:dyDescent="0.25">
      <c r="A110" s="737">
        <v>6101</v>
      </c>
      <c r="B110" s="737">
        <v>46</v>
      </c>
      <c r="C110" s="721" t="s">
        <v>4478</v>
      </c>
      <c r="D110" s="790" t="s">
        <v>261</v>
      </c>
      <c r="E110" s="790" t="s">
        <v>128</v>
      </c>
      <c r="F110" s="790" t="s">
        <v>129</v>
      </c>
      <c r="G110" s="790" t="s">
        <v>6304</v>
      </c>
      <c r="H110" s="956" t="s">
        <v>10</v>
      </c>
      <c r="I110" s="742">
        <v>40.5</v>
      </c>
      <c r="J110" s="742">
        <f>VLOOKUP(A110,CENIK!$A$2:$F$191,6,FALSE)</f>
        <v>0</v>
      </c>
      <c r="K110" s="742">
        <f t="shared" si="3"/>
        <v>0</v>
      </c>
    </row>
    <row r="111" spans="1:11" ht="120" x14ac:dyDescent="0.25">
      <c r="A111" s="737">
        <v>6204</v>
      </c>
      <c r="B111" s="737">
        <v>46</v>
      </c>
      <c r="C111" s="721" t="s">
        <v>4479</v>
      </c>
      <c r="D111" s="790" t="s">
        <v>261</v>
      </c>
      <c r="E111" s="790" t="s">
        <v>128</v>
      </c>
      <c r="F111" s="790" t="s">
        <v>132</v>
      </c>
      <c r="G111" s="790" t="s">
        <v>993</v>
      </c>
      <c r="H111" s="956" t="s">
        <v>6</v>
      </c>
      <c r="I111" s="742">
        <v>1</v>
      </c>
      <c r="J111" s="742">
        <f>VLOOKUP(A111,CENIK!$A$2:$F$191,6,FALSE)</f>
        <v>0</v>
      </c>
      <c r="K111" s="742">
        <f t="shared" si="3"/>
        <v>0</v>
      </c>
    </row>
    <row r="112" spans="1:11" ht="135" x14ac:dyDescent="0.25">
      <c r="A112" s="737">
        <v>6205</v>
      </c>
      <c r="B112" s="737">
        <v>46</v>
      </c>
      <c r="C112" s="721" t="s">
        <v>4480</v>
      </c>
      <c r="D112" s="790" t="s">
        <v>261</v>
      </c>
      <c r="E112" s="790" t="s">
        <v>128</v>
      </c>
      <c r="F112" s="790" t="s">
        <v>132</v>
      </c>
      <c r="G112" s="790" t="s">
        <v>994</v>
      </c>
      <c r="H112" s="956" t="s">
        <v>6</v>
      </c>
      <c r="I112" s="742">
        <v>1</v>
      </c>
      <c r="J112" s="742">
        <f>VLOOKUP(A112,CENIK!$A$2:$F$191,6,FALSE)</f>
        <v>0</v>
      </c>
      <c r="K112" s="742">
        <f t="shared" si="3"/>
        <v>0</v>
      </c>
    </row>
    <row r="113" spans="1:11" ht="120" x14ac:dyDescent="0.25">
      <c r="A113" s="737">
        <v>6253</v>
      </c>
      <c r="B113" s="737">
        <v>46</v>
      </c>
      <c r="C113" s="721" t="s">
        <v>4481</v>
      </c>
      <c r="D113" s="790" t="s">
        <v>261</v>
      </c>
      <c r="E113" s="790" t="s">
        <v>128</v>
      </c>
      <c r="F113" s="790" t="s">
        <v>132</v>
      </c>
      <c r="G113" s="790" t="s">
        <v>1004</v>
      </c>
      <c r="H113" s="956" t="s">
        <v>6</v>
      </c>
      <c r="I113" s="742">
        <v>2</v>
      </c>
      <c r="J113" s="742">
        <f>VLOOKUP(A113,CENIK!$A$2:$F$191,6,FALSE)</f>
        <v>0</v>
      </c>
      <c r="K113" s="742">
        <f t="shared" si="3"/>
        <v>0</v>
      </c>
    </row>
    <row r="114" spans="1:11" ht="30" x14ac:dyDescent="0.25">
      <c r="A114" s="737">
        <v>6257</v>
      </c>
      <c r="B114" s="737">
        <v>46</v>
      </c>
      <c r="C114" s="721" t="s">
        <v>4482</v>
      </c>
      <c r="D114" s="790" t="s">
        <v>261</v>
      </c>
      <c r="E114" s="790" t="s">
        <v>128</v>
      </c>
      <c r="F114" s="790" t="s">
        <v>132</v>
      </c>
      <c r="G114" s="790" t="s">
        <v>136</v>
      </c>
      <c r="H114" s="956" t="s">
        <v>6</v>
      </c>
      <c r="I114" s="742">
        <v>1</v>
      </c>
      <c r="J114" s="742">
        <f>VLOOKUP(A114,CENIK!$A$2:$F$191,6,FALSE)</f>
        <v>0</v>
      </c>
      <c r="K114" s="742">
        <f t="shared" si="3"/>
        <v>0</v>
      </c>
    </row>
    <row r="115" spans="1:11" ht="30" x14ac:dyDescent="0.25">
      <c r="A115" s="737">
        <v>6258</v>
      </c>
      <c r="B115" s="737">
        <v>46</v>
      </c>
      <c r="C115" s="721" t="s">
        <v>4483</v>
      </c>
      <c r="D115" s="790" t="s">
        <v>261</v>
      </c>
      <c r="E115" s="790" t="s">
        <v>128</v>
      </c>
      <c r="F115" s="790" t="s">
        <v>132</v>
      </c>
      <c r="G115" s="790" t="s">
        <v>137</v>
      </c>
      <c r="H115" s="956" t="s">
        <v>6</v>
      </c>
      <c r="I115" s="742">
        <v>1</v>
      </c>
      <c r="J115" s="742">
        <f>VLOOKUP(A115,CENIK!$A$2:$F$191,6,FALSE)</f>
        <v>0</v>
      </c>
      <c r="K115" s="742">
        <f t="shared" si="3"/>
        <v>0</v>
      </c>
    </row>
    <row r="116" spans="1:11" ht="345" x14ac:dyDescent="0.25">
      <c r="A116" s="737">
        <v>6301</v>
      </c>
      <c r="B116" s="737">
        <v>46</v>
      </c>
      <c r="C116" s="721" t="s">
        <v>4484</v>
      </c>
      <c r="D116" s="790" t="s">
        <v>261</v>
      </c>
      <c r="E116" s="790" t="s">
        <v>128</v>
      </c>
      <c r="F116" s="790" t="s">
        <v>140</v>
      </c>
      <c r="G116" s="790" t="s">
        <v>1005</v>
      </c>
      <c r="H116" s="956" t="s">
        <v>6</v>
      </c>
      <c r="I116" s="742">
        <v>2</v>
      </c>
      <c r="J116" s="742">
        <f>VLOOKUP(A116,CENIK!$A$2:$F$191,6,FALSE)</f>
        <v>0</v>
      </c>
      <c r="K116" s="742">
        <f t="shared" si="3"/>
        <v>0</v>
      </c>
    </row>
    <row r="117" spans="1:11" ht="120" x14ac:dyDescent="0.25">
      <c r="A117" s="737">
        <v>6304</v>
      </c>
      <c r="B117" s="737">
        <v>46</v>
      </c>
      <c r="C117" s="721" t="s">
        <v>4485</v>
      </c>
      <c r="D117" s="790" t="s">
        <v>261</v>
      </c>
      <c r="E117" s="790" t="s">
        <v>128</v>
      </c>
      <c r="F117" s="790" t="s">
        <v>140</v>
      </c>
      <c r="G117" s="790" t="s">
        <v>142</v>
      </c>
      <c r="H117" s="956" t="s">
        <v>6</v>
      </c>
      <c r="I117" s="742">
        <v>4</v>
      </c>
      <c r="J117" s="742">
        <f>VLOOKUP(A117,CENIK!$A$2:$F$191,6,FALSE)</f>
        <v>0</v>
      </c>
      <c r="K117" s="742">
        <f t="shared" si="3"/>
        <v>0</v>
      </c>
    </row>
    <row r="118" spans="1:11" ht="30" x14ac:dyDescent="0.25">
      <c r="A118" s="737">
        <v>6401</v>
      </c>
      <c r="B118" s="737">
        <v>46</v>
      </c>
      <c r="C118" s="721" t="s">
        <v>4486</v>
      </c>
      <c r="D118" s="790" t="s">
        <v>261</v>
      </c>
      <c r="E118" s="790" t="s">
        <v>128</v>
      </c>
      <c r="F118" s="790" t="s">
        <v>144</v>
      </c>
      <c r="G118" s="790" t="s">
        <v>145</v>
      </c>
      <c r="H118" s="956" t="s">
        <v>10</v>
      </c>
      <c r="I118" s="742">
        <v>40.5</v>
      </c>
      <c r="J118" s="742">
        <f>VLOOKUP(A118,CENIK!$A$2:$F$191,6,FALSE)</f>
        <v>0</v>
      </c>
      <c r="K118" s="742">
        <f t="shared" si="3"/>
        <v>0</v>
      </c>
    </row>
    <row r="119" spans="1:11" ht="30" x14ac:dyDescent="0.25">
      <c r="A119" s="737">
        <v>6402</v>
      </c>
      <c r="B119" s="737">
        <v>46</v>
      </c>
      <c r="C119" s="721" t="s">
        <v>4487</v>
      </c>
      <c r="D119" s="790" t="s">
        <v>261</v>
      </c>
      <c r="E119" s="790" t="s">
        <v>128</v>
      </c>
      <c r="F119" s="790" t="s">
        <v>144</v>
      </c>
      <c r="G119" s="790" t="s">
        <v>340</v>
      </c>
      <c r="H119" s="956" t="s">
        <v>10</v>
      </c>
      <c r="I119" s="742">
        <v>40.5</v>
      </c>
      <c r="J119" s="742">
        <f>VLOOKUP(A119,CENIK!$A$2:$F$191,6,FALSE)</f>
        <v>0</v>
      </c>
      <c r="K119" s="742">
        <f t="shared" si="3"/>
        <v>0</v>
      </c>
    </row>
    <row r="120" spans="1:11" ht="30" x14ac:dyDescent="0.25">
      <c r="A120" s="737">
        <v>6404</v>
      </c>
      <c r="B120" s="737">
        <v>46</v>
      </c>
      <c r="C120" s="721" t="s">
        <v>4488</v>
      </c>
      <c r="D120" s="790" t="s">
        <v>261</v>
      </c>
      <c r="E120" s="790" t="s">
        <v>128</v>
      </c>
      <c r="F120" s="790" t="s">
        <v>144</v>
      </c>
      <c r="G120" s="790" t="s">
        <v>1006</v>
      </c>
      <c r="H120" s="956" t="s">
        <v>10</v>
      </c>
      <c r="I120" s="742">
        <v>40.5</v>
      </c>
      <c r="J120" s="742">
        <f>VLOOKUP(A120,CENIK!$A$2:$F$191,6,FALSE)</f>
        <v>0</v>
      </c>
      <c r="K120" s="742">
        <f t="shared" si="3"/>
        <v>0</v>
      </c>
    </row>
    <row r="121" spans="1:11" ht="30" x14ac:dyDescent="0.25">
      <c r="A121" s="737">
        <v>6501</v>
      </c>
      <c r="B121" s="737">
        <v>46</v>
      </c>
      <c r="C121" s="721" t="s">
        <v>4489</v>
      </c>
      <c r="D121" s="790" t="s">
        <v>261</v>
      </c>
      <c r="E121" s="790" t="s">
        <v>128</v>
      </c>
      <c r="F121" s="790" t="s">
        <v>147</v>
      </c>
      <c r="G121" s="790" t="s">
        <v>1007</v>
      </c>
      <c r="H121" s="956" t="s">
        <v>6</v>
      </c>
      <c r="I121" s="742">
        <v>1</v>
      </c>
      <c r="J121" s="742">
        <f>VLOOKUP(A121,CENIK!$A$2:$F$191,6,FALSE)</f>
        <v>0</v>
      </c>
      <c r="K121" s="742">
        <f t="shared" ref="K121:K122" si="4">ROUND(J121*I121,2)</f>
        <v>0</v>
      </c>
    </row>
    <row r="122" spans="1:11" ht="45" x14ac:dyDescent="0.25">
      <c r="A122" s="737">
        <v>6503</v>
      </c>
      <c r="B122" s="737">
        <v>46</v>
      </c>
      <c r="C122" s="721" t="s">
        <v>4490</v>
      </c>
      <c r="D122" s="790" t="s">
        <v>261</v>
      </c>
      <c r="E122" s="790" t="s">
        <v>128</v>
      </c>
      <c r="F122" s="790" t="s">
        <v>147</v>
      </c>
      <c r="G122" s="790" t="s">
        <v>1009</v>
      </c>
      <c r="H122" s="956" t="s">
        <v>6</v>
      </c>
      <c r="I122" s="742">
        <v>1</v>
      </c>
      <c r="J122" s="742">
        <f>VLOOKUP(A122,CENIK!$A$2:$F$191,6,FALSE)</f>
        <v>0</v>
      </c>
      <c r="K122" s="742">
        <f t="shared" si="4"/>
        <v>0</v>
      </c>
    </row>
  </sheetData>
  <sheetProtection algorithmName="SHA-512" hashValue="b2XwgprZgOdv/luGgPW4bj6JYgAmoF8VgXNLt0/5ROqUkY84cdhcq0/OyjzxMypmnZO20Gtqi+08eiSYR25aKg==" saltValue="dujdLlXBm0xpnHUzLA95iQ=="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93"/>
  <sheetViews>
    <sheetView topLeftCell="C1" zoomScale="85" zoomScaleNormal="85" workbookViewId="0">
      <selection activeCell="E10" sqref="E10"/>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28</v>
      </c>
      <c r="G2" s="13" t="s">
        <v>313</v>
      </c>
      <c r="H2" s="14"/>
      <c r="I2" s="41"/>
      <c r="J2" s="41"/>
      <c r="K2" s="52"/>
    </row>
    <row r="4" spans="1:16" ht="26.25" x14ac:dyDescent="0.25">
      <c r="G4" s="16" t="s">
        <v>174</v>
      </c>
      <c r="J4" s="42"/>
      <c r="K4" s="42"/>
    </row>
    <row r="5" spans="1:16" x14ac:dyDescent="0.25">
      <c r="E5" s="17"/>
      <c r="F5" s="17"/>
    </row>
    <row r="6" spans="1:16" ht="18.75" x14ac:dyDescent="0.3">
      <c r="E6" s="18"/>
      <c r="F6" s="1116" t="s">
        <v>324</v>
      </c>
      <c r="G6" s="19" t="s">
        <v>175</v>
      </c>
      <c r="H6" s="20"/>
      <c r="I6" s="45"/>
      <c r="J6" s="45"/>
      <c r="K6" s="44" t="s">
        <v>151</v>
      </c>
    </row>
    <row r="7" spans="1:16" ht="18.75" x14ac:dyDescent="0.3">
      <c r="B7" s="129" t="s">
        <v>176</v>
      </c>
      <c r="C7" s="64"/>
      <c r="E7" s="18"/>
      <c r="F7" s="1117"/>
      <c r="G7" s="21" t="s">
        <v>177</v>
      </c>
      <c r="H7" s="22"/>
      <c r="I7" s="46"/>
      <c r="J7" s="46"/>
      <c r="K7" s="23">
        <f>SUM(K14:K20)</f>
        <v>0</v>
      </c>
    </row>
    <row r="8" spans="1:16" ht="18.75" x14ac:dyDescent="0.3">
      <c r="B8" s="130">
        <v>255</v>
      </c>
      <c r="C8" s="56"/>
      <c r="E8" s="18"/>
      <c r="F8" s="101">
        <v>255</v>
      </c>
      <c r="G8" s="24" t="s">
        <v>262</v>
      </c>
      <c r="H8" s="25"/>
      <c r="I8" s="47"/>
      <c r="J8" s="47"/>
      <c r="K8" s="26">
        <f>SUMIF($B$25:$B$91,B8,$K$25:$K$91)</f>
        <v>450</v>
      </c>
      <c r="M8" s="56"/>
      <c r="N8" s="56"/>
      <c r="O8" s="57"/>
      <c r="P8" s="57"/>
    </row>
    <row r="9" spans="1:16" ht="37.5" x14ac:dyDescent="0.3">
      <c r="B9" s="130">
        <v>256</v>
      </c>
      <c r="C9" s="56"/>
      <c r="E9" s="18"/>
      <c r="F9" s="101">
        <v>256</v>
      </c>
      <c r="G9" s="24" t="s">
        <v>263</v>
      </c>
      <c r="H9" s="25"/>
      <c r="I9" s="47"/>
      <c r="J9" s="47"/>
      <c r="K9" s="26">
        <f>SUMIF($B$25:$B$91,B9,$K$25:$K$91)</f>
        <v>0</v>
      </c>
      <c r="M9" s="56"/>
      <c r="N9" s="56"/>
      <c r="O9" s="57"/>
      <c r="P9" s="57"/>
    </row>
    <row r="10" spans="1:16" ht="18.75" x14ac:dyDescent="0.3">
      <c r="B10" s="131" t="s">
        <v>330</v>
      </c>
      <c r="C10" s="29"/>
      <c r="F10" s="101" t="s">
        <v>4560</v>
      </c>
      <c r="G10" s="30" t="s">
        <v>188</v>
      </c>
      <c r="H10" s="25"/>
      <c r="I10" s="47"/>
      <c r="J10" s="47"/>
      <c r="K10" s="26">
        <f>(SUM(K8:K9)*0.002)</f>
        <v>0.9</v>
      </c>
    </row>
    <row r="11" spans="1:16" ht="18.75" x14ac:dyDescent="0.3">
      <c r="F11" s="72"/>
      <c r="G11" s="31"/>
      <c r="H11" s="20"/>
      <c r="I11" s="32" t="s">
        <v>172</v>
      </c>
      <c r="J11" s="32"/>
      <c r="K11" s="32">
        <f>SUM(K7:K10)</f>
        <v>450.9</v>
      </c>
    </row>
    <row r="12" spans="1:16" ht="26.25" x14ac:dyDescent="0.25">
      <c r="D12" s="33" t="s">
        <v>177</v>
      </c>
    </row>
    <row r="13" spans="1:16" ht="30" x14ac:dyDescent="0.25">
      <c r="A13" s="132" t="s">
        <v>329</v>
      </c>
      <c r="B13" s="133"/>
      <c r="C13" s="656" t="s">
        <v>326</v>
      </c>
      <c r="D13" s="1107" t="s">
        <v>189</v>
      </c>
      <c r="E13" s="1108"/>
      <c r="F13" s="1" t="s">
        <v>190</v>
      </c>
      <c r="G13" s="1" t="s">
        <v>3</v>
      </c>
      <c r="H13" s="2" t="s">
        <v>4</v>
      </c>
      <c r="I13" s="48" t="s">
        <v>191</v>
      </c>
      <c r="J13" s="49" t="s">
        <v>192</v>
      </c>
      <c r="K13" s="120" t="s">
        <v>4568</v>
      </c>
    </row>
    <row r="14" spans="1:16" ht="120" x14ac:dyDescent="0.25">
      <c r="A14" s="128">
        <v>1101</v>
      </c>
      <c r="B14" s="134"/>
      <c r="C14" s="102" t="s">
        <v>4561</v>
      </c>
      <c r="D14" s="1109" t="s">
        <v>5</v>
      </c>
      <c r="E14" s="1110"/>
      <c r="F14" s="1115" t="s">
        <v>193</v>
      </c>
      <c r="G14" s="3" t="s">
        <v>194</v>
      </c>
      <c r="H14" s="59" t="s">
        <v>14</v>
      </c>
      <c r="I14" s="60">
        <v>1</v>
      </c>
      <c r="J14" s="661"/>
      <c r="K14" s="121">
        <f t="shared" ref="K14:K20" si="0">ROUND(J14*I14,2)</f>
        <v>0</v>
      </c>
    </row>
    <row r="15" spans="1:16" ht="30" x14ac:dyDescent="0.25">
      <c r="A15" s="128">
        <v>1102</v>
      </c>
      <c r="B15" s="134"/>
      <c r="C15" s="102" t="s">
        <v>4562</v>
      </c>
      <c r="D15" s="1111"/>
      <c r="E15" s="1112"/>
      <c r="F15" s="1115"/>
      <c r="G15" s="3" t="s">
        <v>195</v>
      </c>
      <c r="H15" s="59" t="s">
        <v>14</v>
      </c>
      <c r="I15" s="60">
        <v>1</v>
      </c>
      <c r="J15" s="661"/>
      <c r="K15" s="121">
        <f t="shared" si="0"/>
        <v>0</v>
      </c>
    </row>
    <row r="16" spans="1:16" ht="75" x14ac:dyDescent="0.25">
      <c r="A16" s="128">
        <v>1103</v>
      </c>
      <c r="B16" s="134"/>
      <c r="C16" s="102" t="s">
        <v>4563</v>
      </c>
      <c r="D16" s="1111"/>
      <c r="E16" s="1112"/>
      <c r="F16" s="1115"/>
      <c r="G16" s="3" t="s">
        <v>196</v>
      </c>
      <c r="H16" s="59" t="s">
        <v>14</v>
      </c>
      <c r="I16" s="60">
        <v>1</v>
      </c>
      <c r="J16" s="661"/>
      <c r="K16" s="121">
        <f t="shared" si="0"/>
        <v>0</v>
      </c>
    </row>
    <row r="17" spans="1:11" ht="45" x14ac:dyDescent="0.25">
      <c r="A17" s="128">
        <v>1104</v>
      </c>
      <c r="B17" s="134"/>
      <c r="C17" s="102" t="s">
        <v>4564</v>
      </c>
      <c r="D17" s="1111"/>
      <c r="E17" s="1112"/>
      <c r="F17" s="1115"/>
      <c r="G17" s="3" t="s">
        <v>197</v>
      </c>
      <c r="H17" s="59" t="s">
        <v>14</v>
      </c>
      <c r="I17" s="60">
        <v>1</v>
      </c>
      <c r="J17" s="661"/>
      <c r="K17" s="121">
        <f t="shared" si="0"/>
        <v>0</v>
      </c>
    </row>
    <row r="18" spans="1:11" ht="45" x14ac:dyDescent="0.25">
      <c r="A18" s="128">
        <v>1105</v>
      </c>
      <c r="B18" s="134"/>
      <c r="C18" s="102" t="s">
        <v>4565</v>
      </c>
      <c r="D18" s="1111"/>
      <c r="E18" s="1112"/>
      <c r="F18" s="1115"/>
      <c r="G18" s="3" t="s">
        <v>198</v>
      </c>
      <c r="H18" s="59" t="s">
        <v>14</v>
      </c>
      <c r="I18" s="60">
        <v>1</v>
      </c>
      <c r="J18" s="661"/>
      <c r="K18" s="121">
        <f t="shared" si="0"/>
        <v>0</v>
      </c>
    </row>
    <row r="19" spans="1:11" ht="105" x14ac:dyDescent="0.25">
      <c r="A19" s="128">
        <v>1106</v>
      </c>
      <c r="B19" s="134"/>
      <c r="C19" s="102" t="s">
        <v>4566</v>
      </c>
      <c r="D19" s="1111"/>
      <c r="E19" s="1112"/>
      <c r="F19" s="1115"/>
      <c r="G19" s="3" t="s">
        <v>199</v>
      </c>
      <c r="H19" s="59" t="s">
        <v>10</v>
      </c>
      <c r="I19" s="60">
        <v>292.39999999999998</v>
      </c>
      <c r="J19" s="661"/>
      <c r="K19" s="121">
        <f t="shared" si="0"/>
        <v>0</v>
      </c>
    </row>
    <row r="20" spans="1:11" ht="30" x14ac:dyDescent="0.25">
      <c r="A20" s="135">
        <v>201</v>
      </c>
      <c r="B20" s="136" t="s">
        <v>328</v>
      </c>
      <c r="C20" s="102" t="s">
        <v>4567</v>
      </c>
      <c r="D20" s="1113"/>
      <c r="E20" s="1114"/>
      <c r="F20" s="3" t="s">
        <v>338</v>
      </c>
      <c r="G20" s="3" t="s">
        <v>339</v>
      </c>
      <c r="H20" s="4" t="s">
        <v>6</v>
      </c>
      <c r="I20" s="50">
        <v>1</v>
      </c>
      <c r="J20" s="50">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255</v>
      </c>
      <c r="C25" s="102" t="s">
        <v>4491</v>
      </c>
      <c r="D25" s="658" t="s">
        <v>262</v>
      </c>
      <c r="E25" s="658" t="s">
        <v>7</v>
      </c>
      <c r="F25" s="658" t="s">
        <v>8</v>
      </c>
      <c r="G25" s="658" t="s">
        <v>9</v>
      </c>
      <c r="H25" s="85" t="s">
        <v>10</v>
      </c>
      <c r="I25" s="106">
        <v>101.2</v>
      </c>
      <c r="J25" s="106">
        <f>VLOOKUP(A25,CENIK!$A$2:$F$191,6,FALSE)</f>
        <v>0</v>
      </c>
      <c r="K25" s="106">
        <f t="shared" ref="K25:K56" si="1">ROUND(J25*I25,2)</f>
        <v>0</v>
      </c>
    </row>
    <row r="26" spans="1:11" ht="45" x14ac:dyDescent="0.25">
      <c r="A26" s="139">
        <v>1202</v>
      </c>
      <c r="B26" s="139">
        <v>255</v>
      </c>
      <c r="C26" s="102" t="s">
        <v>4492</v>
      </c>
      <c r="D26" s="658" t="s">
        <v>262</v>
      </c>
      <c r="E26" s="658" t="s">
        <v>7</v>
      </c>
      <c r="F26" s="658" t="s">
        <v>8</v>
      </c>
      <c r="G26" s="658" t="s">
        <v>11</v>
      </c>
      <c r="H26" s="85" t="s">
        <v>12</v>
      </c>
      <c r="I26" s="106">
        <v>3</v>
      </c>
      <c r="J26" s="106">
        <f>VLOOKUP(A26,CENIK!$A$2:$F$191,6,FALSE)</f>
        <v>0</v>
      </c>
      <c r="K26" s="106">
        <f t="shared" si="1"/>
        <v>0</v>
      </c>
    </row>
    <row r="27" spans="1:11" ht="45" x14ac:dyDescent="0.25">
      <c r="A27" s="139">
        <v>1301</v>
      </c>
      <c r="B27" s="139">
        <v>255</v>
      </c>
      <c r="C27" s="102" t="s">
        <v>4493</v>
      </c>
      <c r="D27" s="658" t="s">
        <v>262</v>
      </c>
      <c r="E27" s="658" t="s">
        <v>7</v>
      </c>
      <c r="F27" s="658" t="s">
        <v>16</v>
      </c>
      <c r="G27" s="658" t="s">
        <v>17</v>
      </c>
      <c r="H27" s="85" t="s">
        <v>10</v>
      </c>
      <c r="I27" s="106">
        <v>101.2</v>
      </c>
      <c r="J27" s="106">
        <f>VLOOKUP(A27,CENIK!$A$2:$F$191,6,FALSE)</f>
        <v>0</v>
      </c>
      <c r="K27" s="106">
        <f t="shared" si="1"/>
        <v>0</v>
      </c>
    </row>
    <row r="28" spans="1:11" ht="150" x14ac:dyDescent="0.25">
      <c r="A28" s="139">
        <v>1302</v>
      </c>
      <c r="B28" s="139">
        <v>255</v>
      </c>
      <c r="C28" s="102" t="s">
        <v>4494</v>
      </c>
      <c r="D28" s="658" t="s">
        <v>262</v>
      </c>
      <c r="E28" s="658" t="s">
        <v>7</v>
      </c>
      <c r="F28" s="658" t="s">
        <v>16</v>
      </c>
      <c r="G28" s="658" t="s">
        <v>952</v>
      </c>
      <c r="H28" s="85" t="s">
        <v>10</v>
      </c>
      <c r="I28" s="106">
        <v>101.2</v>
      </c>
      <c r="J28" s="106">
        <f>VLOOKUP(A28,CENIK!$A$2:$F$191,6,FALSE)</f>
        <v>0</v>
      </c>
      <c r="K28" s="106">
        <f t="shared" si="1"/>
        <v>0</v>
      </c>
    </row>
    <row r="29" spans="1:11" ht="60" x14ac:dyDescent="0.25">
      <c r="A29" s="139">
        <v>1307</v>
      </c>
      <c r="B29" s="139">
        <v>255</v>
      </c>
      <c r="C29" s="102" t="s">
        <v>4495</v>
      </c>
      <c r="D29" s="658" t="s">
        <v>262</v>
      </c>
      <c r="E29" s="658" t="s">
        <v>7</v>
      </c>
      <c r="F29" s="658" t="s">
        <v>16</v>
      </c>
      <c r="G29" s="658" t="s">
        <v>19</v>
      </c>
      <c r="H29" s="85" t="s">
        <v>6</v>
      </c>
      <c r="I29" s="106">
        <v>3</v>
      </c>
      <c r="J29" s="106">
        <f>VLOOKUP(A29,CENIK!$A$2:$F$191,6,FALSE)</f>
        <v>0</v>
      </c>
      <c r="K29" s="106">
        <f t="shared" si="1"/>
        <v>0</v>
      </c>
    </row>
    <row r="30" spans="1:11" ht="30" x14ac:dyDescent="0.25">
      <c r="A30" s="139">
        <v>1401</v>
      </c>
      <c r="B30" s="139">
        <v>255</v>
      </c>
      <c r="C30" s="102" t="s">
        <v>4496</v>
      </c>
      <c r="D30" s="658" t="s">
        <v>262</v>
      </c>
      <c r="E30" s="658" t="s">
        <v>7</v>
      </c>
      <c r="F30" s="658" t="s">
        <v>27</v>
      </c>
      <c r="G30" s="658" t="s">
        <v>955</v>
      </c>
      <c r="H30" s="85" t="s">
        <v>22</v>
      </c>
      <c r="I30" s="106">
        <v>5</v>
      </c>
      <c r="J30" s="106">
        <f>VLOOKUP(A30,CENIK!$A$2:$F$191,6,FALSE)</f>
        <v>0</v>
      </c>
      <c r="K30" s="106">
        <f t="shared" si="1"/>
        <v>0</v>
      </c>
    </row>
    <row r="31" spans="1:11" ht="30" x14ac:dyDescent="0.25">
      <c r="A31" s="139">
        <v>1402</v>
      </c>
      <c r="B31" s="139">
        <v>255</v>
      </c>
      <c r="C31" s="102" t="s">
        <v>4497</v>
      </c>
      <c r="D31" s="658" t="s">
        <v>262</v>
      </c>
      <c r="E31" s="658" t="s">
        <v>7</v>
      </c>
      <c r="F31" s="658" t="s">
        <v>27</v>
      </c>
      <c r="G31" s="658" t="s">
        <v>956</v>
      </c>
      <c r="H31" s="85" t="s">
        <v>22</v>
      </c>
      <c r="I31" s="106">
        <v>15</v>
      </c>
      <c r="J31" s="106">
        <f>VLOOKUP(A31,CENIK!$A$2:$F$191,6,FALSE)</f>
        <v>0</v>
      </c>
      <c r="K31" s="106">
        <f t="shared" si="1"/>
        <v>0</v>
      </c>
    </row>
    <row r="32" spans="1:11" ht="30" x14ac:dyDescent="0.25">
      <c r="A32" s="139">
        <v>1403</v>
      </c>
      <c r="B32" s="139">
        <v>255</v>
      </c>
      <c r="C32" s="102" t="s">
        <v>4498</v>
      </c>
      <c r="D32" s="658" t="s">
        <v>262</v>
      </c>
      <c r="E32" s="658" t="s">
        <v>7</v>
      </c>
      <c r="F32" s="658" t="s">
        <v>27</v>
      </c>
      <c r="G32" s="658" t="s">
        <v>957</v>
      </c>
      <c r="H32" s="85" t="s">
        <v>22</v>
      </c>
      <c r="I32" s="106">
        <v>5</v>
      </c>
      <c r="J32" s="106">
        <f>VLOOKUP(A32,CENIK!$A$2:$F$191,6,FALSE)</f>
        <v>0</v>
      </c>
      <c r="K32" s="106">
        <f t="shared" si="1"/>
        <v>0</v>
      </c>
    </row>
    <row r="33" spans="1:11" ht="45" x14ac:dyDescent="0.25">
      <c r="A33" s="139">
        <v>12309</v>
      </c>
      <c r="B33" s="139">
        <v>255</v>
      </c>
      <c r="C33" s="102" t="s">
        <v>4499</v>
      </c>
      <c r="D33" s="658" t="s">
        <v>262</v>
      </c>
      <c r="E33" s="658" t="s">
        <v>30</v>
      </c>
      <c r="F33" s="658" t="s">
        <v>31</v>
      </c>
      <c r="G33" s="658" t="s">
        <v>34</v>
      </c>
      <c r="H33" s="85" t="s">
        <v>33</v>
      </c>
      <c r="I33" s="106">
        <v>344</v>
      </c>
      <c r="J33" s="106">
        <f>VLOOKUP(A33,CENIK!$A$2:$F$191,6,FALSE)</f>
        <v>0</v>
      </c>
      <c r="K33" s="106">
        <f t="shared" si="1"/>
        <v>0</v>
      </c>
    </row>
    <row r="34" spans="1:11" ht="30" x14ac:dyDescent="0.25">
      <c r="A34" s="139">
        <v>2208</v>
      </c>
      <c r="B34" s="139">
        <v>255</v>
      </c>
      <c r="C34" s="102" t="s">
        <v>4500</v>
      </c>
      <c r="D34" s="658" t="s">
        <v>262</v>
      </c>
      <c r="E34" s="658" t="s">
        <v>30</v>
      </c>
      <c r="F34" s="658" t="s">
        <v>43</v>
      </c>
      <c r="G34" s="658" t="s">
        <v>44</v>
      </c>
      <c r="H34" s="85" t="s">
        <v>33</v>
      </c>
      <c r="I34" s="106">
        <v>344</v>
      </c>
      <c r="J34" s="106">
        <f>VLOOKUP(A34,CENIK!$A$2:$F$191,6,FALSE)</f>
        <v>0</v>
      </c>
      <c r="K34" s="106">
        <f t="shared" si="1"/>
        <v>0</v>
      </c>
    </row>
    <row r="35" spans="1:11" ht="30" x14ac:dyDescent="0.25">
      <c r="A35" s="139">
        <v>22103</v>
      </c>
      <c r="B35" s="139">
        <v>255</v>
      </c>
      <c r="C35" s="102" t="s">
        <v>4501</v>
      </c>
      <c r="D35" s="658" t="s">
        <v>262</v>
      </c>
      <c r="E35" s="658" t="s">
        <v>30</v>
      </c>
      <c r="F35" s="658" t="s">
        <v>43</v>
      </c>
      <c r="G35" s="658" t="s">
        <v>48</v>
      </c>
      <c r="H35" s="85" t="s">
        <v>33</v>
      </c>
      <c r="I35" s="106">
        <v>344</v>
      </c>
      <c r="J35" s="106">
        <f>VLOOKUP(A35,CENIK!$A$2:$F$191,6,FALSE)</f>
        <v>0</v>
      </c>
      <c r="K35" s="106">
        <f t="shared" si="1"/>
        <v>0</v>
      </c>
    </row>
    <row r="36" spans="1:11" ht="30" x14ac:dyDescent="0.25">
      <c r="A36" s="139">
        <v>31602</v>
      </c>
      <c r="B36" s="139">
        <v>255</v>
      </c>
      <c r="C36" s="102" t="s">
        <v>4502</v>
      </c>
      <c r="D36" s="658" t="s">
        <v>262</v>
      </c>
      <c r="E36" s="658" t="s">
        <v>30</v>
      </c>
      <c r="F36" s="658" t="s">
        <v>43</v>
      </c>
      <c r="G36" s="658" t="s">
        <v>973</v>
      </c>
      <c r="H36" s="85" t="s">
        <v>33</v>
      </c>
      <c r="I36" s="106">
        <v>344</v>
      </c>
      <c r="J36" s="106">
        <f>VLOOKUP(A36,CENIK!$A$2:$F$191,6,FALSE)</f>
        <v>0</v>
      </c>
      <c r="K36" s="106">
        <f t="shared" si="1"/>
        <v>0</v>
      </c>
    </row>
    <row r="37" spans="1:11" ht="45" x14ac:dyDescent="0.25">
      <c r="A37" s="139">
        <v>32208</v>
      </c>
      <c r="B37" s="139">
        <v>255</v>
      </c>
      <c r="C37" s="102" t="s">
        <v>4503</v>
      </c>
      <c r="D37" s="658" t="s">
        <v>262</v>
      </c>
      <c r="E37" s="658" t="s">
        <v>30</v>
      </c>
      <c r="F37" s="658" t="s">
        <v>43</v>
      </c>
      <c r="G37" s="658" t="s">
        <v>974</v>
      </c>
      <c r="H37" s="85" t="s">
        <v>33</v>
      </c>
      <c r="I37" s="106">
        <v>344</v>
      </c>
      <c r="J37" s="106">
        <f>VLOOKUP(A37,CENIK!$A$2:$F$191,6,FALSE)</f>
        <v>0</v>
      </c>
      <c r="K37" s="106">
        <f t="shared" si="1"/>
        <v>0</v>
      </c>
    </row>
    <row r="38" spans="1:11" ht="30" x14ac:dyDescent="0.25">
      <c r="A38" s="139">
        <v>34901</v>
      </c>
      <c r="B38" s="139">
        <v>255</v>
      </c>
      <c r="C38" s="102" t="s">
        <v>4504</v>
      </c>
      <c r="D38" s="658" t="s">
        <v>262</v>
      </c>
      <c r="E38" s="658" t="s">
        <v>30</v>
      </c>
      <c r="F38" s="658" t="s">
        <v>43</v>
      </c>
      <c r="G38" s="658" t="s">
        <v>55</v>
      </c>
      <c r="H38" s="85" t="s">
        <v>33</v>
      </c>
      <c r="I38" s="106">
        <v>344</v>
      </c>
      <c r="J38" s="106">
        <f>VLOOKUP(A38,CENIK!$A$2:$F$191,6,FALSE)</f>
        <v>0</v>
      </c>
      <c r="K38" s="106">
        <f t="shared" si="1"/>
        <v>0</v>
      </c>
    </row>
    <row r="39" spans="1:11" ht="60" x14ac:dyDescent="0.25">
      <c r="A39" s="139">
        <v>4107</v>
      </c>
      <c r="B39" s="139">
        <v>255</v>
      </c>
      <c r="C39" s="102" t="s">
        <v>4505</v>
      </c>
      <c r="D39" s="658" t="s">
        <v>262</v>
      </c>
      <c r="E39" s="658" t="s">
        <v>85</v>
      </c>
      <c r="F39" s="658" t="s">
        <v>86</v>
      </c>
      <c r="G39" s="658" t="s">
        <v>983</v>
      </c>
      <c r="H39" s="85" t="s">
        <v>24</v>
      </c>
      <c r="I39" s="106">
        <v>477.66</v>
      </c>
      <c r="J39" s="106">
        <f>VLOOKUP(A39,CENIK!$A$2:$F$191,6,FALSE)</f>
        <v>0</v>
      </c>
      <c r="K39" s="106">
        <f t="shared" si="1"/>
        <v>0</v>
      </c>
    </row>
    <row r="40" spans="1:11" ht="60" x14ac:dyDescent="0.25">
      <c r="A40" s="139">
        <v>4119</v>
      </c>
      <c r="B40" s="139">
        <v>255</v>
      </c>
      <c r="C40" s="102" t="s">
        <v>4506</v>
      </c>
      <c r="D40" s="658" t="s">
        <v>262</v>
      </c>
      <c r="E40" s="658" t="s">
        <v>85</v>
      </c>
      <c r="F40" s="658" t="s">
        <v>86</v>
      </c>
      <c r="G40" s="658" t="s">
        <v>96</v>
      </c>
      <c r="H40" s="85" t="s">
        <v>24</v>
      </c>
      <c r="I40" s="106">
        <v>261.33</v>
      </c>
      <c r="J40" s="106">
        <f>VLOOKUP(A40,CENIK!$A$2:$F$191,6,FALSE)</f>
        <v>0</v>
      </c>
      <c r="K40" s="106">
        <f t="shared" si="1"/>
        <v>0</v>
      </c>
    </row>
    <row r="41" spans="1:11" ht="45" x14ac:dyDescent="0.25">
      <c r="A41" s="139">
        <v>4201</v>
      </c>
      <c r="B41" s="139">
        <v>255</v>
      </c>
      <c r="C41" s="102" t="s">
        <v>4507</v>
      </c>
      <c r="D41" s="658" t="s">
        <v>262</v>
      </c>
      <c r="E41" s="658" t="s">
        <v>85</v>
      </c>
      <c r="F41" s="658" t="s">
        <v>98</v>
      </c>
      <c r="G41" s="658" t="s">
        <v>99</v>
      </c>
      <c r="H41" s="85" t="s">
        <v>33</v>
      </c>
      <c r="I41" s="106">
        <v>80.959999999999994</v>
      </c>
      <c r="J41" s="106">
        <f>VLOOKUP(A41,CENIK!$A$2:$F$191,6,FALSE)</f>
        <v>0</v>
      </c>
      <c r="K41" s="106">
        <f t="shared" si="1"/>
        <v>0</v>
      </c>
    </row>
    <row r="42" spans="1:11" ht="30" x14ac:dyDescent="0.25">
      <c r="A42" s="139">
        <v>4202</v>
      </c>
      <c r="B42" s="139">
        <v>255</v>
      </c>
      <c r="C42" s="102" t="s">
        <v>4508</v>
      </c>
      <c r="D42" s="658" t="s">
        <v>262</v>
      </c>
      <c r="E42" s="658" t="s">
        <v>85</v>
      </c>
      <c r="F42" s="658" t="s">
        <v>98</v>
      </c>
      <c r="G42" s="658" t="s">
        <v>100</v>
      </c>
      <c r="H42" s="85" t="s">
        <v>33</v>
      </c>
      <c r="I42" s="106">
        <v>80.959999999999994</v>
      </c>
      <c r="J42" s="106">
        <f>VLOOKUP(A42,CENIK!$A$2:$F$191,6,FALSE)</f>
        <v>0</v>
      </c>
      <c r="K42" s="106">
        <f t="shared" si="1"/>
        <v>0</v>
      </c>
    </row>
    <row r="43" spans="1:11" ht="75" x14ac:dyDescent="0.25">
      <c r="A43" s="139">
        <v>4203</v>
      </c>
      <c r="B43" s="139">
        <v>255</v>
      </c>
      <c r="C43" s="102" t="s">
        <v>4509</v>
      </c>
      <c r="D43" s="658" t="s">
        <v>262</v>
      </c>
      <c r="E43" s="658" t="s">
        <v>85</v>
      </c>
      <c r="F43" s="658" t="s">
        <v>98</v>
      </c>
      <c r="G43" s="658" t="s">
        <v>101</v>
      </c>
      <c r="H43" s="85" t="s">
        <v>24</v>
      </c>
      <c r="I43" s="106">
        <v>8.6999999999999993</v>
      </c>
      <c r="J43" s="106">
        <f>VLOOKUP(A43,CENIK!$A$2:$F$191,6,FALSE)</f>
        <v>0</v>
      </c>
      <c r="K43" s="106">
        <f t="shared" si="1"/>
        <v>0</v>
      </c>
    </row>
    <row r="44" spans="1:11" ht="60" x14ac:dyDescent="0.25">
      <c r="A44" s="139">
        <v>4204</v>
      </c>
      <c r="B44" s="139">
        <v>255</v>
      </c>
      <c r="C44" s="102" t="s">
        <v>4510</v>
      </c>
      <c r="D44" s="658" t="s">
        <v>262</v>
      </c>
      <c r="E44" s="658" t="s">
        <v>85</v>
      </c>
      <c r="F44" s="658" t="s">
        <v>98</v>
      </c>
      <c r="G44" s="658" t="s">
        <v>102</v>
      </c>
      <c r="H44" s="85" t="s">
        <v>24</v>
      </c>
      <c r="I44" s="106">
        <v>63.75</v>
      </c>
      <c r="J44" s="106">
        <f>VLOOKUP(A44,CENIK!$A$2:$F$191,6,FALSE)</f>
        <v>0</v>
      </c>
      <c r="K44" s="106">
        <f t="shared" si="1"/>
        <v>0</v>
      </c>
    </row>
    <row r="45" spans="1:11" ht="60" x14ac:dyDescent="0.25">
      <c r="A45" s="139">
        <v>4207</v>
      </c>
      <c r="B45" s="139">
        <v>255</v>
      </c>
      <c r="C45" s="102" t="s">
        <v>4511</v>
      </c>
      <c r="D45" s="658" t="s">
        <v>262</v>
      </c>
      <c r="E45" s="658" t="s">
        <v>85</v>
      </c>
      <c r="F45" s="658" t="s">
        <v>98</v>
      </c>
      <c r="G45" s="658" t="s">
        <v>990</v>
      </c>
      <c r="H45" s="85" t="s">
        <v>24</v>
      </c>
      <c r="I45" s="106">
        <v>216.33</v>
      </c>
      <c r="J45" s="106">
        <f>VLOOKUP(A45,CENIK!$A$2:$F$191,6,FALSE)</f>
        <v>0</v>
      </c>
      <c r="K45" s="106">
        <f t="shared" si="1"/>
        <v>0</v>
      </c>
    </row>
    <row r="46" spans="1:11" ht="135" x14ac:dyDescent="0.25">
      <c r="A46" s="139">
        <v>6101</v>
      </c>
      <c r="B46" s="139">
        <v>255</v>
      </c>
      <c r="C46" s="102" t="s">
        <v>4512</v>
      </c>
      <c r="D46" s="658" t="s">
        <v>262</v>
      </c>
      <c r="E46" s="658" t="s">
        <v>128</v>
      </c>
      <c r="F46" s="658" t="s">
        <v>129</v>
      </c>
      <c r="G46" s="658" t="s">
        <v>6304</v>
      </c>
      <c r="H46" s="85" t="s">
        <v>10</v>
      </c>
      <c r="I46" s="106">
        <v>101.2</v>
      </c>
      <c r="J46" s="106">
        <f>VLOOKUP(A46,CENIK!$A$2:$F$191,6,FALSE)</f>
        <v>0</v>
      </c>
      <c r="K46" s="106">
        <f t="shared" si="1"/>
        <v>0</v>
      </c>
    </row>
    <row r="47" spans="1:11" ht="120" x14ac:dyDescent="0.25">
      <c r="A47" s="139">
        <v>6202</v>
      </c>
      <c r="B47" s="139">
        <v>255</v>
      </c>
      <c r="C47" s="102" t="s">
        <v>4513</v>
      </c>
      <c r="D47" s="658" t="s">
        <v>262</v>
      </c>
      <c r="E47" s="658" t="s">
        <v>128</v>
      </c>
      <c r="F47" s="657" t="s">
        <v>132</v>
      </c>
      <c r="G47" s="658" t="s">
        <v>991</v>
      </c>
      <c r="H47" s="85" t="s">
        <v>6</v>
      </c>
      <c r="I47" s="106">
        <v>1</v>
      </c>
      <c r="J47" s="106">
        <f>VLOOKUP(A47,CENIK!$A$2:$F$191,6,FALSE)</f>
        <v>0</v>
      </c>
      <c r="K47" s="106">
        <f t="shared" si="1"/>
        <v>0</v>
      </c>
    </row>
    <row r="48" spans="1:11" ht="120" x14ac:dyDescent="0.25">
      <c r="A48" s="139">
        <v>6204</v>
      </c>
      <c r="B48" s="139">
        <v>255</v>
      </c>
      <c r="C48" s="102" t="s">
        <v>4514</v>
      </c>
      <c r="D48" s="658" t="s">
        <v>262</v>
      </c>
      <c r="E48" s="658" t="s">
        <v>128</v>
      </c>
      <c r="F48" s="658" t="s">
        <v>132</v>
      </c>
      <c r="G48" s="658" t="s">
        <v>993</v>
      </c>
      <c r="H48" s="85" t="s">
        <v>6</v>
      </c>
      <c r="I48" s="106">
        <v>2</v>
      </c>
      <c r="J48" s="106">
        <f>VLOOKUP(A48,CENIK!$A$2:$F$191,6,FALSE)</f>
        <v>0</v>
      </c>
      <c r="K48" s="106">
        <f t="shared" si="1"/>
        <v>0</v>
      </c>
    </row>
    <row r="49" spans="1:11" ht="120" x14ac:dyDescent="0.25">
      <c r="A49" s="139">
        <v>6253</v>
      </c>
      <c r="B49" s="139">
        <v>255</v>
      </c>
      <c r="C49" s="102" t="s">
        <v>4515</v>
      </c>
      <c r="D49" s="658" t="s">
        <v>262</v>
      </c>
      <c r="E49" s="658" t="s">
        <v>128</v>
      </c>
      <c r="F49" s="658" t="s">
        <v>132</v>
      </c>
      <c r="G49" s="658" t="s">
        <v>1004</v>
      </c>
      <c r="H49" s="85" t="s">
        <v>6</v>
      </c>
      <c r="I49" s="106">
        <v>3</v>
      </c>
      <c r="J49" s="106">
        <f>VLOOKUP(A49,CENIK!$A$2:$F$191,6,FALSE)</f>
        <v>0</v>
      </c>
      <c r="K49" s="106">
        <f t="shared" si="1"/>
        <v>0</v>
      </c>
    </row>
    <row r="50" spans="1:11" ht="345" x14ac:dyDescent="0.25">
      <c r="A50" s="139">
        <v>6301</v>
      </c>
      <c r="B50" s="139">
        <v>255</v>
      </c>
      <c r="C50" s="102" t="s">
        <v>4516</v>
      </c>
      <c r="D50" s="658" t="s">
        <v>262</v>
      </c>
      <c r="E50" s="658" t="s">
        <v>128</v>
      </c>
      <c r="F50" s="658" t="s">
        <v>140</v>
      </c>
      <c r="G50" s="658" t="s">
        <v>1005</v>
      </c>
      <c r="H50" s="85" t="s">
        <v>6</v>
      </c>
      <c r="I50" s="106">
        <v>7</v>
      </c>
      <c r="J50" s="106">
        <f>VLOOKUP(A50,CENIK!$A$2:$F$191,6,FALSE)</f>
        <v>0</v>
      </c>
      <c r="K50" s="106">
        <f t="shared" si="1"/>
        <v>0</v>
      </c>
    </row>
    <row r="51" spans="1:11" ht="30" x14ac:dyDescent="0.25">
      <c r="A51" s="139">
        <v>6401</v>
      </c>
      <c r="B51" s="139">
        <v>255</v>
      </c>
      <c r="C51" s="102" t="s">
        <v>4517</v>
      </c>
      <c r="D51" s="658" t="s">
        <v>262</v>
      </c>
      <c r="E51" s="658" t="s">
        <v>128</v>
      </c>
      <c r="F51" s="658" t="s">
        <v>144</v>
      </c>
      <c r="G51" s="658" t="s">
        <v>145</v>
      </c>
      <c r="H51" s="85" t="s">
        <v>10</v>
      </c>
      <c r="I51" s="106">
        <v>101.2</v>
      </c>
      <c r="J51" s="106">
        <f>VLOOKUP(A51,CENIK!$A$2:$F$191,6,FALSE)</f>
        <v>0</v>
      </c>
      <c r="K51" s="106">
        <f t="shared" si="1"/>
        <v>0</v>
      </c>
    </row>
    <row r="52" spans="1:11" ht="30" x14ac:dyDescent="0.25">
      <c r="A52" s="139">
        <v>6402</v>
      </c>
      <c r="B52" s="139">
        <v>255</v>
      </c>
      <c r="C52" s="102" t="s">
        <v>4518</v>
      </c>
      <c r="D52" s="658" t="s">
        <v>262</v>
      </c>
      <c r="E52" s="658" t="s">
        <v>128</v>
      </c>
      <c r="F52" s="658" t="s">
        <v>144</v>
      </c>
      <c r="G52" s="658" t="s">
        <v>340</v>
      </c>
      <c r="H52" s="85" t="s">
        <v>10</v>
      </c>
      <c r="I52" s="106">
        <v>101.2</v>
      </c>
      <c r="J52" s="106">
        <f>VLOOKUP(A52,CENIK!$A$2:$F$191,6,FALSE)</f>
        <v>0</v>
      </c>
      <c r="K52" s="106">
        <f t="shared" si="1"/>
        <v>0</v>
      </c>
    </row>
    <row r="53" spans="1:11" ht="60" x14ac:dyDescent="0.25">
      <c r="A53" s="139">
        <v>6405</v>
      </c>
      <c r="B53" s="139">
        <v>255</v>
      </c>
      <c r="C53" s="102" t="s">
        <v>4519</v>
      </c>
      <c r="D53" s="658" t="s">
        <v>262</v>
      </c>
      <c r="E53" s="658" t="s">
        <v>128</v>
      </c>
      <c r="F53" s="658" t="s">
        <v>144</v>
      </c>
      <c r="G53" s="658" t="s">
        <v>146</v>
      </c>
      <c r="H53" s="85" t="s">
        <v>10</v>
      </c>
      <c r="I53" s="106">
        <v>101.2</v>
      </c>
      <c r="J53" s="106">
        <f>VLOOKUP(A53,CENIK!$A$2:$F$191,6,FALSE)</f>
        <v>0</v>
      </c>
      <c r="K53" s="106">
        <f t="shared" si="1"/>
        <v>0</v>
      </c>
    </row>
    <row r="54" spans="1:11" ht="30" x14ac:dyDescent="0.25">
      <c r="A54" s="139">
        <v>6510</v>
      </c>
      <c r="B54" s="139">
        <v>255</v>
      </c>
      <c r="C54" s="102" t="s">
        <v>4520</v>
      </c>
      <c r="D54" s="658" t="s">
        <v>262</v>
      </c>
      <c r="E54" s="658" t="s">
        <v>128</v>
      </c>
      <c r="F54" s="658" t="s">
        <v>147</v>
      </c>
      <c r="G54" s="658" t="s">
        <v>149</v>
      </c>
      <c r="H54" s="85" t="s">
        <v>6</v>
      </c>
      <c r="I54" s="106">
        <v>5</v>
      </c>
      <c r="J54" s="106">
        <f>VLOOKUP(A54,CENIK!$A$2:$F$191,6,FALSE)</f>
        <v>90</v>
      </c>
      <c r="K54" s="106">
        <f t="shared" si="1"/>
        <v>450</v>
      </c>
    </row>
    <row r="55" spans="1:11" ht="60" x14ac:dyDescent="0.25">
      <c r="A55" s="139">
        <v>1201</v>
      </c>
      <c r="B55" s="139">
        <v>256</v>
      </c>
      <c r="C55" s="102" t="s">
        <v>4521</v>
      </c>
      <c r="D55" s="658" t="s">
        <v>263</v>
      </c>
      <c r="E55" s="658" t="s">
        <v>7</v>
      </c>
      <c r="F55" s="658" t="s">
        <v>8</v>
      </c>
      <c r="G55" s="658" t="s">
        <v>9</v>
      </c>
      <c r="H55" s="85" t="s">
        <v>10</v>
      </c>
      <c r="I55" s="106">
        <v>159.80000000000001</v>
      </c>
      <c r="J55" s="106">
        <f>VLOOKUP(A55,CENIK!$A$2:$F$191,6,FALSE)</f>
        <v>0</v>
      </c>
      <c r="K55" s="106">
        <f t="shared" si="1"/>
        <v>0</v>
      </c>
    </row>
    <row r="56" spans="1:11" ht="45" x14ac:dyDescent="0.25">
      <c r="A56" s="139">
        <v>1202</v>
      </c>
      <c r="B56" s="139">
        <v>256</v>
      </c>
      <c r="C56" s="102" t="s">
        <v>4522</v>
      </c>
      <c r="D56" s="658" t="s">
        <v>263</v>
      </c>
      <c r="E56" s="658" t="s">
        <v>7</v>
      </c>
      <c r="F56" s="658" t="s">
        <v>8</v>
      </c>
      <c r="G56" s="658" t="s">
        <v>11</v>
      </c>
      <c r="H56" s="85" t="s">
        <v>12</v>
      </c>
      <c r="I56" s="106">
        <v>6</v>
      </c>
      <c r="J56" s="106">
        <f>VLOOKUP(A56,CENIK!$A$2:$F$191,6,FALSE)</f>
        <v>0</v>
      </c>
      <c r="K56" s="106">
        <f t="shared" si="1"/>
        <v>0</v>
      </c>
    </row>
    <row r="57" spans="1:11" ht="75" x14ac:dyDescent="0.25">
      <c r="A57" s="139">
        <v>1207</v>
      </c>
      <c r="B57" s="139">
        <v>256</v>
      </c>
      <c r="C57" s="102" t="s">
        <v>4523</v>
      </c>
      <c r="D57" s="658" t="s">
        <v>263</v>
      </c>
      <c r="E57" s="658" t="s">
        <v>7</v>
      </c>
      <c r="F57" s="658" t="s">
        <v>8</v>
      </c>
      <c r="G57" s="658" t="s">
        <v>944</v>
      </c>
      <c r="H57" s="85" t="s">
        <v>14</v>
      </c>
      <c r="I57" s="106">
        <v>1</v>
      </c>
      <c r="J57" s="106">
        <f>VLOOKUP(A57,CENIK!$A$2:$F$191,6,FALSE)</f>
        <v>0</v>
      </c>
      <c r="K57" s="106">
        <f t="shared" ref="K57:K88" si="2">ROUND(J57*I57,2)</f>
        <v>0</v>
      </c>
    </row>
    <row r="58" spans="1:11" ht="75" x14ac:dyDescent="0.25">
      <c r="A58" s="139">
        <v>1211</v>
      </c>
      <c r="B58" s="139">
        <v>256</v>
      </c>
      <c r="C58" s="102" t="s">
        <v>4524</v>
      </c>
      <c r="D58" s="658" t="s">
        <v>263</v>
      </c>
      <c r="E58" s="658" t="s">
        <v>7</v>
      </c>
      <c r="F58" s="658" t="s">
        <v>8</v>
      </c>
      <c r="G58" s="658" t="s">
        <v>948</v>
      </c>
      <c r="H58" s="85" t="s">
        <v>14</v>
      </c>
      <c r="I58" s="106">
        <v>1</v>
      </c>
      <c r="J58" s="106">
        <f>VLOOKUP(A58,CENIK!$A$2:$F$191,6,FALSE)</f>
        <v>0</v>
      </c>
      <c r="K58" s="106">
        <f t="shared" si="2"/>
        <v>0</v>
      </c>
    </row>
    <row r="59" spans="1:11" ht="60" x14ac:dyDescent="0.25">
      <c r="A59" s="139">
        <v>1213</v>
      </c>
      <c r="B59" s="139">
        <v>256</v>
      </c>
      <c r="C59" s="102" t="s">
        <v>4525</v>
      </c>
      <c r="D59" s="658" t="s">
        <v>263</v>
      </c>
      <c r="E59" s="658" t="s">
        <v>7</v>
      </c>
      <c r="F59" s="658" t="s">
        <v>8</v>
      </c>
      <c r="G59" s="658" t="s">
        <v>950</v>
      </c>
      <c r="H59" s="85" t="s">
        <v>14</v>
      </c>
      <c r="I59" s="106">
        <v>1</v>
      </c>
      <c r="J59" s="106">
        <f>VLOOKUP(A59,CENIK!$A$2:$F$191,6,FALSE)</f>
        <v>0</v>
      </c>
      <c r="K59" s="106">
        <f t="shared" si="2"/>
        <v>0</v>
      </c>
    </row>
    <row r="60" spans="1:11" ht="45" x14ac:dyDescent="0.25">
      <c r="A60" s="139">
        <v>1301</v>
      </c>
      <c r="B60" s="139">
        <v>256</v>
      </c>
      <c r="C60" s="102" t="s">
        <v>4526</v>
      </c>
      <c r="D60" s="658" t="s">
        <v>263</v>
      </c>
      <c r="E60" s="658" t="s">
        <v>7</v>
      </c>
      <c r="F60" s="658" t="s">
        <v>16</v>
      </c>
      <c r="G60" s="658" t="s">
        <v>17</v>
      </c>
      <c r="H60" s="85" t="s">
        <v>10</v>
      </c>
      <c r="I60" s="106">
        <v>159.80000000000001</v>
      </c>
      <c r="J60" s="106">
        <f>VLOOKUP(A60,CENIK!$A$2:$F$191,6,FALSE)</f>
        <v>0</v>
      </c>
      <c r="K60" s="106">
        <f t="shared" si="2"/>
        <v>0</v>
      </c>
    </row>
    <row r="61" spans="1:11" ht="150" x14ac:dyDescent="0.25">
      <c r="A61" s="139">
        <v>1302</v>
      </c>
      <c r="B61" s="139">
        <v>256</v>
      </c>
      <c r="C61" s="102" t="s">
        <v>4527</v>
      </c>
      <c r="D61" s="658" t="s">
        <v>263</v>
      </c>
      <c r="E61" s="658" t="s">
        <v>7</v>
      </c>
      <c r="F61" s="658" t="s">
        <v>16</v>
      </c>
      <c r="G61" s="658" t="s">
        <v>952</v>
      </c>
      <c r="H61" s="85" t="s">
        <v>10</v>
      </c>
      <c r="I61" s="106">
        <v>159.80000000000001</v>
      </c>
      <c r="J61" s="106">
        <f>VLOOKUP(A61,CENIK!$A$2:$F$191,6,FALSE)</f>
        <v>0</v>
      </c>
      <c r="K61" s="106">
        <f t="shared" si="2"/>
        <v>0</v>
      </c>
    </row>
    <row r="62" spans="1:11" ht="60" x14ac:dyDescent="0.25">
      <c r="A62" s="139">
        <v>1307</v>
      </c>
      <c r="B62" s="139">
        <v>256</v>
      </c>
      <c r="C62" s="102" t="s">
        <v>4528</v>
      </c>
      <c r="D62" s="658" t="s">
        <v>263</v>
      </c>
      <c r="E62" s="658" t="s">
        <v>7</v>
      </c>
      <c r="F62" s="657" t="s">
        <v>16</v>
      </c>
      <c r="G62" s="658" t="s">
        <v>19</v>
      </c>
      <c r="H62" s="85" t="s">
        <v>6</v>
      </c>
      <c r="I62" s="106">
        <v>7</v>
      </c>
      <c r="J62" s="106">
        <f>VLOOKUP(A62,CENIK!$A$2:$F$191,6,FALSE)</f>
        <v>0</v>
      </c>
      <c r="K62" s="106">
        <f t="shared" si="2"/>
        <v>0</v>
      </c>
    </row>
    <row r="63" spans="1:11" ht="45" x14ac:dyDescent="0.25">
      <c r="A63" s="139">
        <v>1401</v>
      </c>
      <c r="B63" s="139">
        <v>256</v>
      </c>
      <c r="C63" s="102" t="s">
        <v>4529</v>
      </c>
      <c r="D63" s="658" t="s">
        <v>263</v>
      </c>
      <c r="E63" s="658" t="s">
        <v>7</v>
      </c>
      <c r="F63" s="658" t="s">
        <v>27</v>
      </c>
      <c r="G63" s="658" t="s">
        <v>955</v>
      </c>
      <c r="H63" s="85" t="s">
        <v>22</v>
      </c>
      <c r="I63" s="106">
        <v>5</v>
      </c>
      <c r="J63" s="106">
        <f>VLOOKUP(A63,CENIK!$A$2:$F$191,6,FALSE)</f>
        <v>0</v>
      </c>
      <c r="K63" s="106">
        <f t="shared" si="2"/>
        <v>0</v>
      </c>
    </row>
    <row r="64" spans="1:11" ht="45" x14ac:dyDescent="0.25">
      <c r="A64" s="139">
        <v>1402</v>
      </c>
      <c r="B64" s="139">
        <v>256</v>
      </c>
      <c r="C64" s="102" t="s">
        <v>4530</v>
      </c>
      <c r="D64" s="658" t="s">
        <v>263</v>
      </c>
      <c r="E64" s="658" t="s">
        <v>7</v>
      </c>
      <c r="F64" s="658" t="s">
        <v>27</v>
      </c>
      <c r="G64" s="658" t="s">
        <v>956</v>
      </c>
      <c r="H64" s="85" t="s">
        <v>22</v>
      </c>
      <c r="I64" s="106">
        <v>15</v>
      </c>
      <c r="J64" s="106">
        <f>VLOOKUP(A64,CENIK!$A$2:$F$191,6,FALSE)</f>
        <v>0</v>
      </c>
      <c r="K64" s="106">
        <f t="shared" si="2"/>
        <v>0</v>
      </c>
    </row>
    <row r="65" spans="1:11" ht="45" x14ac:dyDescent="0.25">
      <c r="A65" s="139">
        <v>1403</v>
      </c>
      <c r="B65" s="139">
        <v>256</v>
      </c>
      <c r="C65" s="102" t="s">
        <v>4531</v>
      </c>
      <c r="D65" s="658" t="s">
        <v>263</v>
      </c>
      <c r="E65" s="658" t="s">
        <v>7</v>
      </c>
      <c r="F65" s="658" t="s">
        <v>27</v>
      </c>
      <c r="G65" s="658" t="s">
        <v>957</v>
      </c>
      <c r="H65" s="85" t="s">
        <v>22</v>
      </c>
      <c r="I65" s="106">
        <v>5</v>
      </c>
      <c r="J65" s="106">
        <f>VLOOKUP(A65,CENIK!$A$2:$F$191,6,FALSE)</f>
        <v>0</v>
      </c>
      <c r="K65" s="106">
        <f t="shared" si="2"/>
        <v>0</v>
      </c>
    </row>
    <row r="66" spans="1:11" ht="45" x14ac:dyDescent="0.25">
      <c r="A66" s="139">
        <v>12328</v>
      </c>
      <c r="B66" s="139">
        <v>256</v>
      </c>
      <c r="C66" s="102" t="s">
        <v>4532</v>
      </c>
      <c r="D66" s="658" t="s">
        <v>263</v>
      </c>
      <c r="E66" s="658" t="s">
        <v>30</v>
      </c>
      <c r="F66" s="658" t="s">
        <v>31</v>
      </c>
      <c r="G66" s="658" t="s">
        <v>37</v>
      </c>
      <c r="H66" s="85" t="s">
        <v>10</v>
      </c>
      <c r="I66" s="106">
        <v>204</v>
      </c>
      <c r="J66" s="106">
        <f>VLOOKUP(A66,CENIK!$A$2:$F$191,6,FALSE)</f>
        <v>0</v>
      </c>
      <c r="K66" s="106">
        <f t="shared" si="2"/>
        <v>0</v>
      </c>
    </row>
    <row r="67" spans="1:11" ht="45" x14ac:dyDescent="0.25">
      <c r="A67" s="139">
        <v>22103</v>
      </c>
      <c r="B67" s="139">
        <v>256</v>
      </c>
      <c r="C67" s="102" t="s">
        <v>4533</v>
      </c>
      <c r="D67" s="658" t="s">
        <v>263</v>
      </c>
      <c r="E67" s="658" t="s">
        <v>30</v>
      </c>
      <c r="F67" s="658" t="s">
        <v>43</v>
      </c>
      <c r="G67" s="658" t="s">
        <v>48</v>
      </c>
      <c r="H67" s="85" t="s">
        <v>33</v>
      </c>
      <c r="I67" s="106">
        <v>288</v>
      </c>
      <c r="J67" s="106">
        <f>VLOOKUP(A67,CENIK!$A$2:$F$191,6,FALSE)</f>
        <v>0</v>
      </c>
      <c r="K67" s="106">
        <f t="shared" si="2"/>
        <v>0</v>
      </c>
    </row>
    <row r="68" spans="1:11" ht="75" x14ac:dyDescent="0.25">
      <c r="A68" s="139">
        <v>31302</v>
      </c>
      <c r="B68" s="139">
        <v>256</v>
      </c>
      <c r="C68" s="102" t="s">
        <v>4534</v>
      </c>
      <c r="D68" s="658" t="s">
        <v>263</v>
      </c>
      <c r="E68" s="658" t="s">
        <v>30</v>
      </c>
      <c r="F68" s="658" t="s">
        <v>43</v>
      </c>
      <c r="G68" s="658" t="s">
        <v>971</v>
      </c>
      <c r="H68" s="85" t="s">
        <v>24</v>
      </c>
      <c r="I68" s="106">
        <v>81.400000000000006</v>
      </c>
      <c r="J68" s="106">
        <f>VLOOKUP(A68,CENIK!$A$2:$F$191,6,FALSE)</f>
        <v>0</v>
      </c>
      <c r="K68" s="106">
        <f t="shared" si="2"/>
        <v>0</v>
      </c>
    </row>
    <row r="69" spans="1:11" ht="45" x14ac:dyDescent="0.25">
      <c r="A69" s="139">
        <v>3101</v>
      </c>
      <c r="B69" s="139">
        <v>256</v>
      </c>
      <c r="C69" s="102" t="s">
        <v>4535</v>
      </c>
      <c r="D69" s="658" t="s">
        <v>263</v>
      </c>
      <c r="E69" s="658" t="s">
        <v>64</v>
      </c>
      <c r="F69" s="658" t="s">
        <v>65</v>
      </c>
      <c r="G69" s="658" t="s">
        <v>977</v>
      </c>
      <c r="H69" s="85" t="s">
        <v>33</v>
      </c>
      <c r="I69" s="106">
        <v>240</v>
      </c>
      <c r="J69" s="106">
        <f>VLOOKUP(A69,CENIK!$A$2:$F$191,6,FALSE)</f>
        <v>0</v>
      </c>
      <c r="K69" s="106">
        <f t="shared" si="2"/>
        <v>0</v>
      </c>
    </row>
    <row r="70" spans="1:11" ht="45" x14ac:dyDescent="0.25">
      <c r="A70" s="139">
        <v>3104</v>
      </c>
      <c r="B70" s="139">
        <v>256</v>
      </c>
      <c r="C70" s="102" t="s">
        <v>4536</v>
      </c>
      <c r="D70" s="658" t="s">
        <v>263</v>
      </c>
      <c r="E70" s="658" t="s">
        <v>64</v>
      </c>
      <c r="F70" s="658" t="s">
        <v>65</v>
      </c>
      <c r="G70" s="658" t="s">
        <v>68</v>
      </c>
      <c r="H70" s="85" t="s">
        <v>6</v>
      </c>
      <c r="I70" s="106">
        <v>5</v>
      </c>
      <c r="J70" s="106">
        <f>VLOOKUP(A70,CENIK!$A$2:$F$191,6,FALSE)</f>
        <v>0</v>
      </c>
      <c r="K70" s="106">
        <f t="shared" si="2"/>
        <v>0</v>
      </c>
    </row>
    <row r="71" spans="1:11" ht="45" x14ac:dyDescent="0.25">
      <c r="A71" s="139">
        <v>3105</v>
      </c>
      <c r="B71" s="139">
        <v>256</v>
      </c>
      <c r="C71" s="102" t="s">
        <v>4537</v>
      </c>
      <c r="D71" s="658" t="s">
        <v>263</v>
      </c>
      <c r="E71" s="658" t="s">
        <v>64</v>
      </c>
      <c r="F71" s="658" t="s">
        <v>65</v>
      </c>
      <c r="G71" s="658" t="s">
        <v>69</v>
      </c>
      <c r="H71" s="85" t="s">
        <v>10</v>
      </c>
      <c r="I71" s="106">
        <v>10</v>
      </c>
      <c r="J71" s="106">
        <f>VLOOKUP(A71,CENIK!$A$2:$F$191,6,FALSE)</f>
        <v>0</v>
      </c>
      <c r="K71" s="106">
        <f t="shared" si="2"/>
        <v>0</v>
      </c>
    </row>
    <row r="72" spans="1:11" ht="45" x14ac:dyDescent="0.25">
      <c r="A72" s="139">
        <v>3302</v>
      </c>
      <c r="B72" s="139">
        <v>256</v>
      </c>
      <c r="C72" s="102" t="s">
        <v>4538</v>
      </c>
      <c r="D72" s="658" t="s">
        <v>263</v>
      </c>
      <c r="E72" s="658" t="s">
        <v>64</v>
      </c>
      <c r="F72" s="658" t="s">
        <v>77</v>
      </c>
      <c r="G72" s="658" t="s">
        <v>79</v>
      </c>
      <c r="H72" s="85" t="s">
        <v>10</v>
      </c>
      <c r="I72" s="106">
        <v>18</v>
      </c>
      <c r="J72" s="106">
        <f>VLOOKUP(A72,CENIK!$A$2:$F$191,6,FALSE)</f>
        <v>0</v>
      </c>
      <c r="K72" s="106">
        <f t="shared" si="2"/>
        <v>0</v>
      </c>
    </row>
    <row r="73" spans="1:11" ht="45" x14ac:dyDescent="0.25">
      <c r="A73" s="139">
        <v>4103</v>
      </c>
      <c r="B73" s="139">
        <v>256</v>
      </c>
      <c r="C73" s="102" t="s">
        <v>4539</v>
      </c>
      <c r="D73" s="658" t="s">
        <v>263</v>
      </c>
      <c r="E73" s="658" t="s">
        <v>85</v>
      </c>
      <c r="F73" s="658" t="s">
        <v>86</v>
      </c>
      <c r="G73" s="658" t="s">
        <v>87</v>
      </c>
      <c r="H73" s="85" t="s">
        <v>33</v>
      </c>
      <c r="I73" s="106">
        <v>168</v>
      </c>
      <c r="J73" s="106">
        <f>VLOOKUP(A73,CENIK!$A$2:$F$191,6,FALSE)</f>
        <v>0</v>
      </c>
      <c r="K73" s="106">
        <f t="shared" si="2"/>
        <v>0</v>
      </c>
    </row>
    <row r="74" spans="1:11" ht="60" x14ac:dyDescent="0.25">
      <c r="A74" s="139">
        <v>4107</v>
      </c>
      <c r="B74" s="139">
        <v>256</v>
      </c>
      <c r="C74" s="102" t="s">
        <v>4540</v>
      </c>
      <c r="D74" s="658" t="s">
        <v>263</v>
      </c>
      <c r="E74" s="658" t="s">
        <v>85</v>
      </c>
      <c r="F74" s="658" t="s">
        <v>86</v>
      </c>
      <c r="G74" s="658" t="s">
        <v>983</v>
      </c>
      <c r="H74" s="85" t="s">
        <v>24</v>
      </c>
      <c r="I74" s="106">
        <v>603.98</v>
      </c>
      <c r="J74" s="106">
        <f>VLOOKUP(A74,CENIK!$A$2:$F$191,6,FALSE)</f>
        <v>0</v>
      </c>
      <c r="K74" s="106">
        <f t="shared" si="2"/>
        <v>0</v>
      </c>
    </row>
    <row r="75" spans="1:11" ht="60" x14ac:dyDescent="0.25">
      <c r="A75" s="139">
        <v>4119</v>
      </c>
      <c r="B75" s="139">
        <v>256</v>
      </c>
      <c r="C75" s="102" t="s">
        <v>4541</v>
      </c>
      <c r="D75" s="658" t="s">
        <v>263</v>
      </c>
      <c r="E75" s="658" t="s">
        <v>85</v>
      </c>
      <c r="F75" s="658" t="s">
        <v>86</v>
      </c>
      <c r="G75" s="658" t="s">
        <v>96</v>
      </c>
      <c r="H75" s="85" t="s">
        <v>24</v>
      </c>
      <c r="I75" s="106">
        <v>261.85000000000002</v>
      </c>
      <c r="J75" s="106">
        <f>VLOOKUP(A75,CENIK!$A$2:$F$191,6,FALSE)</f>
        <v>0</v>
      </c>
      <c r="K75" s="106">
        <f t="shared" si="2"/>
        <v>0</v>
      </c>
    </row>
    <row r="76" spans="1:11" ht="45" x14ac:dyDescent="0.25">
      <c r="A76" s="139">
        <v>4201</v>
      </c>
      <c r="B76" s="139">
        <v>256</v>
      </c>
      <c r="C76" s="102" t="s">
        <v>4542</v>
      </c>
      <c r="D76" s="658" t="s">
        <v>263</v>
      </c>
      <c r="E76" s="658" t="s">
        <v>85</v>
      </c>
      <c r="F76" s="658" t="s">
        <v>98</v>
      </c>
      <c r="G76" s="658" t="s">
        <v>99</v>
      </c>
      <c r="H76" s="85" t="s">
        <v>33</v>
      </c>
      <c r="I76" s="106">
        <v>511.3</v>
      </c>
      <c r="J76" s="106">
        <f>VLOOKUP(A76,CENIK!$A$2:$F$191,6,FALSE)</f>
        <v>0</v>
      </c>
      <c r="K76" s="106">
        <f t="shared" si="2"/>
        <v>0</v>
      </c>
    </row>
    <row r="77" spans="1:11" ht="45" x14ac:dyDescent="0.25">
      <c r="A77" s="139">
        <v>4202</v>
      </c>
      <c r="B77" s="139">
        <v>256</v>
      </c>
      <c r="C77" s="102" t="s">
        <v>4543</v>
      </c>
      <c r="D77" s="658" t="s">
        <v>263</v>
      </c>
      <c r="E77" s="658" t="s">
        <v>85</v>
      </c>
      <c r="F77" s="658" t="s">
        <v>98</v>
      </c>
      <c r="G77" s="658" t="s">
        <v>100</v>
      </c>
      <c r="H77" s="85" t="s">
        <v>33</v>
      </c>
      <c r="I77" s="106">
        <v>511.3</v>
      </c>
      <c r="J77" s="106">
        <f>VLOOKUP(A77,CENIK!$A$2:$F$191,6,FALSE)</f>
        <v>0</v>
      </c>
      <c r="K77" s="106">
        <f t="shared" si="2"/>
        <v>0</v>
      </c>
    </row>
    <row r="78" spans="1:11" ht="75" x14ac:dyDescent="0.25">
      <c r="A78" s="139">
        <v>4203</v>
      </c>
      <c r="B78" s="139">
        <v>256</v>
      </c>
      <c r="C78" s="102" t="s">
        <v>4544</v>
      </c>
      <c r="D78" s="658" t="s">
        <v>263</v>
      </c>
      <c r="E78" s="658" t="s">
        <v>85</v>
      </c>
      <c r="F78" s="658" t="s">
        <v>98</v>
      </c>
      <c r="G78" s="658" t="s">
        <v>101</v>
      </c>
      <c r="H78" s="85" t="s">
        <v>24</v>
      </c>
      <c r="I78" s="106">
        <v>13.74</v>
      </c>
      <c r="J78" s="106">
        <f>VLOOKUP(A78,CENIK!$A$2:$F$191,6,FALSE)</f>
        <v>0</v>
      </c>
      <c r="K78" s="106">
        <f t="shared" si="2"/>
        <v>0</v>
      </c>
    </row>
    <row r="79" spans="1:11" ht="60" x14ac:dyDescent="0.25">
      <c r="A79" s="139">
        <v>4204</v>
      </c>
      <c r="B79" s="139">
        <v>256</v>
      </c>
      <c r="C79" s="102" t="s">
        <v>4545</v>
      </c>
      <c r="D79" s="658" t="s">
        <v>263</v>
      </c>
      <c r="E79" s="658" t="s">
        <v>85</v>
      </c>
      <c r="F79" s="658" t="s">
        <v>98</v>
      </c>
      <c r="G79" s="658" t="s">
        <v>102</v>
      </c>
      <c r="H79" s="85" t="s">
        <v>24</v>
      </c>
      <c r="I79" s="106">
        <v>100.67</v>
      </c>
      <c r="J79" s="106">
        <f>VLOOKUP(A79,CENIK!$A$2:$F$191,6,FALSE)</f>
        <v>0</v>
      </c>
      <c r="K79" s="106">
        <f t="shared" si="2"/>
        <v>0</v>
      </c>
    </row>
    <row r="80" spans="1:11" ht="60" x14ac:dyDescent="0.25">
      <c r="A80" s="139">
        <v>4207</v>
      </c>
      <c r="B80" s="139">
        <v>256</v>
      </c>
      <c r="C80" s="102" t="s">
        <v>4546</v>
      </c>
      <c r="D80" s="658" t="s">
        <v>263</v>
      </c>
      <c r="E80" s="658" t="s">
        <v>85</v>
      </c>
      <c r="F80" s="658" t="s">
        <v>98</v>
      </c>
      <c r="G80" s="658" t="s">
        <v>990</v>
      </c>
      <c r="H80" s="85" t="s">
        <v>24</v>
      </c>
      <c r="I80" s="106">
        <v>342.13</v>
      </c>
      <c r="J80" s="106">
        <f>VLOOKUP(A80,CENIK!$A$2:$F$191,6,FALSE)</f>
        <v>0</v>
      </c>
      <c r="K80" s="106">
        <f t="shared" si="2"/>
        <v>0</v>
      </c>
    </row>
    <row r="81" spans="1:11" ht="135" x14ac:dyDescent="0.25">
      <c r="A81" s="139">
        <v>6101</v>
      </c>
      <c r="B81" s="139">
        <v>256</v>
      </c>
      <c r="C81" s="102" t="s">
        <v>4547</v>
      </c>
      <c r="D81" s="658" t="s">
        <v>263</v>
      </c>
      <c r="E81" s="658" t="s">
        <v>128</v>
      </c>
      <c r="F81" s="658" t="s">
        <v>129</v>
      </c>
      <c r="G81" s="658" t="s">
        <v>6304</v>
      </c>
      <c r="H81" s="85" t="s">
        <v>10</v>
      </c>
      <c r="I81" s="106">
        <v>159.80000000000001</v>
      </c>
      <c r="J81" s="106">
        <f>VLOOKUP(A81,CENIK!$A$2:$F$191,6,FALSE)</f>
        <v>0</v>
      </c>
      <c r="K81" s="106">
        <f t="shared" si="2"/>
        <v>0</v>
      </c>
    </row>
    <row r="82" spans="1:11" ht="120" x14ac:dyDescent="0.25">
      <c r="A82" s="139">
        <v>6202</v>
      </c>
      <c r="B82" s="139">
        <v>256</v>
      </c>
      <c r="C82" s="102" t="s">
        <v>4548</v>
      </c>
      <c r="D82" s="658" t="s">
        <v>263</v>
      </c>
      <c r="E82" s="658" t="s">
        <v>128</v>
      </c>
      <c r="F82" s="658" t="s">
        <v>132</v>
      </c>
      <c r="G82" s="658" t="s">
        <v>991</v>
      </c>
      <c r="H82" s="85" t="s">
        <v>6</v>
      </c>
      <c r="I82" s="106">
        <v>5</v>
      </c>
      <c r="J82" s="106">
        <f>VLOOKUP(A82,CENIK!$A$2:$F$191,6,FALSE)</f>
        <v>0</v>
      </c>
      <c r="K82" s="106">
        <f t="shared" si="2"/>
        <v>0</v>
      </c>
    </row>
    <row r="83" spans="1:11" ht="120" x14ac:dyDescent="0.25">
      <c r="A83" s="139">
        <v>6204</v>
      </c>
      <c r="B83" s="139">
        <v>256</v>
      </c>
      <c r="C83" s="102" t="s">
        <v>4549</v>
      </c>
      <c r="D83" s="658" t="s">
        <v>263</v>
      </c>
      <c r="E83" s="658" t="s">
        <v>128</v>
      </c>
      <c r="F83" s="658" t="s">
        <v>132</v>
      </c>
      <c r="G83" s="658" t="s">
        <v>993</v>
      </c>
      <c r="H83" s="85" t="s">
        <v>6</v>
      </c>
      <c r="I83" s="106">
        <v>1</v>
      </c>
      <c r="J83" s="106">
        <f>VLOOKUP(A83,CENIK!$A$2:$F$191,6,FALSE)</f>
        <v>0</v>
      </c>
      <c r="K83" s="106">
        <f t="shared" si="2"/>
        <v>0</v>
      </c>
    </row>
    <row r="84" spans="1:11" ht="120" x14ac:dyDescent="0.25">
      <c r="A84" s="139">
        <v>6253</v>
      </c>
      <c r="B84" s="139">
        <v>256</v>
      </c>
      <c r="C84" s="102" t="s">
        <v>4550</v>
      </c>
      <c r="D84" s="658" t="s">
        <v>263</v>
      </c>
      <c r="E84" s="658" t="s">
        <v>128</v>
      </c>
      <c r="F84" s="658" t="s">
        <v>132</v>
      </c>
      <c r="G84" s="658" t="s">
        <v>1004</v>
      </c>
      <c r="H84" s="85" t="s">
        <v>6</v>
      </c>
      <c r="I84" s="106">
        <v>6</v>
      </c>
      <c r="J84" s="106">
        <f>VLOOKUP(A84,CENIK!$A$2:$F$191,6,FALSE)</f>
        <v>0</v>
      </c>
      <c r="K84" s="106">
        <f t="shared" si="2"/>
        <v>0</v>
      </c>
    </row>
    <row r="85" spans="1:11" ht="345" x14ac:dyDescent="0.25">
      <c r="A85" s="139">
        <v>6301</v>
      </c>
      <c r="B85" s="139">
        <v>256</v>
      </c>
      <c r="C85" s="102" t="s">
        <v>4551</v>
      </c>
      <c r="D85" s="658" t="s">
        <v>263</v>
      </c>
      <c r="E85" s="658" t="s">
        <v>128</v>
      </c>
      <c r="F85" s="658" t="s">
        <v>140</v>
      </c>
      <c r="G85" s="658" t="s">
        <v>1005</v>
      </c>
      <c r="H85" s="85" t="s">
        <v>6</v>
      </c>
      <c r="I85" s="106">
        <v>2</v>
      </c>
      <c r="J85" s="106">
        <f>VLOOKUP(A85,CENIK!$A$2:$F$191,6,FALSE)</f>
        <v>0</v>
      </c>
      <c r="K85" s="106">
        <f t="shared" si="2"/>
        <v>0</v>
      </c>
    </row>
    <row r="86" spans="1:11" ht="45" x14ac:dyDescent="0.25">
      <c r="A86" s="139">
        <v>6401</v>
      </c>
      <c r="B86" s="139">
        <v>256</v>
      </c>
      <c r="C86" s="102" t="s">
        <v>4552</v>
      </c>
      <c r="D86" s="658" t="s">
        <v>263</v>
      </c>
      <c r="E86" s="658" t="s">
        <v>128</v>
      </c>
      <c r="F86" s="658" t="s">
        <v>144</v>
      </c>
      <c r="G86" s="658" t="s">
        <v>145</v>
      </c>
      <c r="H86" s="85" t="s">
        <v>10</v>
      </c>
      <c r="I86" s="106">
        <v>159.80000000000001</v>
      </c>
      <c r="J86" s="106">
        <f>VLOOKUP(A86,CENIK!$A$2:$F$191,6,FALSE)</f>
        <v>0</v>
      </c>
      <c r="K86" s="106">
        <f t="shared" si="2"/>
        <v>0</v>
      </c>
    </row>
    <row r="87" spans="1:11" ht="45" x14ac:dyDescent="0.25">
      <c r="A87" s="139">
        <v>6402</v>
      </c>
      <c r="B87" s="139">
        <v>256</v>
      </c>
      <c r="C87" s="102" t="s">
        <v>4553</v>
      </c>
      <c r="D87" s="658" t="s">
        <v>263</v>
      </c>
      <c r="E87" s="658" t="s">
        <v>128</v>
      </c>
      <c r="F87" s="658" t="s">
        <v>144</v>
      </c>
      <c r="G87" s="658" t="s">
        <v>340</v>
      </c>
      <c r="H87" s="85" t="s">
        <v>10</v>
      </c>
      <c r="I87" s="106">
        <v>159.80000000000001</v>
      </c>
      <c r="J87" s="106">
        <f>VLOOKUP(A87,CENIK!$A$2:$F$191,6,FALSE)</f>
        <v>0</v>
      </c>
      <c r="K87" s="106">
        <f t="shared" si="2"/>
        <v>0</v>
      </c>
    </row>
    <row r="88" spans="1:11" ht="60" x14ac:dyDescent="0.25">
      <c r="A88" s="139">
        <v>6405</v>
      </c>
      <c r="B88" s="139">
        <v>256</v>
      </c>
      <c r="C88" s="102" t="s">
        <v>4554</v>
      </c>
      <c r="D88" s="658" t="s">
        <v>263</v>
      </c>
      <c r="E88" s="658" t="s">
        <v>128</v>
      </c>
      <c r="F88" s="658" t="s">
        <v>144</v>
      </c>
      <c r="G88" s="658" t="s">
        <v>146</v>
      </c>
      <c r="H88" s="85" t="s">
        <v>10</v>
      </c>
      <c r="I88" s="106">
        <v>159.80000000000001</v>
      </c>
      <c r="J88" s="106">
        <f>VLOOKUP(A88,CENIK!$A$2:$F$191,6,FALSE)</f>
        <v>0</v>
      </c>
      <c r="K88" s="106">
        <f t="shared" si="2"/>
        <v>0</v>
      </c>
    </row>
    <row r="89" spans="1:11" ht="45" x14ac:dyDescent="0.25">
      <c r="A89" s="139">
        <v>6501</v>
      </c>
      <c r="B89" s="139">
        <v>256</v>
      </c>
      <c r="C89" s="102" t="s">
        <v>4555</v>
      </c>
      <c r="D89" s="658" t="s">
        <v>263</v>
      </c>
      <c r="E89" s="658" t="s">
        <v>128</v>
      </c>
      <c r="F89" s="658" t="s">
        <v>147</v>
      </c>
      <c r="G89" s="658" t="s">
        <v>1007</v>
      </c>
      <c r="H89" s="85" t="s">
        <v>6</v>
      </c>
      <c r="I89" s="106">
        <v>3</v>
      </c>
      <c r="J89" s="106">
        <f>VLOOKUP(A89,CENIK!$A$2:$F$191,6,FALSE)</f>
        <v>0</v>
      </c>
      <c r="K89" s="106">
        <f t="shared" ref="K89:K93" si="3">ROUND(J89*I89,2)</f>
        <v>0</v>
      </c>
    </row>
    <row r="90" spans="1:11" ht="45" x14ac:dyDescent="0.25">
      <c r="A90" s="139">
        <v>6504</v>
      </c>
      <c r="B90" s="139">
        <v>256</v>
      </c>
      <c r="C90" s="102" t="s">
        <v>4556</v>
      </c>
      <c r="D90" s="658" t="s">
        <v>263</v>
      </c>
      <c r="E90" s="658" t="s">
        <v>128</v>
      </c>
      <c r="F90" s="658" t="s">
        <v>147</v>
      </c>
      <c r="G90" s="658" t="s">
        <v>1010</v>
      </c>
      <c r="H90" s="85" t="s">
        <v>6</v>
      </c>
      <c r="I90" s="106">
        <v>1</v>
      </c>
      <c r="J90" s="106">
        <f>VLOOKUP(A90,CENIK!$A$2:$F$191,6,FALSE)</f>
        <v>0</v>
      </c>
      <c r="K90" s="106">
        <f t="shared" si="3"/>
        <v>0</v>
      </c>
    </row>
    <row r="91" spans="1:11" ht="45" x14ac:dyDescent="0.25">
      <c r="A91" s="139">
        <v>6505</v>
      </c>
      <c r="B91" s="139">
        <v>256</v>
      </c>
      <c r="C91" s="102" t="s">
        <v>4557</v>
      </c>
      <c r="D91" s="658" t="s">
        <v>263</v>
      </c>
      <c r="E91" s="658" t="s">
        <v>128</v>
      </c>
      <c r="F91" s="658" t="s">
        <v>147</v>
      </c>
      <c r="G91" s="658" t="s">
        <v>1011</v>
      </c>
      <c r="H91" s="85" t="s">
        <v>6</v>
      </c>
      <c r="I91" s="106">
        <v>2</v>
      </c>
      <c r="J91" s="106">
        <f>VLOOKUP(A91,CENIK!$A$2:$F$191,6,FALSE)</f>
        <v>0</v>
      </c>
      <c r="K91" s="106">
        <f t="shared" si="3"/>
        <v>0</v>
      </c>
    </row>
    <row r="92" spans="1:11" ht="45" x14ac:dyDescent="0.25">
      <c r="A92" s="139">
        <v>6507</v>
      </c>
      <c r="B92" s="139">
        <v>256</v>
      </c>
      <c r="C92" s="102" t="s">
        <v>4558</v>
      </c>
      <c r="D92" s="658" t="s">
        <v>263</v>
      </c>
      <c r="E92" s="658" t="s">
        <v>128</v>
      </c>
      <c r="F92" s="658" t="s">
        <v>147</v>
      </c>
      <c r="G92" s="658" t="s">
        <v>1013</v>
      </c>
      <c r="H92" s="85" t="s">
        <v>6</v>
      </c>
      <c r="I92" s="106">
        <v>1</v>
      </c>
      <c r="J92" s="106">
        <f>VLOOKUP(A92,CENIK!$A$2:$F$191,6,FALSE)</f>
        <v>0</v>
      </c>
      <c r="K92" s="106">
        <f t="shared" si="3"/>
        <v>0</v>
      </c>
    </row>
    <row r="93" spans="1:11" ht="45" x14ac:dyDescent="0.25">
      <c r="A93" s="139">
        <v>6510</v>
      </c>
      <c r="B93" s="139">
        <v>256</v>
      </c>
      <c r="C93" s="102" t="s">
        <v>4559</v>
      </c>
      <c r="D93" s="658" t="s">
        <v>263</v>
      </c>
      <c r="E93" s="658" t="s">
        <v>128</v>
      </c>
      <c r="F93" s="658" t="s">
        <v>147</v>
      </c>
      <c r="G93" s="658" t="s">
        <v>149</v>
      </c>
      <c r="H93" s="85" t="s">
        <v>6</v>
      </c>
      <c r="I93" s="106">
        <v>3</v>
      </c>
      <c r="J93" s="106">
        <f>VLOOKUP(A93,CENIK!$A$2:$F$191,6,FALSE)</f>
        <v>90</v>
      </c>
      <c r="K93" s="106">
        <f t="shared" si="3"/>
        <v>270</v>
      </c>
    </row>
  </sheetData>
  <sheetProtection algorithmName="SHA-512" hashValue="ISHbXUACD4EKyp1ZUKHFv8vtcCECz7/tT3f+zRxQZ561d4YF4r94l+0vcMYkgYuD8Nyy2IyJFtNHiIJES2rOGw==" saltValue="KAd2SjOkw/G1a4JeZxRSqw=="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83"/>
  <sheetViews>
    <sheetView topLeftCell="C1" zoomScale="85" zoomScaleNormal="85" workbookViewId="0">
      <selection activeCell="G85" sqref="G8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29</v>
      </c>
      <c r="G2" s="13" t="s">
        <v>314</v>
      </c>
      <c r="H2" s="14"/>
      <c r="I2" s="41"/>
      <c r="J2" s="41"/>
      <c r="K2" s="52"/>
    </row>
    <row r="4" spans="1:16" ht="26.25" x14ac:dyDescent="0.25">
      <c r="G4" s="16" t="s">
        <v>174</v>
      </c>
      <c r="J4" s="42"/>
      <c r="K4" s="42"/>
    </row>
    <row r="5" spans="1:16" x14ac:dyDescent="0.25">
      <c r="E5" s="17"/>
      <c r="F5" s="17"/>
    </row>
    <row r="6" spans="1:16" ht="18.75" x14ac:dyDescent="0.3">
      <c r="E6" s="18"/>
      <c r="F6" s="1116" t="s">
        <v>324</v>
      </c>
      <c r="G6" s="19" t="s">
        <v>175</v>
      </c>
      <c r="H6" s="20"/>
      <c r="I6" s="45"/>
      <c r="J6" s="45"/>
      <c r="K6" s="44" t="s">
        <v>151</v>
      </c>
    </row>
    <row r="7" spans="1:16" ht="18.75" x14ac:dyDescent="0.3">
      <c r="B7" s="129" t="s">
        <v>176</v>
      </c>
      <c r="C7" s="64"/>
      <c r="E7" s="18"/>
      <c r="F7" s="1117"/>
      <c r="G7" s="21" t="s">
        <v>177</v>
      </c>
      <c r="H7" s="22"/>
      <c r="I7" s="46"/>
      <c r="J7" s="46"/>
      <c r="K7" s="23">
        <f>SUM(K13:K19)</f>
        <v>0</v>
      </c>
    </row>
    <row r="8" spans="1:16" ht="18.75" x14ac:dyDescent="0.3">
      <c r="B8" s="130">
        <v>50</v>
      </c>
      <c r="C8" s="56"/>
      <c r="E8" s="18"/>
      <c r="F8" s="101">
        <v>50</v>
      </c>
      <c r="G8" s="24" t="s">
        <v>264</v>
      </c>
      <c r="H8" s="25"/>
      <c r="I8" s="47"/>
      <c r="J8" s="47"/>
      <c r="K8" s="26">
        <f>SUMIF($B$24:$B$82,B8,$K$24:$K$82)</f>
        <v>0</v>
      </c>
      <c r="M8" s="39"/>
      <c r="N8" s="39"/>
      <c r="O8" s="40"/>
      <c r="P8" s="40"/>
    </row>
    <row r="9" spans="1:16" ht="18.75" x14ac:dyDescent="0.3">
      <c r="B9" s="131" t="s">
        <v>330</v>
      </c>
      <c r="C9" s="29"/>
      <c r="F9" s="101" t="s">
        <v>4631</v>
      </c>
      <c r="G9" s="30" t="s">
        <v>188</v>
      </c>
      <c r="H9" s="25"/>
      <c r="I9" s="47"/>
      <c r="J9" s="47"/>
      <c r="K9" s="26">
        <f>(SUM(K8:K8)*0.002)</f>
        <v>0</v>
      </c>
    </row>
    <row r="10" spans="1:16" ht="18.75" x14ac:dyDescent="0.3">
      <c r="F10" s="72"/>
      <c r="G10" s="31"/>
      <c r="H10" s="20"/>
      <c r="I10" s="32" t="s">
        <v>172</v>
      </c>
      <c r="J10" s="32"/>
      <c r="K10" s="32">
        <f>SUM(K7:K9)</f>
        <v>0</v>
      </c>
    </row>
    <row r="11" spans="1:16" ht="26.25" x14ac:dyDescent="0.25">
      <c r="D11" s="33" t="s">
        <v>177</v>
      </c>
    </row>
    <row r="12" spans="1:16" ht="30" x14ac:dyDescent="0.25">
      <c r="A12" s="132" t="s">
        <v>329</v>
      </c>
      <c r="B12" s="133"/>
      <c r="C12" s="656" t="s">
        <v>326</v>
      </c>
      <c r="D12" s="1107" t="s">
        <v>189</v>
      </c>
      <c r="E12" s="1108"/>
      <c r="F12" s="1" t="s">
        <v>190</v>
      </c>
      <c r="G12" s="1" t="s">
        <v>3</v>
      </c>
      <c r="H12" s="2" t="s">
        <v>4</v>
      </c>
      <c r="I12" s="48" t="s">
        <v>191</v>
      </c>
      <c r="J12" s="49" t="s">
        <v>192</v>
      </c>
      <c r="K12" s="120" t="s">
        <v>4568</v>
      </c>
    </row>
    <row r="13" spans="1:16" ht="120" x14ac:dyDescent="0.25">
      <c r="A13" s="128">
        <v>1101</v>
      </c>
      <c r="B13" s="134"/>
      <c r="C13" s="102" t="s">
        <v>4632</v>
      </c>
      <c r="D13" s="1109" t="s">
        <v>5</v>
      </c>
      <c r="E13" s="1110"/>
      <c r="F13" s="1115" t="s">
        <v>193</v>
      </c>
      <c r="G13" s="58" t="s">
        <v>194</v>
      </c>
      <c r="H13" s="55" t="s">
        <v>14</v>
      </c>
      <c r="I13" s="54">
        <v>1</v>
      </c>
      <c r="J13" s="661"/>
      <c r="K13" s="121">
        <f t="shared" ref="K13:K19" si="0">ROUND(J13*I13,2)</f>
        <v>0</v>
      </c>
    </row>
    <row r="14" spans="1:16" ht="30" x14ac:dyDescent="0.25">
      <c r="A14" s="128">
        <v>1102</v>
      </c>
      <c r="B14" s="134"/>
      <c r="C14" s="102" t="s">
        <v>4633</v>
      </c>
      <c r="D14" s="1111"/>
      <c r="E14" s="1112"/>
      <c r="F14" s="1115"/>
      <c r="G14" s="58" t="s">
        <v>195</v>
      </c>
      <c r="H14" s="55" t="s">
        <v>14</v>
      </c>
      <c r="I14" s="54">
        <v>1</v>
      </c>
      <c r="J14" s="661"/>
      <c r="K14" s="121">
        <f t="shared" si="0"/>
        <v>0</v>
      </c>
    </row>
    <row r="15" spans="1:16" ht="75" x14ac:dyDescent="0.25">
      <c r="A15" s="128">
        <v>1103</v>
      </c>
      <c r="B15" s="134"/>
      <c r="C15" s="102" t="s">
        <v>4634</v>
      </c>
      <c r="D15" s="1111"/>
      <c r="E15" s="1112"/>
      <c r="F15" s="1115"/>
      <c r="G15" s="58" t="s">
        <v>196</v>
      </c>
      <c r="H15" s="55" t="s">
        <v>14</v>
      </c>
      <c r="I15" s="54">
        <v>1</v>
      </c>
      <c r="J15" s="661"/>
      <c r="K15" s="121">
        <f t="shared" si="0"/>
        <v>0</v>
      </c>
    </row>
    <row r="16" spans="1:16" ht="45" x14ac:dyDescent="0.25">
      <c r="A16" s="128">
        <v>1104</v>
      </c>
      <c r="B16" s="134"/>
      <c r="C16" s="102" t="s">
        <v>4635</v>
      </c>
      <c r="D16" s="1111"/>
      <c r="E16" s="1112"/>
      <c r="F16" s="1115"/>
      <c r="G16" s="58" t="s">
        <v>197</v>
      </c>
      <c r="H16" s="55" t="s">
        <v>14</v>
      </c>
      <c r="I16" s="54">
        <v>1</v>
      </c>
      <c r="J16" s="661"/>
      <c r="K16" s="121">
        <f t="shared" si="0"/>
        <v>0</v>
      </c>
    </row>
    <row r="17" spans="1:11" ht="45" x14ac:dyDescent="0.25">
      <c r="A17" s="128">
        <v>1105</v>
      </c>
      <c r="B17" s="134"/>
      <c r="C17" s="102" t="s">
        <v>4636</v>
      </c>
      <c r="D17" s="1111"/>
      <c r="E17" s="1112"/>
      <c r="F17" s="1115"/>
      <c r="G17" s="58" t="s">
        <v>198</v>
      </c>
      <c r="H17" s="55" t="s">
        <v>14</v>
      </c>
      <c r="I17" s="54">
        <v>1</v>
      </c>
      <c r="J17" s="661"/>
      <c r="K17" s="121">
        <f t="shared" si="0"/>
        <v>0</v>
      </c>
    </row>
    <row r="18" spans="1:11" ht="105" x14ac:dyDescent="0.25">
      <c r="A18" s="128">
        <v>1106</v>
      </c>
      <c r="B18" s="134"/>
      <c r="C18" s="102" t="s">
        <v>4637</v>
      </c>
      <c r="D18" s="1111"/>
      <c r="E18" s="1112"/>
      <c r="F18" s="1115"/>
      <c r="G18" s="58" t="s">
        <v>199</v>
      </c>
      <c r="H18" s="55" t="s">
        <v>10</v>
      </c>
      <c r="I18" s="54">
        <v>292.39999999999998</v>
      </c>
      <c r="J18" s="661"/>
      <c r="K18" s="121">
        <f t="shared" si="0"/>
        <v>0</v>
      </c>
    </row>
    <row r="19" spans="1:11" ht="30" x14ac:dyDescent="0.25">
      <c r="A19" s="135">
        <v>201</v>
      </c>
      <c r="B19" s="136" t="s">
        <v>328</v>
      </c>
      <c r="C19" s="102" t="s">
        <v>4638</v>
      </c>
      <c r="D19" s="1113"/>
      <c r="E19" s="1114"/>
      <c r="F19" s="3" t="s">
        <v>338</v>
      </c>
      <c r="G19" s="3" t="s">
        <v>339</v>
      </c>
      <c r="H19" s="4" t="s">
        <v>6</v>
      </c>
      <c r="I19" s="50">
        <v>1</v>
      </c>
      <c r="J19" s="50">
        <f>VLOOKUP(A19,CENIK!$A$2:$F$191,6,FALSE)</f>
        <v>0</v>
      </c>
      <c r="K19" s="121">
        <f t="shared" si="0"/>
        <v>0</v>
      </c>
    </row>
    <row r="20" spans="1:11" x14ac:dyDescent="0.25">
      <c r="B20" s="137"/>
      <c r="C20" s="34"/>
      <c r="D20" s="35"/>
      <c r="E20" s="35"/>
      <c r="F20" s="35"/>
      <c r="G20" s="35"/>
      <c r="H20" s="36"/>
      <c r="I20" s="51"/>
      <c r="J20" s="51"/>
      <c r="K20" s="51"/>
    </row>
    <row r="21" spans="1:11" x14ac:dyDescent="0.25">
      <c r="B21" s="137"/>
      <c r="C21" s="34"/>
      <c r="D21" s="35"/>
      <c r="E21" s="35"/>
      <c r="F21" s="35"/>
      <c r="G21" s="35"/>
      <c r="H21" s="36"/>
      <c r="I21" s="51"/>
      <c r="J21" s="51"/>
      <c r="K21" s="51"/>
    </row>
    <row r="22" spans="1:11" ht="26.25" x14ac:dyDescent="0.25">
      <c r="A22" s="128" t="s">
        <v>329</v>
      </c>
      <c r="B22" s="138"/>
      <c r="C22" s="37"/>
      <c r="D22" s="33" t="s">
        <v>200</v>
      </c>
      <c r="E22" s="38"/>
      <c r="F22" s="38"/>
      <c r="G22" s="35"/>
      <c r="H22" s="36"/>
      <c r="I22" s="51"/>
      <c r="J22" s="51"/>
      <c r="K22" s="51"/>
    </row>
    <row r="23" spans="1:11" ht="30" x14ac:dyDescent="0.25">
      <c r="A23" s="139" t="s">
        <v>0</v>
      </c>
      <c r="B23" s="134" t="s">
        <v>176</v>
      </c>
      <c r="C23" s="70" t="s">
        <v>325</v>
      </c>
      <c r="D23" s="1" t="s">
        <v>201</v>
      </c>
      <c r="E23" s="1" t="s">
        <v>189</v>
      </c>
      <c r="F23" s="1" t="s">
        <v>190</v>
      </c>
      <c r="G23" s="1" t="s">
        <v>3</v>
      </c>
      <c r="H23" s="2" t="s">
        <v>4</v>
      </c>
      <c r="I23" s="48" t="s">
        <v>191</v>
      </c>
      <c r="J23" s="49" t="s">
        <v>192</v>
      </c>
      <c r="K23" s="53" t="s">
        <v>4568</v>
      </c>
    </row>
    <row r="24" spans="1:11" ht="60" x14ac:dyDescent="0.25">
      <c r="A24" s="139">
        <v>1201</v>
      </c>
      <c r="B24" s="139">
        <v>50</v>
      </c>
      <c r="C24" s="102" t="s">
        <v>4572</v>
      </c>
      <c r="D24" s="658" t="s">
        <v>264</v>
      </c>
      <c r="E24" s="658" t="s">
        <v>7</v>
      </c>
      <c r="F24" s="658" t="s">
        <v>8</v>
      </c>
      <c r="G24" s="658" t="s">
        <v>9</v>
      </c>
      <c r="H24" s="85" t="s">
        <v>10</v>
      </c>
      <c r="I24" s="106">
        <v>292.39999999999998</v>
      </c>
      <c r="J24" s="106">
        <f>VLOOKUP(A24,CENIK!$A$2:$F$191,6,FALSE)</f>
        <v>0</v>
      </c>
      <c r="K24" s="106">
        <f t="shared" ref="K24:K55" si="1">ROUND(J24*I24,2)</f>
        <v>0</v>
      </c>
    </row>
    <row r="25" spans="1:11" ht="45" x14ac:dyDescent="0.25">
      <c r="A25" s="139">
        <v>1202</v>
      </c>
      <c r="B25" s="139">
        <v>50</v>
      </c>
      <c r="C25" s="102" t="s">
        <v>4573</v>
      </c>
      <c r="D25" s="658" t="s">
        <v>264</v>
      </c>
      <c r="E25" s="658" t="s">
        <v>7</v>
      </c>
      <c r="F25" s="658" t="s">
        <v>8</v>
      </c>
      <c r="G25" s="658" t="s">
        <v>11</v>
      </c>
      <c r="H25" s="85" t="s">
        <v>12</v>
      </c>
      <c r="I25" s="106">
        <v>8</v>
      </c>
      <c r="J25" s="106">
        <f>VLOOKUP(A25,CENIK!$A$2:$F$191,6,FALSE)</f>
        <v>0</v>
      </c>
      <c r="K25" s="106">
        <f t="shared" si="1"/>
        <v>0</v>
      </c>
    </row>
    <row r="26" spans="1:11" ht="60" x14ac:dyDescent="0.25">
      <c r="A26" s="139">
        <v>1205</v>
      </c>
      <c r="B26" s="139">
        <v>50</v>
      </c>
      <c r="C26" s="102" t="s">
        <v>4574</v>
      </c>
      <c r="D26" s="658" t="s">
        <v>264</v>
      </c>
      <c r="E26" s="658" t="s">
        <v>7</v>
      </c>
      <c r="F26" s="658" t="s">
        <v>8</v>
      </c>
      <c r="G26" s="658" t="s">
        <v>942</v>
      </c>
      <c r="H26" s="85" t="s">
        <v>14</v>
      </c>
      <c r="I26" s="106">
        <v>1</v>
      </c>
      <c r="J26" s="106">
        <f>VLOOKUP(A26,CENIK!$A$2:$F$191,6,FALSE)</f>
        <v>0</v>
      </c>
      <c r="K26" s="106">
        <f t="shared" si="1"/>
        <v>0</v>
      </c>
    </row>
    <row r="27" spans="1:11" ht="60" x14ac:dyDescent="0.25">
      <c r="A27" s="139">
        <v>1206</v>
      </c>
      <c r="B27" s="139">
        <v>50</v>
      </c>
      <c r="C27" s="102" t="s">
        <v>4575</v>
      </c>
      <c r="D27" s="658" t="s">
        <v>264</v>
      </c>
      <c r="E27" s="658" t="s">
        <v>7</v>
      </c>
      <c r="F27" s="658" t="s">
        <v>8</v>
      </c>
      <c r="G27" s="658" t="s">
        <v>943</v>
      </c>
      <c r="H27" s="85" t="s">
        <v>14</v>
      </c>
      <c r="I27" s="106">
        <v>1</v>
      </c>
      <c r="J27" s="106">
        <f>VLOOKUP(A27,CENIK!$A$2:$F$191,6,FALSE)</f>
        <v>0</v>
      </c>
      <c r="K27" s="106">
        <f t="shared" si="1"/>
        <v>0</v>
      </c>
    </row>
    <row r="28" spans="1:11" ht="75" x14ac:dyDescent="0.25">
      <c r="A28" s="139">
        <v>1207</v>
      </c>
      <c r="B28" s="139">
        <v>50</v>
      </c>
      <c r="C28" s="102" t="s">
        <v>4576</v>
      </c>
      <c r="D28" s="658" t="s">
        <v>264</v>
      </c>
      <c r="E28" s="658" t="s">
        <v>7</v>
      </c>
      <c r="F28" s="658" t="s">
        <v>8</v>
      </c>
      <c r="G28" s="658" t="s">
        <v>944</v>
      </c>
      <c r="H28" s="85" t="s">
        <v>14</v>
      </c>
      <c r="I28" s="106">
        <v>1</v>
      </c>
      <c r="J28" s="106">
        <f>VLOOKUP(A28,CENIK!$A$2:$F$191,6,FALSE)</f>
        <v>0</v>
      </c>
      <c r="K28" s="106">
        <f t="shared" si="1"/>
        <v>0</v>
      </c>
    </row>
    <row r="29" spans="1:11" ht="75" x14ac:dyDescent="0.25">
      <c r="A29" s="139">
        <v>1208</v>
      </c>
      <c r="B29" s="139">
        <v>50</v>
      </c>
      <c r="C29" s="102" t="s">
        <v>4577</v>
      </c>
      <c r="D29" s="658" t="s">
        <v>264</v>
      </c>
      <c r="E29" s="658" t="s">
        <v>7</v>
      </c>
      <c r="F29" s="658" t="s">
        <v>8</v>
      </c>
      <c r="G29" s="658" t="s">
        <v>945</v>
      </c>
      <c r="H29" s="85" t="s">
        <v>14</v>
      </c>
      <c r="I29" s="106">
        <v>1</v>
      </c>
      <c r="J29" s="106">
        <f>VLOOKUP(A29,CENIK!$A$2:$F$191,6,FALSE)</f>
        <v>0</v>
      </c>
      <c r="K29" s="106">
        <f t="shared" si="1"/>
        <v>0</v>
      </c>
    </row>
    <row r="30" spans="1:11" ht="75" x14ac:dyDescent="0.25">
      <c r="A30" s="139">
        <v>1209</v>
      </c>
      <c r="B30" s="139">
        <v>50</v>
      </c>
      <c r="C30" s="102" t="s">
        <v>4578</v>
      </c>
      <c r="D30" s="658" t="s">
        <v>264</v>
      </c>
      <c r="E30" s="658" t="s">
        <v>7</v>
      </c>
      <c r="F30" s="658" t="s">
        <v>8</v>
      </c>
      <c r="G30" s="658" t="s">
        <v>946</v>
      </c>
      <c r="H30" s="85" t="s">
        <v>14</v>
      </c>
      <c r="I30" s="106">
        <v>1</v>
      </c>
      <c r="J30" s="106">
        <f>VLOOKUP(A30,CENIK!$A$2:$F$191,6,FALSE)</f>
        <v>0</v>
      </c>
      <c r="K30" s="106">
        <f t="shared" si="1"/>
        <v>0</v>
      </c>
    </row>
    <row r="31" spans="1:11" ht="75" x14ac:dyDescent="0.25">
      <c r="A31" s="139">
        <v>1210</v>
      </c>
      <c r="B31" s="139">
        <v>50</v>
      </c>
      <c r="C31" s="102" t="s">
        <v>4579</v>
      </c>
      <c r="D31" s="658" t="s">
        <v>264</v>
      </c>
      <c r="E31" s="658" t="s">
        <v>7</v>
      </c>
      <c r="F31" s="658" t="s">
        <v>8</v>
      </c>
      <c r="G31" s="658" t="s">
        <v>947</v>
      </c>
      <c r="H31" s="85" t="s">
        <v>14</v>
      </c>
      <c r="I31" s="106">
        <v>1</v>
      </c>
      <c r="J31" s="106">
        <f>VLOOKUP(A31,CENIK!$A$2:$F$191,6,FALSE)</f>
        <v>0</v>
      </c>
      <c r="K31" s="106">
        <f t="shared" si="1"/>
        <v>0</v>
      </c>
    </row>
    <row r="32" spans="1:11" ht="60" x14ac:dyDescent="0.25">
      <c r="A32" s="139">
        <v>1212</v>
      </c>
      <c r="B32" s="139">
        <v>50</v>
      </c>
      <c r="C32" s="102" t="s">
        <v>4580</v>
      </c>
      <c r="D32" s="658" t="s">
        <v>264</v>
      </c>
      <c r="E32" s="658" t="s">
        <v>7</v>
      </c>
      <c r="F32" s="658" t="s">
        <v>8</v>
      </c>
      <c r="G32" s="658" t="s">
        <v>949</v>
      </c>
      <c r="H32" s="85" t="s">
        <v>14</v>
      </c>
      <c r="I32" s="106">
        <v>1</v>
      </c>
      <c r="J32" s="106">
        <f>VLOOKUP(A32,CENIK!$A$2:$F$191,6,FALSE)</f>
        <v>0</v>
      </c>
      <c r="K32" s="106">
        <f t="shared" si="1"/>
        <v>0</v>
      </c>
    </row>
    <row r="33" spans="1:11" ht="60" x14ac:dyDescent="0.25">
      <c r="A33" s="139">
        <v>1213</v>
      </c>
      <c r="B33" s="139">
        <v>50</v>
      </c>
      <c r="C33" s="102" t="s">
        <v>4581</v>
      </c>
      <c r="D33" s="658" t="s">
        <v>264</v>
      </c>
      <c r="E33" s="658" t="s">
        <v>7</v>
      </c>
      <c r="F33" s="658" t="s">
        <v>8</v>
      </c>
      <c r="G33" s="658" t="s">
        <v>950</v>
      </c>
      <c r="H33" s="85" t="s">
        <v>14</v>
      </c>
      <c r="I33" s="106">
        <v>1</v>
      </c>
      <c r="J33" s="106">
        <f>VLOOKUP(A33,CENIK!$A$2:$F$191,6,FALSE)</f>
        <v>0</v>
      </c>
      <c r="K33" s="106">
        <f t="shared" si="1"/>
        <v>0</v>
      </c>
    </row>
    <row r="34" spans="1:11" ht="45" x14ac:dyDescent="0.25">
      <c r="A34" s="139">
        <v>1301</v>
      </c>
      <c r="B34" s="139">
        <v>50</v>
      </c>
      <c r="C34" s="102" t="s">
        <v>4582</v>
      </c>
      <c r="D34" s="658" t="s">
        <v>264</v>
      </c>
      <c r="E34" s="658" t="s">
        <v>7</v>
      </c>
      <c r="F34" s="658" t="s">
        <v>16</v>
      </c>
      <c r="G34" s="658" t="s">
        <v>17</v>
      </c>
      <c r="H34" s="85" t="s">
        <v>10</v>
      </c>
      <c r="I34" s="106">
        <v>292.39999999999998</v>
      </c>
      <c r="J34" s="106">
        <f>VLOOKUP(A34,CENIK!$A$2:$F$191,6,FALSE)</f>
        <v>0</v>
      </c>
      <c r="K34" s="106">
        <f t="shared" si="1"/>
        <v>0</v>
      </c>
    </row>
    <row r="35" spans="1:11" ht="150" x14ac:dyDescent="0.25">
      <c r="A35" s="139">
        <v>1302</v>
      </c>
      <c r="B35" s="139">
        <v>50</v>
      </c>
      <c r="C35" s="102" t="s">
        <v>4583</v>
      </c>
      <c r="D35" s="658" t="s">
        <v>264</v>
      </c>
      <c r="E35" s="658" t="s">
        <v>7</v>
      </c>
      <c r="F35" s="658" t="s">
        <v>16</v>
      </c>
      <c r="G35" s="658" t="s">
        <v>952</v>
      </c>
      <c r="H35" s="85" t="s">
        <v>10</v>
      </c>
      <c r="I35" s="106">
        <v>292.39999999999998</v>
      </c>
      <c r="J35" s="106">
        <f>VLOOKUP(A35,CENIK!$A$2:$F$191,6,FALSE)</f>
        <v>0</v>
      </c>
      <c r="K35" s="106">
        <f t="shared" si="1"/>
        <v>0</v>
      </c>
    </row>
    <row r="36" spans="1:11" ht="60" x14ac:dyDescent="0.25">
      <c r="A36" s="139">
        <v>1307</v>
      </c>
      <c r="B36" s="139">
        <v>50</v>
      </c>
      <c r="C36" s="102" t="s">
        <v>4584</v>
      </c>
      <c r="D36" s="658" t="s">
        <v>264</v>
      </c>
      <c r="E36" s="658" t="s">
        <v>7</v>
      </c>
      <c r="F36" s="658" t="s">
        <v>16</v>
      </c>
      <c r="G36" s="658" t="s">
        <v>19</v>
      </c>
      <c r="H36" s="85" t="s">
        <v>6</v>
      </c>
      <c r="I36" s="106">
        <v>1</v>
      </c>
      <c r="J36" s="106">
        <f>VLOOKUP(A36,CENIK!$A$2:$F$191,6,FALSE)</f>
        <v>0</v>
      </c>
      <c r="K36" s="106">
        <f t="shared" si="1"/>
        <v>0</v>
      </c>
    </row>
    <row r="37" spans="1:11" ht="60" x14ac:dyDescent="0.25">
      <c r="A37" s="139">
        <v>1310</v>
      </c>
      <c r="B37" s="139">
        <v>50</v>
      </c>
      <c r="C37" s="102" t="s">
        <v>4585</v>
      </c>
      <c r="D37" s="658" t="s">
        <v>264</v>
      </c>
      <c r="E37" s="658" t="s">
        <v>7</v>
      </c>
      <c r="F37" s="658" t="s">
        <v>16</v>
      </c>
      <c r="G37" s="658" t="s">
        <v>23</v>
      </c>
      <c r="H37" s="85" t="s">
        <v>24</v>
      </c>
      <c r="I37" s="106">
        <v>1</v>
      </c>
      <c r="J37" s="106">
        <f>VLOOKUP(A37,CENIK!$A$2:$F$191,6,FALSE)</f>
        <v>0</v>
      </c>
      <c r="K37" s="106">
        <f t="shared" si="1"/>
        <v>0</v>
      </c>
    </row>
    <row r="38" spans="1:11" ht="30" x14ac:dyDescent="0.25">
      <c r="A38" s="139">
        <v>1401</v>
      </c>
      <c r="B38" s="139">
        <v>50</v>
      </c>
      <c r="C38" s="102" t="s">
        <v>4586</v>
      </c>
      <c r="D38" s="658" t="s">
        <v>264</v>
      </c>
      <c r="E38" s="658" t="s">
        <v>7</v>
      </c>
      <c r="F38" s="658" t="s">
        <v>27</v>
      </c>
      <c r="G38" s="658" t="s">
        <v>955</v>
      </c>
      <c r="H38" s="85" t="s">
        <v>22</v>
      </c>
      <c r="I38" s="106">
        <v>2</v>
      </c>
      <c r="J38" s="106">
        <f>VLOOKUP(A38,CENIK!$A$2:$F$191,6,FALSE)</f>
        <v>0</v>
      </c>
      <c r="K38" s="106">
        <f t="shared" si="1"/>
        <v>0</v>
      </c>
    </row>
    <row r="39" spans="1:11" ht="30" x14ac:dyDescent="0.25">
      <c r="A39" s="139">
        <v>1402</v>
      </c>
      <c r="B39" s="139">
        <v>50</v>
      </c>
      <c r="C39" s="102" t="s">
        <v>4587</v>
      </c>
      <c r="D39" s="658" t="s">
        <v>264</v>
      </c>
      <c r="E39" s="658" t="s">
        <v>7</v>
      </c>
      <c r="F39" s="658" t="s">
        <v>27</v>
      </c>
      <c r="G39" s="658" t="s">
        <v>956</v>
      </c>
      <c r="H39" s="85" t="s">
        <v>22</v>
      </c>
      <c r="I39" s="106">
        <v>14</v>
      </c>
      <c r="J39" s="106">
        <f>VLOOKUP(A39,CENIK!$A$2:$F$191,6,FALSE)</f>
        <v>0</v>
      </c>
      <c r="K39" s="106">
        <f t="shared" si="1"/>
        <v>0</v>
      </c>
    </row>
    <row r="40" spans="1:11" ht="45" x14ac:dyDescent="0.25">
      <c r="A40" s="139">
        <v>12308</v>
      </c>
      <c r="B40" s="139">
        <v>50</v>
      </c>
      <c r="C40" s="102" t="s">
        <v>4588</v>
      </c>
      <c r="D40" s="658" t="s">
        <v>264</v>
      </c>
      <c r="E40" s="658" t="s">
        <v>30</v>
      </c>
      <c r="F40" s="658" t="s">
        <v>31</v>
      </c>
      <c r="G40" s="658" t="s">
        <v>32</v>
      </c>
      <c r="H40" s="85" t="s">
        <v>33</v>
      </c>
      <c r="I40" s="106">
        <v>1020</v>
      </c>
      <c r="J40" s="106">
        <f>VLOOKUP(A40,CENIK!$A$2:$F$191,6,FALSE)</f>
        <v>0</v>
      </c>
      <c r="K40" s="106">
        <f t="shared" si="1"/>
        <v>0</v>
      </c>
    </row>
    <row r="41" spans="1:11" ht="30" x14ac:dyDescent="0.25">
      <c r="A41" s="139">
        <v>12327</v>
      </c>
      <c r="B41" s="139">
        <v>50</v>
      </c>
      <c r="C41" s="102" t="s">
        <v>4589</v>
      </c>
      <c r="D41" s="658" t="s">
        <v>264</v>
      </c>
      <c r="E41" s="658" t="s">
        <v>30</v>
      </c>
      <c r="F41" s="658" t="s">
        <v>31</v>
      </c>
      <c r="G41" s="658" t="s">
        <v>36</v>
      </c>
      <c r="H41" s="85" t="s">
        <v>10</v>
      </c>
      <c r="I41" s="106">
        <v>680</v>
      </c>
      <c r="J41" s="106">
        <f>VLOOKUP(A41,CENIK!$A$2:$F$191,6,FALSE)</f>
        <v>0</v>
      </c>
      <c r="K41" s="106">
        <f t="shared" si="1"/>
        <v>0</v>
      </c>
    </row>
    <row r="42" spans="1:11" ht="45" x14ac:dyDescent="0.25">
      <c r="A42" s="139">
        <v>12331</v>
      </c>
      <c r="B42" s="139">
        <v>50</v>
      </c>
      <c r="C42" s="102" t="s">
        <v>4590</v>
      </c>
      <c r="D42" s="658" t="s">
        <v>264</v>
      </c>
      <c r="E42" s="658" t="s">
        <v>30</v>
      </c>
      <c r="F42" s="658" t="s">
        <v>31</v>
      </c>
      <c r="G42" s="658" t="s">
        <v>38</v>
      </c>
      <c r="H42" s="85" t="s">
        <v>10</v>
      </c>
      <c r="I42" s="106">
        <v>24</v>
      </c>
      <c r="J42" s="106">
        <f>VLOOKUP(A42,CENIK!$A$2:$F$191,6,FALSE)</f>
        <v>0</v>
      </c>
      <c r="K42" s="106">
        <f t="shared" si="1"/>
        <v>0</v>
      </c>
    </row>
    <row r="43" spans="1:11" ht="60" x14ac:dyDescent="0.25">
      <c r="A43" s="139">
        <v>21106</v>
      </c>
      <c r="B43" s="139">
        <v>50</v>
      </c>
      <c r="C43" s="102" t="s">
        <v>4591</v>
      </c>
      <c r="D43" s="658" t="s">
        <v>264</v>
      </c>
      <c r="E43" s="658" t="s">
        <v>30</v>
      </c>
      <c r="F43" s="658" t="s">
        <v>31</v>
      </c>
      <c r="G43" s="658" t="s">
        <v>965</v>
      </c>
      <c r="H43" s="85" t="s">
        <v>24</v>
      </c>
      <c r="I43" s="106">
        <v>785</v>
      </c>
      <c r="J43" s="106">
        <f>VLOOKUP(A43,CENIK!$A$2:$F$191,6,FALSE)</f>
        <v>0</v>
      </c>
      <c r="K43" s="106">
        <f t="shared" si="1"/>
        <v>0</v>
      </c>
    </row>
    <row r="44" spans="1:11" ht="30" x14ac:dyDescent="0.25">
      <c r="A44" s="139">
        <v>22102</v>
      </c>
      <c r="B44" s="139">
        <v>50</v>
      </c>
      <c r="C44" s="102" t="s">
        <v>4592</v>
      </c>
      <c r="D44" s="658" t="s">
        <v>264</v>
      </c>
      <c r="E44" s="658" t="s">
        <v>30</v>
      </c>
      <c r="F44" s="658" t="s">
        <v>31</v>
      </c>
      <c r="G44" s="658" t="s">
        <v>42</v>
      </c>
      <c r="H44" s="85" t="s">
        <v>33</v>
      </c>
      <c r="I44" s="106">
        <v>292.39999999999998</v>
      </c>
      <c r="J44" s="106">
        <f>VLOOKUP(A44,CENIK!$A$2:$F$191,6,FALSE)</f>
        <v>0</v>
      </c>
      <c r="K44" s="106">
        <f t="shared" si="1"/>
        <v>0</v>
      </c>
    </row>
    <row r="45" spans="1:11" ht="30" x14ac:dyDescent="0.25">
      <c r="A45" s="139">
        <v>2208</v>
      </c>
      <c r="B45" s="139">
        <v>50</v>
      </c>
      <c r="C45" s="102" t="s">
        <v>4593</v>
      </c>
      <c r="D45" s="658" t="s">
        <v>264</v>
      </c>
      <c r="E45" s="658" t="s">
        <v>30</v>
      </c>
      <c r="F45" s="658" t="s">
        <v>43</v>
      </c>
      <c r="G45" s="658" t="s">
        <v>44</v>
      </c>
      <c r="H45" s="85" t="s">
        <v>33</v>
      </c>
      <c r="I45" s="106">
        <v>1020</v>
      </c>
      <c r="J45" s="106">
        <f>VLOOKUP(A45,CENIK!$A$2:$F$191,6,FALSE)</f>
        <v>0</v>
      </c>
      <c r="K45" s="106">
        <f t="shared" si="1"/>
        <v>0</v>
      </c>
    </row>
    <row r="46" spans="1:11" ht="30" x14ac:dyDescent="0.25">
      <c r="A46" s="139">
        <v>22103</v>
      </c>
      <c r="B46" s="139">
        <v>50</v>
      </c>
      <c r="C46" s="102" t="s">
        <v>4594</v>
      </c>
      <c r="D46" s="658" t="s">
        <v>264</v>
      </c>
      <c r="E46" s="658" t="s">
        <v>30</v>
      </c>
      <c r="F46" s="658" t="s">
        <v>43</v>
      </c>
      <c r="G46" s="658" t="s">
        <v>48</v>
      </c>
      <c r="H46" s="85" t="s">
        <v>33</v>
      </c>
      <c r="I46" s="106">
        <v>1020</v>
      </c>
      <c r="J46" s="106">
        <f>VLOOKUP(A46,CENIK!$A$2:$F$191,6,FALSE)</f>
        <v>0</v>
      </c>
      <c r="K46" s="106">
        <f t="shared" si="1"/>
        <v>0</v>
      </c>
    </row>
    <row r="47" spans="1:11" ht="30" x14ac:dyDescent="0.25">
      <c r="A47" s="139">
        <v>2224</v>
      </c>
      <c r="B47" s="139">
        <v>50</v>
      </c>
      <c r="C47" s="102" t="s">
        <v>4595</v>
      </c>
      <c r="D47" s="658" t="s">
        <v>264</v>
      </c>
      <c r="E47" s="658" t="s">
        <v>30</v>
      </c>
      <c r="F47" s="657" t="s">
        <v>43</v>
      </c>
      <c r="G47" s="658" t="s">
        <v>46</v>
      </c>
      <c r="H47" s="85" t="s">
        <v>12</v>
      </c>
      <c r="I47" s="106">
        <v>4</v>
      </c>
      <c r="J47" s="106">
        <f>VLOOKUP(A47,CENIK!$A$2:$F$191,6,FALSE)</f>
        <v>0</v>
      </c>
      <c r="K47" s="106">
        <f t="shared" si="1"/>
        <v>0</v>
      </c>
    </row>
    <row r="48" spans="1:11" ht="30" x14ac:dyDescent="0.25">
      <c r="A48" s="139">
        <v>2225</v>
      </c>
      <c r="B48" s="139">
        <v>50</v>
      </c>
      <c r="C48" s="102" t="s">
        <v>4596</v>
      </c>
      <c r="D48" s="658" t="s">
        <v>264</v>
      </c>
      <c r="E48" s="658" t="s">
        <v>30</v>
      </c>
      <c r="F48" s="658" t="s">
        <v>43</v>
      </c>
      <c r="G48" s="658" t="s">
        <v>47</v>
      </c>
      <c r="H48" s="85" t="s">
        <v>12</v>
      </c>
      <c r="I48" s="106">
        <v>9</v>
      </c>
      <c r="J48" s="106">
        <f>VLOOKUP(A48,CENIK!$A$2:$F$191,6,FALSE)</f>
        <v>0</v>
      </c>
      <c r="K48" s="106">
        <f t="shared" si="1"/>
        <v>0</v>
      </c>
    </row>
    <row r="49" spans="1:11" ht="30" x14ac:dyDescent="0.25">
      <c r="A49" s="139">
        <v>24405</v>
      </c>
      <c r="B49" s="139">
        <v>50</v>
      </c>
      <c r="C49" s="102" t="s">
        <v>4597</v>
      </c>
      <c r="D49" s="658" t="s">
        <v>264</v>
      </c>
      <c r="E49" s="658" t="s">
        <v>30</v>
      </c>
      <c r="F49" s="658" t="s">
        <v>43</v>
      </c>
      <c r="G49" s="658" t="s">
        <v>969</v>
      </c>
      <c r="H49" s="85" t="s">
        <v>24</v>
      </c>
      <c r="I49" s="106">
        <v>408</v>
      </c>
      <c r="J49" s="106">
        <f>VLOOKUP(A49,CENIK!$A$2:$F$191,6,FALSE)</f>
        <v>0</v>
      </c>
      <c r="K49" s="106">
        <f t="shared" si="1"/>
        <v>0</v>
      </c>
    </row>
    <row r="50" spans="1:11" ht="75" x14ac:dyDescent="0.25">
      <c r="A50" s="139">
        <v>31302</v>
      </c>
      <c r="B50" s="139">
        <v>50</v>
      </c>
      <c r="C50" s="102" t="s">
        <v>4598</v>
      </c>
      <c r="D50" s="658" t="s">
        <v>264</v>
      </c>
      <c r="E50" s="658" t="s">
        <v>30</v>
      </c>
      <c r="F50" s="658" t="s">
        <v>43</v>
      </c>
      <c r="G50" s="658" t="s">
        <v>971</v>
      </c>
      <c r="H50" s="85" t="s">
        <v>24</v>
      </c>
      <c r="I50" s="106">
        <v>255</v>
      </c>
      <c r="J50" s="106">
        <f>VLOOKUP(A50,CENIK!$A$2:$F$191,6,FALSE)</f>
        <v>0</v>
      </c>
      <c r="K50" s="106">
        <f t="shared" si="1"/>
        <v>0</v>
      </c>
    </row>
    <row r="51" spans="1:11" ht="30" x14ac:dyDescent="0.25">
      <c r="A51" s="139">
        <v>31604</v>
      </c>
      <c r="B51" s="139">
        <v>50</v>
      </c>
      <c r="C51" s="102" t="s">
        <v>4639</v>
      </c>
      <c r="D51" s="658" t="s">
        <v>264</v>
      </c>
      <c r="E51" s="658" t="s">
        <v>30</v>
      </c>
      <c r="F51" s="658" t="s">
        <v>43</v>
      </c>
      <c r="G51" s="3" t="s">
        <v>1020</v>
      </c>
      <c r="H51" s="85" t="s">
        <v>33</v>
      </c>
      <c r="I51" s="106">
        <v>1020</v>
      </c>
      <c r="J51" s="106">
        <f>VLOOKUP(A51,CENIK!$A$2:$F$191,6,FALSE)</f>
        <v>0</v>
      </c>
      <c r="K51" s="106">
        <f t="shared" si="1"/>
        <v>0</v>
      </c>
    </row>
    <row r="52" spans="1:11" ht="45" x14ac:dyDescent="0.25">
      <c r="A52" s="139">
        <v>32311</v>
      </c>
      <c r="B52" s="139">
        <v>50</v>
      </c>
      <c r="C52" s="102" t="s">
        <v>4599</v>
      </c>
      <c r="D52" s="658" t="s">
        <v>264</v>
      </c>
      <c r="E52" s="658" t="s">
        <v>30</v>
      </c>
      <c r="F52" s="658" t="s">
        <v>43</v>
      </c>
      <c r="G52" s="658" t="s">
        <v>975</v>
      </c>
      <c r="H52" s="85" t="s">
        <v>33</v>
      </c>
      <c r="I52" s="106">
        <v>1020</v>
      </c>
      <c r="J52" s="106">
        <f>VLOOKUP(A52,CENIK!$A$2:$F$191,6,FALSE)</f>
        <v>0</v>
      </c>
      <c r="K52" s="106">
        <f t="shared" si="1"/>
        <v>0</v>
      </c>
    </row>
    <row r="53" spans="1:11" ht="30" x14ac:dyDescent="0.25">
      <c r="A53" s="139">
        <v>34104</v>
      </c>
      <c r="B53" s="139">
        <v>50</v>
      </c>
      <c r="C53" s="102" t="s">
        <v>4600</v>
      </c>
      <c r="D53" s="658" t="s">
        <v>264</v>
      </c>
      <c r="E53" s="658" t="s">
        <v>30</v>
      </c>
      <c r="F53" s="658" t="s">
        <v>43</v>
      </c>
      <c r="G53" s="658" t="s">
        <v>54</v>
      </c>
      <c r="H53" s="85" t="s">
        <v>10</v>
      </c>
      <c r="I53" s="106">
        <v>24</v>
      </c>
      <c r="J53" s="106">
        <f>VLOOKUP(A53,CENIK!$A$2:$F$191,6,FALSE)</f>
        <v>0</v>
      </c>
      <c r="K53" s="106">
        <f t="shared" si="1"/>
        <v>0</v>
      </c>
    </row>
    <row r="54" spans="1:11" ht="30" x14ac:dyDescent="0.25">
      <c r="A54" s="139">
        <v>34901</v>
      </c>
      <c r="B54" s="139">
        <v>50</v>
      </c>
      <c r="C54" s="102" t="s">
        <v>4601</v>
      </c>
      <c r="D54" s="658" t="s">
        <v>264</v>
      </c>
      <c r="E54" s="658" t="s">
        <v>30</v>
      </c>
      <c r="F54" s="658" t="s">
        <v>43</v>
      </c>
      <c r="G54" s="658" t="s">
        <v>55</v>
      </c>
      <c r="H54" s="85" t="s">
        <v>33</v>
      </c>
      <c r="I54" s="106">
        <v>1020</v>
      </c>
      <c r="J54" s="106">
        <f>VLOOKUP(A54,CENIK!$A$2:$F$191,6,FALSE)</f>
        <v>0</v>
      </c>
      <c r="K54" s="106">
        <f t="shared" si="1"/>
        <v>0</v>
      </c>
    </row>
    <row r="55" spans="1:11" ht="45" x14ac:dyDescent="0.25">
      <c r="A55" s="139">
        <v>2303</v>
      </c>
      <c r="B55" s="139">
        <v>50</v>
      </c>
      <c r="C55" s="102" t="s">
        <v>4603</v>
      </c>
      <c r="D55" s="658" t="s">
        <v>264</v>
      </c>
      <c r="E55" s="658" t="s">
        <v>30</v>
      </c>
      <c r="F55" s="658" t="s">
        <v>59</v>
      </c>
      <c r="G55" s="658" t="s">
        <v>60</v>
      </c>
      <c r="H55" s="85" t="s">
        <v>6</v>
      </c>
      <c r="I55" s="106">
        <v>2</v>
      </c>
      <c r="J55" s="106">
        <f>VLOOKUP(A55,CENIK!$A$2:$F$191,6,FALSE)</f>
        <v>0</v>
      </c>
      <c r="K55" s="106">
        <f t="shared" si="1"/>
        <v>0</v>
      </c>
    </row>
    <row r="56" spans="1:11" ht="75" x14ac:dyDescent="0.25">
      <c r="A56" s="139">
        <v>2307</v>
      </c>
      <c r="B56" s="139">
        <v>50</v>
      </c>
      <c r="C56" s="102" t="s">
        <v>4602</v>
      </c>
      <c r="D56" s="658" t="s">
        <v>264</v>
      </c>
      <c r="E56" s="658" t="s">
        <v>30</v>
      </c>
      <c r="F56" s="658" t="s">
        <v>59</v>
      </c>
      <c r="G56" s="658" t="s">
        <v>62</v>
      </c>
      <c r="H56" s="85" t="s">
        <v>33</v>
      </c>
      <c r="I56" s="106">
        <v>41.5</v>
      </c>
      <c r="J56" s="106">
        <f>VLOOKUP(A56,CENIK!$A$2:$F$191,6,FALSE)</f>
        <v>0</v>
      </c>
      <c r="K56" s="106">
        <f t="shared" ref="K56:K83" si="2">ROUND(J56*I56,2)</f>
        <v>0</v>
      </c>
    </row>
    <row r="57" spans="1:11" ht="60" x14ac:dyDescent="0.25">
      <c r="A57" s="139">
        <v>4101</v>
      </c>
      <c r="B57" s="139">
        <v>50</v>
      </c>
      <c r="C57" s="102" t="s">
        <v>4604</v>
      </c>
      <c r="D57" s="658" t="s">
        <v>264</v>
      </c>
      <c r="E57" s="658" t="s">
        <v>85</v>
      </c>
      <c r="F57" s="658" t="s">
        <v>86</v>
      </c>
      <c r="G57" s="658" t="s">
        <v>459</v>
      </c>
      <c r="H57" s="85" t="s">
        <v>33</v>
      </c>
      <c r="I57" s="106">
        <v>28</v>
      </c>
      <c r="J57" s="106">
        <f>VLOOKUP(A57,CENIK!$A$2:$F$191,6,FALSE)</f>
        <v>0</v>
      </c>
      <c r="K57" s="106">
        <f t="shared" si="2"/>
        <v>0</v>
      </c>
    </row>
    <row r="58" spans="1:11" ht="45" x14ac:dyDescent="0.25">
      <c r="A58" s="139">
        <v>4106</v>
      </c>
      <c r="B58" s="139">
        <v>50</v>
      </c>
      <c r="C58" s="102" t="s">
        <v>4605</v>
      </c>
      <c r="D58" s="658" t="s">
        <v>264</v>
      </c>
      <c r="E58" s="658" t="s">
        <v>85</v>
      </c>
      <c r="F58" s="658" t="s">
        <v>86</v>
      </c>
      <c r="G58" s="658" t="s">
        <v>89</v>
      </c>
      <c r="H58" s="85" t="s">
        <v>24</v>
      </c>
      <c r="I58" s="106">
        <v>16</v>
      </c>
      <c r="J58" s="106">
        <f>VLOOKUP(A58,CENIK!$A$2:$F$191,6,FALSE)</f>
        <v>0</v>
      </c>
      <c r="K58" s="106">
        <f t="shared" si="2"/>
        <v>0</v>
      </c>
    </row>
    <row r="59" spans="1:11" ht="60" x14ac:dyDescent="0.25">
      <c r="A59" s="139">
        <v>4110</v>
      </c>
      <c r="B59" s="139">
        <v>50</v>
      </c>
      <c r="C59" s="102" t="s">
        <v>4606</v>
      </c>
      <c r="D59" s="658" t="s">
        <v>264</v>
      </c>
      <c r="E59" s="658" t="s">
        <v>85</v>
      </c>
      <c r="F59" s="658" t="s">
        <v>86</v>
      </c>
      <c r="G59" s="658" t="s">
        <v>90</v>
      </c>
      <c r="H59" s="85" t="s">
        <v>24</v>
      </c>
      <c r="I59" s="106">
        <v>1310</v>
      </c>
      <c r="J59" s="106">
        <f>VLOOKUP(A59,CENIK!$A$2:$F$191,6,FALSE)</f>
        <v>0</v>
      </c>
      <c r="K59" s="106">
        <f t="shared" si="2"/>
        <v>0</v>
      </c>
    </row>
    <row r="60" spans="1:11" ht="45" x14ac:dyDescent="0.25">
      <c r="A60" s="139">
        <v>4121</v>
      </c>
      <c r="B60" s="139">
        <v>50</v>
      </c>
      <c r="C60" s="102" t="s">
        <v>4607</v>
      </c>
      <c r="D60" s="658" t="s">
        <v>264</v>
      </c>
      <c r="E60" s="658" t="s">
        <v>85</v>
      </c>
      <c r="F60" s="658" t="s">
        <v>86</v>
      </c>
      <c r="G60" s="658" t="s">
        <v>986</v>
      </c>
      <c r="H60" s="85" t="s">
        <v>24</v>
      </c>
      <c r="I60" s="106">
        <v>9</v>
      </c>
      <c r="J60" s="106">
        <f>VLOOKUP(A60,CENIK!$A$2:$F$191,6,FALSE)</f>
        <v>0</v>
      </c>
      <c r="K60" s="106">
        <f t="shared" si="2"/>
        <v>0</v>
      </c>
    </row>
    <row r="61" spans="1:11" ht="45" x14ac:dyDescent="0.25">
      <c r="A61" s="139">
        <v>4201</v>
      </c>
      <c r="B61" s="139">
        <v>50</v>
      </c>
      <c r="C61" s="102" t="s">
        <v>4608</v>
      </c>
      <c r="D61" s="658" t="s">
        <v>264</v>
      </c>
      <c r="E61" s="658" t="s">
        <v>85</v>
      </c>
      <c r="F61" s="658" t="s">
        <v>98</v>
      </c>
      <c r="G61" s="658" t="s">
        <v>99</v>
      </c>
      <c r="H61" s="85" t="s">
        <v>33</v>
      </c>
      <c r="I61" s="106">
        <v>234</v>
      </c>
      <c r="J61" s="106">
        <f>VLOOKUP(A61,CENIK!$A$2:$F$191,6,FALSE)</f>
        <v>0</v>
      </c>
      <c r="K61" s="106">
        <f t="shared" si="2"/>
        <v>0</v>
      </c>
    </row>
    <row r="62" spans="1:11" ht="30" x14ac:dyDescent="0.25">
      <c r="A62" s="139">
        <v>4202</v>
      </c>
      <c r="B62" s="139">
        <v>50</v>
      </c>
      <c r="C62" s="102" t="s">
        <v>4609</v>
      </c>
      <c r="D62" s="658" t="s">
        <v>264</v>
      </c>
      <c r="E62" s="658" t="s">
        <v>85</v>
      </c>
      <c r="F62" s="657" t="s">
        <v>98</v>
      </c>
      <c r="G62" s="658" t="s">
        <v>100</v>
      </c>
      <c r="H62" s="85" t="s">
        <v>33</v>
      </c>
      <c r="I62" s="106">
        <v>234</v>
      </c>
      <c r="J62" s="106">
        <f>VLOOKUP(A62,CENIK!$A$2:$F$191,6,FALSE)</f>
        <v>0</v>
      </c>
      <c r="K62" s="106">
        <f t="shared" si="2"/>
        <v>0</v>
      </c>
    </row>
    <row r="63" spans="1:11" ht="75" x14ac:dyDescent="0.25">
      <c r="A63" s="139">
        <v>4203</v>
      </c>
      <c r="B63" s="139">
        <v>50</v>
      </c>
      <c r="C63" s="102" t="s">
        <v>4610</v>
      </c>
      <c r="D63" s="658" t="s">
        <v>264</v>
      </c>
      <c r="E63" s="658" t="s">
        <v>85</v>
      </c>
      <c r="F63" s="658" t="s">
        <v>98</v>
      </c>
      <c r="G63" s="658" t="s">
        <v>101</v>
      </c>
      <c r="H63" s="85" t="s">
        <v>24</v>
      </c>
      <c r="I63" s="106">
        <v>28</v>
      </c>
      <c r="J63" s="106">
        <f>VLOOKUP(A63,CENIK!$A$2:$F$191,6,FALSE)</f>
        <v>0</v>
      </c>
      <c r="K63" s="106">
        <f t="shared" si="2"/>
        <v>0</v>
      </c>
    </row>
    <row r="64" spans="1:11" ht="60" x14ac:dyDescent="0.25">
      <c r="A64" s="139">
        <v>4204</v>
      </c>
      <c r="B64" s="139">
        <v>50</v>
      </c>
      <c r="C64" s="102" t="s">
        <v>4611</v>
      </c>
      <c r="D64" s="658" t="s">
        <v>264</v>
      </c>
      <c r="E64" s="658" t="s">
        <v>85</v>
      </c>
      <c r="F64" s="658" t="s">
        <v>98</v>
      </c>
      <c r="G64" s="658" t="s">
        <v>102</v>
      </c>
      <c r="H64" s="85" t="s">
        <v>24</v>
      </c>
      <c r="I64" s="106">
        <v>161</v>
      </c>
      <c r="J64" s="106">
        <f>VLOOKUP(A64,CENIK!$A$2:$F$191,6,FALSE)</f>
        <v>0</v>
      </c>
      <c r="K64" s="106">
        <f t="shared" si="2"/>
        <v>0</v>
      </c>
    </row>
    <row r="65" spans="1:11" ht="60" x14ac:dyDescent="0.25">
      <c r="A65" s="139">
        <v>4205</v>
      </c>
      <c r="B65" s="139">
        <v>50</v>
      </c>
      <c r="C65" s="102" t="s">
        <v>4612</v>
      </c>
      <c r="D65" s="658" t="s">
        <v>264</v>
      </c>
      <c r="E65" s="658" t="s">
        <v>85</v>
      </c>
      <c r="F65" s="658" t="s">
        <v>98</v>
      </c>
      <c r="G65" s="658" t="s">
        <v>103</v>
      </c>
      <c r="H65" s="85" t="s">
        <v>33</v>
      </c>
      <c r="I65" s="106">
        <v>970</v>
      </c>
      <c r="J65" s="106">
        <f>VLOOKUP(A65,CENIK!$A$2:$F$191,6,FALSE)</f>
        <v>0</v>
      </c>
      <c r="K65" s="106">
        <f t="shared" si="2"/>
        <v>0</v>
      </c>
    </row>
    <row r="66" spans="1:11" ht="60" x14ac:dyDescent="0.25">
      <c r="A66" s="139">
        <v>4207</v>
      </c>
      <c r="B66" s="139">
        <v>50</v>
      </c>
      <c r="C66" s="102" t="s">
        <v>4613</v>
      </c>
      <c r="D66" s="658" t="s">
        <v>264</v>
      </c>
      <c r="E66" s="658" t="s">
        <v>85</v>
      </c>
      <c r="F66" s="658" t="s">
        <v>98</v>
      </c>
      <c r="G66" s="658" t="s">
        <v>990</v>
      </c>
      <c r="H66" s="85" t="s">
        <v>24</v>
      </c>
      <c r="I66" s="106">
        <v>1129</v>
      </c>
      <c r="J66" s="106">
        <f>VLOOKUP(A66,CENIK!$A$2:$F$191,6,FALSE)</f>
        <v>0</v>
      </c>
      <c r="K66" s="106">
        <f t="shared" si="2"/>
        <v>0</v>
      </c>
    </row>
    <row r="67" spans="1:11" ht="135" x14ac:dyDescent="0.25">
      <c r="A67" s="139">
        <v>6101</v>
      </c>
      <c r="B67" s="139">
        <v>50</v>
      </c>
      <c r="C67" s="102" t="s">
        <v>4614</v>
      </c>
      <c r="D67" s="658" t="s">
        <v>264</v>
      </c>
      <c r="E67" s="658" t="s">
        <v>128</v>
      </c>
      <c r="F67" s="658" t="s">
        <v>129</v>
      </c>
      <c r="G67" s="658" t="s">
        <v>6304</v>
      </c>
      <c r="H67" s="85" t="s">
        <v>10</v>
      </c>
      <c r="I67" s="106">
        <v>292.39999999999998</v>
      </c>
      <c r="J67" s="106">
        <f>VLOOKUP(A67,CENIK!$A$2:$F$191,6,FALSE)</f>
        <v>0</v>
      </c>
      <c r="K67" s="106">
        <f t="shared" si="2"/>
        <v>0</v>
      </c>
    </row>
    <row r="68" spans="1:11" ht="120" x14ac:dyDescent="0.25">
      <c r="A68" s="139">
        <v>6202</v>
      </c>
      <c r="B68" s="139">
        <v>50</v>
      </c>
      <c r="C68" s="102" t="s">
        <v>4615</v>
      </c>
      <c r="D68" s="658" t="s">
        <v>264</v>
      </c>
      <c r="E68" s="658" t="s">
        <v>128</v>
      </c>
      <c r="F68" s="658" t="s">
        <v>132</v>
      </c>
      <c r="G68" s="658" t="s">
        <v>991</v>
      </c>
      <c r="H68" s="85" t="s">
        <v>6</v>
      </c>
      <c r="I68" s="106">
        <v>3</v>
      </c>
      <c r="J68" s="106">
        <f>VLOOKUP(A68,CENIK!$A$2:$F$191,6,FALSE)</f>
        <v>0</v>
      </c>
      <c r="K68" s="106">
        <f t="shared" si="2"/>
        <v>0</v>
      </c>
    </row>
    <row r="69" spans="1:11" ht="120" x14ac:dyDescent="0.25">
      <c r="A69" s="139">
        <v>6204</v>
      </c>
      <c r="B69" s="139">
        <v>50</v>
      </c>
      <c r="C69" s="102" t="s">
        <v>4616</v>
      </c>
      <c r="D69" s="658" t="s">
        <v>264</v>
      </c>
      <c r="E69" s="658" t="s">
        <v>128</v>
      </c>
      <c r="F69" s="658" t="s">
        <v>132</v>
      </c>
      <c r="G69" s="658" t="s">
        <v>993</v>
      </c>
      <c r="H69" s="85" t="s">
        <v>6</v>
      </c>
      <c r="I69" s="106">
        <v>4</v>
      </c>
      <c r="J69" s="106">
        <f>VLOOKUP(A69,CENIK!$A$2:$F$191,6,FALSE)</f>
        <v>0</v>
      </c>
      <c r="K69" s="106">
        <f t="shared" si="2"/>
        <v>0</v>
      </c>
    </row>
    <row r="70" spans="1:11" ht="135" x14ac:dyDescent="0.25">
      <c r="A70" s="139">
        <v>6207</v>
      </c>
      <c r="B70" s="139">
        <v>50</v>
      </c>
      <c r="C70" s="102" t="s">
        <v>4617</v>
      </c>
      <c r="D70" s="658" t="s">
        <v>264</v>
      </c>
      <c r="E70" s="658" t="s">
        <v>128</v>
      </c>
      <c r="F70" s="658" t="s">
        <v>132</v>
      </c>
      <c r="G70" s="658" t="s">
        <v>996</v>
      </c>
      <c r="H70" s="85" t="s">
        <v>6</v>
      </c>
      <c r="I70" s="106">
        <v>1</v>
      </c>
      <c r="J70" s="106">
        <f>VLOOKUP(A70,CENIK!$A$2:$F$191,6,FALSE)</f>
        <v>0</v>
      </c>
      <c r="K70" s="106">
        <f t="shared" si="2"/>
        <v>0</v>
      </c>
    </row>
    <row r="71" spans="1:11" ht="120" x14ac:dyDescent="0.25">
      <c r="A71" s="139">
        <v>6253</v>
      </c>
      <c r="B71" s="139">
        <v>50</v>
      </c>
      <c r="C71" s="102" t="s">
        <v>4618</v>
      </c>
      <c r="D71" s="658" t="s">
        <v>264</v>
      </c>
      <c r="E71" s="658" t="s">
        <v>128</v>
      </c>
      <c r="F71" s="658" t="s">
        <v>132</v>
      </c>
      <c r="G71" s="658" t="s">
        <v>1004</v>
      </c>
      <c r="H71" s="85" t="s">
        <v>6</v>
      </c>
      <c r="I71" s="106">
        <v>8</v>
      </c>
      <c r="J71" s="106">
        <f>VLOOKUP(A71,CENIK!$A$2:$F$191,6,FALSE)</f>
        <v>0</v>
      </c>
      <c r="K71" s="106">
        <f t="shared" si="2"/>
        <v>0</v>
      </c>
    </row>
    <row r="72" spans="1:11" ht="30" x14ac:dyDescent="0.25">
      <c r="A72" s="139">
        <v>6257</v>
      </c>
      <c r="B72" s="139">
        <v>50</v>
      </c>
      <c r="C72" s="102" t="s">
        <v>4619</v>
      </c>
      <c r="D72" s="658" t="s">
        <v>264</v>
      </c>
      <c r="E72" s="658" t="s">
        <v>128</v>
      </c>
      <c r="F72" s="658" t="s">
        <v>132</v>
      </c>
      <c r="G72" s="658" t="s">
        <v>136</v>
      </c>
      <c r="H72" s="85" t="s">
        <v>6</v>
      </c>
      <c r="I72" s="106">
        <v>2</v>
      </c>
      <c r="J72" s="106">
        <f>VLOOKUP(A72,CENIK!$A$2:$F$191,6,FALSE)</f>
        <v>0</v>
      </c>
      <c r="K72" s="106">
        <f t="shared" si="2"/>
        <v>0</v>
      </c>
    </row>
    <row r="73" spans="1:11" ht="345" x14ac:dyDescent="0.25">
      <c r="A73" s="139">
        <v>6301</v>
      </c>
      <c r="B73" s="139">
        <v>50</v>
      </c>
      <c r="C73" s="102" t="s">
        <v>4620</v>
      </c>
      <c r="D73" s="658" t="s">
        <v>264</v>
      </c>
      <c r="E73" s="658" t="s">
        <v>128</v>
      </c>
      <c r="F73" s="658" t="s">
        <v>140</v>
      </c>
      <c r="G73" s="658" t="s">
        <v>1005</v>
      </c>
      <c r="H73" s="85" t="s">
        <v>6</v>
      </c>
      <c r="I73" s="106">
        <v>8</v>
      </c>
      <c r="J73" s="106">
        <f>VLOOKUP(A73,CENIK!$A$2:$F$191,6,FALSE)</f>
        <v>0</v>
      </c>
      <c r="K73" s="106">
        <f t="shared" si="2"/>
        <v>0</v>
      </c>
    </row>
    <row r="74" spans="1:11" ht="120" x14ac:dyDescent="0.25">
      <c r="A74" s="139">
        <v>6302</v>
      </c>
      <c r="B74" s="139">
        <v>50</v>
      </c>
      <c r="C74" s="102" t="s">
        <v>4621</v>
      </c>
      <c r="D74" s="658" t="s">
        <v>264</v>
      </c>
      <c r="E74" s="658" t="s">
        <v>128</v>
      </c>
      <c r="F74" s="658" t="s">
        <v>140</v>
      </c>
      <c r="G74" s="658" t="s">
        <v>141</v>
      </c>
      <c r="H74" s="85" t="s">
        <v>6</v>
      </c>
      <c r="I74" s="106">
        <v>8</v>
      </c>
      <c r="J74" s="106">
        <f>VLOOKUP(A74,CENIK!$A$2:$F$191,6,FALSE)</f>
        <v>0</v>
      </c>
      <c r="K74" s="106">
        <f t="shared" si="2"/>
        <v>0</v>
      </c>
    </row>
    <row r="75" spans="1:11" ht="30" x14ac:dyDescent="0.25">
      <c r="A75" s="139">
        <v>6401</v>
      </c>
      <c r="B75" s="139">
        <v>50</v>
      </c>
      <c r="C75" s="102" t="s">
        <v>4622</v>
      </c>
      <c r="D75" s="658" t="s">
        <v>264</v>
      </c>
      <c r="E75" s="658" t="s">
        <v>128</v>
      </c>
      <c r="F75" s="658" t="s">
        <v>144</v>
      </c>
      <c r="G75" s="658" t="s">
        <v>145</v>
      </c>
      <c r="H75" s="85" t="s">
        <v>10</v>
      </c>
      <c r="I75" s="106">
        <v>292.39999999999998</v>
      </c>
      <c r="J75" s="106">
        <f>VLOOKUP(A75,CENIK!$A$2:$F$191,6,FALSE)</f>
        <v>0</v>
      </c>
      <c r="K75" s="106">
        <f t="shared" si="2"/>
        <v>0</v>
      </c>
    </row>
    <row r="76" spans="1:11" ht="30" x14ac:dyDescent="0.25">
      <c r="A76" s="139">
        <v>6402</v>
      </c>
      <c r="B76" s="139">
        <v>50</v>
      </c>
      <c r="C76" s="102" t="s">
        <v>4623</v>
      </c>
      <c r="D76" s="658" t="s">
        <v>264</v>
      </c>
      <c r="E76" s="658" t="s">
        <v>128</v>
      </c>
      <c r="F76" s="658" t="s">
        <v>144</v>
      </c>
      <c r="G76" s="658" t="s">
        <v>340</v>
      </c>
      <c r="H76" s="85" t="s">
        <v>10</v>
      </c>
      <c r="I76" s="106">
        <v>292.39999999999998</v>
      </c>
      <c r="J76" s="106">
        <f>VLOOKUP(A76,CENIK!$A$2:$F$191,6,FALSE)</f>
        <v>0</v>
      </c>
      <c r="K76" s="106">
        <f t="shared" si="2"/>
        <v>0</v>
      </c>
    </row>
    <row r="77" spans="1:11" ht="60" x14ac:dyDescent="0.25">
      <c r="A77" s="139">
        <v>6405</v>
      </c>
      <c r="B77" s="139">
        <v>50</v>
      </c>
      <c r="C77" s="102" t="s">
        <v>4624</v>
      </c>
      <c r="D77" s="658" t="s">
        <v>264</v>
      </c>
      <c r="E77" s="658" t="s">
        <v>128</v>
      </c>
      <c r="F77" s="658" t="s">
        <v>144</v>
      </c>
      <c r="G77" s="658" t="s">
        <v>146</v>
      </c>
      <c r="H77" s="85" t="s">
        <v>10</v>
      </c>
      <c r="I77" s="106">
        <v>292.39999999999998</v>
      </c>
      <c r="J77" s="106">
        <f>VLOOKUP(A77,CENIK!$A$2:$F$191,6,FALSE)</f>
        <v>0</v>
      </c>
      <c r="K77" s="106">
        <f t="shared" si="2"/>
        <v>0</v>
      </c>
    </row>
    <row r="78" spans="1:11" ht="30" x14ac:dyDescent="0.25">
      <c r="A78" s="139">
        <v>6501</v>
      </c>
      <c r="B78" s="139">
        <v>50</v>
      </c>
      <c r="C78" s="102" t="s">
        <v>4625</v>
      </c>
      <c r="D78" s="658" t="s">
        <v>264</v>
      </c>
      <c r="E78" s="658" t="s">
        <v>128</v>
      </c>
      <c r="F78" s="658" t="s">
        <v>147</v>
      </c>
      <c r="G78" s="658" t="s">
        <v>1007</v>
      </c>
      <c r="H78" s="85" t="s">
        <v>6</v>
      </c>
      <c r="I78" s="106">
        <v>6</v>
      </c>
      <c r="J78" s="106">
        <f>VLOOKUP(A78,CENIK!$A$2:$F$191,6,FALSE)</f>
        <v>0</v>
      </c>
      <c r="K78" s="106">
        <f t="shared" si="2"/>
        <v>0</v>
      </c>
    </row>
    <row r="79" spans="1:11" ht="30" x14ac:dyDescent="0.25">
      <c r="A79" s="139">
        <v>6502</v>
      </c>
      <c r="B79" s="139">
        <v>50</v>
      </c>
      <c r="C79" s="102" t="s">
        <v>4626</v>
      </c>
      <c r="D79" s="658" t="s">
        <v>264</v>
      </c>
      <c r="E79" s="658" t="s">
        <v>128</v>
      </c>
      <c r="F79" s="658" t="s">
        <v>147</v>
      </c>
      <c r="G79" s="658" t="s">
        <v>1008</v>
      </c>
      <c r="H79" s="85" t="s">
        <v>6</v>
      </c>
      <c r="I79" s="106">
        <v>1</v>
      </c>
      <c r="J79" s="106">
        <f>VLOOKUP(A79,CENIK!$A$2:$F$191,6,FALSE)</f>
        <v>0</v>
      </c>
      <c r="K79" s="106">
        <f t="shared" si="2"/>
        <v>0</v>
      </c>
    </row>
    <row r="80" spans="1:11" ht="45" x14ac:dyDescent="0.25">
      <c r="A80" s="139">
        <v>6503</v>
      </c>
      <c r="B80" s="139">
        <v>50</v>
      </c>
      <c r="C80" s="102" t="s">
        <v>4627</v>
      </c>
      <c r="D80" s="658" t="s">
        <v>264</v>
      </c>
      <c r="E80" s="658" t="s">
        <v>128</v>
      </c>
      <c r="F80" s="658" t="s">
        <v>147</v>
      </c>
      <c r="G80" s="658" t="s">
        <v>1009</v>
      </c>
      <c r="H80" s="85" t="s">
        <v>6</v>
      </c>
      <c r="I80" s="106">
        <v>4</v>
      </c>
      <c r="J80" s="106">
        <f>VLOOKUP(A80,CENIK!$A$2:$F$191,6,FALSE)</f>
        <v>0</v>
      </c>
      <c r="K80" s="106">
        <f t="shared" si="2"/>
        <v>0</v>
      </c>
    </row>
    <row r="81" spans="1:11" ht="45" x14ac:dyDescent="0.25">
      <c r="A81" s="139">
        <v>6504</v>
      </c>
      <c r="B81" s="139">
        <v>50</v>
      </c>
      <c r="C81" s="102" t="s">
        <v>4628</v>
      </c>
      <c r="D81" s="658" t="s">
        <v>264</v>
      </c>
      <c r="E81" s="658" t="s">
        <v>128</v>
      </c>
      <c r="F81" s="658" t="s">
        <v>147</v>
      </c>
      <c r="G81" s="658" t="s">
        <v>1010</v>
      </c>
      <c r="H81" s="85" t="s">
        <v>6</v>
      </c>
      <c r="I81" s="106">
        <v>3</v>
      </c>
      <c r="J81" s="106">
        <f>VLOOKUP(A81,CENIK!$A$2:$F$191,6,FALSE)</f>
        <v>0</v>
      </c>
      <c r="K81" s="106">
        <f t="shared" si="2"/>
        <v>0</v>
      </c>
    </row>
    <row r="82" spans="1:11" ht="45" x14ac:dyDescent="0.25">
      <c r="A82" s="139">
        <v>6505</v>
      </c>
      <c r="B82" s="139">
        <v>50</v>
      </c>
      <c r="C82" s="102" t="s">
        <v>4629</v>
      </c>
      <c r="D82" s="658" t="s">
        <v>264</v>
      </c>
      <c r="E82" s="658" t="s">
        <v>128</v>
      </c>
      <c r="F82" s="658" t="s">
        <v>147</v>
      </c>
      <c r="G82" s="658" t="s">
        <v>1011</v>
      </c>
      <c r="H82" s="85" t="s">
        <v>6</v>
      </c>
      <c r="I82" s="106">
        <v>2</v>
      </c>
      <c r="J82" s="106">
        <f>VLOOKUP(A82,CENIK!$A$2:$F$191,6,FALSE)</f>
        <v>0</v>
      </c>
      <c r="K82" s="106">
        <f t="shared" si="2"/>
        <v>0</v>
      </c>
    </row>
    <row r="83" spans="1:11" ht="30" x14ac:dyDescent="0.25">
      <c r="A83" s="139">
        <v>6507</v>
      </c>
      <c r="B83" s="139">
        <v>50</v>
      </c>
      <c r="C83" s="102" t="s">
        <v>4630</v>
      </c>
      <c r="D83" s="658" t="s">
        <v>264</v>
      </c>
      <c r="E83" s="658" t="s">
        <v>128</v>
      </c>
      <c r="F83" s="658" t="s">
        <v>147</v>
      </c>
      <c r="G83" s="658" t="s">
        <v>1013</v>
      </c>
      <c r="H83" s="85" t="s">
        <v>6</v>
      </c>
      <c r="I83" s="106">
        <v>2</v>
      </c>
      <c r="J83" s="106">
        <f>VLOOKUP(A83,CENIK!$A$2:$F$191,6,FALSE)</f>
        <v>0</v>
      </c>
      <c r="K83" s="106">
        <f t="shared" si="2"/>
        <v>0</v>
      </c>
    </row>
  </sheetData>
  <sheetProtection algorithmName="SHA-512" hashValue="FC+EgzgSrbk3T2wuXW2L7SWHzIQVS/LzG1YcoL+74Xv89iyKL/5m2tWPHaDWKoEDuSZ5iEF1HCjuQgdgJ/oTCQ==" saltValue="27ucr4KlA1vVxSxmSBfS1g==" spinCount="100000" sheet="1" objects="1" scenarios="1"/>
  <mergeCells count="4">
    <mergeCell ref="D12:E12"/>
    <mergeCell ref="D13:E19"/>
    <mergeCell ref="F13:F18"/>
    <mergeCell ref="F6: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120"/>
  <sheetViews>
    <sheetView topLeftCell="C1" zoomScale="85" zoomScaleNormal="85" workbookViewId="0">
      <selection activeCell="F125" sqref="F12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s>
  <sheetData>
    <row r="1" spans="1:16" ht="18.75" x14ac:dyDescent="0.25">
      <c r="F1" s="71" t="s">
        <v>327</v>
      </c>
    </row>
    <row r="2" spans="1:16" ht="26.25" x14ac:dyDescent="0.25">
      <c r="F2" s="104">
        <v>30</v>
      </c>
      <c r="G2" s="13" t="s">
        <v>317</v>
      </c>
      <c r="H2" s="14"/>
      <c r="I2" s="41"/>
      <c r="J2" s="41"/>
      <c r="K2" s="52"/>
    </row>
    <row r="4" spans="1:16" ht="26.25" x14ac:dyDescent="0.25">
      <c r="G4" s="16" t="s">
        <v>174</v>
      </c>
      <c r="J4" s="42"/>
      <c r="K4" s="42"/>
    </row>
    <row r="5" spans="1:16" x14ac:dyDescent="0.25">
      <c r="E5" s="17"/>
      <c r="F5" s="17"/>
    </row>
    <row r="6" spans="1:16" ht="18.75" x14ac:dyDescent="0.3">
      <c r="E6" s="18"/>
      <c r="F6" s="1116" t="s">
        <v>324</v>
      </c>
      <c r="G6" s="19" t="s">
        <v>175</v>
      </c>
      <c r="H6" s="20"/>
      <c r="I6" s="45"/>
      <c r="J6" s="45"/>
      <c r="K6" s="44" t="s">
        <v>151</v>
      </c>
    </row>
    <row r="7" spans="1:16" ht="18.75" x14ac:dyDescent="0.3">
      <c r="B7" s="129" t="s">
        <v>176</v>
      </c>
      <c r="C7" s="64"/>
      <c r="E7" s="18"/>
      <c r="F7" s="1117"/>
      <c r="G7" s="21" t="s">
        <v>177</v>
      </c>
      <c r="H7" s="22"/>
      <c r="I7" s="46"/>
      <c r="J7" s="46"/>
      <c r="K7" s="23">
        <f>SUM(K14:K20)</f>
        <v>0</v>
      </c>
    </row>
    <row r="8" spans="1:16" ht="18.75" x14ac:dyDescent="0.3">
      <c r="B8" s="130">
        <v>25</v>
      </c>
      <c r="C8" s="56"/>
      <c r="E8" s="18"/>
      <c r="F8" s="101">
        <v>25</v>
      </c>
      <c r="G8" s="24" t="s">
        <v>265</v>
      </c>
      <c r="H8" s="25"/>
      <c r="I8" s="47"/>
      <c r="J8" s="47"/>
      <c r="K8" s="26">
        <f>SUMIF($B$25:$B$118,B8,$K$25:$K$118)</f>
        <v>0</v>
      </c>
      <c r="M8" s="39"/>
      <c r="N8" s="39"/>
      <c r="O8" s="40"/>
      <c r="P8" s="40"/>
    </row>
    <row r="9" spans="1:16" ht="18.75" x14ac:dyDescent="0.3">
      <c r="B9" s="130">
        <v>24</v>
      </c>
      <c r="C9" s="56"/>
      <c r="E9" s="18"/>
      <c r="F9" s="101">
        <v>24</v>
      </c>
      <c r="G9" s="24" t="s">
        <v>266</v>
      </c>
      <c r="H9" s="25"/>
      <c r="I9" s="47"/>
      <c r="J9" s="47"/>
      <c r="K9" s="26">
        <f>SUMIF($B$25:$B$118,B9,$K$25:$K$118)</f>
        <v>0</v>
      </c>
      <c r="M9" s="39"/>
      <c r="N9" s="39"/>
      <c r="O9" s="40"/>
      <c r="P9" s="40"/>
    </row>
    <row r="10" spans="1:16" ht="18.75" x14ac:dyDescent="0.3">
      <c r="B10" s="131" t="s">
        <v>330</v>
      </c>
      <c r="C10" s="29"/>
      <c r="F10" s="101" t="s">
        <v>5611</v>
      </c>
      <c r="G10" s="30" t="s">
        <v>188</v>
      </c>
      <c r="H10" s="25"/>
      <c r="I10" s="47"/>
      <c r="J10" s="47"/>
      <c r="K10" s="26">
        <f>(SUM(K8:K9)*0.002)</f>
        <v>0</v>
      </c>
    </row>
    <row r="11" spans="1:16" ht="18.75" x14ac:dyDescent="0.3">
      <c r="F11" s="72"/>
      <c r="G11" s="31"/>
      <c r="H11" s="20"/>
      <c r="I11" s="32" t="s">
        <v>172</v>
      </c>
      <c r="J11" s="32"/>
      <c r="K11" s="32">
        <f>SUM(K7:K10)</f>
        <v>0</v>
      </c>
    </row>
    <row r="12" spans="1:16" ht="26.25" x14ac:dyDescent="0.25">
      <c r="D12" s="33" t="s">
        <v>177</v>
      </c>
    </row>
    <row r="13" spans="1:16" ht="30" x14ac:dyDescent="0.25">
      <c r="A13" s="132" t="s">
        <v>329</v>
      </c>
      <c r="B13" s="133"/>
      <c r="C13" s="656" t="s">
        <v>326</v>
      </c>
      <c r="D13" s="1107" t="s">
        <v>189</v>
      </c>
      <c r="E13" s="1108"/>
      <c r="F13" s="1" t="s">
        <v>190</v>
      </c>
      <c r="G13" s="1" t="s">
        <v>3</v>
      </c>
      <c r="H13" s="2" t="s">
        <v>4</v>
      </c>
      <c r="I13" s="48" t="s">
        <v>191</v>
      </c>
      <c r="J13" s="49" t="s">
        <v>192</v>
      </c>
      <c r="K13" s="120" t="s">
        <v>4568</v>
      </c>
    </row>
    <row r="14" spans="1:16" ht="120" x14ac:dyDescent="0.25">
      <c r="A14" s="128">
        <v>1101</v>
      </c>
      <c r="B14" s="134"/>
      <c r="C14" s="102" t="s">
        <v>5612</v>
      </c>
      <c r="D14" s="1109" t="s">
        <v>5</v>
      </c>
      <c r="E14" s="1110"/>
      <c r="F14" s="1115" t="s">
        <v>193</v>
      </c>
      <c r="G14" s="658" t="s">
        <v>194</v>
      </c>
      <c r="H14" s="85" t="s">
        <v>14</v>
      </c>
      <c r="I14" s="121">
        <v>1</v>
      </c>
      <c r="J14" s="957"/>
      <c r="K14" s="121">
        <f t="shared" ref="K14:K20" si="0">ROUND(J14*I14,2)</f>
        <v>0</v>
      </c>
    </row>
    <row r="15" spans="1:16" ht="30" x14ac:dyDescent="0.25">
      <c r="A15" s="128">
        <v>1102</v>
      </c>
      <c r="B15" s="134"/>
      <c r="C15" s="102" t="s">
        <v>5613</v>
      </c>
      <c r="D15" s="1111"/>
      <c r="E15" s="1112"/>
      <c r="F15" s="1115"/>
      <c r="G15" s="658" t="s">
        <v>195</v>
      </c>
      <c r="H15" s="85" t="s">
        <v>14</v>
      </c>
      <c r="I15" s="121">
        <v>1</v>
      </c>
      <c r="J15" s="957"/>
      <c r="K15" s="121">
        <f t="shared" si="0"/>
        <v>0</v>
      </c>
    </row>
    <row r="16" spans="1:16" ht="75" x14ac:dyDescent="0.25">
      <c r="A16" s="128">
        <v>1103</v>
      </c>
      <c r="B16" s="134"/>
      <c r="C16" s="102" t="s">
        <v>5614</v>
      </c>
      <c r="D16" s="1111"/>
      <c r="E16" s="1112"/>
      <c r="F16" s="1115"/>
      <c r="G16" s="658" t="s">
        <v>196</v>
      </c>
      <c r="H16" s="85" t="s">
        <v>14</v>
      </c>
      <c r="I16" s="121">
        <v>1</v>
      </c>
      <c r="J16" s="957"/>
      <c r="K16" s="121">
        <f t="shared" si="0"/>
        <v>0</v>
      </c>
    </row>
    <row r="17" spans="1:11" ht="45" x14ac:dyDescent="0.25">
      <c r="A17" s="128">
        <v>1104</v>
      </c>
      <c r="B17" s="134"/>
      <c r="C17" s="102" t="s">
        <v>5615</v>
      </c>
      <c r="D17" s="1111"/>
      <c r="E17" s="1112"/>
      <c r="F17" s="1115"/>
      <c r="G17" s="658" t="s">
        <v>197</v>
      </c>
      <c r="H17" s="85" t="s">
        <v>14</v>
      </c>
      <c r="I17" s="121">
        <v>1</v>
      </c>
      <c r="J17" s="957"/>
      <c r="K17" s="121">
        <f t="shared" si="0"/>
        <v>0</v>
      </c>
    </row>
    <row r="18" spans="1:11" ht="45" x14ac:dyDescent="0.25">
      <c r="A18" s="128">
        <v>1105</v>
      </c>
      <c r="B18" s="134"/>
      <c r="C18" s="102" t="s">
        <v>5616</v>
      </c>
      <c r="D18" s="1111"/>
      <c r="E18" s="1112"/>
      <c r="F18" s="1115"/>
      <c r="G18" s="658" t="s">
        <v>198</v>
      </c>
      <c r="H18" s="85" t="s">
        <v>14</v>
      </c>
      <c r="I18" s="121">
        <v>1</v>
      </c>
      <c r="J18" s="957"/>
      <c r="K18" s="121">
        <f t="shared" si="0"/>
        <v>0</v>
      </c>
    </row>
    <row r="19" spans="1:11" ht="105" x14ac:dyDescent="0.25">
      <c r="A19" s="128">
        <v>1106</v>
      </c>
      <c r="B19" s="134"/>
      <c r="C19" s="102" t="s">
        <v>5617</v>
      </c>
      <c r="D19" s="1111"/>
      <c r="E19" s="1112"/>
      <c r="F19" s="1115"/>
      <c r="G19" s="658" t="s">
        <v>199</v>
      </c>
      <c r="H19" s="123" t="s">
        <v>10</v>
      </c>
      <c r="I19" s="121">
        <v>579.5</v>
      </c>
      <c r="J19" s="957"/>
      <c r="K19" s="121">
        <f t="shared" si="0"/>
        <v>0</v>
      </c>
    </row>
    <row r="20" spans="1:11" ht="30" x14ac:dyDescent="0.25">
      <c r="A20" s="135">
        <v>201</v>
      </c>
      <c r="B20" s="136" t="s">
        <v>328</v>
      </c>
      <c r="C20" s="102" t="s">
        <v>5618</v>
      </c>
      <c r="D20" s="1113"/>
      <c r="E20" s="1114"/>
      <c r="F20" s="658" t="s">
        <v>338</v>
      </c>
      <c r="G20" s="658"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25</v>
      </c>
      <c r="C25" s="102" t="s">
        <v>4650</v>
      </c>
      <c r="D25" s="658" t="s">
        <v>265</v>
      </c>
      <c r="E25" s="658" t="s">
        <v>7</v>
      </c>
      <c r="F25" s="658" t="s">
        <v>8</v>
      </c>
      <c r="G25" s="658" t="s">
        <v>9</v>
      </c>
      <c r="H25" s="85" t="s">
        <v>10</v>
      </c>
      <c r="I25" s="121">
        <v>56.3</v>
      </c>
      <c r="J25" s="121">
        <f>VLOOKUP(A25,CENIK!$A$2:$F$191,6,FALSE)</f>
        <v>0</v>
      </c>
      <c r="K25" s="121">
        <f t="shared" ref="K25:K56" si="1">ROUND(J25*I25,2)</f>
        <v>0</v>
      </c>
    </row>
    <row r="26" spans="1:11" ht="45" x14ac:dyDescent="0.25">
      <c r="A26" s="139">
        <v>1202</v>
      </c>
      <c r="B26" s="139">
        <v>25</v>
      </c>
      <c r="C26" s="102" t="s">
        <v>4651</v>
      </c>
      <c r="D26" s="658" t="s">
        <v>265</v>
      </c>
      <c r="E26" s="658" t="s">
        <v>7</v>
      </c>
      <c r="F26" s="658" t="s">
        <v>8</v>
      </c>
      <c r="G26" s="658" t="s">
        <v>11</v>
      </c>
      <c r="H26" s="85" t="s">
        <v>12</v>
      </c>
      <c r="I26" s="121">
        <v>3</v>
      </c>
      <c r="J26" s="121">
        <f>VLOOKUP(A26,CENIK!$A$2:$F$191,6,FALSE)</f>
        <v>0</v>
      </c>
      <c r="K26" s="121">
        <f t="shared" si="1"/>
        <v>0</v>
      </c>
    </row>
    <row r="27" spans="1:11" ht="60" x14ac:dyDescent="0.25">
      <c r="A27" s="139">
        <v>1205</v>
      </c>
      <c r="B27" s="139">
        <v>25</v>
      </c>
      <c r="C27" s="102" t="s">
        <v>4652</v>
      </c>
      <c r="D27" s="658" t="s">
        <v>265</v>
      </c>
      <c r="E27" s="658" t="s">
        <v>7</v>
      </c>
      <c r="F27" s="658" t="s">
        <v>8</v>
      </c>
      <c r="G27" s="658" t="s">
        <v>942</v>
      </c>
      <c r="H27" s="85" t="s">
        <v>14</v>
      </c>
      <c r="I27" s="121">
        <v>1</v>
      </c>
      <c r="J27" s="121">
        <f>VLOOKUP(A27,CENIK!$A$2:$F$191,6,FALSE)</f>
        <v>0</v>
      </c>
      <c r="K27" s="121">
        <f t="shared" si="1"/>
        <v>0</v>
      </c>
    </row>
    <row r="28" spans="1:11" ht="60" x14ac:dyDescent="0.25">
      <c r="A28" s="139">
        <v>1206</v>
      </c>
      <c r="B28" s="139">
        <v>25</v>
      </c>
      <c r="C28" s="102" t="s">
        <v>4653</v>
      </c>
      <c r="D28" s="658" t="s">
        <v>265</v>
      </c>
      <c r="E28" s="658" t="s">
        <v>7</v>
      </c>
      <c r="F28" s="658" t="s">
        <v>8</v>
      </c>
      <c r="G28" s="658" t="s">
        <v>943</v>
      </c>
      <c r="H28" s="85" t="s">
        <v>14</v>
      </c>
      <c r="I28" s="121">
        <v>1</v>
      </c>
      <c r="J28" s="121">
        <f>VLOOKUP(A28,CENIK!$A$2:$F$191,6,FALSE)</f>
        <v>0</v>
      </c>
      <c r="K28" s="121">
        <f t="shared" si="1"/>
        <v>0</v>
      </c>
    </row>
    <row r="29" spans="1:11" ht="75" x14ac:dyDescent="0.25">
      <c r="A29" s="139">
        <v>1207</v>
      </c>
      <c r="B29" s="139">
        <v>25</v>
      </c>
      <c r="C29" s="102" t="s">
        <v>4654</v>
      </c>
      <c r="D29" s="658" t="s">
        <v>265</v>
      </c>
      <c r="E29" s="658" t="s">
        <v>7</v>
      </c>
      <c r="F29" s="658" t="s">
        <v>8</v>
      </c>
      <c r="G29" s="658" t="s">
        <v>944</v>
      </c>
      <c r="H29" s="85" t="s">
        <v>14</v>
      </c>
      <c r="I29" s="121">
        <v>1</v>
      </c>
      <c r="J29" s="121">
        <f>VLOOKUP(A29,CENIK!$A$2:$F$191,6,FALSE)</f>
        <v>0</v>
      </c>
      <c r="K29" s="121">
        <f t="shared" si="1"/>
        <v>0</v>
      </c>
    </row>
    <row r="30" spans="1:11" ht="75" x14ac:dyDescent="0.25">
      <c r="A30" s="139">
        <v>1211</v>
      </c>
      <c r="B30" s="139">
        <v>25</v>
      </c>
      <c r="C30" s="102" t="s">
        <v>4655</v>
      </c>
      <c r="D30" s="658" t="s">
        <v>265</v>
      </c>
      <c r="E30" s="658" t="s">
        <v>7</v>
      </c>
      <c r="F30" s="658" t="s">
        <v>8</v>
      </c>
      <c r="G30" s="658" t="s">
        <v>948</v>
      </c>
      <c r="H30" s="85" t="s">
        <v>14</v>
      </c>
      <c r="I30" s="121">
        <v>2</v>
      </c>
      <c r="J30" s="121">
        <f>VLOOKUP(A30,CENIK!$A$2:$F$191,6,FALSE)</f>
        <v>0</v>
      </c>
      <c r="K30" s="121">
        <f t="shared" si="1"/>
        <v>0</v>
      </c>
    </row>
    <row r="31" spans="1:11" ht="60" x14ac:dyDescent="0.25">
      <c r="A31" s="139">
        <v>1213</v>
      </c>
      <c r="B31" s="139">
        <v>25</v>
      </c>
      <c r="C31" s="102" t="s">
        <v>4656</v>
      </c>
      <c r="D31" s="658" t="s">
        <v>265</v>
      </c>
      <c r="E31" s="658" t="s">
        <v>7</v>
      </c>
      <c r="F31" s="658" t="s">
        <v>8</v>
      </c>
      <c r="G31" s="658" t="s">
        <v>950</v>
      </c>
      <c r="H31" s="85" t="s">
        <v>14</v>
      </c>
      <c r="I31" s="121">
        <v>1</v>
      </c>
      <c r="J31" s="121">
        <f>VLOOKUP(A31,CENIK!$A$2:$F$191,6,FALSE)</f>
        <v>0</v>
      </c>
      <c r="K31" s="121">
        <f t="shared" si="1"/>
        <v>0</v>
      </c>
    </row>
    <row r="32" spans="1:11" ht="45" x14ac:dyDescent="0.25">
      <c r="A32" s="139">
        <v>1301</v>
      </c>
      <c r="B32" s="139">
        <v>25</v>
      </c>
      <c r="C32" s="102" t="s">
        <v>4657</v>
      </c>
      <c r="D32" s="658" t="s">
        <v>265</v>
      </c>
      <c r="E32" s="658" t="s">
        <v>7</v>
      </c>
      <c r="F32" s="658" t="s">
        <v>16</v>
      </c>
      <c r="G32" s="658" t="s">
        <v>17</v>
      </c>
      <c r="H32" s="85" t="s">
        <v>10</v>
      </c>
      <c r="I32" s="121">
        <v>56.3</v>
      </c>
      <c r="J32" s="121">
        <f>VLOOKUP(A32,CENIK!$A$2:$F$191,6,FALSE)</f>
        <v>0</v>
      </c>
      <c r="K32" s="121">
        <f t="shared" si="1"/>
        <v>0</v>
      </c>
    </row>
    <row r="33" spans="1:11" ht="150" x14ac:dyDescent="0.25">
      <c r="A33" s="139">
        <v>1302</v>
      </c>
      <c r="B33" s="139">
        <v>25</v>
      </c>
      <c r="C33" s="102" t="s">
        <v>4658</v>
      </c>
      <c r="D33" s="658" t="s">
        <v>265</v>
      </c>
      <c r="E33" s="658" t="s">
        <v>7</v>
      </c>
      <c r="F33" s="658" t="s">
        <v>16</v>
      </c>
      <c r="G33" s="658" t="s">
        <v>952</v>
      </c>
      <c r="H33" s="85" t="s">
        <v>10</v>
      </c>
      <c r="I33" s="121">
        <v>56.3</v>
      </c>
      <c r="J33" s="121">
        <f>VLOOKUP(A33,CENIK!$A$2:$F$191,6,FALSE)</f>
        <v>0</v>
      </c>
      <c r="K33" s="121">
        <f t="shared" si="1"/>
        <v>0</v>
      </c>
    </row>
    <row r="34" spans="1:11" ht="60" x14ac:dyDescent="0.25">
      <c r="A34" s="139">
        <v>1307</v>
      </c>
      <c r="B34" s="139">
        <v>25</v>
      </c>
      <c r="C34" s="102" t="s">
        <v>4659</v>
      </c>
      <c r="D34" s="658" t="s">
        <v>265</v>
      </c>
      <c r="E34" s="658" t="s">
        <v>7</v>
      </c>
      <c r="F34" s="658" t="s">
        <v>16</v>
      </c>
      <c r="G34" s="658" t="s">
        <v>19</v>
      </c>
      <c r="H34" s="85" t="s">
        <v>6</v>
      </c>
      <c r="I34" s="121">
        <v>1</v>
      </c>
      <c r="J34" s="121">
        <f>VLOOKUP(A34,CENIK!$A$2:$F$191,6,FALSE)</f>
        <v>0</v>
      </c>
      <c r="K34" s="121">
        <f t="shared" si="1"/>
        <v>0</v>
      </c>
    </row>
    <row r="35" spans="1:11" ht="30" x14ac:dyDescent="0.25">
      <c r="A35" s="139">
        <v>1401</v>
      </c>
      <c r="B35" s="139">
        <v>25</v>
      </c>
      <c r="C35" s="102" t="s">
        <v>4660</v>
      </c>
      <c r="D35" s="658" t="s">
        <v>265</v>
      </c>
      <c r="E35" s="658" t="s">
        <v>7</v>
      </c>
      <c r="F35" s="658" t="s">
        <v>27</v>
      </c>
      <c r="G35" s="658" t="s">
        <v>955</v>
      </c>
      <c r="H35" s="85" t="s">
        <v>22</v>
      </c>
      <c r="I35" s="121">
        <v>2</v>
      </c>
      <c r="J35" s="121">
        <f>VLOOKUP(A35,CENIK!$A$2:$F$191,6,FALSE)</f>
        <v>0</v>
      </c>
      <c r="K35" s="121">
        <f t="shared" si="1"/>
        <v>0</v>
      </c>
    </row>
    <row r="36" spans="1:11" ht="30" x14ac:dyDescent="0.25">
      <c r="A36" s="139">
        <v>1402</v>
      </c>
      <c r="B36" s="139">
        <v>25</v>
      </c>
      <c r="C36" s="102" t="s">
        <v>4661</v>
      </c>
      <c r="D36" s="658" t="s">
        <v>265</v>
      </c>
      <c r="E36" s="658" t="s">
        <v>7</v>
      </c>
      <c r="F36" s="658" t="s">
        <v>27</v>
      </c>
      <c r="G36" s="658" t="s">
        <v>956</v>
      </c>
      <c r="H36" s="85" t="s">
        <v>22</v>
      </c>
      <c r="I36" s="121">
        <v>5</v>
      </c>
      <c r="J36" s="121">
        <f>VLOOKUP(A36,CENIK!$A$2:$F$191,6,FALSE)</f>
        <v>0</v>
      </c>
      <c r="K36" s="121">
        <f t="shared" si="1"/>
        <v>0</v>
      </c>
    </row>
    <row r="37" spans="1:11" ht="30" x14ac:dyDescent="0.25">
      <c r="A37" s="139">
        <v>1403</v>
      </c>
      <c r="B37" s="139">
        <v>25</v>
      </c>
      <c r="C37" s="102" t="s">
        <v>4662</v>
      </c>
      <c r="D37" s="658" t="s">
        <v>265</v>
      </c>
      <c r="E37" s="658" t="s">
        <v>7</v>
      </c>
      <c r="F37" s="658" t="s">
        <v>27</v>
      </c>
      <c r="G37" s="658" t="s">
        <v>957</v>
      </c>
      <c r="H37" s="85" t="s">
        <v>22</v>
      </c>
      <c r="I37" s="121">
        <v>2</v>
      </c>
      <c r="J37" s="121">
        <f>VLOOKUP(A37,CENIK!$A$2:$F$191,6,FALSE)</f>
        <v>0</v>
      </c>
      <c r="K37" s="121">
        <f t="shared" si="1"/>
        <v>0</v>
      </c>
    </row>
    <row r="38" spans="1:11" ht="45" x14ac:dyDescent="0.25">
      <c r="A38" s="139">
        <v>12308</v>
      </c>
      <c r="B38" s="139">
        <v>25</v>
      </c>
      <c r="C38" s="102" t="s">
        <v>4663</v>
      </c>
      <c r="D38" s="658" t="s">
        <v>265</v>
      </c>
      <c r="E38" s="658" t="s">
        <v>30</v>
      </c>
      <c r="F38" s="658" t="s">
        <v>31</v>
      </c>
      <c r="G38" s="658" t="s">
        <v>32</v>
      </c>
      <c r="H38" s="85" t="s">
        <v>33</v>
      </c>
      <c r="I38" s="121">
        <v>190</v>
      </c>
      <c r="J38" s="121">
        <f>VLOOKUP(A38,CENIK!$A$2:$F$191,6,FALSE)</f>
        <v>0</v>
      </c>
      <c r="K38" s="121">
        <f t="shared" si="1"/>
        <v>0</v>
      </c>
    </row>
    <row r="39" spans="1:11" ht="60" x14ac:dyDescent="0.25">
      <c r="A39" s="139">
        <v>21108</v>
      </c>
      <c r="B39" s="139">
        <v>25</v>
      </c>
      <c r="C39" s="102" t="s">
        <v>4664</v>
      </c>
      <c r="D39" s="658" t="s">
        <v>265</v>
      </c>
      <c r="E39" s="658" t="s">
        <v>30</v>
      </c>
      <c r="F39" s="658" t="s">
        <v>31</v>
      </c>
      <c r="G39" s="658" t="s">
        <v>966</v>
      </c>
      <c r="H39" s="85" t="s">
        <v>24</v>
      </c>
      <c r="I39" s="121">
        <v>125</v>
      </c>
      <c r="J39" s="121">
        <f>VLOOKUP(A39,CENIK!$A$2:$F$191,6,FALSE)</f>
        <v>0</v>
      </c>
      <c r="K39" s="121">
        <f t="shared" si="1"/>
        <v>0</v>
      </c>
    </row>
    <row r="40" spans="1:11" ht="30" x14ac:dyDescent="0.25">
      <c r="A40" s="139">
        <v>22102</v>
      </c>
      <c r="B40" s="139">
        <v>25</v>
      </c>
      <c r="C40" s="102" t="s">
        <v>4665</v>
      </c>
      <c r="D40" s="658" t="s">
        <v>265</v>
      </c>
      <c r="E40" s="658" t="s">
        <v>30</v>
      </c>
      <c r="F40" s="658" t="s">
        <v>31</v>
      </c>
      <c r="G40" s="658" t="s">
        <v>42</v>
      </c>
      <c r="H40" s="85" t="s">
        <v>33</v>
      </c>
      <c r="I40" s="121">
        <v>56.3</v>
      </c>
      <c r="J40" s="121">
        <f>VLOOKUP(A40,CENIK!$A$2:$F$191,6,FALSE)</f>
        <v>0</v>
      </c>
      <c r="K40" s="121">
        <f t="shared" si="1"/>
        <v>0</v>
      </c>
    </row>
    <row r="41" spans="1:11" ht="30" x14ac:dyDescent="0.25">
      <c r="A41" s="139">
        <v>2208</v>
      </c>
      <c r="B41" s="139">
        <v>25</v>
      </c>
      <c r="C41" s="102" t="s">
        <v>4666</v>
      </c>
      <c r="D41" s="658" t="s">
        <v>265</v>
      </c>
      <c r="E41" s="658" t="s">
        <v>30</v>
      </c>
      <c r="F41" s="658" t="s">
        <v>43</v>
      </c>
      <c r="G41" s="658" t="s">
        <v>44</v>
      </c>
      <c r="H41" s="85" t="s">
        <v>33</v>
      </c>
      <c r="I41" s="121">
        <v>190</v>
      </c>
      <c r="J41" s="121">
        <f>VLOOKUP(A41,CENIK!$A$2:$F$191,6,FALSE)</f>
        <v>0</v>
      </c>
      <c r="K41" s="121">
        <f t="shared" si="1"/>
        <v>0</v>
      </c>
    </row>
    <row r="42" spans="1:11" ht="30" x14ac:dyDescent="0.25">
      <c r="A42" s="139">
        <v>22103</v>
      </c>
      <c r="B42" s="139">
        <v>25</v>
      </c>
      <c r="C42" s="102" t="s">
        <v>4667</v>
      </c>
      <c r="D42" s="658" t="s">
        <v>265</v>
      </c>
      <c r="E42" s="658" t="s">
        <v>30</v>
      </c>
      <c r="F42" s="658" t="s">
        <v>43</v>
      </c>
      <c r="G42" s="658" t="s">
        <v>48</v>
      </c>
      <c r="H42" s="85" t="s">
        <v>33</v>
      </c>
      <c r="I42" s="121">
        <v>190</v>
      </c>
      <c r="J42" s="121">
        <f>VLOOKUP(A42,CENIK!$A$2:$F$191,6,FALSE)</f>
        <v>0</v>
      </c>
      <c r="K42" s="121">
        <f t="shared" si="1"/>
        <v>0</v>
      </c>
    </row>
    <row r="43" spans="1:11" ht="30" x14ac:dyDescent="0.25">
      <c r="A43" s="139">
        <v>2224</v>
      </c>
      <c r="B43" s="139">
        <v>25</v>
      </c>
      <c r="C43" s="102" t="s">
        <v>4668</v>
      </c>
      <c r="D43" s="658" t="s">
        <v>265</v>
      </c>
      <c r="E43" s="658" t="s">
        <v>30</v>
      </c>
      <c r="F43" s="658" t="s">
        <v>43</v>
      </c>
      <c r="G43" s="658" t="s">
        <v>46</v>
      </c>
      <c r="H43" s="85" t="s">
        <v>12</v>
      </c>
      <c r="I43" s="121">
        <v>5</v>
      </c>
      <c r="J43" s="121">
        <f>VLOOKUP(A43,CENIK!$A$2:$F$191,6,FALSE)</f>
        <v>0</v>
      </c>
      <c r="K43" s="121">
        <f t="shared" si="1"/>
        <v>0</v>
      </c>
    </row>
    <row r="44" spans="1:11" ht="30" x14ac:dyDescent="0.25">
      <c r="A44" s="139">
        <v>2225</v>
      </c>
      <c r="B44" s="139">
        <v>25</v>
      </c>
      <c r="C44" s="102" t="s">
        <v>4669</v>
      </c>
      <c r="D44" s="658" t="s">
        <v>265</v>
      </c>
      <c r="E44" s="658" t="s">
        <v>30</v>
      </c>
      <c r="F44" s="658" t="s">
        <v>43</v>
      </c>
      <c r="G44" s="658" t="s">
        <v>47</v>
      </c>
      <c r="H44" s="85" t="s">
        <v>12</v>
      </c>
      <c r="I44" s="121">
        <v>1</v>
      </c>
      <c r="J44" s="121">
        <f>VLOOKUP(A44,CENIK!$A$2:$F$191,6,FALSE)</f>
        <v>0</v>
      </c>
      <c r="K44" s="121">
        <f t="shared" si="1"/>
        <v>0</v>
      </c>
    </row>
    <row r="45" spans="1:11" ht="30" x14ac:dyDescent="0.25">
      <c r="A45" s="139">
        <v>24404</v>
      </c>
      <c r="B45" s="139">
        <v>25</v>
      </c>
      <c r="C45" s="102" t="s">
        <v>4670</v>
      </c>
      <c r="D45" s="658" t="s">
        <v>265</v>
      </c>
      <c r="E45" s="658" t="s">
        <v>30</v>
      </c>
      <c r="F45" s="658" t="s">
        <v>43</v>
      </c>
      <c r="G45" s="658" t="s">
        <v>968</v>
      </c>
      <c r="H45" s="85" t="s">
        <v>24</v>
      </c>
      <c r="I45" s="121">
        <v>57</v>
      </c>
      <c r="J45" s="121">
        <f>VLOOKUP(A45,CENIK!$A$2:$F$191,6,FALSE)</f>
        <v>0</v>
      </c>
      <c r="K45" s="121">
        <f t="shared" si="1"/>
        <v>0</v>
      </c>
    </row>
    <row r="46" spans="1:11" ht="75" x14ac:dyDescent="0.25">
      <c r="A46" s="139">
        <v>31302</v>
      </c>
      <c r="B46" s="139">
        <v>25</v>
      </c>
      <c r="C46" s="102" t="s">
        <v>4671</v>
      </c>
      <c r="D46" s="658" t="s">
        <v>265</v>
      </c>
      <c r="E46" s="658" t="s">
        <v>30</v>
      </c>
      <c r="F46" s="658" t="s">
        <v>43</v>
      </c>
      <c r="G46" s="658" t="s">
        <v>971</v>
      </c>
      <c r="H46" s="85" t="s">
        <v>24</v>
      </c>
      <c r="I46" s="121">
        <v>48</v>
      </c>
      <c r="J46" s="121">
        <f>VLOOKUP(A46,CENIK!$A$2:$F$191,6,FALSE)</f>
        <v>0</v>
      </c>
      <c r="K46" s="121">
        <f t="shared" si="1"/>
        <v>0</v>
      </c>
    </row>
    <row r="47" spans="1:11" ht="30" x14ac:dyDescent="0.25">
      <c r="A47" s="139">
        <v>31602</v>
      </c>
      <c r="B47" s="139">
        <v>25</v>
      </c>
      <c r="C47" s="102" t="s">
        <v>4672</v>
      </c>
      <c r="D47" s="658" t="s">
        <v>265</v>
      </c>
      <c r="E47" s="658" t="s">
        <v>30</v>
      </c>
      <c r="F47" s="658" t="s">
        <v>43</v>
      </c>
      <c r="G47" s="658" t="s">
        <v>973</v>
      </c>
      <c r="H47" s="85" t="s">
        <v>33</v>
      </c>
      <c r="I47" s="121">
        <v>190</v>
      </c>
      <c r="J47" s="121">
        <f>VLOOKUP(A47,CENIK!$A$2:$F$191,6,FALSE)</f>
        <v>0</v>
      </c>
      <c r="K47" s="121">
        <f t="shared" si="1"/>
        <v>0</v>
      </c>
    </row>
    <row r="48" spans="1:11" ht="45" x14ac:dyDescent="0.25">
      <c r="A48" s="139">
        <v>32311</v>
      </c>
      <c r="B48" s="139">
        <v>25</v>
      </c>
      <c r="C48" s="102" t="s">
        <v>4673</v>
      </c>
      <c r="D48" s="658" t="s">
        <v>265</v>
      </c>
      <c r="E48" s="658" t="s">
        <v>30</v>
      </c>
      <c r="F48" s="657" t="s">
        <v>43</v>
      </c>
      <c r="G48" s="658" t="s">
        <v>975</v>
      </c>
      <c r="H48" s="85" t="s">
        <v>33</v>
      </c>
      <c r="I48" s="121">
        <v>190</v>
      </c>
      <c r="J48" s="121">
        <f>VLOOKUP(A48,CENIK!$A$2:$F$191,6,FALSE)</f>
        <v>0</v>
      </c>
      <c r="K48" s="121">
        <f t="shared" si="1"/>
        <v>0</v>
      </c>
    </row>
    <row r="49" spans="1:11" ht="30" x14ac:dyDescent="0.25">
      <c r="A49" s="139">
        <v>34901</v>
      </c>
      <c r="B49" s="139">
        <v>25</v>
      </c>
      <c r="C49" s="102" t="s">
        <v>4674</v>
      </c>
      <c r="D49" s="658" t="s">
        <v>265</v>
      </c>
      <c r="E49" s="658" t="s">
        <v>30</v>
      </c>
      <c r="F49" s="658" t="s">
        <v>43</v>
      </c>
      <c r="G49" s="658" t="s">
        <v>55</v>
      </c>
      <c r="H49" s="85" t="s">
        <v>33</v>
      </c>
      <c r="I49" s="121">
        <v>190</v>
      </c>
      <c r="J49" s="121">
        <f>VLOOKUP(A49,CENIK!$A$2:$F$191,6,FALSE)</f>
        <v>0</v>
      </c>
      <c r="K49" s="121">
        <f t="shared" si="1"/>
        <v>0</v>
      </c>
    </row>
    <row r="50" spans="1:11" ht="60" x14ac:dyDescent="0.25">
      <c r="A50" s="139">
        <v>4110</v>
      </c>
      <c r="B50" s="139">
        <v>25</v>
      </c>
      <c r="C50" s="102" t="s">
        <v>4675</v>
      </c>
      <c r="D50" s="658" t="s">
        <v>265</v>
      </c>
      <c r="E50" s="658" t="s">
        <v>85</v>
      </c>
      <c r="F50" s="658" t="s">
        <v>86</v>
      </c>
      <c r="G50" s="658" t="s">
        <v>90</v>
      </c>
      <c r="H50" s="85" t="s">
        <v>24</v>
      </c>
      <c r="I50" s="121">
        <v>219</v>
      </c>
      <c r="J50" s="121">
        <f>VLOOKUP(A50,CENIK!$A$2:$F$191,6,FALSE)</f>
        <v>0</v>
      </c>
      <c r="K50" s="121">
        <f t="shared" si="1"/>
        <v>0</v>
      </c>
    </row>
    <row r="51" spans="1:11" ht="45" x14ac:dyDescent="0.25">
      <c r="A51" s="139">
        <v>4122</v>
      </c>
      <c r="B51" s="139">
        <v>25</v>
      </c>
      <c r="C51" s="102" t="s">
        <v>4676</v>
      </c>
      <c r="D51" s="658" t="s">
        <v>265</v>
      </c>
      <c r="E51" s="658" t="s">
        <v>85</v>
      </c>
      <c r="F51" s="658" t="s">
        <v>86</v>
      </c>
      <c r="G51" s="658" t="s">
        <v>987</v>
      </c>
      <c r="H51" s="85" t="s">
        <v>24</v>
      </c>
      <c r="I51" s="121">
        <v>8</v>
      </c>
      <c r="J51" s="121">
        <f>VLOOKUP(A51,CENIK!$A$2:$F$191,6,FALSE)</f>
        <v>0</v>
      </c>
      <c r="K51" s="121">
        <f t="shared" si="1"/>
        <v>0</v>
      </c>
    </row>
    <row r="52" spans="1:11" ht="45" x14ac:dyDescent="0.25">
      <c r="A52" s="139">
        <v>4123</v>
      </c>
      <c r="B52" s="139">
        <v>25</v>
      </c>
      <c r="C52" s="102" t="s">
        <v>4677</v>
      </c>
      <c r="D52" s="658" t="s">
        <v>265</v>
      </c>
      <c r="E52" s="658" t="s">
        <v>85</v>
      </c>
      <c r="F52" s="658" t="s">
        <v>86</v>
      </c>
      <c r="G52" s="658" t="s">
        <v>988</v>
      </c>
      <c r="H52" s="85" t="s">
        <v>24</v>
      </c>
      <c r="I52" s="121">
        <v>8</v>
      </c>
      <c r="J52" s="121">
        <f>VLOOKUP(A52,CENIK!$A$2:$F$191,6,FALSE)</f>
        <v>0</v>
      </c>
      <c r="K52" s="121">
        <f t="shared" si="1"/>
        <v>0</v>
      </c>
    </row>
    <row r="53" spans="1:11" ht="45" x14ac:dyDescent="0.25">
      <c r="A53" s="139">
        <v>4201</v>
      </c>
      <c r="B53" s="139">
        <v>25</v>
      </c>
      <c r="C53" s="102" t="s">
        <v>4678</v>
      </c>
      <c r="D53" s="658" t="s">
        <v>265</v>
      </c>
      <c r="E53" s="658" t="s">
        <v>85</v>
      </c>
      <c r="F53" s="658" t="s">
        <v>98</v>
      </c>
      <c r="G53" s="658" t="s">
        <v>99</v>
      </c>
      <c r="H53" s="85" t="s">
        <v>33</v>
      </c>
      <c r="I53" s="121">
        <v>45</v>
      </c>
      <c r="J53" s="121">
        <f>VLOOKUP(A53,CENIK!$A$2:$F$191,6,FALSE)</f>
        <v>0</v>
      </c>
      <c r="K53" s="121">
        <f t="shared" si="1"/>
        <v>0</v>
      </c>
    </row>
    <row r="54" spans="1:11" ht="30" x14ac:dyDescent="0.25">
      <c r="A54" s="139">
        <v>4202</v>
      </c>
      <c r="B54" s="139">
        <v>25</v>
      </c>
      <c r="C54" s="102" t="s">
        <v>4679</v>
      </c>
      <c r="D54" s="658" t="s">
        <v>265</v>
      </c>
      <c r="E54" s="658" t="s">
        <v>85</v>
      </c>
      <c r="F54" s="658" t="s">
        <v>98</v>
      </c>
      <c r="G54" s="658" t="s">
        <v>100</v>
      </c>
      <c r="H54" s="85" t="s">
        <v>33</v>
      </c>
      <c r="I54" s="121">
        <v>45</v>
      </c>
      <c r="J54" s="121">
        <f>VLOOKUP(A54,CENIK!$A$2:$F$191,6,FALSE)</f>
        <v>0</v>
      </c>
      <c r="K54" s="121">
        <f t="shared" si="1"/>
        <v>0</v>
      </c>
    </row>
    <row r="55" spans="1:11" ht="75" x14ac:dyDescent="0.25">
      <c r="A55" s="139">
        <v>4203</v>
      </c>
      <c r="B55" s="139">
        <v>25</v>
      </c>
      <c r="C55" s="102" t="s">
        <v>4680</v>
      </c>
      <c r="D55" s="658" t="s">
        <v>265</v>
      </c>
      <c r="E55" s="658" t="s">
        <v>85</v>
      </c>
      <c r="F55" s="658" t="s">
        <v>98</v>
      </c>
      <c r="G55" s="658" t="s">
        <v>101</v>
      </c>
      <c r="H55" s="85" t="s">
        <v>24</v>
      </c>
      <c r="I55" s="121">
        <v>8.5</v>
      </c>
      <c r="J55" s="121">
        <f>VLOOKUP(A55,CENIK!$A$2:$F$191,6,FALSE)</f>
        <v>0</v>
      </c>
      <c r="K55" s="121">
        <f t="shared" si="1"/>
        <v>0</v>
      </c>
    </row>
    <row r="56" spans="1:11" ht="60" x14ac:dyDescent="0.25">
      <c r="A56" s="139">
        <v>4204</v>
      </c>
      <c r="B56" s="139">
        <v>25</v>
      </c>
      <c r="C56" s="102" t="s">
        <v>4681</v>
      </c>
      <c r="D56" s="658" t="s">
        <v>265</v>
      </c>
      <c r="E56" s="658" t="s">
        <v>85</v>
      </c>
      <c r="F56" s="658" t="s">
        <v>98</v>
      </c>
      <c r="G56" s="658" t="s">
        <v>102</v>
      </c>
      <c r="H56" s="85" t="s">
        <v>24</v>
      </c>
      <c r="I56" s="121">
        <v>42</v>
      </c>
      <c r="J56" s="121">
        <f>VLOOKUP(A56,CENIK!$A$2:$F$191,6,FALSE)</f>
        <v>0</v>
      </c>
      <c r="K56" s="121">
        <f t="shared" si="1"/>
        <v>0</v>
      </c>
    </row>
    <row r="57" spans="1:11" ht="60" x14ac:dyDescent="0.25">
      <c r="A57" s="139">
        <v>4207</v>
      </c>
      <c r="B57" s="139">
        <v>25</v>
      </c>
      <c r="C57" s="102" t="s">
        <v>4682</v>
      </c>
      <c r="D57" s="658" t="s">
        <v>265</v>
      </c>
      <c r="E57" s="658" t="s">
        <v>85</v>
      </c>
      <c r="F57" s="658" t="s">
        <v>98</v>
      </c>
      <c r="G57" s="658" t="s">
        <v>990</v>
      </c>
      <c r="H57" s="85" t="s">
        <v>24</v>
      </c>
      <c r="I57" s="121">
        <v>173.5</v>
      </c>
      <c r="J57" s="121">
        <f>VLOOKUP(A57,CENIK!$A$2:$F$191,6,FALSE)</f>
        <v>0</v>
      </c>
      <c r="K57" s="121">
        <f t="shared" ref="K57:K88" si="2">ROUND(J57*I57,2)</f>
        <v>0</v>
      </c>
    </row>
    <row r="58" spans="1:11" ht="135" x14ac:dyDescent="0.25">
      <c r="A58" s="139">
        <v>6101</v>
      </c>
      <c r="B58" s="139">
        <v>25</v>
      </c>
      <c r="C58" s="102" t="s">
        <v>4683</v>
      </c>
      <c r="D58" s="658" t="s">
        <v>265</v>
      </c>
      <c r="E58" s="658" t="s">
        <v>128</v>
      </c>
      <c r="F58" s="658" t="s">
        <v>129</v>
      </c>
      <c r="G58" s="658" t="s">
        <v>6304</v>
      </c>
      <c r="H58" s="85" t="s">
        <v>10</v>
      </c>
      <c r="I58" s="121">
        <v>56.3</v>
      </c>
      <c r="J58" s="121">
        <f>VLOOKUP(A58,CENIK!$A$2:$F$191,6,FALSE)</f>
        <v>0</v>
      </c>
      <c r="K58" s="121">
        <f t="shared" si="2"/>
        <v>0</v>
      </c>
    </row>
    <row r="59" spans="1:11" ht="120" x14ac:dyDescent="0.25">
      <c r="A59" s="139">
        <v>6202</v>
      </c>
      <c r="B59" s="139">
        <v>25</v>
      </c>
      <c r="C59" s="102" t="s">
        <v>4684</v>
      </c>
      <c r="D59" s="658" t="s">
        <v>265</v>
      </c>
      <c r="E59" s="658" t="s">
        <v>128</v>
      </c>
      <c r="F59" s="658" t="s">
        <v>132</v>
      </c>
      <c r="G59" s="658" t="s">
        <v>991</v>
      </c>
      <c r="H59" s="85" t="s">
        <v>6</v>
      </c>
      <c r="I59" s="121">
        <v>2</v>
      </c>
      <c r="J59" s="121">
        <f>VLOOKUP(A59,CENIK!$A$2:$F$191,6,FALSE)</f>
        <v>0</v>
      </c>
      <c r="K59" s="121">
        <f t="shared" si="2"/>
        <v>0</v>
      </c>
    </row>
    <row r="60" spans="1:11" ht="120" x14ac:dyDescent="0.25">
      <c r="A60" s="139">
        <v>6253</v>
      </c>
      <c r="B60" s="139">
        <v>25</v>
      </c>
      <c r="C60" s="102" t="s">
        <v>4685</v>
      </c>
      <c r="D60" s="658" t="s">
        <v>265</v>
      </c>
      <c r="E60" s="658" t="s">
        <v>128</v>
      </c>
      <c r="F60" s="658" t="s">
        <v>132</v>
      </c>
      <c r="G60" s="658" t="s">
        <v>1004</v>
      </c>
      <c r="H60" s="85" t="s">
        <v>6</v>
      </c>
      <c r="I60" s="121">
        <v>2</v>
      </c>
      <c r="J60" s="121">
        <f>VLOOKUP(A60,CENIK!$A$2:$F$191,6,FALSE)</f>
        <v>0</v>
      </c>
      <c r="K60" s="121">
        <f t="shared" si="2"/>
        <v>0</v>
      </c>
    </row>
    <row r="61" spans="1:11" ht="345" x14ac:dyDescent="0.25">
      <c r="A61" s="139">
        <v>6301</v>
      </c>
      <c r="B61" s="139">
        <v>25</v>
      </c>
      <c r="C61" s="102" t="s">
        <v>4686</v>
      </c>
      <c r="D61" s="658" t="s">
        <v>265</v>
      </c>
      <c r="E61" s="658" t="s">
        <v>128</v>
      </c>
      <c r="F61" s="658" t="s">
        <v>140</v>
      </c>
      <c r="G61" s="658" t="s">
        <v>1005</v>
      </c>
      <c r="H61" s="85" t="s">
        <v>6</v>
      </c>
      <c r="I61" s="121">
        <v>3</v>
      </c>
      <c r="J61" s="121">
        <f>VLOOKUP(A61,CENIK!$A$2:$F$191,6,FALSE)</f>
        <v>0</v>
      </c>
      <c r="K61" s="121">
        <f t="shared" si="2"/>
        <v>0</v>
      </c>
    </row>
    <row r="62" spans="1:11" ht="120" x14ac:dyDescent="0.25">
      <c r="A62" s="139">
        <v>6305</v>
      </c>
      <c r="B62" s="139">
        <v>25</v>
      </c>
      <c r="C62" s="102" t="s">
        <v>4687</v>
      </c>
      <c r="D62" s="658" t="s">
        <v>265</v>
      </c>
      <c r="E62" s="658" t="s">
        <v>128</v>
      </c>
      <c r="F62" s="658" t="s">
        <v>140</v>
      </c>
      <c r="G62" s="658" t="s">
        <v>143</v>
      </c>
      <c r="H62" s="85" t="s">
        <v>6</v>
      </c>
      <c r="I62" s="121">
        <v>3</v>
      </c>
      <c r="J62" s="121">
        <f>VLOOKUP(A62,CENIK!$A$2:$F$191,6,FALSE)</f>
        <v>0</v>
      </c>
      <c r="K62" s="121">
        <f t="shared" si="2"/>
        <v>0</v>
      </c>
    </row>
    <row r="63" spans="1:11" ht="30" x14ac:dyDescent="0.25">
      <c r="A63" s="139">
        <v>6401</v>
      </c>
      <c r="B63" s="139">
        <v>25</v>
      </c>
      <c r="C63" s="102" t="s">
        <v>4688</v>
      </c>
      <c r="D63" s="658" t="s">
        <v>265</v>
      </c>
      <c r="E63" s="658" t="s">
        <v>128</v>
      </c>
      <c r="F63" s="657" t="s">
        <v>144</v>
      </c>
      <c r="G63" s="658" t="s">
        <v>145</v>
      </c>
      <c r="H63" s="85" t="s">
        <v>10</v>
      </c>
      <c r="I63" s="121">
        <v>56.3</v>
      </c>
      <c r="J63" s="121">
        <f>VLOOKUP(A63,CENIK!$A$2:$F$191,6,FALSE)</f>
        <v>0</v>
      </c>
      <c r="K63" s="121">
        <f t="shared" si="2"/>
        <v>0</v>
      </c>
    </row>
    <row r="64" spans="1:11" ht="30" x14ac:dyDescent="0.25">
      <c r="A64" s="139">
        <v>6402</v>
      </c>
      <c r="B64" s="139">
        <v>25</v>
      </c>
      <c r="C64" s="102" t="s">
        <v>4689</v>
      </c>
      <c r="D64" s="658" t="s">
        <v>265</v>
      </c>
      <c r="E64" s="658" t="s">
        <v>128</v>
      </c>
      <c r="F64" s="658" t="s">
        <v>144</v>
      </c>
      <c r="G64" s="658" t="s">
        <v>340</v>
      </c>
      <c r="H64" s="85" t="s">
        <v>10</v>
      </c>
      <c r="I64" s="121">
        <v>56.3</v>
      </c>
      <c r="J64" s="121">
        <f>VLOOKUP(A64,CENIK!$A$2:$F$191,6,FALSE)</f>
        <v>0</v>
      </c>
      <c r="K64" s="121">
        <f t="shared" si="2"/>
        <v>0</v>
      </c>
    </row>
    <row r="65" spans="1:11" ht="60" x14ac:dyDescent="0.25">
      <c r="A65" s="139">
        <v>6405</v>
      </c>
      <c r="B65" s="139">
        <v>25</v>
      </c>
      <c r="C65" s="102" t="s">
        <v>4690</v>
      </c>
      <c r="D65" s="658" t="s">
        <v>265</v>
      </c>
      <c r="E65" s="658" t="s">
        <v>128</v>
      </c>
      <c r="F65" s="658" t="s">
        <v>144</v>
      </c>
      <c r="G65" s="658" t="s">
        <v>146</v>
      </c>
      <c r="H65" s="85" t="s">
        <v>10</v>
      </c>
      <c r="I65" s="121">
        <v>56.3</v>
      </c>
      <c r="J65" s="121">
        <f>VLOOKUP(A65,CENIK!$A$2:$F$191,6,FALSE)</f>
        <v>0</v>
      </c>
      <c r="K65" s="121">
        <f t="shared" si="2"/>
        <v>0</v>
      </c>
    </row>
    <row r="66" spans="1:11" ht="30" x14ac:dyDescent="0.25">
      <c r="A66" s="139">
        <v>6501</v>
      </c>
      <c r="B66" s="139">
        <v>25</v>
      </c>
      <c r="C66" s="102" t="s">
        <v>4691</v>
      </c>
      <c r="D66" s="658" t="s">
        <v>265</v>
      </c>
      <c r="E66" s="658" t="s">
        <v>128</v>
      </c>
      <c r="F66" s="658" t="s">
        <v>147</v>
      </c>
      <c r="G66" s="658" t="s">
        <v>1007</v>
      </c>
      <c r="H66" s="85" t="s">
        <v>6</v>
      </c>
      <c r="I66" s="121">
        <v>3</v>
      </c>
      <c r="J66" s="121">
        <f>VLOOKUP(A66,CENIK!$A$2:$F$191,6,FALSE)</f>
        <v>0</v>
      </c>
      <c r="K66" s="121">
        <f t="shared" si="2"/>
        <v>0</v>
      </c>
    </row>
    <row r="67" spans="1:11" ht="45" x14ac:dyDescent="0.25">
      <c r="A67" s="139">
        <v>6503</v>
      </c>
      <c r="B67" s="139">
        <v>25</v>
      </c>
      <c r="C67" s="102" t="s">
        <v>4692</v>
      </c>
      <c r="D67" s="658" t="s">
        <v>265</v>
      </c>
      <c r="E67" s="658" t="s">
        <v>128</v>
      </c>
      <c r="F67" s="658" t="s">
        <v>147</v>
      </c>
      <c r="G67" s="658" t="s">
        <v>1009</v>
      </c>
      <c r="H67" s="85" t="s">
        <v>6</v>
      </c>
      <c r="I67" s="121">
        <v>1</v>
      </c>
      <c r="J67" s="121">
        <f>VLOOKUP(A67,CENIK!$A$2:$F$191,6,FALSE)</f>
        <v>0</v>
      </c>
      <c r="K67" s="121">
        <f t="shared" si="2"/>
        <v>0</v>
      </c>
    </row>
    <row r="68" spans="1:11" ht="30" x14ac:dyDescent="0.25">
      <c r="A68" s="139">
        <v>6507</v>
      </c>
      <c r="B68" s="139">
        <v>25</v>
      </c>
      <c r="C68" s="102" t="s">
        <v>4693</v>
      </c>
      <c r="D68" s="658" t="s">
        <v>265</v>
      </c>
      <c r="E68" s="658" t="s">
        <v>128</v>
      </c>
      <c r="F68" s="658" t="s">
        <v>147</v>
      </c>
      <c r="G68" s="658" t="s">
        <v>1013</v>
      </c>
      <c r="H68" s="85" t="s">
        <v>6</v>
      </c>
      <c r="I68" s="121">
        <v>1</v>
      </c>
      <c r="J68" s="121">
        <f>VLOOKUP(A68,CENIK!$A$2:$F$191,6,FALSE)</f>
        <v>0</v>
      </c>
      <c r="K68" s="121">
        <f t="shared" si="2"/>
        <v>0</v>
      </c>
    </row>
    <row r="69" spans="1:11" ht="60" x14ac:dyDescent="0.25">
      <c r="A69" s="139">
        <v>1201</v>
      </c>
      <c r="B69" s="139">
        <v>24</v>
      </c>
      <c r="C69" s="102" t="s">
        <v>4694</v>
      </c>
      <c r="D69" s="658" t="s">
        <v>266</v>
      </c>
      <c r="E69" s="658" t="s">
        <v>7</v>
      </c>
      <c r="F69" s="658" t="s">
        <v>8</v>
      </c>
      <c r="G69" s="658" t="s">
        <v>9</v>
      </c>
      <c r="H69" s="85" t="s">
        <v>10</v>
      </c>
      <c r="I69" s="121">
        <v>523.29999999999995</v>
      </c>
      <c r="J69" s="121">
        <f>VLOOKUP(A69,CENIK!$A$2:$F$191,6,FALSE)</f>
        <v>0</v>
      </c>
      <c r="K69" s="121">
        <f t="shared" si="2"/>
        <v>0</v>
      </c>
    </row>
    <row r="70" spans="1:11" ht="45" x14ac:dyDescent="0.25">
      <c r="A70" s="139">
        <v>1202</v>
      </c>
      <c r="B70" s="139">
        <v>24</v>
      </c>
      <c r="C70" s="102" t="s">
        <v>4695</v>
      </c>
      <c r="D70" s="658" t="s">
        <v>266</v>
      </c>
      <c r="E70" s="658" t="s">
        <v>7</v>
      </c>
      <c r="F70" s="658" t="s">
        <v>8</v>
      </c>
      <c r="G70" s="658" t="s">
        <v>11</v>
      </c>
      <c r="H70" s="85" t="s">
        <v>12</v>
      </c>
      <c r="I70" s="121">
        <v>25</v>
      </c>
      <c r="J70" s="121">
        <f>VLOOKUP(A70,CENIK!$A$2:$F$191,6,FALSE)</f>
        <v>0</v>
      </c>
      <c r="K70" s="121">
        <f t="shared" si="2"/>
        <v>0</v>
      </c>
    </row>
    <row r="71" spans="1:11" ht="45" x14ac:dyDescent="0.25">
      <c r="A71" s="139">
        <v>1204</v>
      </c>
      <c r="B71" s="139">
        <v>24</v>
      </c>
      <c r="C71" s="102" t="s">
        <v>4696</v>
      </c>
      <c r="D71" s="658" t="s">
        <v>266</v>
      </c>
      <c r="E71" s="658" t="s">
        <v>7</v>
      </c>
      <c r="F71" s="658" t="s">
        <v>8</v>
      </c>
      <c r="G71" s="658" t="s">
        <v>13</v>
      </c>
      <c r="H71" s="85" t="s">
        <v>10</v>
      </c>
      <c r="I71" s="121">
        <v>50</v>
      </c>
      <c r="J71" s="121">
        <f>VLOOKUP(A71,CENIK!$A$2:$F$191,6,FALSE)</f>
        <v>0</v>
      </c>
      <c r="K71" s="121">
        <f t="shared" si="2"/>
        <v>0</v>
      </c>
    </row>
    <row r="72" spans="1:11" ht="60" x14ac:dyDescent="0.25">
      <c r="A72" s="139">
        <v>1205</v>
      </c>
      <c r="B72" s="139">
        <v>24</v>
      </c>
      <c r="C72" s="102" t="s">
        <v>4697</v>
      </c>
      <c r="D72" s="658" t="s">
        <v>266</v>
      </c>
      <c r="E72" s="658" t="s">
        <v>7</v>
      </c>
      <c r="F72" s="658" t="s">
        <v>8</v>
      </c>
      <c r="G72" s="658" t="s">
        <v>942</v>
      </c>
      <c r="H72" s="85" t="s">
        <v>14</v>
      </c>
      <c r="I72" s="121">
        <v>1</v>
      </c>
      <c r="J72" s="121">
        <f>VLOOKUP(A72,CENIK!$A$2:$F$191,6,FALSE)</f>
        <v>0</v>
      </c>
      <c r="K72" s="121">
        <f t="shared" si="2"/>
        <v>0</v>
      </c>
    </row>
    <row r="73" spans="1:11" ht="60" x14ac:dyDescent="0.25">
      <c r="A73" s="139">
        <v>1206</v>
      </c>
      <c r="B73" s="139">
        <v>24</v>
      </c>
      <c r="C73" s="102" t="s">
        <v>4698</v>
      </c>
      <c r="D73" s="658" t="s">
        <v>266</v>
      </c>
      <c r="E73" s="658" t="s">
        <v>7</v>
      </c>
      <c r="F73" s="658" t="s">
        <v>8</v>
      </c>
      <c r="G73" s="658" t="s">
        <v>943</v>
      </c>
      <c r="H73" s="85" t="s">
        <v>14</v>
      </c>
      <c r="I73" s="121">
        <v>1</v>
      </c>
      <c r="J73" s="121">
        <f>VLOOKUP(A73,CENIK!$A$2:$F$191,6,FALSE)</f>
        <v>0</v>
      </c>
      <c r="K73" s="121">
        <f t="shared" si="2"/>
        <v>0</v>
      </c>
    </row>
    <row r="74" spans="1:11" ht="75" x14ac:dyDescent="0.25">
      <c r="A74" s="139">
        <v>1207</v>
      </c>
      <c r="B74" s="139">
        <v>24</v>
      </c>
      <c r="C74" s="102" t="s">
        <v>4699</v>
      </c>
      <c r="D74" s="658" t="s">
        <v>266</v>
      </c>
      <c r="E74" s="658" t="s">
        <v>7</v>
      </c>
      <c r="F74" s="658" t="s">
        <v>8</v>
      </c>
      <c r="G74" s="658" t="s">
        <v>944</v>
      </c>
      <c r="H74" s="85" t="s">
        <v>14</v>
      </c>
      <c r="I74" s="121">
        <v>1</v>
      </c>
      <c r="J74" s="121">
        <f>VLOOKUP(A74,CENIK!$A$2:$F$191,6,FALSE)</f>
        <v>0</v>
      </c>
      <c r="K74" s="121">
        <f t="shared" si="2"/>
        <v>0</v>
      </c>
    </row>
    <row r="75" spans="1:11" ht="75" x14ac:dyDescent="0.25">
      <c r="A75" s="139">
        <v>1211</v>
      </c>
      <c r="B75" s="139">
        <v>24</v>
      </c>
      <c r="C75" s="102" t="s">
        <v>4700</v>
      </c>
      <c r="D75" s="658" t="s">
        <v>266</v>
      </c>
      <c r="E75" s="658" t="s">
        <v>7</v>
      </c>
      <c r="F75" s="658" t="s">
        <v>8</v>
      </c>
      <c r="G75" s="658" t="s">
        <v>948</v>
      </c>
      <c r="H75" s="85" t="s">
        <v>14</v>
      </c>
      <c r="I75" s="121">
        <v>2</v>
      </c>
      <c r="J75" s="121">
        <f>VLOOKUP(A75,CENIK!$A$2:$F$191,6,FALSE)</f>
        <v>0</v>
      </c>
      <c r="K75" s="121">
        <f t="shared" si="2"/>
        <v>0</v>
      </c>
    </row>
    <row r="76" spans="1:11" ht="60" x14ac:dyDescent="0.25">
      <c r="A76" s="139">
        <v>1213</v>
      </c>
      <c r="B76" s="139">
        <v>24</v>
      </c>
      <c r="C76" s="102" t="s">
        <v>4701</v>
      </c>
      <c r="D76" s="658" t="s">
        <v>266</v>
      </c>
      <c r="E76" s="658" t="s">
        <v>7</v>
      </c>
      <c r="F76" s="658" t="s">
        <v>8</v>
      </c>
      <c r="G76" s="658" t="s">
        <v>950</v>
      </c>
      <c r="H76" s="85" t="s">
        <v>14</v>
      </c>
      <c r="I76" s="121">
        <v>1</v>
      </c>
      <c r="J76" s="121">
        <f>VLOOKUP(A76,CENIK!$A$2:$F$191,6,FALSE)</f>
        <v>0</v>
      </c>
      <c r="K76" s="121">
        <f t="shared" si="2"/>
        <v>0</v>
      </c>
    </row>
    <row r="77" spans="1:11" ht="45" x14ac:dyDescent="0.25">
      <c r="A77" s="139">
        <v>1301</v>
      </c>
      <c r="B77" s="139">
        <v>24</v>
      </c>
      <c r="C77" s="102" t="s">
        <v>4702</v>
      </c>
      <c r="D77" s="658" t="s">
        <v>266</v>
      </c>
      <c r="E77" s="658" t="s">
        <v>7</v>
      </c>
      <c r="F77" s="658" t="s">
        <v>16</v>
      </c>
      <c r="G77" s="658" t="s">
        <v>17</v>
      </c>
      <c r="H77" s="85" t="s">
        <v>10</v>
      </c>
      <c r="I77" s="121">
        <v>523.29999999999995</v>
      </c>
      <c r="J77" s="121">
        <f>VLOOKUP(A77,CENIK!$A$2:$F$191,6,FALSE)</f>
        <v>0</v>
      </c>
      <c r="K77" s="121">
        <f t="shared" si="2"/>
        <v>0</v>
      </c>
    </row>
    <row r="78" spans="1:11" ht="150" x14ac:dyDescent="0.25">
      <c r="A78" s="139">
        <v>1302</v>
      </c>
      <c r="B78" s="139">
        <v>24</v>
      </c>
      <c r="C78" s="102" t="s">
        <v>4703</v>
      </c>
      <c r="D78" s="658" t="s">
        <v>266</v>
      </c>
      <c r="E78" s="658" t="s">
        <v>7</v>
      </c>
      <c r="F78" s="658" t="s">
        <v>16</v>
      </c>
      <c r="G78" s="658" t="s">
        <v>952</v>
      </c>
      <c r="H78" s="85" t="s">
        <v>10</v>
      </c>
      <c r="I78" s="121">
        <v>523.29999999999995</v>
      </c>
      <c r="J78" s="121">
        <f>VLOOKUP(A78,CENIK!$A$2:$F$191,6,FALSE)</f>
        <v>0</v>
      </c>
      <c r="K78" s="121">
        <f t="shared" si="2"/>
        <v>0</v>
      </c>
    </row>
    <row r="79" spans="1:11" ht="60" x14ac:dyDescent="0.25">
      <c r="A79" s="139">
        <v>1307</v>
      </c>
      <c r="B79" s="139">
        <v>24</v>
      </c>
      <c r="C79" s="102" t="s">
        <v>4704</v>
      </c>
      <c r="D79" s="658" t="s">
        <v>266</v>
      </c>
      <c r="E79" s="658" t="s">
        <v>7</v>
      </c>
      <c r="F79" s="658" t="s">
        <v>16</v>
      </c>
      <c r="G79" s="658" t="s">
        <v>19</v>
      </c>
      <c r="H79" s="85" t="s">
        <v>6</v>
      </c>
      <c r="I79" s="121">
        <v>1</v>
      </c>
      <c r="J79" s="121">
        <f>VLOOKUP(A79,CENIK!$A$2:$F$191,6,FALSE)</f>
        <v>0</v>
      </c>
      <c r="K79" s="121">
        <f t="shared" si="2"/>
        <v>0</v>
      </c>
    </row>
    <row r="80" spans="1:11" ht="30" x14ac:dyDescent="0.25">
      <c r="A80" s="139">
        <v>1401</v>
      </c>
      <c r="B80" s="139">
        <v>24</v>
      </c>
      <c r="C80" s="102" t="s">
        <v>4705</v>
      </c>
      <c r="D80" s="658" t="s">
        <v>266</v>
      </c>
      <c r="E80" s="658" t="s">
        <v>7</v>
      </c>
      <c r="F80" s="658" t="s">
        <v>27</v>
      </c>
      <c r="G80" s="658" t="s">
        <v>955</v>
      </c>
      <c r="H80" s="85" t="s">
        <v>22</v>
      </c>
      <c r="I80" s="121">
        <v>5</v>
      </c>
      <c r="J80" s="121">
        <f>VLOOKUP(A80,CENIK!$A$2:$F$191,6,FALSE)</f>
        <v>0</v>
      </c>
      <c r="K80" s="121">
        <f t="shared" si="2"/>
        <v>0</v>
      </c>
    </row>
    <row r="81" spans="1:11" ht="30" x14ac:dyDescent="0.25">
      <c r="A81" s="139">
        <v>1402</v>
      </c>
      <c r="B81" s="139">
        <v>24</v>
      </c>
      <c r="C81" s="102" t="s">
        <v>4706</v>
      </c>
      <c r="D81" s="658" t="s">
        <v>266</v>
      </c>
      <c r="E81" s="658" t="s">
        <v>7</v>
      </c>
      <c r="F81" s="658" t="s">
        <v>27</v>
      </c>
      <c r="G81" s="658" t="s">
        <v>956</v>
      </c>
      <c r="H81" s="85" t="s">
        <v>22</v>
      </c>
      <c r="I81" s="121">
        <v>12</v>
      </c>
      <c r="J81" s="121">
        <f>VLOOKUP(A81,CENIK!$A$2:$F$191,6,FALSE)</f>
        <v>0</v>
      </c>
      <c r="K81" s="121">
        <f t="shared" si="2"/>
        <v>0</v>
      </c>
    </row>
    <row r="82" spans="1:11" ht="30" x14ac:dyDescent="0.25">
      <c r="A82" s="139">
        <v>1403</v>
      </c>
      <c r="B82" s="139">
        <v>24</v>
      </c>
      <c r="C82" s="102" t="s">
        <v>4707</v>
      </c>
      <c r="D82" s="658" t="s">
        <v>266</v>
      </c>
      <c r="E82" s="658" t="s">
        <v>7</v>
      </c>
      <c r="F82" s="658" t="s">
        <v>27</v>
      </c>
      <c r="G82" s="658" t="s">
        <v>957</v>
      </c>
      <c r="H82" s="85" t="s">
        <v>22</v>
      </c>
      <c r="I82" s="121">
        <v>2</v>
      </c>
      <c r="J82" s="121">
        <f>VLOOKUP(A82,CENIK!$A$2:$F$191,6,FALSE)</f>
        <v>0</v>
      </c>
      <c r="K82" s="121">
        <f t="shared" si="2"/>
        <v>0</v>
      </c>
    </row>
    <row r="83" spans="1:11" ht="45" x14ac:dyDescent="0.25">
      <c r="A83" s="139">
        <v>12308</v>
      </c>
      <c r="B83" s="139">
        <v>24</v>
      </c>
      <c r="C83" s="102" t="s">
        <v>4708</v>
      </c>
      <c r="D83" s="658" t="s">
        <v>266</v>
      </c>
      <c r="E83" s="658" t="s">
        <v>30</v>
      </c>
      <c r="F83" s="658" t="s">
        <v>31</v>
      </c>
      <c r="G83" s="658" t="s">
        <v>32</v>
      </c>
      <c r="H83" s="85" t="s">
        <v>33</v>
      </c>
      <c r="I83" s="121">
        <v>1624</v>
      </c>
      <c r="J83" s="121">
        <f>VLOOKUP(A83,CENIK!$A$2:$F$191,6,FALSE)</f>
        <v>0</v>
      </c>
      <c r="K83" s="121">
        <f t="shared" si="2"/>
        <v>0</v>
      </c>
    </row>
    <row r="84" spans="1:11" ht="60" x14ac:dyDescent="0.25">
      <c r="A84" s="139">
        <v>21108</v>
      </c>
      <c r="B84" s="139">
        <v>24</v>
      </c>
      <c r="C84" s="102" t="s">
        <v>4709</v>
      </c>
      <c r="D84" s="658" t="s">
        <v>266</v>
      </c>
      <c r="E84" s="658" t="s">
        <v>30</v>
      </c>
      <c r="F84" s="658" t="s">
        <v>31</v>
      </c>
      <c r="G84" s="658" t="s">
        <v>966</v>
      </c>
      <c r="H84" s="85" t="s">
        <v>24</v>
      </c>
      <c r="I84" s="121">
        <v>1057</v>
      </c>
      <c r="J84" s="121">
        <f>VLOOKUP(A84,CENIK!$A$2:$F$191,6,FALSE)</f>
        <v>0</v>
      </c>
      <c r="K84" s="121">
        <f t="shared" si="2"/>
        <v>0</v>
      </c>
    </row>
    <row r="85" spans="1:11" ht="30" x14ac:dyDescent="0.25">
      <c r="A85" s="139">
        <v>22102</v>
      </c>
      <c r="B85" s="139">
        <v>24</v>
      </c>
      <c r="C85" s="102" t="s">
        <v>4710</v>
      </c>
      <c r="D85" s="658" t="s">
        <v>266</v>
      </c>
      <c r="E85" s="658" t="s">
        <v>30</v>
      </c>
      <c r="F85" s="658" t="s">
        <v>31</v>
      </c>
      <c r="G85" s="658" t="s">
        <v>42</v>
      </c>
      <c r="H85" s="85" t="s">
        <v>33</v>
      </c>
      <c r="I85" s="121">
        <v>523.29999999999995</v>
      </c>
      <c r="J85" s="121">
        <f>VLOOKUP(A85,CENIK!$A$2:$F$191,6,FALSE)</f>
        <v>0</v>
      </c>
      <c r="K85" s="121">
        <f t="shared" si="2"/>
        <v>0</v>
      </c>
    </row>
    <row r="86" spans="1:11" ht="30" x14ac:dyDescent="0.25">
      <c r="A86" s="139">
        <v>2208</v>
      </c>
      <c r="B86" s="139">
        <v>24</v>
      </c>
      <c r="C86" s="102" t="s">
        <v>4711</v>
      </c>
      <c r="D86" s="658" t="s">
        <v>266</v>
      </c>
      <c r="E86" s="658" t="s">
        <v>30</v>
      </c>
      <c r="F86" s="658" t="s">
        <v>43</v>
      </c>
      <c r="G86" s="658" t="s">
        <v>44</v>
      </c>
      <c r="H86" s="85" t="s">
        <v>33</v>
      </c>
      <c r="I86" s="121">
        <v>1624</v>
      </c>
      <c r="J86" s="121">
        <f>VLOOKUP(A86,CENIK!$A$2:$F$191,6,FALSE)</f>
        <v>0</v>
      </c>
      <c r="K86" s="121">
        <f t="shared" si="2"/>
        <v>0</v>
      </c>
    </row>
    <row r="87" spans="1:11" ht="30" x14ac:dyDescent="0.25">
      <c r="A87" s="139">
        <v>22103</v>
      </c>
      <c r="B87" s="139">
        <v>24</v>
      </c>
      <c r="C87" s="102" t="s">
        <v>4712</v>
      </c>
      <c r="D87" s="658" t="s">
        <v>266</v>
      </c>
      <c r="E87" s="658" t="s">
        <v>30</v>
      </c>
      <c r="F87" s="658" t="s">
        <v>43</v>
      </c>
      <c r="G87" s="658" t="s">
        <v>48</v>
      </c>
      <c r="H87" s="85" t="s">
        <v>33</v>
      </c>
      <c r="I87" s="121">
        <v>1624</v>
      </c>
      <c r="J87" s="121">
        <f>VLOOKUP(A87,CENIK!$A$2:$F$191,6,FALSE)</f>
        <v>0</v>
      </c>
      <c r="K87" s="121">
        <f t="shared" si="2"/>
        <v>0</v>
      </c>
    </row>
    <row r="88" spans="1:11" ht="30" x14ac:dyDescent="0.25">
      <c r="A88" s="139">
        <v>2224</v>
      </c>
      <c r="B88" s="139">
        <v>24</v>
      </c>
      <c r="C88" s="102" t="s">
        <v>4713</v>
      </c>
      <c r="D88" s="658" t="s">
        <v>266</v>
      </c>
      <c r="E88" s="658" t="s">
        <v>30</v>
      </c>
      <c r="F88" s="658" t="s">
        <v>43</v>
      </c>
      <c r="G88" s="658" t="s">
        <v>46</v>
      </c>
      <c r="H88" s="85" t="s">
        <v>12</v>
      </c>
      <c r="I88" s="121">
        <v>10</v>
      </c>
      <c r="J88" s="121">
        <f>VLOOKUP(A88,CENIK!$A$2:$F$191,6,FALSE)</f>
        <v>0</v>
      </c>
      <c r="K88" s="121">
        <f t="shared" si="2"/>
        <v>0</v>
      </c>
    </row>
    <row r="89" spans="1:11" ht="30" x14ac:dyDescent="0.25">
      <c r="A89" s="139">
        <v>2225</v>
      </c>
      <c r="B89" s="139">
        <v>24</v>
      </c>
      <c r="C89" s="102" t="s">
        <v>4714</v>
      </c>
      <c r="D89" s="658" t="s">
        <v>266</v>
      </c>
      <c r="E89" s="658" t="s">
        <v>30</v>
      </c>
      <c r="F89" s="658" t="s">
        <v>43</v>
      </c>
      <c r="G89" s="658" t="s">
        <v>47</v>
      </c>
      <c r="H89" s="85" t="s">
        <v>12</v>
      </c>
      <c r="I89" s="121">
        <v>6</v>
      </c>
      <c r="J89" s="121">
        <f>VLOOKUP(A89,CENIK!$A$2:$F$191,6,FALSE)</f>
        <v>0</v>
      </c>
      <c r="K89" s="121">
        <f t="shared" ref="K89:K120" si="3">ROUND(J89*I89,2)</f>
        <v>0</v>
      </c>
    </row>
    <row r="90" spans="1:11" ht="30" x14ac:dyDescent="0.25">
      <c r="A90" s="139">
        <v>24404</v>
      </c>
      <c r="B90" s="139">
        <v>24</v>
      </c>
      <c r="C90" s="102" t="s">
        <v>4715</v>
      </c>
      <c r="D90" s="658" t="s">
        <v>266</v>
      </c>
      <c r="E90" s="658" t="s">
        <v>30</v>
      </c>
      <c r="F90" s="658" t="s">
        <v>43</v>
      </c>
      <c r="G90" s="658" t="s">
        <v>968</v>
      </c>
      <c r="H90" s="85" t="s">
        <v>24</v>
      </c>
      <c r="I90" s="121">
        <v>487</v>
      </c>
      <c r="J90" s="121">
        <f>VLOOKUP(A90,CENIK!$A$2:$F$191,6,FALSE)</f>
        <v>0</v>
      </c>
      <c r="K90" s="121">
        <f t="shared" si="3"/>
        <v>0</v>
      </c>
    </row>
    <row r="91" spans="1:11" ht="75" x14ac:dyDescent="0.25">
      <c r="A91" s="139">
        <v>31302</v>
      </c>
      <c r="B91" s="139">
        <v>24</v>
      </c>
      <c r="C91" s="102" t="s">
        <v>4716</v>
      </c>
      <c r="D91" s="658" t="s">
        <v>266</v>
      </c>
      <c r="E91" s="658" t="s">
        <v>30</v>
      </c>
      <c r="F91" s="658" t="s">
        <v>43</v>
      </c>
      <c r="G91" s="658" t="s">
        <v>971</v>
      </c>
      <c r="H91" s="85" t="s">
        <v>24</v>
      </c>
      <c r="I91" s="121">
        <v>407</v>
      </c>
      <c r="J91" s="121">
        <f>VLOOKUP(A91,CENIK!$A$2:$F$191,6,FALSE)</f>
        <v>0</v>
      </c>
      <c r="K91" s="121">
        <f t="shared" si="3"/>
        <v>0</v>
      </c>
    </row>
    <row r="92" spans="1:11" ht="30" x14ac:dyDescent="0.25">
      <c r="A92" s="139">
        <v>31602</v>
      </c>
      <c r="B92" s="139">
        <v>24</v>
      </c>
      <c r="C92" s="102" t="s">
        <v>4717</v>
      </c>
      <c r="D92" s="658" t="s">
        <v>266</v>
      </c>
      <c r="E92" s="658" t="s">
        <v>30</v>
      </c>
      <c r="F92" s="658" t="s">
        <v>43</v>
      </c>
      <c r="G92" s="658" t="s">
        <v>973</v>
      </c>
      <c r="H92" s="85" t="s">
        <v>33</v>
      </c>
      <c r="I92" s="121">
        <v>1624</v>
      </c>
      <c r="J92" s="121">
        <f>VLOOKUP(A92,CENIK!$A$2:$F$191,6,FALSE)</f>
        <v>0</v>
      </c>
      <c r="K92" s="121">
        <f t="shared" si="3"/>
        <v>0</v>
      </c>
    </row>
    <row r="93" spans="1:11" ht="45" x14ac:dyDescent="0.25">
      <c r="A93" s="139">
        <v>32311</v>
      </c>
      <c r="B93" s="139">
        <v>24</v>
      </c>
      <c r="C93" s="102" t="s">
        <v>4718</v>
      </c>
      <c r="D93" s="658" t="s">
        <v>266</v>
      </c>
      <c r="E93" s="658" t="s">
        <v>30</v>
      </c>
      <c r="F93" s="658" t="s">
        <v>43</v>
      </c>
      <c r="G93" s="658" t="s">
        <v>975</v>
      </c>
      <c r="H93" s="85" t="s">
        <v>33</v>
      </c>
      <c r="I93" s="121">
        <v>1624</v>
      </c>
      <c r="J93" s="121">
        <f>VLOOKUP(A93,CENIK!$A$2:$F$191,6,FALSE)</f>
        <v>0</v>
      </c>
      <c r="K93" s="121">
        <f t="shared" si="3"/>
        <v>0</v>
      </c>
    </row>
    <row r="94" spans="1:11" ht="30" x14ac:dyDescent="0.25">
      <c r="A94" s="139">
        <v>34901</v>
      </c>
      <c r="B94" s="139">
        <v>24</v>
      </c>
      <c r="C94" s="102" t="s">
        <v>4719</v>
      </c>
      <c r="D94" s="658" t="s">
        <v>266</v>
      </c>
      <c r="E94" s="658" t="s">
        <v>30</v>
      </c>
      <c r="F94" s="658" t="s">
        <v>43</v>
      </c>
      <c r="G94" s="658" t="s">
        <v>55</v>
      </c>
      <c r="H94" s="85" t="s">
        <v>33</v>
      </c>
      <c r="I94" s="121">
        <v>1624</v>
      </c>
      <c r="J94" s="121">
        <f>VLOOKUP(A94,CENIK!$A$2:$F$191,6,FALSE)</f>
        <v>0</v>
      </c>
      <c r="K94" s="121">
        <f t="shared" si="3"/>
        <v>0</v>
      </c>
    </row>
    <row r="95" spans="1:11" ht="60" x14ac:dyDescent="0.25">
      <c r="A95" s="139">
        <v>4101</v>
      </c>
      <c r="B95" s="139">
        <v>24</v>
      </c>
      <c r="C95" s="102" t="s">
        <v>4720</v>
      </c>
      <c r="D95" s="658" t="s">
        <v>266</v>
      </c>
      <c r="E95" s="658" t="s">
        <v>85</v>
      </c>
      <c r="F95" s="658" t="s">
        <v>86</v>
      </c>
      <c r="G95" s="658" t="s">
        <v>459</v>
      </c>
      <c r="H95" s="85" t="s">
        <v>33</v>
      </c>
      <c r="I95" s="121">
        <v>374</v>
      </c>
      <c r="J95" s="121">
        <f>VLOOKUP(A95,CENIK!$A$2:$F$191,6,FALSE)</f>
        <v>0</v>
      </c>
      <c r="K95" s="121">
        <f t="shared" si="3"/>
        <v>0</v>
      </c>
    </row>
    <row r="96" spans="1:11" ht="60" x14ac:dyDescent="0.25">
      <c r="A96" s="139">
        <v>4105</v>
      </c>
      <c r="B96" s="139">
        <v>24</v>
      </c>
      <c r="C96" s="102" t="s">
        <v>4721</v>
      </c>
      <c r="D96" s="658" t="s">
        <v>266</v>
      </c>
      <c r="E96" s="658" t="s">
        <v>85</v>
      </c>
      <c r="F96" s="658" t="s">
        <v>86</v>
      </c>
      <c r="G96" s="658" t="s">
        <v>982</v>
      </c>
      <c r="H96" s="85" t="s">
        <v>24</v>
      </c>
      <c r="I96" s="121">
        <v>627</v>
      </c>
      <c r="J96" s="121">
        <f>VLOOKUP(A96,CENIK!$A$2:$F$191,6,FALSE)</f>
        <v>0</v>
      </c>
      <c r="K96" s="121">
        <f t="shared" si="3"/>
        <v>0</v>
      </c>
    </row>
    <row r="97" spans="1:11" ht="60" x14ac:dyDescent="0.25">
      <c r="A97" s="139">
        <v>4110</v>
      </c>
      <c r="B97" s="139">
        <v>24</v>
      </c>
      <c r="C97" s="102" t="s">
        <v>4722</v>
      </c>
      <c r="D97" s="658" t="s">
        <v>266</v>
      </c>
      <c r="E97" s="658" t="s">
        <v>85</v>
      </c>
      <c r="F97" s="658" t="s">
        <v>86</v>
      </c>
      <c r="G97" s="658" t="s">
        <v>90</v>
      </c>
      <c r="H97" s="85" t="s">
        <v>24</v>
      </c>
      <c r="I97" s="121">
        <v>2039</v>
      </c>
      <c r="J97" s="121">
        <f>VLOOKUP(A97,CENIK!$A$2:$F$191,6,FALSE)</f>
        <v>0</v>
      </c>
      <c r="K97" s="121">
        <f t="shared" si="3"/>
        <v>0</v>
      </c>
    </row>
    <row r="98" spans="1:11" ht="45" x14ac:dyDescent="0.25">
      <c r="A98" s="139">
        <v>4121</v>
      </c>
      <c r="B98" s="139">
        <v>24</v>
      </c>
      <c r="C98" s="102" t="s">
        <v>4723</v>
      </c>
      <c r="D98" s="658" t="s">
        <v>266</v>
      </c>
      <c r="E98" s="658" t="s">
        <v>85</v>
      </c>
      <c r="F98" s="658" t="s">
        <v>86</v>
      </c>
      <c r="G98" s="658" t="s">
        <v>986</v>
      </c>
      <c r="H98" s="85" t="s">
        <v>24</v>
      </c>
      <c r="I98" s="121">
        <v>90</v>
      </c>
      <c r="J98" s="121">
        <f>VLOOKUP(A98,CENIK!$A$2:$F$191,6,FALSE)</f>
        <v>0</v>
      </c>
      <c r="K98" s="121">
        <f t="shared" si="3"/>
        <v>0</v>
      </c>
    </row>
    <row r="99" spans="1:11" ht="45" x14ac:dyDescent="0.25">
      <c r="A99" s="139">
        <v>4201</v>
      </c>
      <c r="B99" s="139">
        <v>24</v>
      </c>
      <c r="C99" s="102" t="s">
        <v>4724</v>
      </c>
      <c r="D99" s="658" t="s">
        <v>266</v>
      </c>
      <c r="E99" s="658" t="s">
        <v>85</v>
      </c>
      <c r="F99" s="658" t="s">
        <v>98</v>
      </c>
      <c r="G99" s="658" t="s">
        <v>99</v>
      </c>
      <c r="H99" s="85" t="s">
        <v>33</v>
      </c>
      <c r="I99" s="121">
        <v>543</v>
      </c>
      <c r="J99" s="121">
        <f>VLOOKUP(A99,CENIK!$A$2:$F$191,6,FALSE)</f>
        <v>0</v>
      </c>
      <c r="K99" s="121">
        <f t="shared" si="3"/>
        <v>0</v>
      </c>
    </row>
    <row r="100" spans="1:11" ht="30" x14ac:dyDescent="0.25">
      <c r="A100" s="139">
        <v>4202</v>
      </c>
      <c r="B100" s="139">
        <v>24</v>
      </c>
      <c r="C100" s="102" t="s">
        <v>4725</v>
      </c>
      <c r="D100" s="658" t="s">
        <v>266</v>
      </c>
      <c r="E100" s="658" t="s">
        <v>85</v>
      </c>
      <c r="F100" s="658" t="s">
        <v>98</v>
      </c>
      <c r="G100" s="658" t="s">
        <v>100</v>
      </c>
      <c r="H100" s="85" t="s">
        <v>33</v>
      </c>
      <c r="I100" s="121">
        <v>543</v>
      </c>
      <c r="J100" s="121">
        <f>VLOOKUP(A100,CENIK!$A$2:$F$191,6,FALSE)</f>
        <v>0</v>
      </c>
      <c r="K100" s="121">
        <f t="shared" si="3"/>
        <v>0</v>
      </c>
    </row>
    <row r="101" spans="1:11" ht="75" x14ac:dyDescent="0.25">
      <c r="A101" s="139">
        <v>4203</v>
      </c>
      <c r="B101" s="139">
        <v>24</v>
      </c>
      <c r="C101" s="102" t="s">
        <v>4726</v>
      </c>
      <c r="D101" s="658" t="s">
        <v>266</v>
      </c>
      <c r="E101" s="658" t="s">
        <v>85</v>
      </c>
      <c r="F101" s="658" t="s">
        <v>98</v>
      </c>
      <c r="G101" s="658" t="s">
        <v>101</v>
      </c>
      <c r="H101" s="85" t="s">
        <v>24</v>
      </c>
      <c r="I101" s="121">
        <v>89</v>
      </c>
      <c r="J101" s="121">
        <f>VLOOKUP(A101,CENIK!$A$2:$F$191,6,FALSE)</f>
        <v>0</v>
      </c>
      <c r="K101" s="121">
        <f t="shared" si="3"/>
        <v>0</v>
      </c>
    </row>
    <row r="102" spans="1:11" ht="60" x14ac:dyDescent="0.25">
      <c r="A102" s="139">
        <v>4204</v>
      </c>
      <c r="B102" s="139">
        <v>24</v>
      </c>
      <c r="C102" s="102" t="s">
        <v>4727</v>
      </c>
      <c r="D102" s="658" t="s">
        <v>266</v>
      </c>
      <c r="E102" s="658" t="s">
        <v>85</v>
      </c>
      <c r="F102" s="658" t="s">
        <v>98</v>
      </c>
      <c r="G102" s="658" t="s">
        <v>102</v>
      </c>
      <c r="H102" s="85" t="s">
        <v>24</v>
      </c>
      <c r="I102" s="121">
        <v>394</v>
      </c>
      <c r="J102" s="121">
        <f>VLOOKUP(A102,CENIK!$A$2:$F$191,6,FALSE)</f>
        <v>0</v>
      </c>
      <c r="K102" s="121">
        <f t="shared" si="3"/>
        <v>0</v>
      </c>
    </row>
    <row r="103" spans="1:11" ht="60" x14ac:dyDescent="0.25">
      <c r="A103" s="139">
        <v>4207</v>
      </c>
      <c r="B103" s="139">
        <v>24</v>
      </c>
      <c r="C103" s="102" t="s">
        <v>4728</v>
      </c>
      <c r="D103" s="658" t="s">
        <v>266</v>
      </c>
      <c r="E103" s="658" t="s">
        <v>85</v>
      </c>
      <c r="F103" s="658" t="s">
        <v>98</v>
      </c>
      <c r="G103" s="658" t="s">
        <v>990</v>
      </c>
      <c r="H103" s="85" t="s">
        <v>24</v>
      </c>
      <c r="I103" s="121">
        <v>2248</v>
      </c>
      <c r="J103" s="121">
        <f>VLOOKUP(A103,CENIK!$A$2:$F$191,6,FALSE)</f>
        <v>0</v>
      </c>
      <c r="K103" s="121">
        <f t="shared" si="3"/>
        <v>0</v>
      </c>
    </row>
    <row r="104" spans="1:11" ht="135" x14ac:dyDescent="0.25">
      <c r="A104" s="139">
        <v>6101</v>
      </c>
      <c r="B104" s="139">
        <v>24</v>
      </c>
      <c r="C104" s="102" t="s">
        <v>4729</v>
      </c>
      <c r="D104" s="658" t="s">
        <v>266</v>
      </c>
      <c r="E104" s="658" t="s">
        <v>128</v>
      </c>
      <c r="F104" s="658" t="s">
        <v>129</v>
      </c>
      <c r="G104" s="658" t="s">
        <v>6304</v>
      </c>
      <c r="H104" s="85" t="s">
        <v>10</v>
      </c>
      <c r="I104" s="121">
        <v>523.29999999999995</v>
      </c>
      <c r="J104" s="121">
        <f>VLOOKUP(A104,CENIK!$A$2:$F$191,6,FALSE)</f>
        <v>0</v>
      </c>
      <c r="K104" s="121">
        <f t="shared" si="3"/>
        <v>0</v>
      </c>
    </row>
    <row r="105" spans="1:11" ht="120" x14ac:dyDescent="0.25">
      <c r="A105" s="139">
        <v>6202</v>
      </c>
      <c r="B105" s="139">
        <v>24</v>
      </c>
      <c r="C105" s="102" t="s">
        <v>4730</v>
      </c>
      <c r="D105" s="658" t="s">
        <v>266</v>
      </c>
      <c r="E105" s="658" t="s">
        <v>128</v>
      </c>
      <c r="F105" s="658" t="s">
        <v>132</v>
      </c>
      <c r="G105" s="658" t="s">
        <v>991</v>
      </c>
      <c r="H105" s="85" t="s">
        <v>6</v>
      </c>
      <c r="I105" s="121">
        <v>9</v>
      </c>
      <c r="J105" s="121">
        <f>VLOOKUP(A105,CENIK!$A$2:$F$191,6,FALSE)</f>
        <v>0</v>
      </c>
      <c r="K105" s="121">
        <f t="shared" si="3"/>
        <v>0</v>
      </c>
    </row>
    <row r="106" spans="1:11" ht="120" x14ac:dyDescent="0.25">
      <c r="A106" s="139">
        <v>6204</v>
      </c>
      <c r="B106" s="139">
        <v>24</v>
      </c>
      <c r="C106" s="102" t="s">
        <v>4731</v>
      </c>
      <c r="D106" s="658" t="s">
        <v>266</v>
      </c>
      <c r="E106" s="658" t="s">
        <v>128</v>
      </c>
      <c r="F106" s="658" t="s">
        <v>132</v>
      </c>
      <c r="G106" s="658" t="s">
        <v>993</v>
      </c>
      <c r="H106" s="85" t="s">
        <v>6</v>
      </c>
      <c r="I106" s="121">
        <v>14</v>
      </c>
      <c r="J106" s="121">
        <f>VLOOKUP(A106,CENIK!$A$2:$F$191,6,FALSE)</f>
        <v>0</v>
      </c>
      <c r="K106" s="121">
        <f t="shared" si="3"/>
        <v>0</v>
      </c>
    </row>
    <row r="107" spans="1:11" ht="120" x14ac:dyDescent="0.25">
      <c r="A107" s="139">
        <v>6208</v>
      </c>
      <c r="B107" s="139">
        <v>24</v>
      </c>
      <c r="C107" s="102" t="s">
        <v>4732</v>
      </c>
      <c r="D107" s="658" t="s">
        <v>266</v>
      </c>
      <c r="E107" s="658" t="s">
        <v>128</v>
      </c>
      <c r="F107" s="658" t="s">
        <v>132</v>
      </c>
      <c r="G107" s="658" t="s">
        <v>997</v>
      </c>
      <c r="H107" s="85" t="s">
        <v>6</v>
      </c>
      <c r="I107" s="121">
        <v>2</v>
      </c>
      <c r="J107" s="121">
        <f>VLOOKUP(A107,CENIK!$A$2:$F$191,6,FALSE)</f>
        <v>0</v>
      </c>
      <c r="K107" s="121">
        <f t="shared" si="3"/>
        <v>0</v>
      </c>
    </row>
    <row r="108" spans="1:11" ht="120" x14ac:dyDescent="0.25">
      <c r="A108" s="139">
        <v>6253</v>
      </c>
      <c r="B108" s="139">
        <v>24</v>
      </c>
      <c r="C108" s="102" t="s">
        <v>4733</v>
      </c>
      <c r="D108" s="658" t="s">
        <v>266</v>
      </c>
      <c r="E108" s="658" t="s">
        <v>128</v>
      </c>
      <c r="F108" s="658" t="s">
        <v>132</v>
      </c>
      <c r="G108" s="658" t="s">
        <v>1004</v>
      </c>
      <c r="H108" s="85" t="s">
        <v>6</v>
      </c>
      <c r="I108" s="121">
        <v>25</v>
      </c>
      <c r="J108" s="121">
        <f>VLOOKUP(A108,CENIK!$A$2:$F$191,6,FALSE)</f>
        <v>0</v>
      </c>
      <c r="K108" s="121">
        <f t="shared" si="3"/>
        <v>0</v>
      </c>
    </row>
    <row r="109" spans="1:11" ht="30" x14ac:dyDescent="0.25">
      <c r="A109" s="139">
        <v>6257</v>
      </c>
      <c r="B109" s="139">
        <v>24</v>
      </c>
      <c r="C109" s="102" t="s">
        <v>4734</v>
      </c>
      <c r="D109" s="658" t="s">
        <v>266</v>
      </c>
      <c r="E109" s="658" t="s">
        <v>128</v>
      </c>
      <c r="F109" s="658" t="s">
        <v>132</v>
      </c>
      <c r="G109" s="658" t="s">
        <v>136</v>
      </c>
      <c r="H109" s="85" t="s">
        <v>6</v>
      </c>
      <c r="I109" s="121">
        <v>1</v>
      </c>
      <c r="J109" s="121">
        <f>VLOOKUP(A109,CENIK!$A$2:$F$191,6,FALSE)</f>
        <v>0</v>
      </c>
      <c r="K109" s="121">
        <f t="shared" si="3"/>
        <v>0</v>
      </c>
    </row>
    <row r="110" spans="1:11" ht="345" x14ac:dyDescent="0.25">
      <c r="A110" s="139">
        <v>6301</v>
      </c>
      <c r="B110" s="139">
        <v>24</v>
      </c>
      <c r="C110" s="102" t="s">
        <v>4735</v>
      </c>
      <c r="D110" s="658" t="s">
        <v>266</v>
      </c>
      <c r="E110" s="658" t="s">
        <v>128</v>
      </c>
      <c r="F110" s="658" t="s">
        <v>140</v>
      </c>
      <c r="G110" s="658" t="s">
        <v>1005</v>
      </c>
      <c r="H110" s="85" t="s">
        <v>6</v>
      </c>
      <c r="I110" s="121">
        <v>13</v>
      </c>
      <c r="J110" s="121">
        <f>VLOOKUP(A110,CENIK!$A$2:$F$191,6,FALSE)</f>
        <v>0</v>
      </c>
      <c r="K110" s="121">
        <f t="shared" si="3"/>
        <v>0</v>
      </c>
    </row>
    <row r="111" spans="1:11" ht="120" x14ac:dyDescent="0.25">
      <c r="A111" s="139">
        <v>6305</v>
      </c>
      <c r="B111" s="139">
        <v>24</v>
      </c>
      <c r="C111" s="102" t="s">
        <v>4736</v>
      </c>
      <c r="D111" s="658" t="s">
        <v>266</v>
      </c>
      <c r="E111" s="658" t="s">
        <v>128</v>
      </c>
      <c r="F111" s="658" t="s">
        <v>140</v>
      </c>
      <c r="G111" s="658" t="s">
        <v>143</v>
      </c>
      <c r="H111" s="85" t="s">
        <v>6</v>
      </c>
      <c r="I111" s="121">
        <v>13</v>
      </c>
      <c r="J111" s="121">
        <f>VLOOKUP(A111,CENIK!$A$2:$F$191,6,FALSE)</f>
        <v>0</v>
      </c>
      <c r="K111" s="121">
        <f t="shared" si="3"/>
        <v>0</v>
      </c>
    </row>
    <row r="112" spans="1:11" ht="30" x14ac:dyDescent="0.25">
      <c r="A112" s="139">
        <v>6401</v>
      </c>
      <c r="B112" s="139">
        <v>24</v>
      </c>
      <c r="C112" s="102" t="s">
        <v>4737</v>
      </c>
      <c r="D112" s="658" t="s">
        <v>266</v>
      </c>
      <c r="E112" s="658" t="s">
        <v>128</v>
      </c>
      <c r="F112" s="658" t="s">
        <v>144</v>
      </c>
      <c r="G112" s="658" t="s">
        <v>145</v>
      </c>
      <c r="H112" s="85" t="s">
        <v>10</v>
      </c>
      <c r="I112" s="121">
        <v>523.29999999999995</v>
      </c>
      <c r="J112" s="121">
        <f>VLOOKUP(A112,CENIK!$A$2:$F$191,6,FALSE)</f>
        <v>0</v>
      </c>
      <c r="K112" s="121">
        <f t="shared" si="3"/>
        <v>0</v>
      </c>
    </row>
    <row r="113" spans="1:11" ht="30" x14ac:dyDescent="0.25">
      <c r="A113" s="139">
        <v>6402</v>
      </c>
      <c r="B113" s="139">
        <v>24</v>
      </c>
      <c r="C113" s="102" t="s">
        <v>4738</v>
      </c>
      <c r="D113" s="658" t="s">
        <v>266</v>
      </c>
      <c r="E113" s="658" t="s">
        <v>128</v>
      </c>
      <c r="F113" s="658" t="s">
        <v>144</v>
      </c>
      <c r="G113" s="658" t="s">
        <v>340</v>
      </c>
      <c r="H113" s="85" t="s">
        <v>10</v>
      </c>
      <c r="I113" s="121">
        <v>523.29999999999995</v>
      </c>
      <c r="J113" s="121">
        <f>VLOOKUP(A113,CENIK!$A$2:$F$191,6,FALSE)</f>
        <v>0</v>
      </c>
      <c r="K113" s="121">
        <f t="shared" si="3"/>
        <v>0</v>
      </c>
    </row>
    <row r="114" spans="1:11" ht="60" x14ac:dyDescent="0.25">
      <c r="A114" s="139">
        <v>6405</v>
      </c>
      <c r="B114" s="139">
        <v>24</v>
      </c>
      <c r="C114" s="102" t="s">
        <v>4739</v>
      </c>
      <c r="D114" s="658" t="s">
        <v>266</v>
      </c>
      <c r="E114" s="658" t="s">
        <v>128</v>
      </c>
      <c r="F114" s="658" t="s">
        <v>144</v>
      </c>
      <c r="G114" s="658" t="s">
        <v>146</v>
      </c>
      <c r="H114" s="85" t="s">
        <v>10</v>
      </c>
      <c r="I114" s="121">
        <v>510</v>
      </c>
      <c r="J114" s="121">
        <f>VLOOKUP(A114,CENIK!$A$2:$F$191,6,FALSE)</f>
        <v>0</v>
      </c>
      <c r="K114" s="121">
        <f t="shared" si="3"/>
        <v>0</v>
      </c>
    </row>
    <row r="115" spans="1:11" ht="30" x14ac:dyDescent="0.25">
      <c r="A115" s="139">
        <v>6501</v>
      </c>
      <c r="B115" s="139">
        <v>24</v>
      </c>
      <c r="C115" s="102" t="s">
        <v>4740</v>
      </c>
      <c r="D115" s="658" t="s">
        <v>266</v>
      </c>
      <c r="E115" s="658" t="s">
        <v>128</v>
      </c>
      <c r="F115" s="658" t="s">
        <v>147</v>
      </c>
      <c r="G115" s="658" t="s">
        <v>1007</v>
      </c>
      <c r="H115" s="85" t="s">
        <v>6</v>
      </c>
      <c r="I115" s="121">
        <v>11</v>
      </c>
      <c r="J115" s="121">
        <f>VLOOKUP(A115,CENIK!$A$2:$F$191,6,FALSE)</f>
        <v>0</v>
      </c>
      <c r="K115" s="121">
        <f t="shared" si="3"/>
        <v>0</v>
      </c>
    </row>
    <row r="116" spans="1:11" ht="45" x14ac:dyDescent="0.25">
      <c r="A116" s="139">
        <v>6503</v>
      </c>
      <c r="B116" s="139">
        <v>24</v>
      </c>
      <c r="C116" s="102" t="s">
        <v>4741</v>
      </c>
      <c r="D116" s="658" t="s">
        <v>266</v>
      </c>
      <c r="E116" s="658" t="s">
        <v>128</v>
      </c>
      <c r="F116" s="658" t="s">
        <v>147</v>
      </c>
      <c r="G116" s="658" t="s">
        <v>1009</v>
      </c>
      <c r="H116" s="85" t="s">
        <v>6</v>
      </c>
      <c r="I116" s="121">
        <v>6</v>
      </c>
      <c r="J116" s="121">
        <f>VLOOKUP(A116,CENIK!$A$2:$F$191,6,FALSE)</f>
        <v>0</v>
      </c>
      <c r="K116" s="121">
        <f t="shared" si="3"/>
        <v>0</v>
      </c>
    </row>
    <row r="117" spans="1:11" ht="45" x14ac:dyDescent="0.25">
      <c r="A117" s="139">
        <v>6504</v>
      </c>
      <c r="B117" s="139">
        <v>24</v>
      </c>
      <c r="C117" s="102" t="s">
        <v>4742</v>
      </c>
      <c r="D117" s="658" t="s">
        <v>266</v>
      </c>
      <c r="E117" s="658" t="s">
        <v>128</v>
      </c>
      <c r="F117" s="658" t="s">
        <v>147</v>
      </c>
      <c r="G117" s="658" t="s">
        <v>1010</v>
      </c>
      <c r="H117" s="85" t="s">
        <v>6</v>
      </c>
      <c r="I117" s="121">
        <v>6</v>
      </c>
      <c r="J117" s="121">
        <f>VLOOKUP(A117,CENIK!$A$2:$F$191,6,FALSE)</f>
        <v>0</v>
      </c>
      <c r="K117" s="121">
        <f t="shared" si="3"/>
        <v>0</v>
      </c>
    </row>
    <row r="118" spans="1:11" ht="45" x14ac:dyDescent="0.25">
      <c r="A118" s="139">
        <v>6505</v>
      </c>
      <c r="B118" s="139">
        <v>24</v>
      </c>
      <c r="C118" s="102" t="s">
        <v>4743</v>
      </c>
      <c r="D118" s="658" t="s">
        <v>266</v>
      </c>
      <c r="E118" s="658" t="s">
        <v>128</v>
      </c>
      <c r="F118" s="658" t="s">
        <v>147</v>
      </c>
      <c r="G118" s="658" t="s">
        <v>1011</v>
      </c>
      <c r="H118" s="85" t="s">
        <v>6</v>
      </c>
      <c r="I118" s="121">
        <v>6</v>
      </c>
      <c r="J118" s="121">
        <f>VLOOKUP(A118,CENIK!$A$2:$F$191,6,FALSE)</f>
        <v>0</v>
      </c>
      <c r="K118" s="121">
        <f t="shared" si="3"/>
        <v>0</v>
      </c>
    </row>
    <row r="119" spans="1:11" ht="30" x14ac:dyDescent="0.25">
      <c r="A119" s="139">
        <v>6507</v>
      </c>
      <c r="B119" s="139">
        <v>24</v>
      </c>
      <c r="C119" s="102" t="s">
        <v>4744</v>
      </c>
      <c r="D119" s="658" t="s">
        <v>266</v>
      </c>
      <c r="E119" s="658" t="s">
        <v>128</v>
      </c>
      <c r="F119" s="658" t="s">
        <v>147</v>
      </c>
      <c r="G119" s="658" t="s">
        <v>1013</v>
      </c>
      <c r="H119" s="85" t="s">
        <v>6</v>
      </c>
      <c r="I119" s="121">
        <v>1</v>
      </c>
      <c r="J119" s="121">
        <f>VLOOKUP(A119,CENIK!$A$2:$F$191,6,FALSE)</f>
        <v>0</v>
      </c>
      <c r="K119" s="121">
        <f t="shared" si="3"/>
        <v>0</v>
      </c>
    </row>
    <row r="120" spans="1:11" ht="30" x14ac:dyDescent="0.25">
      <c r="A120" s="139">
        <v>6510</v>
      </c>
      <c r="B120" s="139">
        <v>24</v>
      </c>
      <c r="C120" s="102" t="s">
        <v>4745</v>
      </c>
      <c r="D120" s="658" t="s">
        <v>266</v>
      </c>
      <c r="E120" s="658" t="s">
        <v>128</v>
      </c>
      <c r="F120" s="658" t="s">
        <v>147</v>
      </c>
      <c r="G120" s="658" t="s">
        <v>149</v>
      </c>
      <c r="H120" s="85" t="s">
        <v>6</v>
      </c>
      <c r="I120" s="121">
        <v>2</v>
      </c>
      <c r="J120" s="121">
        <f>VLOOKUP(A120,CENIK!$A$2:$F$191,6,FALSE)</f>
        <v>90</v>
      </c>
      <c r="K120" s="121">
        <f t="shared" si="3"/>
        <v>180</v>
      </c>
    </row>
  </sheetData>
  <sheetProtection algorithmName="SHA-512" hashValue="0mRQ/RQ9o1UwCCOmGlOgkc4x0o9alqSrtz5sfLEDkI6vZhHQUovaO3MO0aiMpXqxQZUceaftWU0KYnHXsGkXyA==" saltValue="8/KJk39uvw0lty7IvcOJNg=="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3:E28"/>
  <sheetViews>
    <sheetView zoomScale="85" zoomScaleNormal="85" workbookViewId="0">
      <selection activeCell="C4" sqref="C4"/>
    </sheetView>
  </sheetViews>
  <sheetFormatPr defaultRowHeight="15" x14ac:dyDescent="0.25"/>
  <cols>
    <col min="2" max="2" width="33.140625" customWidth="1"/>
    <col min="3" max="3" width="24.140625" customWidth="1"/>
    <col min="4" max="4" width="21.7109375" customWidth="1"/>
    <col min="5" max="5" width="19" customWidth="1"/>
  </cols>
  <sheetData>
    <row r="3" spans="2:5" ht="37.5" x14ac:dyDescent="0.3">
      <c r="B3" s="6" t="s">
        <v>150</v>
      </c>
      <c r="C3" s="75" t="s">
        <v>335</v>
      </c>
      <c r="D3" s="75" t="s">
        <v>336</v>
      </c>
      <c r="E3" s="75" t="s">
        <v>337</v>
      </c>
    </row>
    <row r="4" spans="2:5" ht="18.75" x14ac:dyDescent="0.3">
      <c r="B4" s="7" t="s">
        <v>152</v>
      </c>
      <c r="C4" s="8">
        <f>'1 Sto'!K19</f>
        <v>0</v>
      </c>
      <c r="D4" s="103">
        <f>ROUND(C4*0.22,2)</f>
        <v>0</v>
      </c>
      <c r="E4" s="103">
        <f>+D4+C4</f>
        <v>0</v>
      </c>
    </row>
    <row r="5" spans="2:5" ht="18.75" x14ac:dyDescent="0.3">
      <c r="B5" s="7" t="s">
        <v>153</v>
      </c>
      <c r="C5" s="8">
        <f>+'2 Sma'!K14</f>
        <v>0</v>
      </c>
      <c r="D5" s="103">
        <f t="shared" ref="D5:D23" si="0">ROUND(C5*0.22,2)</f>
        <v>0</v>
      </c>
      <c r="E5" s="103">
        <f t="shared" ref="E5:E22" si="1">+D5+C5</f>
        <v>0</v>
      </c>
    </row>
    <row r="6" spans="2:5" ht="18.75" x14ac:dyDescent="0.3">
      <c r="B6" s="7" t="s">
        <v>154</v>
      </c>
      <c r="C6" s="8">
        <f>+'4 Hru Lit'!K16</f>
        <v>6738.45</v>
      </c>
      <c r="D6" s="103">
        <f t="shared" si="0"/>
        <v>1482.46</v>
      </c>
      <c r="E6" s="103">
        <f t="shared" si="1"/>
        <v>8220.91</v>
      </c>
    </row>
    <row r="7" spans="2:5" ht="18.75" x14ac:dyDescent="0.3">
      <c r="B7" s="7" t="s">
        <v>155</v>
      </c>
      <c r="C7" s="8">
        <f>+'5 Zal'!K14</f>
        <v>12625.2</v>
      </c>
      <c r="D7" s="103">
        <f t="shared" si="0"/>
        <v>2777.54</v>
      </c>
      <c r="E7" s="103">
        <f t="shared" si="1"/>
        <v>15402.740000000002</v>
      </c>
    </row>
    <row r="8" spans="2:5" ht="18.75" x14ac:dyDescent="0.3">
      <c r="B8" s="7" t="s">
        <v>156</v>
      </c>
      <c r="C8" s="8">
        <f>+'6 Gor Rud'!K18</f>
        <v>71893.5</v>
      </c>
      <c r="D8" s="103">
        <f t="shared" si="0"/>
        <v>15816.57</v>
      </c>
      <c r="E8" s="103">
        <f t="shared" si="1"/>
        <v>87710.07</v>
      </c>
    </row>
    <row r="9" spans="2:5" ht="18.75" x14ac:dyDescent="0.3">
      <c r="B9" s="7" t="s">
        <v>157</v>
      </c>
      <c r="C9" s="8">
        <f>+'7 Gli Dol'!K28</f>
        <v>29774.43</v>
      </c>
      <c r="D9" s="103">
        <f t="shared" si="0"/>
        <v>6550.37</v>
      </c>
      <c r="E9" s="103">
        <f t="shared" si="1"/>
        <v>36324.800000000003</v>
      </c>
    </row>
    <row r="10" spans="2:5" ht="18.75" x14ac:dyDescent="0.3">
      <c r="B10" s="7" t="s">
        <v>158</v>
      </c>
      <c r="C10" s="8">
        <f>+'8 Zal Stu'!K11</f>
        <v>0</v>
      </c>
      <c r="D10" s="103">
        <f t="shared" si="0"/>
        <v>0</v>
      </c>
      <c r="E10" s="103">
        <f t="shared" si="1"/>
        <v>0</v>
      </c>
    </row>
    <row r="11" spans="2:5" ht="18.75" x14ac:dyDescent="0.3">
      <c r="B11" s="7" t="s">
        <v>159</v>
      </c>
      <c r="C11" s="8">
        <f>+'10 Sla'!K15</f>
        <v>0</v>
      </c>
      <c r="D11" s="103">
        <f t="shared" si="0"/>
        <v>0</v>
      </c>
      <c r="E11" s="103">
        <f t="shared" si="1"/>
        <v>0</v>
      </c>
    </row>
    <row r="12" spans="2:5" ht="18.75" x14ac:dyDescent="0.3">
      <c r="B12" s="7" t="s">
        <v>160</v>
      </c>
      <c r="C12" s="8">
        <f>+'11 Vev'!K26</f>
        <v>2454.9</v>
      </c>
      <c r="D12" s="103">
        <f t="shared" si="0"/>
        <v>540.08000000000004</v>
      </c>
      <c r="E12" s="103">
        <f t="shared" si="1"/>
        <v>2994.98</v>
      </c>
    </row>
    <row r="13" spans="2:5" ht="18.75" x14ac:dyDescent="0.3">
      <c r="B13" s="7" t="s">
        <v>161</v>
      </c>
      <c r="C13" s="8">
        <f>+'19 Kam'!K17</f>
        <v>2705.4</v>
      </c>
      <c r="D13" s="103">
        <f t="shared" si="0"/>
        <v>595.19000000000005</v>
      </c>
      <c r="E13" s="103">
        <f t="shared" si="1"/>
        <v>3300.59</v>
      </c>
    </row>
    <row r="14" spans="2:5" ht="18.75" x14ac:dyDescent="0.3">
      <c r="B14" s="7" t="s">
        <v>162</v>
      </c>
      <c r="C14" s="8">
        <f>+'27 Ces'!K11</f>
        <v>0</v>
      </c>
      <c r="D14" s="103">
        <f t="shared" si="0"/>
        <v>0</v>
      </c>
      <c r="E14" s="103">
        <f t="shared" si="1"/>
        <v>0</v>
      </c>
    </row>
    <row r="15" spans="2:5" ht="18.75" x14ac:dyDescent="0.3">
      <c r="B15" s="7" t="s">
        <v>163</v>
      </c>
      <c r="C15" s="8">
        <f>+'28 Kal'!K11</f>
        <v>450.9</v>
      </c>
      <c r="D15" s="103">
        <f t="shared" si="0"/>
        <v>99.2</v>
      </c>
      <c r="E15" s="103">
        <f t="shared" si="1"/>
        <v>550.1</v>
      </c>
    </row>
    <row r="16" spans="2:5" ht="18.75" x14ac:dyDescent="0.3">
      <c r="B16" s="7" t="s">
        <v>164</v>
      </c>
      <c r="C16" s="8">
        <f>+'29 Bit'!K10</f>
        <v>0</v>
      </c>
      <c r="D16" s="103">
        <f t="shared" si="0"/>
        <v>0</v>
      </c>
      <c r="E16" s="103">
        <f t="shared" si="1"/>
        <v>0</v>
      </c>
    </row>
    <row r="17" spans="2:5" ht="18.75" x14ac:dyDescent="0.3">
      <c r="B17" s="7" t="s">
        <v>165</v>
      </c>
      <c r="C17" s="8">
        <f>+'30 Tra'!K11</f>
        <v>0</v>
      </c>
      <c r="D17" s="103">
        <f t="shared" si="0"/>
        <v>0</v>
      </c>
      <c r="E17" s="103">
        <f t="shared" si="1"/>
        <v>0</v>
      </c>
    </row>
    <row r="18" spans="2:5" ht="18.75" x14ac:dyDescent="0.3">
      <c r="B18" s="7" t="s">
        <v>166</v>
      </c>
      <c r="C18" s="8">
        <f>+'32 Jez'!K17</f>
        <v>12525</v>
      </c>
      <c r="D18" s="103">
        <f t="shared" si="0"/>
        <v>2755.5</v>
      </c>
      <c r="E18" s="103">
        <f t="shared" si="1"/>
        <v>15280.5</v>
      </c>
    </row>
    <row r="19" spans="2:5" ht="18.75" x14ac:dyDescent="0.3">
      <c r="B19" s="7" t="s">
        <v>167</v>
      </c>
      <c r="C19" s="8">
        <f>+'33 Kle'!K10</f>
        <v>0</v>
      </c>
      <c r="D19" s="103">
        <f t="shared" si="0"/>
        <v>0</v>
      </c>
      <c r="E19" s="103">
        <f t="shared" si="1"/>
        <v>0</v>
      </c>
    </row>
    <row r="20" spans="2:5" ht="18.75" x14ac:dyDescent="0.3">
      <c r="B20" s="7" t="s">
        <v>168</v>
      </c>
      <c r="C20" s="8">
        <f>+'34 Med'!K11</f>
        <v>0</v>
      </c>
      <c r="D20" s="103">
        <f t="shared" si="0"/>
        <v>0</v>
      </c>
      <c r="E20" s="103">
        <f t="shared" si="1"/>
        <v>0</v>
      </c>
    </row>
    <row r="21" spans="2:5" ht="18.75" x14ac:dyDescent="0.3">
      <c r="B21" s="7" t="s">
        <v>169</v>
      </c>
      <c r="C21" s="8">
        <f>+'35 Ogr'!K11</f>
        <v>0</v>
      </c>
      <c r="D21" s="103">
        <f t="shared" si="0"/>
        <v>0</v>
      </c>
      <c r="E21" s="103">
        <f t="shared" si="1"/>
        <v>0</v>
      </c>
    </row>
    <row r="22" spans="2:5" ht="18.75" x14ac:dyDescent="0.3">
      <c r="B22" s="7" t="s">
        <v>170</v>
      </c>
      <c r="C22" s="8">
        <f>+'36 Mir'!K11</f>
        <v>0</v>
      </c>
      <c r="D22" s="103">
        <f t="shared" si="0"/>
        <v>0</v>
      </c>
      <c r="E22" s="103">
        <f t="shared" si="1"/>
        <v>0</v>
      </c>
    </row>
    <row r="23" spans="2:5" ht="18.75" x14ac:dyDescent="0.3">
      <c r="B23" s="7" t="s">
        <v>171</v>
      </c>
      <c r="C23" s="8">
        <f>+'39 Brv'!K13</f>
        <v>11773.5</v>
      </c>
      <c r="D23" s="103">
        <f t="shared" si="0"/>
        <v>2590.17</v>
      </c>
      <c r="E23" s="103">
        <f>+D23+C23</f>
        <v>14363.67</v>
      </c>
    </row>
    <row r="24" spans="2:5" ht="18.75" x14ac:dyDescent="0.3">
      <c r="B24" s="647" t="s">
        <v>333</v>
      </c>
      <c r="C24" s="648">
        <f>SUM(C4:C23)*0.1</f>
        <v>15094.127999999997</v>
      </c>
      <c r="D24" s="648">
        <f>SUM(D4:D23)*0.1</f>
        <v>3320.7080000000005</v>
      </c>
      <c r="E24" s="648">
        <f>SUM(E4:E23)*0.1</f>
        <v>18414.836000000007</v>
      </c>
    </row>
    <row r="26" spans="2:5" ht="18.75" x14ac:dyDescent="0.3">
      <c r="B26" s="9" t="s">
        <v>172</v>
      </c>
      <c r="C26" s="10">
        <f>SUM(C4:C24)</f>
        <v>166035.40799999997</v>
      </c>
      <c r="D26" s="74"/>
      <c r="E26" s="74"/>
    </row>
    <row r="28" spans="2:5" ht="18.75" x14ac:dyDescent="0.3">
      <c r="B28" s="6" t="s">
        <v>334</v>
      </c>
      <c r="C28" s="10">
        <f>+C26</f>
        <v>166035.40799999997</v>
      </c>
      <c r="D28" s="10">
        <f>C28*0.22</f>
        <v>36527.789759999992</v>
      </c>
      <c r="E28" s="10">
        <f>+D28+C28</f>
        <v>202563.19775999995</v>
      </c>
    </row>
  </sheetData>
  <sheetProtection algorithmName="SHA-512" hashValue="p+tMs2LnhXILVXvu3eLNv80IMygqtbOKtewSqdT0wFi57bjwcEtlrdX7LPuIohv1leH+5bgYRq75VWdGZKhpHQ==" saltValue="jXJWZXUpqqFy/1/2AD6XmQ==" spinCount="100000" sheet="1" objects="1" scenarios="1"/>
  <pageMargins left="0.70866141732283472" right="0.70866141732283472" top="0.74803149606299213" bottom="0.74803149606299213" header="0.31496062992125984" footer="0.31496062992125984"/>
  <pageSetup paperSize="9" scale="81" orientation="portrait" r:id="rId1"/>
  <headerFooter>
    <oddFooter>&amp;C&amp;A&amp;RStran &amp;P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424"/>
  <sheetViews>
    <sheetView topLeftCell="C1" zoomScale="85" zoomScaleNormal="85" workbookViewId="0">
      <selection activeCell="N15" sqref="N1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s>
  <sheetData>
    <row r="1" spans="2:17" ht="18.75" x14ac:dyDescent="0.25">
      <c r="F1" s="71" t="s">
        <v>327</v>
      </c>
      <c r="N1" s="39"/>
      <c r="O1" s="39"/>
      <c r="P1" s="40"/>
      <c r="Q1" s="40"/>
    </row>
    <row r="2" spans="2:17" ht="26.25" x14ac:dyDescent="0.25">
      <c r="F2" s="104">
        <v>32</v>
      </c>
      <c r="G2" s="13" t="s">
        <v>316</v>
      </c>
      <c r="H2" s="14"/>
      <c r="I2" s="41"/>
      <c r="J2" s="41"/>
      <c r="K2" s="52"/>
      <c r="N2" s="39"/>
      <c r="O2" s="39"/>
      <c r="P2" s="40"/>
      <c r="Q2" s="40"/>
    </row>
    <row r="3" spans="2:17" x14ac:dyDescent="0.25">
      <c r="N3" s="39"/>
      <c r="O3" s="39"/>
      <c r="P3" s="40"/>
      <c r="Q3" s="40"/>
    </row>
    <row r="4" spans="2:17" ht="26.25" x14ac:dyDescent="0.25">
      <c r="G4" s="16" t="s">
        <v>174</v>
      </c>
      <c r="J4" s="42"/>
      <c r="K4" s="42"/>
      <c r="N4" s="39"/>
      <c r="O4" s="39"/>
      <c r="P4" s="40"/>
      <c r="Q4" s="40"/>
    </row>
    <row r="5" spans="2:17" x14ac:dyDescent="0.25">
      <c r="E5" s="17"/>
      <c r="F5" s="17"/>
      <c r="N5" s="39"/>
      <c r="O5" s="39"/>
      <c r="P5" s="40"/>
      <c r="Q5" s="40"/>
    </row>
    <row r="6" spans="2:17" ht="18.75" x14ac:dyDescent="0.3">
      <c r="E6" s="18"/>
      <c r="F6" s="1116" t="s">
        <v>324</v>
      </c>
      <c r="G6" s="19" t="s">
        <v>175</v>
      </c>
      <c r="H6" s="20"/>
      <c r="I6" s="45"/>
      <c r="J6" s="45"/>
      <c r="K6" s="44" t="s">
        <v>151</v>
      </c>
      <c r="N6" s="39"/>
      <c r="O6" s="39"/>
      <c r="P6" s="40"/>
      <c r="Q6" s="40"/>
    </row>
    <row r="7" spans="2:17" ht="18.75" x14ac:dyDescent="0.3">
      <c r="B7" s="129" t="s">
        <v>176</v>
      </c>
      <c r="C7" s="64"/>
      <c r="E7" s="18"/>
      <c r="F7" s="1117"/>
      <c r="G7" s="21" t="s">
        <v>177</v>
      </c>
      <c r="H7" s="25"/>
      <c r="I7" s="47"/>
      <c r="J7" s="47"/>
      <c r="K7" s="23">
        <f>SUM(K20:K26)</f>
        <v>0</v>
      </c>
      <c r="N7" s="39"/>
      <c r="O7" s="39"/>
      <c r="P7" s="40"/>
      <c r="Q7" s="40"/>
    </row>
    <row r="8" spans="2:17" ht="18.75" x14ac:dyDescent="0.3">
      <c r="B8" s="130">
        <v>21</v>
      </c>
      <c r="C8" s="56"/>
      <c r="E8" s="18"/>
      <c r="F8" s="101">
        <v>21</v>
      </c>
      <c r="G8" s="21" t="s">
        <v>267</v>
      </c>
      <c r="H8" s="25"/>
      <c r="I8" s="47"/>
      <c r="J8" s="47"/>
      <c r="K8" s="26">
        <f t="shared" ref="K8:K15" si="0">SUMIF($B$31:$B$419,B8,$K$31:$K$419)</f>
        <v>0</v>
      </c>
      <c r="N8" s="39"/>
      <c r="O8" s="39"/>
      <c r="P8" s="40"/>
      <c r="Q8" s="40"/>
    </row>
    <row r="9" spans="2:17" ht="18.75" x14ac:dyDescent="0.3">
      <c r="B9" s="130">
        <v>22</v>
      </c>
      <c r="C9" s="56"/>
      <c r="E9" s="18"/>
      <c r="F9" s="101">
        <v>22</v>
      </c>
      <c r="G9" s="21" t="s">
        <v>268</v>
      </c>
      <c r="H9" s="25"/>
      <c r="I9" s="47"/>
      <c r="J9" s="47"/>
      <c r="K9" s="26">
        <f t="shared" si="0"/>
        <v>0</v>
      </c>
      <c r="N9" s="39"/>
      <c r="O9" s="39"/>
      <c r="P9" s="40"/>
      <c r="Q9" s="40"/>
    </row>
    <row r="10" spans="2:17" ht="18.75" x14ac:dyDescent="0.3">
      <c r="B10" s="130">
        <v>17</v>
      </c>
      <c r="C10" s="56"/>
      <c r="E10" s="18"/>
      <c r="F10" s="101">
        <v>17</v>
      </c>
      <c r="G10" s="21" t="s">
        <v>269</v>
      </c>
      <c r="H10" s="25"/>
      <c r="I10" s="47"/>
      <c r="J10" s="47"/>
      <c r="K10" s="26">
        <f t="shared" si="0"/>
        <v>0</v>
      </c>
      <c r="N10" s="39"/>
      <c r="O10" s="39"/>
      <c r="P10" s="40"/>
      <c r="Q10" s="40"/>
    </row>
    <row r="11" spans="2:17" ht="18.75" x14ac:dyDescent="0.3">
      <c r="B11" s="130">
        <v>316</v>
      </c>
      <c r="C11" s="56"/>
      <c r="E11" s="18"/>
      <c r="F11" s="101">
        <v>316</v>
      </c>
      <c r="G11" s="21" t="s">
        <v>270</v>
      </c>
      <c r="H11" s="25"/>
      <c r="I11" s="47"/>
      <c r="J11" s="47"/>
      <c r="K11" s="26">
        <f t="shared" si="0"/>
        <v>0</v>
      </c>
      <c r="N11" s="39"/>
      <c r="O11" s="39"/>
      <c r="P11" s="40"/>
      <c r="Q11" s="40"/>
    </row>
    <row r="12" spans="2:17" ht="18.75" x14ac:dyDescent="0.3">
      <c r="B12" s="130">
        <v>23</v>
      </c>
      <c r="C12" s="56"/>
      <c r="E12" s="18"/>
      <c r="F12" s="101">
        <v>23</v>
      </c>
      <c r="G12" s="21" t="s">
        <v>271</v>
      </c>
      <c r="H12" s="25"/>
      <c r="I12" s="47"/>
      <c r="J12" s="47"/>
      <c r="K12" s="26">
        <f t="shared" si="0"/>
        <v>0</v>
      </c>
      <c r="N12" s="39"/>
      <c r="O12" s="39"/>
      <c r="P12" s="40"/>
      <c r="Q12" s="40"/>
    </row>
    <row r="13" spans="2:17" ht="18.75" x14ac:dyDescent="0.3">
      <c r="B13" s="130">
        <v>19</v>
      </c>
      <c r="C13" s="56"/>
      <c r="E13" s="18"/>
      <c r="F13" s="101">
        <v>19</v>
      </c>
      <c r="G13" s="21" t="s">
        <v>272</v>
      </c>
      <c r="H13" s="25"/>
      <c r="I13" s="47"/>
      <c r="J13" s="47"/>
      <c r="K13" s="26">
        <f t="shared" si="0"/>
        <v>12500</v>
      </c>
      <c r="N13" s="39"/>
      <c r="O13" s="39"/>
      <c r="P13" s="40"/>
      <c r="Q13" s="40"/>
    </row>
    <row r="14" spans="2:17" ht="18.75" x14ac:dyDescent="0.3">
      <c r="B14" s="130">
        <v>18</v>
      </c>
      <c r="C14" s="56"/>
      <c r="E14" s="18"/>
      <c r="F14" s="101">
        <v>18</v>
      </c>
      <c r="G14" s="24" t="s">
        <v>273</v>
      </c>
      <c r="H14" s="25"/>
      <c r="I14" s="47"/>
      <c r="J14" s="47"/>
      <c r="K14" s="26">
        <f t="shared" si="0"/>
        <v>0</v>
      </c>
      <c r="M14" s="39"/>
    </row>
    <row r="15" spans="2:17" ht="18.75" x14ac:dyDescent="0.3">
      <c r="B15" s="130">
        <v>20</v>
      </c>
      <c r="C15" s="56"/>
      <c r="E15" s="18"/>
      <c r="F15" s="101">
        <v>20</v>
      </c>
      <c r="G15" s="24" t="s">
        <v>274</v>
      </c>
      <c r="H15" s="25"/>
      <c r="I15" s="47"/>
      <c r="J15" s="47"/>
      <c r="K15" s="26">
        <f t="shared" si="0"/>
        <v>0</v>
      </c>
      <c r="M15" s="39"/>
      <c r="N15" s="39"/>
      <c r="O15" s="40"/>
      <c r="P15" s="40"/>
    </row>
    <row r="16" spans="2:17" ht="18.75" x14ac:dyDescent="0.3">
      <c r="B16" s="131" t="s">
        <v>330</v>
      </c>
      <c r="C16" s="29"/>
      <c r="F16" s="101" t="s">
        <v>5619</v>
      </c>
      <c r="G16" s="30" t="s">
        <v>188</v>
      </c>
      <c r="H16" s="25"/>
      <c r="I16" s="47"/>
      <c r="J16" s="47"/>
      <c r="K16" s="26">
        <f>(SUM(K8:K15)*0.002)</f>
        <v>25</v>
      </c>
    </row>
    <row r="17" spans="1:11" ht="18.75" x14ac:dyDescent="0.3">
      <c r="F17" s="72"/>
      <c r="G17" s="31"/>
      <c r="H17" s="20"/>
      <c r="I17" s="32" t="s">
        <v>172</v>
      </c>
      <c r="J17" s="32"/>
      <c r="K17" s="32">
        <f>SUM(K7:K16)</f>
        <v>12525</v>
      </c>
    </row>
    <row r="18" spans="1:11" ht="26.25" x14ac:dyDescent="0.25">
      <c r="D18" s="33" t="s">
        <v>177</v>
      </c>
    </row>
    <row r="19" spans="1:11" ht="30" x14ac:dyDescent="0.25">
      <c r="A19" s="132" t="s">
        <v>329</v>
      </c>
      <c r="B19" s="133"/>
      <c r="C19" s="656" t="s">
        <v>326</v>
      </c>
      <c r="D19" s="1107" t="s">
        <v>189</v>
      </c>
      <c r="E19" s="1108"/>
      <c r="F19" s="1" t="s">
        <v>190</v>
      </c>
      <c r="G19" s="1" t="s">
        <v>3</v>
      </c>
      <c r="H19" s="2" t="s">
        <v>4</v>
      </c>
      <c r="I19" s="48" t="s">
        <v>191</v>
      </c>
      <c r="J19" s="49" t="s">
        <v>192</v>
      </c>
      <c r="K19" s="120" t="s">
        <v>4568</v>
      </c>
    </row>
    <row r="20" spans="1:11" ht="120" x14ac:dyDescent="0.25">
      <c r="A20" s="128">
        <v>1101</v>
      </c>
      <c r="B20" s="134"/>
      <c r="C20" s="102" t="s">
        <v>5620</v>
      </c>
      <c r="D20" s="1109" t="s">
        <v>5</v>
      </c>
      <c r="E20" s="1110"/>
      <c r="F20" s="1115" t="s">
        <v>193</v>
      </c>
      <c r="G20" s="658" t="s">
        <v>194</v>
      </c>
      <c r="H20" s="85" t="s">
        <v>14</v>
      </c>
      <c r="I20" s="121">
        <v>1</v>
      </c>
      <c r="J20" s="957"/>
      <c r="K20" s="121">
        <f t="shared" ref="K20:K26" si="1">ROUND(J20*I20,2)</f>
        <v>0</v>
      </c>
    </row>
    <row r="21" spans="1:11" ht="30" x14ac:dyDescent="0.25">
      <c r="A21" s="128">
        <v>1102</v>
      </c>
      <c r="B21" s="134"/>
      <c r="C21" s="102" t="s">
        <v>5621</v>
      </c>
      <c r="D21" s="1111"/>
      <c r="E21" s="1112"/>
      <c r="F21" s="1115"/>
      <c r="G21" s="658" t="s">
        <v>195</v>
      </c>
      <c r="H21" s="85" t="s">
        <v>14</v>
      </c>
      <c r="I21" s="121">
        <v>1</v>
      </c>
      <c r="J21" s="957"/>
      <c r="K21" s="121">
        <f t="shared" si="1"/>
        <v>0</v>
      </c>
    </row>
    <row r="22" spans="1:11" ht="75" x14ac:dyDescent="0.25">
      <c r="A22" s="128">
        <v>1103</v>
      </c>
      <c r="B22" s="134"/>
      <c r="C22" s="102" t="s">
        <v>5622</v>
      </c>
      <c r="D22" s="1111"/>
      <c r="E22" s="1112"/>
      <c r="F22" s="1115"/>
      <c r="G22" s="658" t="s">
        <v>196</v>
      </c>
      <c r="H22" s="85" t="s">
        <v>14</v>
      </c>
      <c r="I22" s="121">
        <v>1</v>
      </c>
      <c r="J22" s="957"/>
      <c r="K22" s="121">
        <f t="shared" si="1"/>
        <v>0</v>
      </c>
    </row>
    <row r="23" spans="1:11" ht="45" x14ac:dyDescent="0.25">
      <c r="A23" s="128">
        <v>1104</v>
      </c>
      <c r="B23" s="134"/>
      <c r="C23" s="102" t="s">
        <v>5623</v>
      </c>
      <c r="D23" s="1111"/>
      <c r="E23" s="1112"/>
      <c r="F23" s="1115"/>
      <c r="G23" s="658" t="s">
        <v>197</v>
      </c>
      <c r="H23" s="85" t="s">
        <v>14</v>
      </c>
      <c r="I23" s="121">
        <v>1</v>
      </c>
      <c r="J23" s="957"/>
      <c r="K23" s="121">
        <f t="shared" si="1"/>
        <v>0</v>
      </c>
    </row>
    <row r="24" spans="1:11" ht="45" x14ac:dyDescent="0.25">
      <c r="A24" s="128">
        <v>1105</v>
      </c>
      <c r="B24" s="134"/>
      <c r="C24" s="102" t="s">
        <v>5624</v>
      </c>
      <c r="D24" s="1111"/>
      <c r="E24" s="1112"/>
      <c r="F24" s="1115"/>
      <c r="G24" s="658" t="s">
        <v>198</v>
      </c>
      <c r="H24" s="85" t="s">
        <v>14</v>
      </c>
      <c r="I24" s="121">
        <v>1</v>
      </c>
      <c r="J24" s="957"/>
      <c r="K24" s="121">
        <f t="shared" si="1"/>
        <v>0</v>
      </c>
    </row>
    <row r="25" spans="1:11" ht="105" x14ac:dyDescent="0.25">
      <c r="A25" s="128">
        <v>1106</v>
      </c>
      <c r="B25" s="134"/>
      <c r="C25" s="102" t="s">
        <v>5625</v>
      </c>
      <c r="D25" s="1111"/>
      <c r="E25" s="1112"/>
      <c r="F25" s="1115"/>
      <c r="G25" s="658" t="s">
        <v>199</v>
      </c>
      <c r="H25" s="123" t="s">
        <v>10</v>
      </c>
      <c r="I25" s="121">
        <v>910</v>
      </c>
      <c r="J25" s="957"/>
      <c r="K25" s="121">
        <f t="shared" si="1"/>
        <v>0</v>
      </c>
    </row>
    <row r="26" spans="1:11" ht="30" x14ac:dyDescent="0.25">
      <c r="A26" s="135">
        <v>201</v>
      </c>
      <c r="B26" s="136" t="s">
        <v>328</v>
      </c>
      <c r="C26" s="102" t="s">
        <v>5626</v>
      </c>
      <c r="D26" s="1113"/>
      <c r="E26" s="1114"/>
      <c r="F26" s="658" t="s">
        <v>338</v>
      </c>
      <c r="G26" s="658" t="s">
        <v>339</v>
      </c>
      <c r="H26" s="85" t="s">
        <v>6</v>
      </c>
      <c r="I26" s="121">
        <v>1</v>
      </c>
      <c r="J26" s="121">
        <f>VLOOKUP(A26,CENIK!$A$2:$F$191,6,FALSE)</f>
        <v>0</v>
      </c>
      <c r="K26" s="121">
        <f t="shared" si="1"/>
        <v>0</v>
      </c>
    </row>
    <row r="27" spans="1:11" x14ac:dyDescent="0.25">
      <c r="B27" s="137"/>
      <c r="C27" s="34"/>
      <c r="D27" s="35"/>
      <c r="E27" s="35"/>
      <c r="F27" s="35"/>
      <c r="G27" s="35"/>
      <c r="H27" s="36"/>
      <c r="I27" s="51"/>
      <c r="J27" s="51"/>
      <c r="K27" s="51"/>
    </row>
    <row r="28" spans="1:11" x14ac:dyDescent="0.25">
      <c r="B28" s="137"/>
      <c r="C28" s="34"/>
      <c r="D28" s="35"/>
      <c r="E28" s="35"/>
      <c r="F28" s="35"/>
      <c r="G28" s="35"/>
      <c r="H28" s="36"/>
      <c r="I28" s="51"/>
      <c r="J28" s="51"/>
      <c r="K28" s="51"/>
    </row>
    <row r="29" spans="1:11" ht="26.25" x14ac:dyDescent="0.25">
      <c r="A29" s="128" t="s">
        <v>329</v>
      </c>
      <c r="B29" s="138"/>
      <c r="C29" s="37"/>
      <c r="D29" s="33" t="s">
        <v>200</v>
      </c>
      <c r="E29" s="38"/>
      <c r="F29" s="38"/>
      <c r="G29" s="35"/>
      <c r="H29" s="36"/>
      <c r="I29" s="51"/>
      <c r="J29" s="51"/>
      <c r="K29" s="51"/>
    </row>
    <row r="30" spans="1:11" ht="30" x14ac:dyDescent="0.25">
      <c r="A30" s="139" t="s">
        <v>0</v>
      </c>
      <c r="B30" s="134" t="s">
        <v>176</v>
      </c>
      <c r="C30" s="70" t="s">
        <v>325</v>
      </c>
      <c r="D30" s="1" t="s">
        <v>201</v>
      </c>
      <c r="E30" s="1" t="s">
        <v>189</v>
      </c>
      <c r="F30" s="1" t="s">
        <v>190</v>
      </c>
      <c r="G30" s="1" t="s">
        <v>3</v>
      </c>
      <c r="H30" s="2" t="s">
        <v>4</v>
      </c>
      <c r="I30" s="48" t="s">
        <v>191</v>
      </c>
      <c r="J30" s="49" t="s">
        <v>192</v>
      </c>
      <c r="K30" s="53" t="s">
        <v>4568</v>
      </c>
    </row>
    <row r="31" spans="1:11" ht="60" x14ac:dyDescent="0.25">
      <c r="A31" s="139">
        <v>1201</v>
      </c>
      <c r="B31" s="139">
        <v>21</v>
      </c>
      <c r="C31" s="102" t="s">
        <v>4746</v>
      </c>
      <c r="D31" s="658" t="s">
        <v>267</v>
      </c>
      <c r="E31" s="658" t="s">
        <v>7</v>
      </c>
      <c r="F31" s="658" t="s">
        <v>8</v>
      </c>
      <c r="G31" s="658" t="s">
        <v>9</v>
      </c>
      <c r="H31" s="85" t="s">
        <v>10</v>
      </c>
      <c r="I31" s="121">
        <v>53</v>
      </c>
      <c r="J31" s="121">
        <f>VLOOKUP(A31,CENIK!$A$2:$F$191,6,FALSE)</f>
        <v>0</v>
      </c>
      <c r="K31" s="121">
        <f t="shared" ref="K31:K94" si="2">ROUND(J31*I31,2)</f>
        <v>0</v>
      </c>
    </row>
    <row r="32" spans="1:11" ht="45" x14ac:dyDescent="0.25">
      <c r="A32" s="139">
        <v>1202</v>
      </c>
      <c r="B32" s="139">
        <v>21</v>
      </c>
      <c r="C32" s="102" t="s">
        <v>4747</v>
      </c>
      <c r="D32" s="658" t="s">
        <v>267</v>
      </c>
      <c r="E32" s="658" t="s">
        <v>7</v>
      </c>
      <c r="F32" s="658" t="s">
        <v>8</v>
      </c>
      <c r="G32" s="658" t="s">
        <v>11</v>
      </c>
      <c r="H32" s="85" t="s">
        <v>12</v>
      </c>
      <c r="I32" s="121">
        <v>4</v>
      </c>
      <c r="J32" s="121">
        <f>VLOOKUP(A32,CENIK!$A$2:$F$191,6,FALSE)</f>
        <v>0</v>
      </c>
      <c r="K32" s="121">
        <f t="shared" si="2"/>
        <v>0</v>
      </c>
    </row>
    <row r="33" spans="1:11" ht="60" x14ac:dyDescent="0.25">
      <c r="A33" s="139">
        <v>1203</v>
      </c>
      <c r="B33" s="139">
        <v>21</v>
      </c>
      <c r="C33" s="102" t="s">
        <v>4748</v>
      </c>
      <c r="D33" s="658" t="s">
        <v>267</v>
      </c>
      <c r="E33" s="658" t="s">
        <v>7</v>
      </c>
      <c r="F33" s="658" t="s">
        <v>8</v>
      </c>
      <c r="G33" s="658" t="s">
        <v>941</v>
      </c>
      <c r="H33" s="85" t="s">
        <v>10</v>
      </c>
      <c r="I33" s="121">
        <v>53</v>
      </c>
      <c r="J33" s="121">
        <f>VLOOKUP(A33,CENIK!$A$2:$F$191,6,FALSE)</f>
        <v>0</v>
      </c>
      <c r="K33" s="121">
        <f t="shared" si="2"/>
        <v>0</v>
      </c>
    </row>
    <row r="34" spans="1:11" ht="45" x14ac:dyDescent="0.25">
      <c r="A34" s="139">
        <v>1301</v>
      </c>
      <c r="B34" s="139">
        <v>21</v>
      </c>
      <c r="C34" s="102" t="s">
        <v>4749</v>
      </c>
      <c r="D34" s="658" t="s">
        <v>267</v>
      </c>
      <c r="E34" s="658" t="s">
        <v>7</v>
      </c>
      <c r="F34" s="658" t="s">
        <v>16</v>
      </c>
      <c r="G34" s="658" t="s">
        <v>17</v>
      </c>
      <c r="H34" s="85" t="s">
        <v>10</v>
      </c>
      <c r="I34" s="121">
        <v>58.3</v>
      </c>
      <c r="J34" s="121">
        <f>VLOOKUP(A34,CENIK!$A$2:$F$191,6,FALSE)</f>
        <v>0</v>
      </c>
      <c r="K34" s="121">
        <f t="shared" si="2"/>
        <v>0</v>
      </c>
    </row>
    <row r="35" spans="1:11" ht="150" x14ac:dyDescent="0.25">
      <c r="A35" s="139">
        <v>1302</v>
      </c>
      <c r="B35" s="139">
        <v>21</v>
      </c>
      <c r="C35" s="102" t="s">
        <v>4750</v>
      </c>
      <c r="D35" s="658" t="s">
        <v>267</v>
      </c>
      <c r="E35" s="658" t="s">
        <v>7</v>
      </c>
      <c r="F35" s="658" t="s">
        <v>16</v>
      </c>
      <c r="G35" s="658" t="s">
        <v>952</v>
      </c>
      <c r="H35" s="85" t="s">
        <v>10</v>
      </c>
      <c r="I35" s="121">
        <v>53</v>
      </c>
      <c r="J35" s="121">
        <f>VLOOKUP(A35,CENIK!$A$2:$F$191,6,FALSE)</f>
        <v>0</v>
      </c>
      <c r="K35" s="121">
        <f t="shared" si="2"/>
        <v>0</v>
      </c>
    </row>
    <row r="36" spans="1:11" ht="60" x14ac:dyDescent="0.25">
      <c r="A36" s="139">
        <v>1307</v>
      </c>
      <c r="B36" s="139">
        <v>21</v>
      </c>
      <c r="C36" s="102" t="s">
        <v>4751</v>
      </c>
      <c r="D36" s="658" t="s">
        <v>267</v>
      </c>
      <c r="E36" s="658" t="s">
        <v>7</v>
      </c>
      <c r="F36" s="658" t="s">
        <v>16</v>
      </c>
      <c r="G36" s="658" t="s">
        <v>19</v>
      </c>
      <c r="H36" s="85" t="s">
        <v>6</v>
      </c>
      <c r="I36" s="121">
        <v>1</v>
      </c>
      <c r="J36" s="121">
        <f>VLOOKUP(A36,CENIK!$A$2:$F$191,6,FALSE)</f>
        <v>0</v>
      </c>
      <c r="K36" s="121">
        <f t="shared" si="2"/>
        <v>0</v>
      </c>
    </row>
    <row r="37" spans="1:11" ht="60" x14ac:dyDescent="0.25">
      <c r="A37" s="139">
        <v>1308</v>
      </c>
      <c r="B37" s="139">
        <v>21</v>
      </c>
      <c r="C37" s="102" t="s">
        <v>4752</v>
      </c>
      <c r="D37" s="658" t="s">
        <v>267</v>
      </c>
      <c r="E37" s="658" t="s">
        <v>7</v>
      </c>
      <c r="F37" s="658" t="s">
        <v>16</v>
      </c>
      <c r="G37" s="658" t="s">
        <v>20</v>
      </c>
      <c r="H37" s="85" t="s">
        <v>6</v>
      </c>
      <c r="I37" s="121">
        <v>1</v>
      </c>
      <c r="J37" s="121">
        <f>VLOOKUP(A37,CENIK!$A$2:$F$191,6,FALSE)</f>
        <v>0</v>
      </c>
      <c r="K37" s="121">
        <f t="shared" si="2"/>
        <v>0</v>
      </c>
    </row>
    <row r="38" spans="1:11" ht="60" x14ac:dyDescent="0.25">
      <c r="A38" s="139">
        <v>1310</v>
      </c>
      <c r="B38" s="139">
        <v>21</v>
      </c>
      <c r="C38" s="102" t="s">
        <v>4753</v>
      </c>
      <c r="D38" s="658" t="s">
        <v>267</v>
      </c>
      <c r="E38" s="658" t="s">
        <v>7</v>
      </c>
      <c r="F38" s="658" t="s">
        <v>16</v>
      </c>
      <c r="G38" s="658" t="s">
        <v>23</v>
      </c>
      <c r="H38" s="85" t="s">
        <v>24</v>
      </c>
      <c r="I38" s="121">
        <v>83.49</v>
      </c>
      <c r="J38" s="121">
        <f>VLOOKUP(A38,CENIK!$A$2:$F$191,6,FALSE)</f>
        <v>0</v>
      </c>
      <c r="K38" s="121">
        <f t="shared" si="2"/>
        <v>0</v>
      </c>
    </row>
    <row r="39" spans="1:11" ht="30" x14ac:dyDescent="0.25">
      <c r="A39" s="139">
        <v>1401</v>
      </c>
      <c r="B39" s="139">
        <v>21</v>
      </c>
      <c r="C39" s="102" t="s">
        <v>4754</v>
      </c>
      <c r="D39" s="658" t="s">
        <v>267</v>
      </c>
      <c r="E39" s="658" t="s">
        <v>7</v>
      </c>
      <c r="F39" s="658" t="s">
        <v>27</v>
      </c>
      <c r="G39" s="658" t="s">
        <v>955</v>
      </c>
      <c r="H39" s="85" t="s">
        <v>22</v>
      </c>
      <c r="I39" s="121">
        <v>2</v>
      </c>
      <c r="J39" s="121">
        <f>VLOOKUP(A39,CENIK!$A$2:$F$191,6,FALSE)</f>
        <v>0</v>
      </c>
      <c r="K39" s="121">
        <f t="shared" si="2"/>
        <v>0</v>
      </c>
    </row>
    <row r="40" spans="1:11" ht="30" x14ac:dyDescent="0.25">
      <c r="A40" s="139">
        <v>1402</v>
      </c>
      <c r="B40" s="139">
        <v>21</v>
      </c>
      <c r="C40" s="102" t="s">
        <v>4755</v>
      </c>
      <c r="D40" s="658" t="s">
        <v>267</v>
      </c>
      <c r="E40" s="658" t="s">
        <v>7</v>
      </c>
      <c r="F40" s="658" t="s">
        <v>27</v>
      </c>
      <c r="G40" s="658" t="s">
        <v>956</v>
      </c>
      <c r="H40" s="85" t="s">
        <v>22</v>
      </c>
      <c r="I40" s="121">
        <v>2</v>
      </c>
      <c r="J40" s="121">
        <f>VLOOKUP(A40,CENIK!$A$2:$F$191,6,FALSE)</f>
        <v>0</v>
      </c>
      <c r="K40" s="121">
        <f t="shared" si="2"/>
        <v>0</v>
      </c>
    </row>
    <row r="41" spans="1:11" ht="30" x14ac:dyDescent="0.25">
      <c r="A41" s="139">
        <v>1403</v>
      </c>
      <c r="B41" s="139">
        <v>21</v>
      </c>
      <c r="C41" s="102" t="s">
        <v>4756</v>
      </c>
      <c r="D41" s="658" t="s">
        <v>267</v>
      </c>
      <c r="E41" s="658" t="s">
        <v>7</v>
      </c>
      <c r="F41" s="658" t="s">
        <v>27</v>
      </c>
      <c r="G41" s="658" t="s">
        <v>957</v>
      </c>
      <c r="H41" s="85" t="s">
        <v>22</v>
      </c>
      <c r="I41" s="121">
        <v>1</v>
      </c>
      <c r="J41" s="121">
        <f>VLOOKUP(A41,CENIK!$A$2:$F$191,6,FALSE)</f>
        <v>0</v>
      </c>
      <c r="K41" s="121">
        <f t="shared" si="2"/>
        <v>0</v>
      </c>
    </row>
    <row r="42" spans="1:11" ht="45" x14ac:dyDescent="0.25">
      <c r="A42" s="139">
        <v>12308</v>
      </c>
      <c r="B42" s="139">
        <v>21</v>
      </c>
      <c r="C42" s="102" t="s">
        <v>4757</v>
      </c>
      <c r="D42" s="658" t="s">
        <v>267</v>
      </c>
      <c r="E42" s="658" t="s">
        <v>30</v>
      </c>
      <c r="F42" s="658" t="s">
        <v>31</v>
      </c>
      <c r="G42" s="658" t="s">
        <v>32</v>
      </c>
      <c r="H42" s="85" t="s">
        <v>33</v>
      </c>
      <c r="I42" s="121">
        <v>168</v>
      </c>
      <c r="J42" s="121">
        <f>VLOOKUP(A42,CENIK!$A$2:$F$191,6,FALSE)</f>
        <v>0</v>
      </c>
      <c r="K42" s="121">
        <f t="shared" si="2"/>
        <v>0</v>
      </c>
    </row>
    <row r="43" spans="1:11" ht="60" x14ac:dyDescent="0.25">
      <c r="A43" s="139">
        <v>12322</v>
      </c>
      <c r="B43" s="139">
        <v>21</v>
      </c>
      <c r="C43" s="102" t="s">
        <v>4758</v>
      </c>
      <c r="D43" s="658" t="s">
        <v>267</v>
      </c>
      <c r="E43" s="658" t="s">
        <v>30</v>
      </c>
      <c r="F43" s="658" t="s">
        <v>31</v>
      </c>
      <c r="G43" s="658" t="s">
        <v>960</v>
      </c>
      <c r="H43" s="85" t="s">
        <v>33</v>
      </c>
      <c r="I43" s="121">
        <v>6</v>
      </c>
      <c r="J43" s="121">
        <f>VLOOKUP(A43,CENIK!$A$2:$F$191,6,FALSE)</f>
        <v>0</v>
      </c>
      <c r="K43" s="121">
        <f t="shared" si="2"/>
        <v>0</v>
      </c>
    </row>
    <row r="44" spans="1:11" ht="30" x14ac:dyDescent="0.25">
      <c r="A44" s="139">
        <v>12327</v>
      </c>
      <c r="B44" s="139">
        <v>21</v>
      </c>
      <c r="C44" s="102" t="s">
        <v>4759</v>
      </c>
      <c r="D44" s="658" t="s">
        <v>267</v>
      </c>
      <c r="E44" s="658" t="s">
        <v>30</v>
      </c>
      <c r="F44" s="658" t="s">
        <v>31</v>
      </c>
      <c r="G44" s="658" t="s">
        <v>36</v>
      </c>
      <c r="H44" s="85" t="s">
        <v>10</v>
      </c>
      <c r="I44" s="121">
        <v>112</v>
      </c>
      <c r="J44" s="121">
        <f>VLOOKUP(A44,CENIK!$A$2:$F$191,6,FALSE)</f>
        <v>0</v>
      </c>
      <c r="K44" s="121">
        <f t="shared" si="2"/>
        <v>0</v>
      </c>
    </row>
    <row r="45" spans="1:11" ht="45" x14ac:dyDescent="0.25">
      <c r="A45" s="139">
        <v>12438</v>
      </c>
      <c r="B45" s="139">
        <v>21</v>
      </c>
      <c r="C45" s="102" t="s">
        <v>4760</v>
      </c>
      <c r="D45" s="658" t="s">
        <v>267</v>
      </c>
      <c r="E45" s="658" t="s">
        <v>30</v>
      </c>
      <c r="F45" s="658" t="s">
        <v>31</v>
      </c>
      <c r="G45" s="658" t="s">
        <v>41</v>
      </c>
      <c r="H45" s="85" t="s">
        <v>24</v>
      </c>
      <c r="I45" s="121">
        <v>2.65</v>
      </c>
      <c r="J45" s="121">
        <f>VLOOKUP(A45,CENIK!$A$2:$F$191,6,FALSE)</f>
        <v>0</v>
      </c>
      <c r="K45" s="121">
        <f t="shared" si="2"/>
        <v>0</v>
      </c>
    </row>
    <row r="46" spans="1:11" ht="60" x14ac:dyDescent="0.25">
      <c r="A46" s="139">
        <v>21106</v>
      </c>
      <c r="B46" s="139">
        <v>21</v>
      </c>
      <c r="C46" s="102" t="s">
        <v>4761</v>
      </c>
      <c r="D46" s="658" t="s">
        <v>267</v>
      </c>
      <c r="E46" s="658" t="s">
        <v>30</v>
      </c>
      <c r="F46" s="658" t="s">
        <v>31</v>
      </c>
      <c r="G46" s="658" t="s">
        <v>965</v>
      </c>
      <c r="H46" s="85" t="s">
        <v>24</v>
      </c>
      <c r="I46" s="121">
        <v>43.68</v>
      </c>
      <c r="J46" s="121">
        <f>VLOOKUP(A46,CENIK!$A$2:$F$191,6,FALSE)</f>
        <v>0</v>
      </c>
      <c r="K46" s="121">
        <f t="shared" si="2"/>
        <v>0</v>
      </c>
    </row>
    <row r="47" spans="1:11" ht="30" x14ac:dyDescent="0.25">
      <c r="A47" s="139">
        <v>22103</v>
      </c>
      <c r="B47" s="139">
        <v>21</v>
      </c>
      <c r="C47" s="102" t="s">
        <v>4762</v>
      </c>
      <c r="D47" s="658" t="s">
        <v>267</v>
      </c>
      <c r="E47" s="658" t="s">
        <v>30</v>
      </c>
      <c r="F47" s="658" t="s">
        <v>43</v>
      </c>
      <c r="G47" s="658" t="s">
        <v>48</v>
      </c>
      <c r="H47" s="85" t="s">
        <v>33</v>
      </c>
      <c r="I47" s="121">
        <v>168</v>
      </c>
      <c r="J47" s="121">
        <f>VLOOKUP(A47,CENIK!$A$2:$F$191,6,FALSE)</f>
        <v>0</v>
      </c>
      <c r="K47" s="121">
        <f t="shared" si="2"/>
        <v>0</v>
      </c>
    </row>
    <row r="48" spans="1:11" ht="75" x14ac:dyDescent="0.25">
      <c r="A48" s="139">
        <v>31302</v>
      </c>
      <c r="B48" s="139">
        <v>21</v>
      </c>
      <c r="C48" s="102" t="s">
        <v>4763</v>
      </c>
      <c r="D48" s="658" t="s">
        <v>267</v>
      </c>
      <c r="E48" s="658" t="s">
        <v>30</v>
      </c>
      <c r="F48" s="658" t="s">
        <v>43</v>
      </c>
      <c r="G48" s="658" t="s">
        <v>971</v>
      </c>
      <c r="H48" s="85" t="s">
        <v>24</v>
      </c>
      <c r="I48" s="121">
        <v>43.68</v>
      </c>
      <c r="J48" s="121">
        <f>VLOOKUP(A48,CENIK!$A$2:$F$191,6,FALSE)</f>
        <v>0</v>
      </c>
      <c r="K48" s="121">
        <f t="shared" si="2"/>
        <v>0</v>
      </c>
    </row>
    <row r="49" spans="1:11" ht="30" x14ac:dyDescent="0.25">
      <c r="A49" s="139">
        <v>31503</v>
      </c>
      <c r="B49" s="139">
        <v>21</v>
      </c>
      <c r="C49" s="102" t="s">
        <v>4764</v>
      </c>
      <c r="D49" s="658" t="s">
        <v>267</v>
      </c>
      <c r="E49" s="658" t="s">
        <v>30</v>
      </c>
      <c r="F49" s="658" t="s">
        <v>43</v>
      </c>
      <c r="G49" s="658" t="s">
        <v>972</v>
      </c>
      <c r="H49" s="85" t="s">
        <v>33</v>
      </c>
      <c r="I49" s="121">
        <v>168</v>
      </c>
      <c r="J49" s="121">
        <f>VLOOKUP(A49,CENIK!$A$2:$F$191,6,FALSE)</f>
        <v>0</v>
      </c>
      <c r="K49" s="121">
        <f t="shared" si="2"/>
        <v>0</v>
      </c>
    </row>
    <row r="50" spans="1:11" ht="45" x14ac:dyDescent="0.25">
      <c r="A50" s="139">
        <v>32208</v>
      </c>
      <c r="B50" s="139">
        <v>21</v>
      </c>
      <c r="C50" s="102" t="s">
        <v>4765</v>
      </c>
      <c r="D50" s="658" t="s">
        <v>267</v>
      </c>
      <c r="E50" s="658" t="s">
        <v>30</v>
      </c>
      <c r="F50" s="658" t="s">
        <v>43</v>
      </c>
      <c r="G50" s="658" t="s">
        <v>974</v>
      </c>
      <c r="H50" s="85" t="s">
        <v>33</v>
      </c>
      <c r="I50" s="121">
        <v>168</v>
      </c>
      <c r="J50" s="121">
        <f>VLOOKUP(A50,CENIK!$A$2:$F$191,6,FALSE)</f>
        <v>0</v>
      </c>
      <c r="K50" s="121">
        <f t="shared" si="2"/>
        <v>0</v>
      </c>
    </row>
    <row r="51" spans="1:11" ht="60" x14ac:dyDescent="0.25">
      <c r="A51" s="139">
        <v>4109</v>
      </c>
      <c r="B51" s="139">
        <v>21</v>
      </c>
      <c r="C51" s="102" t="s">
        <v>4766</v>
      </c>
      <c r="D51" s="658" t="s">
        <v>267</v>
      </c>
      <c r="E51" s="658" t="s">
        <v>85</v>
      </c>
      <c r="F51" s="658" t="s">
        <v>86</v>
      </c>
      <c r="G51" s="658" t="s">
        <v>984</v>
      </c>
      <c r="H51" s="85" t="s">
        <v>24</v>
      </c>
      <c r="I51" s="121">
        <v>47.25</v>
      </c>
      <c r="J51" s="121">
        <f>VLOOKUP(A51,CENIK!$A$2:$F$191,6,FALSE)</f>
        <v>0</v>
      </c>
      <c r="K51" s="121">
        <f t="shared" si="2"/>
        <v>0</v>
      </c>
    </row>
    <row r="52" spans="1:11" ht="60" x14ac:dyDescent="0.25">
      <c r="A52" s="139">
        <v>4110</v>
      </c>
      <c r="B52" s="139">
        <v>21</v>
      </c>
      <c r="C52" s="102" t="s">
        <v>4767</v>
      </c>
      <c r="D52" s="658" t="s">
        <v>267</v>
      </c>
      <c r="E52" s="658" t="s">
        <v>85</v>
      </c>
      <c r="F52" s="658" t="s">
        <v>86</v>
      </c>
      <c r="G52" s="658" t="s">
        <v>90</v>
      </c>
      <c r="H52" s="85" t="s">
        <v>24</v>
      </c>
      <c r="I52" s="121">
        <v>45.14</v>
      </c>
      <c r="J52" s="121">
        <f>VLOOKUP(A52,CENIK!$A$2:$F$191,6,FALSE)</f>
        <v>0</v>
      </c>
      <c r="K52" s="121">
        <f t="shared" si="2"/>
        <v>0</v>
      </c>
    </row>
    <row r="53" spans="1:11" ht="45" x14ac:dyDescent="0.25">
      <c r="A53" s="139">
        <v>4121</v>
      </c>
      <c r="B53" s="139">
        <v>21</v>
      </c>
      <c r="C53" s="102" t="s">
        <v>4768</v>
      </c>
      <c r="D53" s="658" t="s">
        <v>267</v>
      </c>
      <c r="E53" s="658" t="s">
        <v>85</v>
      </c>
      <c r="F53" s="658" t="s">
        <v>86</v>
      </c>
      <c r="G53" s="658" t="s">
        <v>986</v>
      </c>
      <c r="H53" s="85" t="s">
        <v>24</v>
      </c>
      <c r="I53" s="121">
        <v>0.99</v>
      </c>
      <c r="J53" s="121">
        <f>VLOOKUP(A53,CENIK!$A$2:$F$191,6,FALSE)</f>
        <v>0</v>
      </c>
      <c r="K53" s="121">
        <f t="shared" si="2"/>
        <v>0</v>
      </c>
    </row>
    <row r="54" spans="1:11" ht="45" x14ac:dyDescent="0.25">
      <c r="A54" s="139">
        <v>4122</v>
      </c>
      <c r="B54" s="139">
        <v>21</v>
      </c>
      <c r="C54" s="102" t="s">
        <v>4769</v>
      </c>
      <c r="D54" s="658" t="s">
        <v>267</v>
      </c>
      <c r="E54" s="658" t="s">
        <v>85</v>
      </c>
      <c r="F54" s="657" t="s">
        <v>86</v>
      </c>
      <c r="G54" s="658" t="s">
        <v>987</v>
      </c>
      <c r="H54" s="85" t="s">
        <v>24</v>
      </c>
      <c r="I54" s="121">
        <v>1.49</v>
      </c>
      <c r="J54" s="121">
        <f>VLOOKUP(A54,CENIK!$A$2:$F$191,6,FALSE)</f>
        <v>0</v>
      </c>
      <c r="K54" s="121">
        <f t="shared" si="2"/>
        <v>0</v>
      </c>
    </row>
    <row r="55" spans="1:11" ht="45" x14ac:dyDescent="0.25">
      <c r="A55" s="139">
        <v>4123</v>
      </c>
      <c r="B55" s="139">
        <v>21</v>
      </c>
      <c r="C55" s="102" t="s">
        <v>4770</v>
      </c>
      <c r="D55" s="658" t="s">
        <v>267</v>
      </c>
      <c r="E55" s="658" t="s">
        <v>85</v>
      </c>
      <c r="F55" s="658" t="s">
        <v>86</v>
      </c>
      <c r="G55" s="658" t="s">
        <v>988</v>
      </c>
      <c r="H55" s="85" t="s">
        <v>24</v>
      </c>
      <c r="I55" s="121">
        <v>49.74</v>
      </c>
      <c r="J55" s="121">
        <f>VLOOKUP(A55,CENIK!$A$2:$F$191,6,FALSE)</f>
        <v>0</v>
      </c>
      <c r="K55" s="121">
        <f t="shared" si="2"/>
        <v>0</v>
      </c>
    </row>
    <row r="56" spans="1:11" ht="45" x14ac:dyDescent="0.25">
      <c r="A56" s="139">
        <v>4201</v>
      </c>
      <c r="B56" s="139">
        <v>21</v>
      </c>
      <c r="C56" s="102" t="s">
        <v>4771</v>
      </c>
      <c r="D56" s="658" t="s">
        <v>267</v>
      </c>
      <c r="E56" s="658" t="s">
        <v>85</v>
      </c>
      <c r="F56" s="658" t="s">
        <v>98</v>
      </c>
      <c r="G56" s="658" t="s">
        <v>99</v>
      </c>
      <c r="H56" s="85" t="s">
        <v>33</v>
      </c>
      <c r="I56" s="121">
        <v>53</v>
      </c>
      <c r="J56" s="121">
        <f>VLOOKUP(A56,CENIK!$A$2:$F$191,6,FALSE)</f>
        <v>0</v>
      </c>
      <c r="K56" s="121">
        <f t="shared" si="2"/>
        <v>0</v>
      </c>
    </row>
    <row r="57" spans="1:11" ht="30" x14ac:dyDescent="0.25">
      <c r="A57" s="139">
        <v>4202</v>
      </c>
      <c r="B57" s="139">
        <v>21</v>
      </c>
      <c r="C57" s="102" t="s">
        <v>4772</v>
      </c>
      <c r="D57" s="658" t="s">
        <v>267</v>
      </c>
      <c r="E57" s="658" t="s">
        <v>85</v>
      </c>
      <c r="F57" s="658" t="s">
        <v>98</v>
      </c>
      <c r="G57" s="658" t="s">
        <v>100</v>
      </c>
      <c r="H57" s="85" t="s">
        <v>33</v>
      </c>
      <c r="I57" s="121">
        <v>53</v>
      </c>
      <c r="J57" s="121">
        <f>VLOOKUP(A57,CENIK!$A$2:$F$191,6,FALSE)</f>
        <v>0</v>
      </c>
      <c r="K57" s="121">
        <f t="shared" si="2"/>
        <v>0</v>
      </c>
    </row>
    <row r="58" spans="1:11" ht="75" x14ac:dyDescent="0.25">
      <c r="A58" s="139">
        <v>4203</v>
      </c>
      <c r="B58" s="139">
        <v>21</v>
      </c>
      <c r="C58" s="102" t="s">
        <v>4773</v>
      </c>
      <c r="D58" s="658" t="s">
        <v>267</v>
      </c>
      <c r="E58" s="658" t="s">
        <v>85</v>
      </c>
      <c r="F58" s="658" t="s">
        <v>98</v>
      </c>
      <c r="G58" s="658" t="s">
        <v>101</v>
      </c>
      <c r="H58" s="85" t="s">
        <v>24</v>
      </c>
      <c r="I58" s="121">
        <v>7.6</v>
      </c>
      <c r="J58" s="121">
        <f>VLOOKUP(A58,CENIK!$A$2:$F$191,6,FALSE)</f>
        <v>0</v>
      </c>
      <c r="K58" s="121">
        <f t="shared" si="2"/>
        <v>0</v>
      </c>
    </row>
    <row r="59" spans="1:11" ht="60" x14ac:dyDescent="0.25">
      <c r="A59" s="139">
        <v>4204</v>
      </c>
      <c r="B59" s="139">
        <v>21</v>
      </c>
      <c r="C59" s="102" t="s">
        <v>4774</v>
      </c>
      <c r="D59" s="658" t="s">
        <v>267</v>
      </c>
      <c r="E59" s="658" t="s">
        <v>85</v>
      </c>
      <c r="F59" s="658" t="s">
        <v>98</v>
      </c>
      <c r="G59" s="658" t="s">
        <v>102</v>
      </c>
      <c r="H59" s="85" t="s">
        <v>24</v>
      </c>
      <c r="I59" s="121">
        <v>36.57</v>
      </c>
      <c r="J59" s="121">
        <f>VLOOKUP(A59,CENIK!$A$2:$F$191,6,FALSE)</f>
        <v>0</v>
      </c>
      <c r="K59" s="121">
        <f t="shared" si="2"/>
        <v>0</v>
      </c>
    </row>
    <row r="60" spans="1:11" ht="60" x14ac:dyDescent="0.25">
      <c r="A60" s="139">
        <v>4205</v>
      </c>
      <c r="B60" s="139">
        <v>21</v>
      </c>
      <c r="C60" s="102" t="s">
        <v>4775</v>
      </c>
      <c r="D60" s="658" t="s">
        <v>267</v>
      </c>
      <c r="E60" s="658" t="s">
        <v>85</v>
      </c>
      <c r="F60" s="658" t="s">
        <v>98</v>
      </c>
      <c r="G60" s="658" t="s">
        <v>103</v>
      </c>
      <c r="H60" s="85" t="s">
        <v>33</v>
      </c>
      <c r="I60" s="121">
        <v>159</v>
      </c>
      <c r="J60" s="121">
        <f>VLOOKUP(A60,CENIK!$A$2:$F$191,6,FALSE)</f>
        <v>0</v>
      </c>
      <c r="K60" s="121">
        <f t="shared" si="2"/>
        <v>0</v>
      </c>
    </row>
    <row r="61" spans="1:11" ht="60" x14ac:dyDescent="0.25">
      <c r="A61" s="139">
        <v>4206</v>
      </c>
      <c r="B61" s="139">
        <v>21</v>
      </c>
      <c r="C61" s="102" t="s">
        <v>4776</v>
      </c>
      <c r="D61" s="658" t="s">
        <v>267</v>
      </c>
      <c r="E61" s="658" t="s">
        <v>85</v>
      </c>
      <c r="F61" s="658" t="s">
        <v>98</v>
      </c>
      <c r="G61" s="658" t="s">
        <v>104</v>
      </c>
      <c r="H61" s="85" t="s">
        <v>24</v>
      </c>
      <c r="I61" s="121">
        <v>49.74</v>
      </c>
      <c r="J61" s="121">
        <f>VLOOKUP(A61,CENIK!$A$2:$F$191,6,FALSE)</f>
        <v>0</v>
      </c>
      <c r="K61" s="121">
        <f t="shared" si="2"/>
        <v>0</v>
      </c>
    </row>
    <row r="62" spans="1:11" ht="60" x14ac:dyDescent="0.25">
      <c r="A62" s="139">
        <v>4207</v>
      </c>
      <c r="B62" s="139">
        <v>21</v>
      </c>
      <c r="C62" s="102" t="s">
        <v>4777</v>
      </c>
      <c r="D62" s="658" t="s">
        <v>267</v>
      </c>
      <c r="E62" s="658" t="s">
        <v>85</v>
      </c>
      <c r="F62" s="658" t="s">
        <v>98</v>
      </c>
      <c r="G62" s="658" t="s">
        <v>990</v>
      </c>
      <c r="H62" s="85" t="s">
        <v>24</v>
      </c>
      <c r="I62" s="121">
        <v>68.88</v>
      </c>
      <c r="J62" s="121">
        <f>VLOOKUP(A62,CENIK!$A$2:$F$191,6,FALSE)</f>
        <v>0</v>
      </c>
      <c r="K62" s="121">
        <f t="shared" si="2"/>
        <v>0</v>
      </c>
    </row>
    <row r="63" spans="1:11" ht="135" x14ac:dyDescent="0.25">
      <c r="A63" s="139">
        <v>6101</v>
      </c>
      <c r="B63" s="139">
        <v>21</v>
      </c>
      <c r="C63" s="102" t="s">
        <v>4778</v>
      </c>
      <c r="D63" s="658" t="s">
        <v>267</v>
      </c>
      <c r="E63" s="658" t="s">
        <v>128</v>
      </c>
      <c r="F63" s="658" t="s">
        <v>129</v>
      </c>
      <c r="G63" s="658" t="s">
        <v>6304</v>
      </c>
      <c r="H63" s="85" t="s">
        <v>10</v>
      </c>
      <c r="I63" s="121">
        <v>53</v>
      </c>
      <c r="J63" s="121">
        <f>VLOOKUP(A63,CENIK!$A$2:$F$191,6,FALSE)</f>
        <v>0</v>
      </c>
      <c r="K63" s="121">
        <f t="shared" si="2"/>
        <v>0</v>
      </c>
    </row>
    <row r="64" spans="1:11" ht="120" x14ac:dyDescent="0.25">
      <c r="A64" s="139">
        <v>6202</v>
      </c>
      <c r="B64" s="139">
        <v>21</v>
      </c>
      <c r="C64" s="102" t="s">
        <v>4779</v>
      </c>
      <c r="D64" s="658" t="s">
        <v>267</v>
      </c>
      <c r="E64" s="658" t="s">
        <v>128</v>
      </c>
      <c r="F64" s="658" t="s">
        <v>132</v>
      </c>
      <c r="G64" s="658" t="s">
        <v>991</v>
      </c>
      <c r="H64" s="85" t="s">
        <v>6</v>
      </c>
      <c r="I64" s="121">
        <v>3</v>
      </c>
      <c r="J64" s="121">
        <f>VLOOKUP(A64,CENIK!$A$2:$F$191,6,FALSE)</f>
        <v>0</v>
      </c>
      <c r="K64" s="121">
        <f t="shared" si="2"/>
        <v>0</v>
      </c>
    </row>
    <row r="65" spans="1:11" ht="120" x14ac:dyDescent="0.25">
      <c r="A65" s="139">
        <v>6253</v>
      </c>
      <c r="B65" s="139">
        <v>21</v>
      </c>
      <c r="C65" s="102" t="s">
        <v>4780</v>
      </c>
      <c r="D65" s="658" t="s">
        <v>267</v>
      </c>
      <c r="E65" s="658" t="s">
        <v>128</v>
      </c>
      <c r="F65" s="658" t="s">
        <v>132</v>
      </c>
      <c r="G65" s="658" t="s">
        <v>1004</v>
      </c>
      <c r="H65" s="85" t="s">
        <v>6</v>
      </c>
      <c r="I65" s="121">
        <v>3</v>
      </c>
      <c r="J65" s="121">
        <f>VLOOKUP(A65,CENIK!$A$2:$F$191,6,FALSE)</f>
        <v>0</v>
      </c>
      <c r="K65" s="121">
        <f t="shared" si="2"/>
        <v>0</v>
      </c>
    </row>
    <row r="66" spans="1:11" ht="45" x14ac:dyDescent="0.25">
      <c r="A66" s="139">
        <v>6255</v>
      </c>
      <c r="B66" s="139">
        <v>21</v>
      </c>
      <c r="C66" s="102" t="s">
        <v>4781</v>
      </c>
      <c r="D66" s="658" t="s">
        <v>267</v>
      </c>
      <c r="E66" s="658" t="s">
        <v>128</v>
      </c>
      <c r="F66" s="658" t="s">
        <v>132</v>
      </c>
      <c r="G66" s="658" t="s">
        <v>135</v>
      </c>
      <c r="H66" s="85" t="s">
        <v>6</v>
      </c>
      <c r="I66" s="121">
        <v>1</v>
      </c>
      <c r="J66" s="121">
        <f>VLOOKUP(A66,CENIK!$A$2:$F$191,6,FALSE)</f>
        <v>0</v>
      </c>
      <c r="K66" s="121">
        <f t="shared" si="2"/>
        <v>0</v>
      </c>
    </row>
    <row r="67" spans="1:11" ht="30" x14ac:dyDescent="0.25">
      <c r="A67" s="139">
        <v>6257</v>
      </c>
      <c r="B67" s="139">
        <v>21</v>
      </c>
      <c r="C67" s="102" t="s">
        <v>4782</v>
      </c>
      <c r="D67" s="658" t="s">
        <v>267</v>
      </c>
      <c r="E67" s="658" t="s">
        <v>128</v>
      </c>
      <c r="F67" s="658" t="s">
        <v>132</v>
      </c>
      <c r="G67" s="658" t="s">
        <v>136</v>
      </c>
      <c r="H67" s="85" t="s">
        <v>6</v>
      </c>
      <c r="I67" s="121">
        <v>1</v>
      </c>
      <c r="J67" s="121">
        <f>VLOOKUP(A67,CENIK!$A$2:$F$191,6,FALSE)</f>
        <v>0</v>
      </c>
      <c r="K67" s="121">
        <f t="shared" si="2"/>
        <v>0</v>
      </c>
    </row>
    <row r="68" spans="1:11" ht="30" x14ac:dyDescent="0.25">
      <c r="A68" s="139">
        <v>6258</v>
      </c>
      <c r="B68" s="139">
        <v>21</v>
      </c>
      <c r="C68" s="102" t="s">
        <v>4783</v>
      </c>
      <c r="D68" s="658" t="s">
        <v>267</v>
      </c>
      <c r="E68" s="658" t="s">
        <v>128</v>
      </c>
      <c r="F68" s="658" t="s">
        <v>132</v>
      </c>
      <c r="G68" s="658" t="s">
        <v>137</v>
      </c>
      <c r="H68" s="85" t="s">
        <v>6</v>
      </c>
      <c r="I68" s="121">
        <v>1</v>
      </c>
      <c r="J68" s="121">
        <f>VLOOKUP(A68,CENIK!$A$2:$F$191,6,FALSE)</f>
        <v>0</v>
      </c>
      <c r="K68" s="121">
        <f t="shared" si="2"/>
        <v>0</v>
      </c>
    </row>
    <row r="69" spans="1:11" ht="345" x14ac:dyDescent="0.25">
      <c r="A69" s="139">
        <v>6301</v>
      </c>
      <c r="B69" s="139">
        <v>21</v>
      </c>
      <c r="C69" s="102" t="s">
        <v>4784</v>
      </c>
      <c r="D69" s="658" t="s">
        <v>267</v>
      </c>
      <c r="E69" s="658" t="s">
        <v>128</v>
      </c>
      <c r="F69" s="657" t="s">
        <v>140</v>
      </c>
      <c r="G69" s="658" t="s">
        <v>1005</v>
      </c>
      <c r="H69" s="85" t="s">
        <v>6</v>
      </c>
      <c r="I69" s="121">
        <v>3</v>
      </c>
      <c r="J69" s="121">
        <f>VLOOKUP(A69,CENIK!$A$2:$F$191,6,FALSE)</f>
        <v>0</v>
      </c>
      <c r="K69" s="121">
        <f t="shared" si="2"/>
        <v>0</v>
      </c>
    </row>
    <row r="70" spans="1:11" ht="120" x14ac:dyDescent="0.25">
      <c r="A70" s="139">
        <v>6304</v>
      </c>
      <c r="B70" s="139">
        <v>21</v>
      </c>
      <c r="C70" s="102" t="s">
        <v>4785</v>
      </c>
      <c r="D70" s="658" t="s">
        <v>267</v>
      </c>
      <c r="E70" s="658" t="s">
        <v>128</v>
      </c>
      <c r="F70" s="658" t="s">
        <v>140</v>
      </c>
      <c r="G70" s="658" t="s">
        <v>142</v>
      </c>
      <c r="H70" s="85" t="s">
        <v>6</v>
      </c>
      <c r="I70" s="121">
        <v>3</v>
      </c>
      <c r="J70" s="121">
        <f>VLOOKUP(A70,CENIK!$A$2:$F$191,6,FALSE)</f>
        <v>0</v>
      </c>
      <c r="K70" s="121">
        <f t="shared" si="2"/>
        <v>0</v>
      </c>
    </row>
    <row r="71" spans="1:11" ht="30" x14ac:dyDescent="0.25">
      <c r="A71" s="139">
        <v>6401</v>
      </c>
      <c r="B71" s="139">
        <v>21</v>
      </c>
      <c r="C71" s="102" t="s">
        <v>4786</v>
      </c>
      <c r="D71" s="658" t="s">
        <v>267</v>
      </c>
      <c r="E71" s="658" t="s">
        <v>128</v>
      </c>
      <c r="F71" s="658" t="s">
        <v>144</v>
      </c>
      <c r="G71" s="658" t="s">
        <v>145</v>
      </c>
      <c r="H71" s="85" t="s">
        <v>10</v>
      </c>
      <c r="I71" s="121">
        <v>53</v>
      </c>
      <c r="J71" s="121">
        <f>VLOOKUP(A71,CENIK!$A$2:$F$191,6,FALSE)</f>
        <v>0</v>
      </c>
      <c r="K71" s="121">
        <f t="shared" si="2"/>
        <v>0</v>
      </c>
    </row>
    <row r="72" spans="1:11" ht="30" x14ac:dyDescent="0.25">
      <c r="A72" s="139">
        <v>6402</v>
      </c>
      <c r="B72" s="139">
        <v>21</v>
      </c>
      <c r="C72" s="102" t="s">
        <v>4787</v>
      </c>
      <c r="D72" s="658" t="s">
        <v>267</v>
      </c>
      <c r="E72" s="658" t="s">
        <v>128</v>
      </c>
      <c r="F72" s="658" t="s">
        <v>144</v>
      </c>
      <c r="G72" s="658" t="s">
        <v>340</v>
      </c>
      <c r="H72" s="85" t="s">
        <v>10</v>
      </c>
      <c r="I72" s="121">
        <v>53</v>
      </c>
      <c r="J72" s="121">
        <f>VLOOKUP(A72,CENIK!$A$2:$F$191,6,FALSE)</f>
        <v>0</v>
      </c>
      <c r="K72" s="121">
        <f t="shared" si="2"/>
        <v>0</v>
      </c>
    </row>
    <row r="73" spans="1:11" ht="60" x14ac:dyDescent="0.25">
      <c r="A73" s="139">
        <v>6405</v>
      </c>
      <c r="B73" s="139">
        <v>21</v>
      </c>
      <c r="C73" s="102" t="s">
        <v>4788</v>
      </c>
      <c r="D73" s="658" t="s">
        <v>267</v>
      </c>
      <c r="E73" s="658" t="s">
        <v>128</v>
      </c>
      <c r="F73" s="658" t="s">
        <v>144</v>
      </c>
      <c r="G73" s="658" t="s">
        <v>146</v>
      </c>
      <c r="H73" s="85" t="s">
        <v>10</v>
      </c>
      <c r="I73" s="121">
        <v>53</v>
      </c>
      <c r="J73" s="121">
        <f>VLOOKUP(A73,CENIK!$A$2:$F$191,6,FALSE)</f>
        <v>0</v>
      </c>
      <c r="K73" s="121">
        <f t="shared" si="2"/>
        <v>0</v>
      </c>
    </row>
    <row r="74" spans="1:11" ht="30" x14ac:dyDescent="0.25">
      <c r="A74" s="139">
        <v>6501</v>
      </c>
      <c r="B74" s="139">
        <v>21</v>
      </c>
      <c r="C74" s="102" t="s">
        <v>4789</v>
      </c>
      <c r="D74" s="658" t="s">
        <v>267</v>
      </c>
      <c r="E74" s="658" t="s">
        <v>128</v>
      </c>
      <c r="F74" s="658" t="s">
        <v>147</v>
      </c>
      <c r="G74" s="658" t="s">
        <v>1007</v>
      </c>
      <c r="H74" s="85" t="s">
        <v>6</v>
      </c>
      <c r="I74" s="121">
        <v>1</v>
      </c>
      <c r="J74" s="121">
        <f>VLOOKUP(A74,CENIK!$A$2:$F$191,6,FALSE)</f>
        <v>0</v>
      </c>
      <c r="K74" s="121">
        <f t="shared" si="2"/>
        <v>0</v>
      </c>
    </row>
    <row r="75" spans="1:11" ht="45" x14ac:dyDescent="0.25">
      <c r="A75" s="139">
        <v>6503</v>
      </c>
      <c r="B75" s="139">
        <v>21</v>
      </c>
      <c r="C75" s="102" t="s">
        <v>4790</v>
      </c>
      <c r="D75" s="658" t="s">
        <v>267</v>
      </c>
      <c r="E75" s="658" t="s">
        <v>128</v>
      </c>
      <c r="F75" s="658" t="s">
        <v>147</v>
      </c>
      <c r="G75" s="658" t="s">
        <v>1009</v>
      </c>
      <c r="H75" s="85" t="s">
        <v>6</v>
      </c>
      <c r="I75" s="121">
        <v>3</v>
      </c>
      <c r="J75" s="121">
        <f>VLOOKUP(A75,CENIK!$A$2:$F$191,6,FALSE)</f>
        <v>0</v>
      </c>
      <c r="K75" s="121">
        <f t="shared" si="2"/>
        <v>0</v>
      </c>
    </row>
    <row r="76" spans="1:11" ht="45" x14ac:dyDescent="0.25">
      <c r="A76" s="139">
        <v>6504</v>
      </c>
      <c r="B76" s="139">
        <v>21</v>
      </c>
      <c r="C76" s="102" t="s">
        <v>4791</v>
      </c>
      <c r="D76" s="658" t="s">
        <v>267</v>
      </c>
      <c r="E76" s="658" t="s">
        <v>128</v>
      </c>
      <c r="F76" s="658" t="s">
        <v>147</v>
      </c>
      <c r="G76" s="658" t="s">
        <v>1010</v>
      </c>
      <c r="H76" s="85" t="s">
        <v>6</v>
      </c>
      <c r="I76" s="121">
        <v>2</v>
      </c>
      <c r="J76" s="121">
        <f>VLOOKUP(A76,CENIK!$A$2:$F$191,6,FALSE)</f>
        <v>0</v>
      </c>
      <c r="K76" s="121">
        <f t="shared" si="2"/>
        <v>0</v>
      </c>
    </row>
    <row r="77" spans="1:11" ht="45" x14ac:dyDescent="0.25">
      <c r="A77" s="139">
        <v>6505</v>
      </c>
      <c r="B77" s="139">
        <v>21</v>
      </c>
      <c r="C77" s="102" t="s">
        <v>4792</v>
      </c>
      <c r="D77" s="658" t="s">
        <v>267</v>
      </c>
      <c r="E77" s="658" t="s">
        <v>128</v>
      </c>
      <c r="F77" s="658" t="s">
        <v>147</v>
      </c>
      <c r="G77" s="658" t="s">
        <v>1011</v>
      </c>
      <c r="H77" s="85" t="s">
        <v>6</v>
      </c>
      <c r="I77" s="121">
        <v>1</v>
      </c>
      <c r="J77" s="121">
        <f>VLOOKUP(A77,CENIK!$A$2:$F$191,6,FALSE)</f>
        <v>0</v>
      </c>
      <c r="K77" s="121">
        <f t="shared" si="2"/>
        <v>0</v>
      </c>
    </row>
    <row r="78" spans="1:11" ht="30" x14ac:dyDescent="0.25">
      <c r="A78" s="139">
        <v>6507</v>
      </c>
      <c r="B78" s="139">
        <v>21</v>
      </c>
      <c r="C78" s="102" t="s">
        <v>4793</v>
      </c>
      <c r="D78" s="658" t="s">
        <v>267</v>
      </c>
      <c r="E78" s="658" t="s">
        <v>128</v>
      </c>
      <c r="F78" s="658" t="s">
        <v>147</v>
      </c>
      <c r="G78" s="658" t="s">
        <v>1013</v>
      </c>
      <c r="H78" s="85" t="s">
        <v>6</v>
      </c>
      <c r="I78" s="121">
        <v>2</v>
      </c>
      <c r="J78" s="121">
        <f>VLOOKUP(A78,CENIK!$A$2:$F$191,6,FALSE)</f>
        <v>0</v>
      </c>
      <c r="K78" s="121">
        <f t="shared" si="2"/>
        <v>0</v>
      </c>
    </row>
    <row r="79" spans="1:11" ht="60" x14ac:dyDescent="0.25">
      <c r="A79" s="139">
        <v>1201</v>
      </c>
      <c r="B79" s="139">
        <v>22</v>
      </c>
      <c r="C79" s="102" t="s">
        <v>4794</v>
      </c>
      <c r="D79" s="658" t="s">
        <v>268</v>
      </c>
      <c r="E79" s="658" t="s">
        <v>7</v>
      </c>
      <c r="F79" s="658" t="s">
        <v>8</v>
      </c>
      <c r="G79" s="658" t="s">
        <v>9</v>
      </c>
      <c r="H79" s="85" t="s">
        <v>10</v>
      </c>
      <c r="I79" s="121">
        <v>219</v>
      </c>
      <c r="J79" s="121">
        <f>VLOOKUP(A79,CENIK!$A$2:$F$191,6,FALSE)</f>
        <v>0</v>
      </c>
      <c r="K79" s="121">
        <f t="shared" si="2"/>
        <v>0</v>
      </c>
    </row>
    <row r="80" spans="1:11" ht="45" x14ac:dyDescent="0.25">
      <c r="A80" s="139">
        <v>1202</v>
      </c>
      <c r="B80" s="139">
        <v>22</v>
      </c>
      <c r="C80" s="102" t="s">
        <v>4795</v>
      </c>
      <c r="D80" s="658" t="s">
        <v>268</v>
      </c>
      <c r="E80" s="658" t="s">
        <v>7</v>
      </c>
      <c r="F80" s="658" t="s">
        <v>8</v>
      </c>
      <c r="G80" s="658" t="s">
        <v>11</v>
      </c>
      <c r="H80" s="85" t="s">
        <v>12</v>
      </c>
      <c r="I80" s="121">
        <v>12</v>
      </c>
      <c r="J80" s="121">
        <f>VLOOKUP(A80,CENIK!$A$2:$F$191,6,FALSE)</f>
        <v>0</v>
      </c>
      <c r="K80" s="121">
        <f t="shared" si="2"/>
        <v>0</v>
      </c>
    </row>
    <row r="81" spans="1:11" ht="60" x14ac:dyDescent="0.25">
      <c r="A81" s="139">
        <v>1203</v>
      </c>
      <c r="B81" s="139">
        <v>22</v>
      </c>
      <c r="C81" s="102" t="s">
        <v>4796</v>
      </c>
      <c r="D81" s="658" t="s">
        <v>268</v>
      </c>
      <c r="E81" s="658" t="s">
        <v>7</v>
      </c>
      <c r="F81" s="658" t="s">
        <v>8</v>
      </c>
      <c r="G81" s="658" t="s">
        <v>941</v>
      </c>
      <c r="H81" s="85" t="s">
        <v>10</v>
      </c>
      <c r="I81" s="121">
        <v>219</v>
      </c>
      <c r="J81" s="121">
        <f>VLOOKUP(A81,CENIK!$A$2:$F$191,6,FALSE)</f>
        <v>0</v>
      </c>
      <c r="K81" s="121">
        <f t="shared" si="2"/>
        <v>0</v>
      </c>
    </row>
    <row r="82" spans="1:11" ht="45" x14ac:dyDescent="0.25">
      <c r="A82" s="139">
        <v>1301</v>
      </c>
      <c r="B82" s="139">
        <v>22</v>
      </c>
      <c r="C82" s="102" t="s">
        <v>4797</v>
      </c>
      <c r="D82" s="658" t="s">
        <v>268</v>
      </c>
      <c r="E82" s="658" t="s">
        <v>7</v>
      </c>
      <c r="F82" s="658" t="s">
        <v>16</v>
      </c>
      <c r="G82" s="658" t="s">
        <v>17</v>
      </c>
      <c r="H82" s="85" t="s">
        <v>10</v>
      </c>
      <c r="I82" s="121">
        <v>240.9</v>
      </c>
      <c r="J82" s="121">
        <f>VLOOKUP(A82,CENIK!$A$2:$F$191,6,FALSE)</f>
        <v>0</v>
      </c>
      <c r="K82" s="121">
        <f t="shared" si="2"/>
        <v>0</v>
      </c>
    </row>
    <row r="83" spans="1:11" ht="150" x14ac:dyDescent="0.25">
      <c r="A83" s="139">
        <v>1302</v>
      </c>
      <c r="B83" s="139">
        <v>22</v>
      </c>
      <c r="C83" s="102" t="s">
        <v>4798</v>
      </c>
      <c r="D83" s="658" t="s">
        <v>268</v>
      </c>
      <c r="E83" s="658" t="s">
        <v>7</v>
      </c>
      <c r="F83" s="658" t="s">
        <v>16</v>
      </c>
      <c r="G83" s="658" t="s">
        <v>952</v>
      </c>
      <c r="H83" s="85" t="s">
        <v>10</v>
      </c>
      <c r="I83" s="121">
        <v>219</v>
      </c>
      <c r="J83" s="121">
        <f>VLOOKUP(A83,CENIK!$A$2:$F$191,6,FALSE)</f>
        <v>0</v>
      </c>
      <c r="K83" s="121">
        <f t="shared" si="2"/>
        <v>0</v>
      </c>
    </row>
    <row r="84" spans="1:11" ht="60" x14ac:dyDescent="0.25">
      <c r="A84" s="139">
        <v>1307</v>
      </c>
      <c r="B84" s="139">
        <v>22</v>
      </c>
      <c r="C84" s="102" t="s">
        <v>4799</v>
      </c>
      <c r="D84" s="658" t="s">
        <v>268</v>
      </c>
      <c r="E84" s="658" t="s">
        <v>7</v>
      </c>
      <c r="F84" s="658" t="s">
        <v>16</v>
      </c>
      <c r="G84" s="658" t="s">
        <v>19</v>
      </c>
      <c r="H84" s="85" t="s">
        <v>6</v>
      </c>
      <c r="I84" s="121">
        <v>1</v>
      </c>
      <c r="J84" s="121">
        <f>VLOOKUP(A84,CENIK!$A$2:$F$191,6,FALSE)</f>
        <v>0</v>
      </c>
      <c r="K84" s="121">
        <f t="shared" si="2"/>
        <v>0</v>
      </c>
    </row>
    <row r="85" spans="1:11" ht="60" x14ac:dyDescent="0.25">
      <c r="A85" s="139">
        <v>1308</v>
      </c>
      <c r="B85" s="139">
        <v>22</v>
      </c>
      <c r="C85" s="102" t="s">
        <v>4800</v>
      </c>
      <c r="D85" s="658" t="s">
        <v>268</v>
      </c>
      <c r="E85" s="658" t="s">
        <v>7</v>
      </c>
      <c r="F85" s="658" t="s">
        <v>16</v>
      </c>
      <c r="G85" s="658" t="s">
        <v>20</v>
      </c>
      <c r="H85" s="85" t="s">
        <v>6</v>
      </c>
      <c r="I85" s="121">
        <v>1</v>
      </c>
      <c r="J85" s="121">
        <f>VLOOKUP(A85,CENIK!$A$2:$F$191,6,FALSE)</f>
        <v>0</v>
      </c>
      <c r="K85" s="121">
        <f t="shared" si="2"/>
        <v>0</v>
      </c>
    </row>
    <row r="86" spans="1:11" ht="60" x14ac:dyDescent="0.25">
      <c r="A86" s="139">
        <v>1310</v>
      </c>
      <c r="B86" s="139">
        <v>22</v>
      </c>
      <c r="C86" s="102" t="s">
        <v>4801</v>
      </c>
      <c r="D86" s="658" t="s">
        <v>268</v>
      </c>
      <c r="E86" s="658" t="s">
        <v>7</v>
      </c>
      <c r="F86" s="658" t="s">
        <v>16</v>
      </c>
      <c r="G86" s="658" t="s">
        <v>23</v>
      </c>
      <c r="H86" s="85" t="s">
        <v>24</v>
      </c>
      <c r="I86" s="121">
        <v>323.58</v>
      </c>
      <c r="J86" s="121">
        <f>VLOOKUP(A86,CENIK!$A$2:$F$191,6,FALSE)</f>
        <v>0</v>
      </c>
      <c r="K86" s="121">
        <f t="shared" si="2"/>
        <v>0</v>
      </c>
    </row>
    <row r="87" spans="1:11" ht="30" x14ac:dyDescent="0.25">
      <c r="A87" s="139">
        <v>1401</v>
      </c>
      <c r="B87" s="139">
        <v>22</v>
      </c>
      <c r="C87" s="102" t="s">
        <v>4802</v>
      </c>
      <c r="D87" s="658" t="s">
        <v>268</v>
      </c>
      <c r="E87" s="658" t="s">
        <v>7</v>
      </c>
      <c r="F87" s="658" t="s">
        <v>27</v>
      </c>
      <c r="G87" s="658" t="s">
        <v>955</v>
      </c>
      <c r="H87" s="85" t="s">
        <v>22</v>
      </c>
      <c r="I87" s="121">
        <v>9</v>
      </c>
      <c r="J87" s="121">
        <f>VLOOKUP(A87,CENIK!$A$2:$F$191,6,FALSE)</f>
        <v>0</v>
      </c>
      <c r="K87" s="121">
        <f t="shared" si="2"/>
        <v>0</v>
      </c>
    </row>
    <row r="88" spans="1:11" ht="30" x14ac:dyDescent="0.25">
      <c r="A88" s="139">
        <v>1402</v>
      </c>
      <c r="B88" s="139">
        <v>22</v>
      </c>
      <c r="C88" s="102" t="s">
        <v>4803</v>
      </c>
      <c r="D88" s="658" t="s">
        <v>268</v>
      </c>
      <c r="E88" s="658" t="s">
        <v>7</v>
      </c>
      <c r="F88" s="658" t="s">
        <v>27</v>
      </c>
      <c r="G88" s="658" t="s">
        <v>956</v>
      </c>
      <c r="H88" s="85" t="s">
        <v>22</v>
      </c>
      <c r="I88" s="121">
        <v>9</v>
      </c>
      <c r="J88" s="121">
        <f>VLOOKUP(A88,CENIK!$A$2:$F$191,6,FALSE)</f>
        <v>0</v>
      </c>
      <c r="K88" s="121">
        <f t="shared" si="2"/>
        <v>0</v>
      </c>
    </row>
    <row r="89" spans="1:11" ht="30" x14ac:dyDescent="0.25">
      <c r="A89" s="139">
        <v>1403</v>
      </c>
      <c r="B89" s="139">
        <v>22</v>
      </c>
      <c r="C89" s="102" t="s">
        <v>4804</v>
      </c>
      <c r="D89" s="658" t="s">
        <v>268</v>
      </c>
      <c r="E89" s="658" t="s">
        <v>7</v>
      </c>
      <c r="F89" s="658" t="s">
        <v>27</v>
      </c>
      <c r="G89" s="658" t="s">
        <v>957</v>
      </c>
      <c r="H89" s="85" t="s">
        <v>22</v>
      </c>
      <c r="I89" s="121">
        <v>4</v>
      </c>
      <c r="J89" s="121">
        <f>VLOOKUP(A89,CENIK!$A$2:$F$191,6,FALSE)</f>
        <v>0</v>
      </c>
      <c r="K89" s="121">
        <f t="shared" si="2"/>
        <v>0</v>
      </c>
    </row>
    <row r="90" spans="1:11" ht="45" x14ac:dyDescent="0.25">
      <c r="A90" s="139">
        <v>12308</v>
      </c>
      <c r="B90" s="139">
        <v>22</v>
      </c>
      <c r="C90" s="102" t="s">
        <v>4805</v>
      </c>
      <c r="D90" s="658" t="s">
        <v>268</v>
      </c>
      <c r="E90" s="658" t="s">
        <v>30</v>
      </c>
      <c r="F90" s="658" t="s">
        <v>31</v>
      </c>
      <c r="G90" s="658" t="s">
        <v>32</v>
      </c>
      <c r="H90" s="85" t="s">
        <v>33</v>
      </c>
      <c r="I90" s="121">
        <v>666</v>
      </c>
      <c r="J90" s="121">
        <f>VLOOKUP(A90,CENIK!$A$2:$F$191,6,FALSE)</f>
        <v>0</v>
      </c>
      <c r="K90" s="121">
        <f t="shared" si="2"/>
        <v>0</v>
      </c>
    </row>
    <row r="91" spans="1:11" ht="60" x14ac:dyDescent="0.25">
      <c r="A91" s="139">
        <v>12322</v>
      </c>
      <c r="B91" s="139">
        <v>22</v>
      </c>
      <c r="C91" s="102" t="s">
        <v>4806</v>
      </c>
      <c r="D91" s="658" t="s">
        <v>268</v>
      </c>
      <c r="E91" s="658" t="s">
        <v>30</v>
      </c>
      <c r="F91" s="658" t="s">
        <v>31</v>
      </c>
      <c r="G91" s="658" t="s">
        <v>960</v>
      </c>
      <c r="H91" s="85" t="s">
        <v>33</v>
      </c>
      <c r="I91" s="121">
        <v>9</v>
      </c>
      <c r="J91" s="121">
        <f>VLOOKUP(A91,CENIK!$A$2:$F$191,6,FALSE)</f>
        <v>0</v>
      </c>
      <c r="K91" s="121">
        <f t="shared" si="2"/>
        <v>0</v>
      </c>
    </row>
    <row r="92" spans="1:11" ht="30" x14ac:dyDescent="0.25">
      <c r="A92" s="139">
        <v>12327</v>
      </c>
      <c r="B92" s="139">
        <v>22</v>
      </c>
      <c r="C92" s="102" t="s">
        <v>4807</v>
      </c>
      <c r="D92" s="658" t="s">
        <v>268</v>
      </c>
      <c r="E92" s="658" t="s">
        <v>30</v>
      </c>
      <c r="F92" s="658" t="s">
        <v>31</v>
      </c>
      <c r="G92" s="658" t="s">
        <v>36</v>
      </c>
      <c r="H92" s="85" t="s">
        <v>10</v>
      </c>
      <c r="I92" s="121">
        <v>444</v>
      </c>
      <c r="J92" s="121">
        <f>VLOOKUP(A92,CENIK!$A$2:$F$191,6,FALSE)</f>
        <v>0</v>
      </c>
      <c r="K92" s="121">
        <f t="shared" si="2"/>
        <v>0</v>
      </c>
    </row>
    <row r="93" spans="1:11" ht="45" x14ac:dyDescent="0.25">
      <c r="A93" s="139">
        <v>12438</v>
      </c>
      <c r="B93" s="139">
        <v>22</v>
      </c>
      <c r="C93" s="102" t="s">
        <v>4808</v>
      </c>
      <c r="D93" s="658" t="s">
        <v>268</v>
      </c>
      <c r="E93" s="658" t="s">
        <v>30</v>
      </c>
      <c r="F93" s="658" t="s">
        <v>31</v>
      </c>
      <c r="G93" s="658" t="s">
        <v>41</v>
      </c>
      <c r="H93" s="85" t="s">
        <v>24</v>
      </c>
      <c r="I93" s="121">
        <v>10.95</v>
      </c>
      <c r="J93" s="121">
        <f>VLOOKUP(A93,CENIK!$A$2:$F$191,6,FALSE)</f>
        <v>0</v>
      </c>
      <c r="K93" s="121">
        <f t="shared" si="2"/>
        <v>0</v>
      </c>
    </row>
    <row r="94" spans="1:11" ht="60" x14ac:dyDescent="0.25">
      <c r="A94" s="139">
        <v>21106</v>
      </c>
      <c r="B94" s="139">
        <v>22</v>
      </c>
      <c r="C94" s="102" t="s">
        <v>4809</v>
      </c>
      <c r="D94" s="658" t="s">
        <v>268</v>
      </c>
      <c r="E94" s="658" t="s">
        <v>30</v>
      </c>
      <c r="F94" s="658" t="s">
        <v>31</v>
      </c>
      <c r="G94" s="658" t="s">
        <v>965</v>
      </c>
      <c r="H94" s="85" t="s">
        <v>24</v>
      </c>
      <c r="I94" s="121">
        <v>173.16</v>
      </c>
      <c r="J94" s="121">
        <f>VLOOKUP(A94,CENIK!$A$2:$F$191,6,FALSE)</f>
        <v>0</v>
      </c>
      <c r="K94" s="121">
        <f t="shared" si="2"/>
        <v>0</v>
      </c>
    </row>
    <row r="95" spans="1:11" ht="30" x14ac:dyDescent="0.25">
      <c r="A95" s="139">
        <v>22103</v>
      </c>
      <c r="B95" s="139">
        <v>22</v>
      </c>
      <c r="C95" s="102" t="s">
        <v>4810</v>
      </c>
      <c r="D95" s="658" t="s">
        <v>268</v>
      </c>
      <c r="E95" s="658" t="s">
        <v>30</v>
      </c>
      <c r="F95" s="658" t="s">
        <v>43</v>
      </c>
      <c r="G95" s="658" t="s">
        <v>48</v>
      </c>
      <c r="H95" s="85" t="s">
        <v>33</v>
      </c>
      <c r="I95" s="121">
        <v>666</v>
      </c>
      <c r="J95" s="121">
        <f>VLOOKUP(A95,CENIK!$A$2:$F$191,6,FALSE)</f>
        <v>0</v>
      </c>
      <c r="K95" s="121">
        <f t="shared" ref="K95:K158" si="3">ROUND(J95*I95,2)</f>
        <v>0</v>
      </c>
    </row>
    <row r="96" spans="1:11" ht="75" x14ac:dyDescent="0.25">
      <c r="A96" s="139">
        <v>31302</v>
      </c>
      <c r="B96" s="139">
        <v>22</v>
      </c>
      <c r="C96" s="102" t="s">
        <v>4811</v>
      </c>
      <c r="D96" s="658" t="s">
        <v>268</v>
      </c>
      <c r="E96" s="658" t="s">
        <v>30</v>
      </c>
      <c r="F96" s="658" t="s">
        <v>43</v>
      </c>
      <c r="G96" s="658" t="s">
        <v>971</v>
      </c>
      <c r="H96" s="85" t="s">
        <v>24</v>
      </c>
      <c r="I96" s="121">
        <v>173.16</v>
      </c>
      <c r="J96" s="121">
        <f>VLOOKUP(A96,CENIK!$A$2:$F$191,6,FALSE)</f>
        <v>0</v>
      </c>
      <c r="K96" s="121">
        <f t="shared" si="3"/>
        <v>0</v>
      </c>
    </row>
    <row r="97" spans="1:11" ht="30" x14ac:dyDescent="0.25">
      <c r="A97" s="139">
        <v>31602</v>
      </c>
      <c r="B97" s="139">
        <v>22</v>
      </c>
      <c r="C97" s="102" t="s">
        <v>4812</v>
      </c>
      <c r="D97" s="658" t="s">
        <v>268</v>
      </c>
      <c r="E97" s="658" t="s">
        <v>30</v>
      </c>
      <c r="F97" s="658" t="s">
        <v>43</v>
      </c>
      <c r="G97" s="658" t="s">
        <v>973</v>
      </c>
      <c r="H97" s="85" t="s">
        <v>33</v>
      </c>
      <c r="I97" s="121">
        <v>666</v>
      </c>
      <c r="J97" s="121">
        <f>VLOOKUP(A97,CENIK!$A$2:$F$191,6,FALSE)</f>
        <v>0</v>
      </c>
      <c r="K97" s="121">
        <f t="shared" si="3"/>
        <v>0</v>
      </c>
    </row>
    <row r="98" spans="1:11" ht="45" x14ac:dyDescent="0.25">
      <c r="A98" s="139">
        <v>32208</v>
      </c>
      <c r="B98" s="139">
        <v>22</v>
      </c>
      <c r="C98" s="102" t="s">
        <v>4813</v>
      </c>
      <c r="D98" s="658" t="s">
        <v>268</v>
      </c>
      <c r="E98" s="658" t="s">
        <v>30</v>
      </c>
      <c r="F98" s="658" t="s">
        <v>43</v>
      </c>
      <c r="G98" s="658" t="s">
        <v>974</v>
      </c>
      <c r="H98" s="85" t="s">
        <v>33</v>
      </c>
      <c r="I98" s="121">
        <v>666</v>
      </c>
      <c r="J98" s="121">
        <f>VLOOKUP(A98,CENIK!$A$2:$F$191,6,FALSE)</f>
        <v>0</v>
      </c>
      <c r="K98" s="121">
        <f t="shared" si="3"/>
        <v>0</v>
      </c>
    </row>
    <row r="99" spans="1:11" ht="60" x14ac:dyDescent="0.25">
      <c r="A99" s="139">
        <v>4101</v>
      </c>
      <c r="B99" s="139">
        <v>22</v>
      </c>
      <c r="C99" s="102" t="s">
        <v>4814</v>
      </c>
      <c r="D99" s="658" t="s">
        <v>268</v>
      </c>
      <c r="E99" s="658" t="s">
        <v>85</v>
      </c>
      <c r="F99" s="658" t="s">
        <v>86</v>
      </c>
      <c r="G99" s="658" t="s">
        <v>459</v>
      </c>
      <c r="H99" s="85" t="s">
        <v>33</v>
      </c>
      <c r="I99" s="121">
        <v>40</v>
      </c>
      <c r="J99" s="121">
        <f>VLOOKUP(A99,CENIK!$A$2:$F$191,6,FALSE)</f>
        <v>0</v>
      </c>
      <c r="K99" s="121">
        <f t="shared" si="3"/>
        <v>0</v>
      </c>
    </row>
    <row r="100" spans="1:11" ht="60" x14ac:dyDescent="0.25">
      <c r="A100" s="139">
        <v>4109</v>
      </c>
      <c r="B100" s="139">
        <v>22</v>
      </c>
      <c r="C100" s="102" t="s">
        <v>4815</v>
      </c>
      <c r="D100" s="658" t="s">
        <v>268</v>
      </c>
      <c r="E100" s="658" t="s">
        <v>85</v>
      </c>
      <c r="F100" s="658" t="s">
        <v>86</v>
      </c>
      <c r="G100" s="658" t="s">
        <v>984</v>
      </c>
      <c r="H100" s="85" t="s">
        <v>24</v>
      </c>
      <c r="I100" s="121">
        <v>127.98</v>
      </c>
      <c r="J100" s="121">
        <f>VLOOKUP(A100,CENIK!$A$2:$F$191,6,FALSE)</f>
        <v>0</v>
      </c>
      <c r="K100" s="121">
        <f t="shared" si="3"/>
        <v>0</v>
      </c>
    </row>
    <row r="101" spans="1:11" ht="60" x14ac:dyDescent="0.25">
      <c r="A101" s="139">
        <v>4110</v>
      </c>
      <c r="B101" s="139">
        <v>22</v>
      </c>
      <c r="C101" s="102" t="s">
        <v>4816</v>
      </c>
      <c r="D101" s="658" t="s">
        <v>268</v>
      </c>
      <c r="E101" s="658" t="s">
        <v>85</v>
      </c>
      <c r="F101" s="658" t="s">
        <v>86</v>
      </c>
      <c r="G101" s="658" t="s">
        <v>90</v>
      </c>
      <c r="H101" s="85" t="s">
        <v>24</v>
      </c>
      <c r="I101" s="121">
        <v>186.51</v>
      </c>
      <c r="J101" s="121">
        <f>VLOOKUP(A101,CENIK!$A$2:$F$191,6,FALSE)</f>
        <v>0</v>
      </c>
      <c r="K101" s="121">
        <f t="shared" si="3"/>
        <v>0</v>
      </c>
    </row>
    <row r="102" spans="1:11" ht="45" x14ac:dyDescent="0.25">
      <c r="A102" s="139">
        <v>4121</v>
      </c>
      <c r="B102" s="139">
        <v>22</v>
      </c>
      <c r="C102" s="102" t="s">
        <v>4817</v>
      </c>
      <c r="D102" s="658" t="s">
        <v>268</v>
      </c>
      <c r="E102" s="658" t="s">
        <v>85</v>
      </c>
      <c r="F102" s="658" t="s">
        <v>86</v>
      </c>
      <c r="G102" s="658" t="s">
        <v>986</v>
      </c>
      <c r="H102" s="85" t="s">
        <v>24</v>
      </c>
      <c r="I102" s="121">
        <v>2.69</v>
      </c>
      <c r="J102" s="121">
        <f>VLOOKUP(A102,CENIK!$A$2:$F$191,6,FALSE)</f>
        <v>0</v>
      </c>
      <c r="K102" s="121">
        <f t="shared" si="3"/>
        <v>0</v>
      </c>
    </row>
    <row r="103" spans="1:11" ht="45" x14ac:dyDescent="0.25">
      <c r="A103" s="139">
        <v>4122</v>
      </c>
      <c r="B103" s="139">
        <v>22</v>
      </c>
      <c r="C103" s="102" t="s">
        <v>4818</v>
      </c>
      <c r="D103" s="658" t="s">
        <v>268</v>
      </c>
      <c r="E103" s="658" t="s">
        <v>85</v>
      </c>
      <c r="F103" s="658" t="s">
        <v>86</v>
      </c>
      <c r="G103" s="658" t="s">
        <v>987</v>
      </c>
      <c r="H103" s="85" t="s">
        <v>24</v>
      </c>
      <c r="I103" s="121">
        <v>4.04</v>
      </c>
      <c r="J103" s="121">
        <f>VLOOKUP(A103,CENIK!$A$2:$F$191,6,FALSE)</f>
        <v>0</v>
      </c>
      <c r="K103" s="121">
        <f t="shared" si="3"/>
        <v>0</v>
      </c>
    </row>
    <row r="104" spans="1:11" ht="45" x14ac:dyDescent="0.25">
      <c r="A104" s="139">
        <v>4123</v>
      </c>
      <c r="B104" s="139">
        <v>22</v>
      </c>
      <c r="C104" s="102" t="s">
        <v>4819</v>
      </c>
      <c r="D104" s="658" t="s">
        <v>268</v>
      </c>
      <c r="E104" s="658" t="s">
        <v>85</v>
      </c>
      <c r="F104" s="658" t="s">
        <v>86</v>
      </c>
      <c r="G104" s="658" t="s">
        <v>988</v>
      </c>
      <c r="H104" s="85" t="s">
        <v>24</v>
      </c>
      <c r="I104" s="121">
        <v>134.72</v>
      </c>
      <c r="J104" s="121">
        <f>VLOOKUP(A104,CENIK!$A$2:$F$191,6,FALSE)</f>
        <v>0</v>
      </c>
      <c r="K104" s="121">
        <f t="shared" si="3"/>
        <v>0</v>
      </c>
    </row>
    <row r="105" spans="1:11" ht="45" x14ac:dyDescent="0.25">
      <c r="A105" s="139">
        <v>4201</v>
      </c>
      <c r="B105" s="139">
        <v>22</v>
      </c>
      <c r="C105" s="102" t="s">
        <v>4820</v>
      </c>
      <c r="D105" s="658" t="s">
        <v>268</v>
      </c>
      <c r="E105" s="658" t="s">
        <v>85</v>
      </c>
      <c r="F105" s="658" t="s">
        <v>98</v>
      </c>
      <c r="G105" s="658" t="s">
        <v>99</v>
      </c>
      <c r="H105" s="85" t="s">
        <v>33</v>
      </c>
      <c r="I105" s="121">
        <v>219</v>
      </c>
      <c r="J105" s="121">
        <f>VLOOKUP(A105,CENIK!$A$2:$F$191,6,FALSE)</f>
        <v>0</v>
      </c>
      <c r="K105" s="121">
        <f t="shared" si="3"/>
        <v>0</v>
      </c>
    </row>
    <row r="106" spans="1:11" ht="30" x14ac:dyDescent="0.25">
      <c r="A106" s="139">
        <v>4202</v>
      </c>
      <c r="B106" s="139">
        <v>22</v>
      </c>
      <c r="C106" s="102" t="s">
        <v>4821</v>
      </c>
      <c r="D106" s="658" t="s">
        <v>268</v>
      </c>
      <c r="E106" s="658" t="s">
        <v>85</v>
      </c>
      <c r="F106" s="658" t="s">
        <v>98</v>
      </c>
      <c r="G106" s="658" t="s">
        <v>100</v>
      </c>
      <c r="H106" s="85" t="s">
        <v>33</v>
      </c>
      <c r="I106" s="121">
        <v>219</v>
      </c>
      <c r="J106" s="121">
        <f>VLOOKUP(A106,CENIK!$A$2:$F$191,6,FALSE)</f>
        <v>0</v>
      </c>
      <c r="K106" s="121">
        <f t="shared" si="3"/>
        <v>0</v>
      </c>
    </row>
    <row r="107" spans="1:11" ht="75" x14ac:dyDescent="0.25">
      <c r="A107" s="139">
        <v>4203</v>
      </c>
      <c r="B107" s="139">
        <v>22</v>
      </c>
      <c r="C107" s="102" t="s">
        <v>4822</v>
      </c>
      <c r="D107" s="658" t="s">
        <v>268</v>
      </c>
      <c r="E107" s="658" t="s">
        <v>85</v>
      </c>
      <c r="F107" s="658" t="s">
        <v>98</v>
      </c>
      <c r="G107" s="658" t="s">
        <v>101</v>
      </c>
      <c r="H107" s="85" t="s">
        <v>24</v>
      </c>
      <c r="I107" s="121">
        <v>31.41</v>
      </c>
      <c r="J107" s="121">
        <f>VLOOKUP(A107,CENIK!$A$2:$F$191,6,FALSE)</f>
        <v>0</v>
      </c>
      <c r="K107" s="121">
        <f t="shared" si="3"/>
        <v>0</v>
      </c>
    </row>
    <row r="108" spans="1:11" ht="60" x14ac:dyDescent="0.25">
      <c r="A108" s="139">
        <v>4204</v>
      </c>
      <c r="B108" s="139">
        <v>22</v>
      </c>
      <c r="C108" s="102" t="s">
        <v>4823</v>
      </c>
      <c r="D108" s="658" t="s">
        <v>268</v>
      </c>
      <c r="E108" s="658" t="s">
        <v>85</v>
      </c>
      <c r="F108" s="658" t="s">
        <v>98</v>
      </c>
      <c r="G108" s="658" t="s">
        <v>102</v>
      </c>
      <c r="H108" s="85" t="s">
        <v>24</v>
      </c>
      <c r="I108" s="121">
        <v>151.11000000000001</v>
      </c>
      <c r="J108" s="121">
        <f>VLOOKUP(A108,CENIK!$A$2:$F$191,6,FALSE)</f>
        <v>0</v>
      </c>
      <c r="K108" s="121">
        <f t="shared" si="3"/>
        <v>0</v>
      </c>
    </row>
    <row r="109" spans="1:11" ht="60" x14ac:dyDescent="0.25">
      <c r="A109" s="139">
        <v>4205</v>
      </c>
      <c r="B109" s="139">
        <v>22</v>
      </c>
      <c r="C109" s="102" t="s">
        <v>4824</v>
      </c>
      <c r="D109" s="658" t="s">
        <v>268</v>
      </c>
      <c r="E109" s="658" t="s">
        <v>85</v>
      </c>
      <c r="F109" s="658" t="s">
        <v>98</v>
      </c>
      <c r="G109" s="658" t="s">
        <v>103</v>
      </c>
      <c r="H109" s="85" t="s">
        <v>33</v>
      </c>
      <c r="I109" s="121">
        <v>657</v>
      </c>
      <c r="J109" s="121">
        <f>VLOOKUP(A109,CENIK!$A$2:$F$191,6,FALSE)</f>
        <v>0</v>
      </c>
      <c r="K109" s="121">
        <f t="shared" si="3"/>
        <v>0</v>
      </c>
    </row>
    <row r="110" spans="1:11" ht="60" x14ac:dyDescent="0.25">
      <c r="A110" s="139">
        <v>4206</v>
      </c>
      <c r="B110" s="139">
        <v>22</v>
      </c>
      <c r="C110" s="102" t="s">
        <v>4825</v>
      </c>
      <c r="D110" s="658" t="s">
        <v>268</v>
      </c>
      <c r="E110" s="658" t="s">
        <v>85</v>
      </c>
      <c r="F110" s="658" t="s">
        <v>98</v>
      </c>
      <c r="G110" s="658" t="s">
        <v>104</v>
      </c>
      <c r="H110" s="85" t="s">
        <v>24</v>
      </c>
      <c r="I110" s="121">
        <v>134.72</v>
      </c>
      <c r="J110" s="121">
        <f>VLOOKUP(A110,CENIK!$A$2:$F$191,6,FALSE)</f>
        <v>0</v>
      </c>
      <c r="K110" s="121">
        <f t="shared" si="3"/>
        <v>0</v>
      </c>
    </row>
    <row r="111" spans="1:11" ht="60" x14ac:dyDescent="0.25">
      <c r="A111" s="139">
        <v>4207</v>
      </c>
      <c r="B111" s="139">
        <v>22</v>
      </c>
      <c r="C111" s="102" t="s">
        <v>4826</v>
      </c>
      <c r="D111" s="658" t="s">
        <v>268</v>
      </c>
      <c r="E111" s="658" t="s">
        <v>85</v>
      </c>
      <c r="F111" s="658" t="s">
        <v>98</v>
      </c>
      <c r="G111" s="658" t="s">
        <v>990</v>
      </c>
      <c r="H111" s="85" t="s">
        <v>24</v>
      </c>
      <c r="I111" s="121">
        <v>273.06</v>
      </c>
      <c r="J111" s="121">
        <f>VLOOKUP(A111,CENIK!$A$2:$F$191,6,FALSE)</f>
        <v>0</v>
      </c>
      <c r="K111" s="121">
        <f t="shared" si="3"/>
        <v>0</v>
      </c>
    </row>
    <row r="112" spans="1:11" ht="135" x14ac:dyDescent="0.25">
      <c r="A112" s="139">
        <v>6101</v>
      </c>
      <c r="B112" s="139">
        <v>22</v>
      </c>
      <c r="C112" s="102" t="s">
        <v>4827</v>
      </c>
      <c r="D112" s="658" t="s">
        <v>268</v>
      </c>
      <c r="E112" s="658" t="s">
        <v>128</v>
      </c>
      <c r="F112" s="658" t="s">
        <v>129</v>
      </c>
      <c r="G112" s="658" t="s">
        <v>6304</v>
      </c>
      <c r="H112" s="85" t="s">
        <v>10</v>
      </c>
      <c r="I112" s="121">
        <v>219</v>
      </c>
      <c r="J112" s="121">
        <f>VLOOKUP(A112,CENIK!$A$2:$F$191,6,FALSE)</f>
        <v>0</v>
      </c>
      <c r="K112" s="121">
        <f t="shared" si="3"/>
        <v>0</v>
      </c>
    </row>
    <row r="113" spans="1:11" ht="120" x14ac:dyDescent="0.25">
      <c r="A113" s="139">
        <v>6202</v>
      </c>
      <c r="B113" s="139">
        <v>22</v>
      </c>
      <c r="C113" s="102" t="s">
        <v>4828</v>
      </c>
      <c r="D113" s="658" t="s">
        <v>268</v>
      </c>
      <c r="E113" s="658" t="s">
        <v>128</v>
      </c>
      <c r="F113" s="658" t="s">
        <v>132</v>
      </c>
      <c r="G113" s="658" t="s">
        <v>991</v>
      </c>
      <c r="H113" s="85" t="s">
        <v>6</v>
      </c>
      <c r="I113" s="121">
        <v>9</v>
      </c>
      <c r="J113" s="121">
        <f>VLOOKUP(A113,CENIK!$A$2:$F$191,6,FALSE)</f>
        <v>0</v>
      </c>
      <c r="K113" s="121">
        <f t="shared" si="3"/>
        <v>0</v>
      </c>
    </row>
    <row r="114" spans="1:11" ht="120" x14ac:dyDescent="0.25">
      <c r="A114" s="139">
        <v>6204</v>
      </c>
      <c r="B114" s="139">
        <v>22</v>
      </c>
      <c r="C114" s="102" t="s">
        <v>4829</v>
      </c>
      <c r="D114" s="658" t="s">
        <v>268</v>
      </c>
      <c r="E114" s="658" t="s">
        <v>128</v>
      </c>
      <c r="F114" s="658" t="s">
        <v>132</v>
      </c>
      <c r="G114" s="658" t="s">
        <v>993</v>
      </c>
      <c r="H114" s="85" t="s">
        <v>6</v>
      </c>
      <c r="I114" s="121">
        <v>2</v>
      </c>
      <c r="J114" s="121">
        <f>VLOOKUP(A114,CENIK!$A$2:$F$191,6,FALSE)</f>
        <v>0</v>
      </c>
      <c r="K114" s="121">
        <f t="shared" si="3"/>
        <v>0</v>
      </c>
    </row>
    <row r="115" spans="1:11" ht="120" x14ac:dyDescent="0.25">
      <c r="A115" s="139">
        <v>6253</v>
      </c>
      <c r="B115" s="139">
        <v>22</v>
      </c>
      <c r="C115" s="102" t="s">
        <v>4830</v>
      </c>
      <c r="D115" s="658" t="s">
        <v>268</v>
      </c>
      <c r="E115" s="658" t="s">
        <v>128</v>
      </c>
      <c r="F115" s="658" t="s">
        <v>132</v>
      </c>
      <c r="G115" s="658" t="s">
        <v>1004</v>
      </c>
      <c r="H115" s="85" t="s">
        <v>6</v>
      </c>
      <c r="I115" s="121">
        <v>11</v>
      </c>
      <c r="J115" s="121">
        <f>VLOOKUP(A115,CENIK!$A$2:$F$191,6,FALSE)</f>
        <v>0</v>
      </c>
      <c r="K115" s="121">
        <f t="shared" si="3"/>
        <v>0</v>
      </c>
    </row>
    <row r="116" spans="1:11" ht="45" x14ac:dyDescent="0.25">
      <c r="A116" s="139">
        <v>6255</v>
      </c>
      <c r="B116" s="139">
        <v>22</v>
      </c>
      <c r="C116" s="102" t="s">
        <v>4831</v>
      </c>
      <c r="D116" s="658" t="s">
        <v>268</v>
      </c>
      <c r="E116" s="658" t="s">
        <v>128</v>
      </c>
      <c r="F116" s="658" t="s">
        <v>132</v>
      </c>
      <c r="G116" s="658" t="s">
        <v>135</v>
      </c>
      <c r="H116" s="85" t="s">
        <v>6</v>
      </c>
      <c r="I116" s="121">
        <v>1</v>
      </c>
      <c r="J116" s="121">
        <f>VLOOKUP(A116,CENIK!$A$2:$F$191,6,FALSE)</f>
        <v>0</v>
      </c>
      <c r="K116" s="121">
        <f t="shared" si="3"/>
        <v>0</v>
      </c>
    </row>
    <row r="117" spans="1:11" ht="30" x14ac:dyDescent="0.25">
      <c r="A117" s="139">
        <v>6257</v>
      </c>
      <c r="B117" s="139">
        <v>22</v>
      </c>
      <c r="C117" s="102" t="s">
        <v>4832</v>
      </c>
      <c r="D117" s="658" t="s">
        <v>268</v>
      </c>
      <c r="E117" s="658" t="s">
        <v>128</v>
      </c>
      <c r="F117" s="658" t="s">
        <v>132</v>
      </c>
      <c r="G117" s="658" t="s">
        <v>136</v>
      </c>
      <c r="H117" s="85" t="s">
        <v>6</v>
      </c>
      <c r="I117" s="121">
        <v>1</v>
      </c>
      <c r="J117" s="121">
        <f>VLOOKUP(A117,CENIK!$A$2:$F$191,6,FALSE)</f>
        <v>0</v>
      </c>
      <c r="K117" s="121">
        <f t="shared" si="3"/>
        <v>0</v>
      </c>
    </row>
    <row r="118" spans="1:11" ht="30" x14ac:dyDescent="0.25">
      <c r="A118" s="139">
        <v>6258</v>
      </c>
      <c r="B118" s="139">
        <v>22</v>
      </c>
      <c r="C118" s="102" t="s">
        <v>4833</v>
      </c>
      <c r="D118" s="658" t="s">
        <v>268</v>
      </c>
      <c r="E118" s="658" t="s">
        <v>128</v>
      </c>
      <c r="F118" s="658" t="s">
        <v>132</v>
      </c>
      <c r="G118" s="658" t="s">
        <v>137</v>
      </c>
      <c r="H118" s="85" t="s">
        <v>6</v>
      </c>
      <c r="I118" s="121">
        <v>1</v>
      </c>
      <c r="J118" s="121">
        <f>VLOOKUP(A118,CENIK!$A$2:$F$191,6,FALSE)</f>
        <v>0</v>
      </c>
      <c r="K118" s="121">
        <f t="shared" si="3"/>
        <v>0</v>
      </c>
    </row>
    <row r="119" spans="1:11" ht="345" x14ac:dyDescent="0.25">
      <c r="A119" s="139">
        <v>6301</v>
      </c>
      <c r="B119" s="139">
        <v>22</v>
      </c>
      <c r="C119" s="102" t="s">
        <v>4834</v>
      </c>
      <c r="D119" s="658" t="s">
        <v>268</v>
      </c>
      <c r="E119" s="658" t="s">
        <v>128</v>
      </c>
      <c r="F119" s="658" t="s">
        <v>140</v>
      </c>
      <c r="G119" s="658" t="s">
        <v>1005</v>
      </c>
      <c r="H119" s="85" t="s">
        <v>6</v>
      </c>
      <c r="I119" s="121">
        <v>3</v>
      </c>
      <c r="J119" s="121">
        <f>VLOOKUP(A119,CENIK!$A$2:$F$191,6,FALSE)</f>
        <v>0</v>
      </c>
      <c r="K119" s="121">
        <f t="shared" si="3"/>
        <v>0</v>
      </c>
    </row>
    <row r="120" spans="1:11" ht="120" x14ac:dyDescent="0.25">
      <c r="A120" s="139">
        <v>6304</v>
      </c>
      <c r="B120" s="139">
        <v>22</v>
      </c>
      <c r="C120" s="102" t="s">
        <v>4835</v>
      </c>
      <c r="D120" s="658" t="s">
        <v>268</v>
      </c>
      <c r="E120" s="658" t="s">
        <v>128</v>
      </c>
      <c r="F120" s="658" t="s">
        <v>140</v>
      </c>
      <c r="G120" s="658" t="s">
        <v>142</v>
      </c>
      <c r="H120" s="85" t="s">
        <v>6</v>
      </c>
      <c r="I120" s="121">
        <v>3</v>
      </c>
      <c r="J120" s="121">
        <f>VLOOKUP(A120,CENIK!$A$2:$F$191,6,FALSE)</f>
        <v>0</v>
      </c>
      <c r="K120" s="121">
        <f t="shared" si="3"/>
        <v>0</v>
      </c>
    </row>
    <row r="121" spans="1:11" ht="30" x14ac:dyDescent="0.25">
      <c r="A121" s="139">
        <v>6401</v>
      </c>
      <c r="B121" s="139">
        <v>22</v>
      </c>
      <c r="C121" s="102" t="s">
        <v>4836</v>
      </c>
      <c r="D121" s="658" t="s">
        <v>268</v>
      </c>
      <c r="E121" s="658" t="s">
        <v>128</v>
      </c>
      <c r="F121" s="658" t="s">
        <v>144</v>
      </c>
      <c r="G121" s="658" t="s">
        <v>145</v>
      </c>
      <c r="H121" s="85" t="s">
        <v>10</v>
      </c>
      <c r="I121" s="121">
        <v>219</v>
      </c>
      <c r="J121" s="121">
        <f>VLOOKUP(A121,CENIK!$A$2:$F$191,6,FALSE)</f>
        <v>0</v>
      </c>
      <c r="K121" s="121">
        <f t="shared" si="3"/>
        <v>0</v>
      </c>
    </row>
    <row r="122" spans="1:11" ht="30" x14ac:dyDescent="0.25">
      <c r="A122" s="139">
        <v>6402</v>
      </c>
      <c r="B122" s="139">
        <v>22</v>
      </c>
      <c r="C122" s="102" t="s">
        <v>4837</v>
      </c>
      <c r="D122" s="658" t="s">
        <v>268</v>
      </c>
      <c r="E122" s="658" t="s">
        <v>128</v>
      </c>
      <c r="F122" s="658" t="s">
        <v>144</v>
      </c>
      <c r="G122" s="658" t="s">
        <v>340</v>
      </c>
      <c r="H122" s="85" t="s">
        <v>10</v>
      </c>
      <c r="I122" s="121">
        <v>219</v>
      </c>
      <c r="J122" s="121">
        <f>VLOOKUP(A122,CENIK!$A$2:$F$191,6,FALSE)</f>
        <v>0</v>
      </c>
      <c r="K122" s="121">
        <f t="shared" si="3"/>
        <v>0</v>
      </c>
    </row>
    <row r="123" spans="1:11" ht="60" x14ac:dyDescent="0.25">
      <c r="A123" s="139">
        <v>6405</v>
      </c>
      <c r="B123" s="139">
        <v>22</v>
      </c>
      <c r="C123" s="102" t="s">
        <v>4838</v>
      </c>
      <c r="D123" s="658" t="s">
        <v>268</v>
      </c>
      <c r="E123" s="658" t="s">
        <v>128</v>
      </c>
      <c r="F123" s="658" t="s">
        <v>144</v>
      </c>
      <c r="G123" s="658" t="s">
        <v>146</v>
      </c>
      <c r="H123" s="85" t="s">
        <v>10</v>
      </c>
      <c r="I123" s="121">
        <v>219</v>
      </c>
      <c r="J123" s="121">
        <f>VLOOKUP(A123,CENIK!$A$2:$F$191,6,FALSE)</f>
        <v>0</v>
      </c>
      <c r="K123" s="121">
        <f t="shared" si="3"/>
        <v>0</v>
      </c>
    </row>
    <row r="124" spans="1:11" ht="30" x14ac:dyDescent="0.25">
      <c r="A124" s="139">
        <v>6502</v>
      </c>
      <c r="B124" s="139">
        <v>22</v>
      </c>
      <c r="C124" s="102" t="s">
        <v>4839</v>
      </c>
      <c r="D124" s="658" t="s">
        <v>268</v>
      </c>
      <c r="E124" s="658" t="s">
        <v>128</v>
      </c>
      <c r="F124" s="658" t="s">
        <v>147</v>
      </c>
      <c r="G124" s="658" t="s">
        <v>1008</v>
      </c>
      <c r="H124" s="85" t="s">
        <v>6</v>
      </c>
      <c r="I124" s="121">
        <v>2</v>
      </c>
      <c r="J124" s="121">
        <f>VLOOKUP(A124,CENIK!$A$2:$F$191,6,FALSE)</f>
        <v>0</v>
      </c>
      <c r="K124" s="121">
        <f t="shared" si="3"/>
        <v>0</v>
      </c>
    </row>
    <row r="125" spans="1:11" ht="45" x14ac:dyDescent="0.25">
      <c r="A125" s="139">
        <v>6503</v>
      </c>
      <c r="B125" s="139">
        <v>22</v>
      </c>
      <c r="C125" s="102" t="s">
        <v>4840</v>
      </c>
      <c r="D125" s="658" t="s">
        <v>268</v>
      </c>
      <c r="E125" s="658" t="s">
        <v>128</v>
      </c>
      <c r="F125" s="658" t="s">
        <v>147</v>
      </c>
      <c r="G125" s="658" t="s">
        <v>1009</v>
      </c>
      <c r="H125" s="85" t="s">
        <v>6</v>
      </c>
      <c r="I125" s="121">
        <v>2</v>
      </c>
      <c r="J125" s="121">
        <f>VLOOKUP(A125,CENIK!$A$2:$F$191,6,FALSE)</f>
        <v>0</v>
      </c>
      <c r="K125" s="121">
        <f t="shared" si="3"/>
        <v>0</v>
      </c>
    </row>
    <row r="126" spans="1:11" ht="45" x14ac:dyDescent="0.25">
      <c r="A126" s="139">
        <v>6504</v>
      </c>
      <c r="B126" s="139">
        <v>22</v>
      </c>
      <c r="C126" s="102" t="s">
        <v>4841</v>
      </c>
      <c r="D126" s="658" t="s">
        <v>268</v>
      </c>
      <c r="E126" s="658" t="s">
        <v>128</v>
      </c>
      <c r="F126" s="658" t="s">
        <v>147</v>
      </c>
      <c r="G126" s="658" t="s">
        <v>1010</v>
      </c>
      <c r="H126" s="85" t="s">
        <v>6</v>
      </c>
      <c r="I126" s="121">
        <v>3</v>
      </c>
      <c r="J126" s="121">
        <f>VLOOKUP(A126,CENIK!$A$2:$F$191,6,FALSE)</f>
        <v>0</v>
      </c>
      <c r="K126" s="121">
        <f t="shared" si="3"/>
        <v>0</v>
      </c>
    </row>
    <row r="127" spans="1:11" ht="30" x14ac:dyDescent="0.25">
      <c r="A127" s="139">
        <v>6507</v>
      </c>
      <c r="B127" s="139">
        <v>22</v>
      </c>
      <c r="C127" s="102" t="s">
        <v>4842</v>
      </c>
      <c r="D127" s="658" t="s">
        <v>268</v>
      </c>
      <c r="E127" s="658" t="s">
        <v>128</v>
      </c>
      <c r="F127" s="658" t="s">
        <v>147</v>
      </c>
      <c r="G127" s="658" t="s">
        <v>1013</v>
      </c>
      <c r="H127" s="85" t="s">
        <v>6</v>
      </c>
      <c r="I127" s="121">
        <v>1</v>
      </c>
      <c r="J127" s="121">
        <f>VLOOKUP(A127,CENIK!$A$2:$F$191,6,FALSE)</f>
        <v>0</v>
      </c>
      <c r="K127" s="121">
        <f t="shared" si="3"/>
        <v>0</v>
      </c>
    </row>
    <row r="128" spans="1:11" ht="60" x14ac:dyDescent="0.25">
      <c r="A128" s="139">
        <v>1201</v>
      </c>
      <c r="B128" s="139">
        <v>17</v>
      </c>
      <c r="C128" s="102" t="s">
        <v>4843</v>
      </c>
      <c r="D128" s="658" t="s">
        <v>269</v>
      </c>
      <c r="E128" s="658" t="s">
        <v>7</v>
      </c>
      <c r="F128" s="658" t="s">
        <v>8</v>
      </c>
      <c r="G128" s="658" t="s">
        <v>9</v>
      </c>
      <c r="H128" s="85" t="s">
        <v>10</v>
      </c>
      <c r="I128" s="121">
        <v>152</v>
      </c>
      <c r="J128" s="121">
        <f>VLOOKUP(A128,CENIK!$A$2:$F$191,6,FALSE)</f>
        <v>0</v>
      </c>
      <c r="K128" s="121">
        <f t="shared" si="3"/>
        <v>0</v>
      </c>
    </row>
    <row r="129" spans="1:11" ht="45" x14ac:dyDescent="0.25">
      <c r="A129" s="139">
        <v>1202</v>
      </c>
      <c r="B129" s="139">
        <v>17</v>
      </c>
      <c r="C129" s="102" t="s">
        <v>4844</v>
      </c>
      <c r="D129" s="658" t="s">
        <v>269</v>
      </c>
      <c r="E129" s="658" t="s">
        <v>7</v>
      </c>
      <c r="F129" s="658" t="s">
        <v>8</v>
      </c>
      <c r="G129" s="658" t="s">
        <v>11</v>
      </c>
      <c r="H129" s="85" t="s">
        <v>12</v>
      </c>
      <c r="I129" s="121">
        <v>9</v>
      </c>
      <c r="J129" s="121">
        <f>VLOOKUP(A129,CENIK!$A$2:$F$191,6,FALSE)</f>
        <v>0</v>
      </c>
      <c r="K129" s="121">
        <f t="shared" si="3"/>
        <v>0</v>
      </c>
    </row>
    <row r="130" spans="1:11" ht="60" x14ac:dyDescent="0.25">
      <c r="A130" s="139">
        <v>1203</v>
      </c>
      <c r="B130" s="139">
        <v>17</v>
      </c>
      <c r="C130" s="102" t="s">
        <v>4845</v>
      </c>
      <c r="D130" s="658" t="s">
        <v>269</v>
      </c>
      <c r="E130" s="658" t="s">
        <v>7</v>
      </c>
      <c r="F130" s="658" t="s">
        <v>8</v>
      </c>
      <c r="G130" s="658" t="s">
        <v>941</v>
      </c>
      <c r="H130" s="85" t="s">
        <v>10</v>
      </c>
      <c r="I130" s="121">
        <v>152</v>
      </c>
      <c r="J130" s="121">
        <f>VLOOKUP(A130,CENIK!$A$2:$F$191,6,FALSE)</f>
        <v>0</v>
      </c>
      <c r="K130" s="121">
        <f t="shared" si="3"/>
        <v>0</v>
      </c>
    </row>
    <row r="131" spans="1:11" ht="45" x14ac:dyDescent="0.25">
      <c r="A131" s="139">
        <v>1301</v>
      </c>
      <c r="B131" s="139">
        <v>17</v>
      </c>
      <c r="C131" s="102" t="s">
        <v>4846</v>
      </c>
      <c r="D131" s="658" t="s">
        <v>269</v>
      </c>
      <c r="E131" s="658" t="s">
        <v>7</v>
      </c>
      <c r="F131" s="658" t="s">
        <v>16</v>
      </c>
      <c r="G131" s="658" t="s">
        <v>17</v>
      </c>
      <c r="H131" s="85" t="s">
        <v>10</v>
      </c>
      <c r="I131" s="121">
        <v>167.2</v>
      </c>
      <c r="J131" s="121">
        <f>VLOOKUP(A131,CENIK!$A$2:$F$191,6,FALSE)</f>
        <v>0</v>
      </c>
      <c r="K131" s="121">
        <f t="shared" si="3"/>
        <v>0</v>
      </c>
    </row>
    <row r="132" spans="1:11" ht="135" x14ac:dyDescent="0.25">
      <c r="A132" s="139">
        <v>1303</v>
      </c>
      <c r="B132" s="139">
        <v>17</v>
      </c>
      <c r="C132" s="102" t="s">
        <v>4847</v>
      </c>
      <c r="D132" s="658" t="s">
        <v>269</v>
      </c>
      <c r="E132" s="658" t="s">
        <v>7</v>
      </c>
      <c r="F132" s="658" t="s">
        <v>16</v>
      </c>
      <c r="G132" s="658" t="s">
        <v>18</v>
      </c>
      <c r="H132" s="85" t="s">
        <v>10</v>
      </c>
      <c r="I132" s="121">
        <v>152</v>
      </c>
      <c r="J132" s="121">
        <f>VLOOKUP(A132,CENIK!$A$2:$F$191,6,FALSE)</f>
        <v>0</v>
      </c>
      <c r="K132" s="121">
        <f t="shared" si="3"/>
        <v>0</v>
      </c>
    </row>
    <row r="133" spans="1:11" ht="60" x14ac:dyDescent="0.25">
      <c r="A133" s="139">
        <v>1307</v>
      </c>
      <c r="B133" s="139">
        <v>17</v>
      </c>
      <c r="C133" s="102" t="s">
        <v>4848</v>
      </c>
      <c r="D133" s="658" t="s">
        <v>269</v>
      </c>
      <c r="E133" s="658" t="s">
        <v>7</v>
      </c>
      <c r="F133" s="658" t="s">
        <v>16</v>
      </c>
      <c r="G133" s="658" t="s">
        <v>19</v>
      </c>
      <c r="H133" s="85" t="s">
        <v>6</v>
      </c>
      <c r="I133" s="121">
        <v>1</v>
      </c>
      <c r="J133" s="121">
        <f>VLOOKUP(A133,CENIK!$A$2:$F$191,6,FALSE)</f>
        <v>0</v>
      </c>
      <c r="K133" s="121">
        <f t="shared" si="3"/>
        <v>0</v>
      </c>
    </row>
    <row r="134" spans="1:11" ht="60" x14ac:dyDescent="0.25">
      <c r="A134" s="139">
        <v>1308</v>
      </c>
      <c r="B134" s="139">
        <v>17</v>
      </c>
      <c r="C134" s="102" t="s">
        <v>4849</v>
      </c>
      <c r="D134" s="658" t="s">
        <v>269</v>
      </c>
      <c r="E134" s="658" t="s">
        <v>7</v>
      </c>
      <c r="F134" s="658" t="s">
        <v>16</v>
      </c>
      <c r="G134" s="658" t="s">
        <v>20</v>
      </c>
      <c r="H134" s="85" t="s">
        <v>6</v>
      </c>
      <c r="I134" s="121">
        <v>1</v>
      </c>
      <c r="J134" s="121">
        <f>VLOOKUP(A134,CENIK!$A$2:$F$191,6,FALSE)</f>
        <v>0</v>
      </c>
      <c r="K134" s="121">
        <f t="shared" si="3"/>
        <v>0</v>
      </c>
    </row>
    <row r="135" spans="1:11" ht="60" x14ac:dyDescent="0.25">
      <c r="A135" s="139">
        <v>1310</v>
      </c>
      <c r="B135" s="139">
        <v>17</v>
      </c>
      <c r="C135" s="102" t="s">
        <v>4850</v>
      </c>
      <c r="D135" s="658" t="s">
        <v>269</v>
      </c>
      <c r="E135" s="658" t="s">
        <v>7</v>
      </c>
      <c r="F135" s="658" t="s">
        <v>16</v>
      </c>
      <c r="G135" s="658" t="s">
        <v>23</v>
      </c>
      <c r="H135" s="85" t="s">
        <v>24</v>
      </c>
      <c r="I135" s="121">
        <v>120.18</v>
      </c>
      <c r="J135" s="121">
        <f>VLOOKUP(A135,CENIK!$A$2:$F$191,6,FALSE)</f>
        <v>0</v>
      </c>
      <c r="K135" s="121">
        <f t="shared" si="3"/>
        <v>0</v>
      </c>
    </row>
    <row r="136" spans="1:11" ht="45" x14ac:dyDescent="0.25">
      <c r="A136" s="139">
        <v>1311</v>
      </c>
      <c r="B136" s="139">
        <v>17</v>
      </c>
      <c r="C136" s="102" t="s">
        <v>4851</v>
      </c>
      <c r="D136" s="658" t="s">
        <v>269</v>
      </c>
      <c r="E136" s="658" t="s">
        <v>7</v>
      </c>
      <c r="F136" s="658" t="s">
        <v>16</v>
      </c>
      <c r="G136" s="658" t="s">
        <v>25</v>
      </c>
      <c r="H136" s="85" t="s">
        <v>14</v>
      </c>
      <c r="I136" s="121">
        <v>1</v>
      </c>
      <c r="J136" s="121">
        <f>VLOOKUP(A136,CENIK!$A$2:$F$191,6,FALSE)</f>
        <v>0</v>
      </c>
      <c r="K136" s="121">
        <f t="shared" si="3"/>
        <v>0</v>
      </c>
    </row>
    <row r="137" spans="1:11" ht="30" x14ac:dyDescent="0.25">
      <c r="A137" s="139">
        <v>1401</v>
      </c>
      <c r="B137" s="139">
        <v>17</v>
      </c>
      <c r="C137" s="102" t="s">
        <v>4852</v>
      </c>
      <c r="D137" s="658" t="s">
        <v>269</v>
      </c>
      <c r="E137" s="658" t="s">
        <v>7</v>
      </c>
      <c r="F137" s="658" t="s">
        <v>27</v>
      </c>
      <c r="G137" s="658" t="s">
        <v>955</v>
      </c>
      <c r="H137" s="85" t="s">
        <v>22</v>
      </c>
      <c r="I137" s="121">
        <v>6</v>
      </c>
      <c r="J137" s="121">
        <f>VLOOKUP(A137,CENIK!$A$2:$F$191,6,FALSE)</f>
        <v>0</v>
      </c>
      <c r="K137" s="121">
        <f t="shared" si="3"/>
        <v>0</v>
      </c>
    </row>
    <row r="138" spans="1:11" ht="30" x14ac:dyDescent="0.25">
      <c r="A138" s="139">
        <v>1402</v>
      </c>
      <c r="B138" s="139">
        <v>17</v>
      </c>
      <c r="C138" s="102" t="s">
        <v>4853</v>
      </c>
      <c r="D138" s="658" t="s">
        <v>269</v>
      </c>
      <c r="E138" s="658" t="s">
        <v>7</v>
      </c>
      <c r="F138" s="658" t="s">
        <v>27</v>
      </c>
      <c r="G138" s="658" t="s">
        <v>956</v>
      </c>
      <c r="H138" s="85" t="s">
        <v>22</v>
      </c>
      <c r="I138" s="121">
        <v>6</v>
      </c>
      <c r="J138" s="121">
        <f>VLOOKUP(A138,CENIK!$A$2:$F$191,6,FALSE)</f>
        <v>0</v>
      </c>
      <c r="K138" s="121">
        <f t="shared" si="3"/>
        <v>0</v>
      </c>
    </row>
    <row r="139" spans="1:11" ht="30" x14ac:dyDescent="0.25">
      <c r="A139" s="139">
        <v>1403</v>
      </c>
      <c r="B139" s="139">
        <v>17</v>
      </c>
      <c r="C139" s="102" t="s">
        <v>4854</v>
      </c>
      <c r="D139" s="658" t="s">
        <v>269</v>
      </c>
      <c r="E139" s="658" t="s">
        <v>7</v>
      </c>
      <c r="F139" s="658" t="s">
        <v>27</v>
      </c>
      <c r="G139" s="658" t="s">
        <v>957</v>
      </c>
      <c r="H139" s="85" t="s">
        <v>22</v>
      </c>
      <c r="I139" s="121">
        <v>3</v>
      </c>
      <c r="J139" s="121">
        <f>VLOOKUP(A139,CENIK!$A$2:$F$191,6,FALSE)</f>
        <v>0</v>
      </c>
      <c r="K139" s="121">
        <f t="shared" si="3"/>
        <v>0</v>
      </c>
    </row>
    <row r="140" spans="1:11" ht="45" x14ac:dyDescent="0.25">
      <c r="A140" s="139">
        <v>12309</v>
      </c>
      <c r="B140" s="139">
        <v>17</v>
      </c>
      <c r="C140" s="102" t="s">
        <v>4855</v>
      </c>
      <c r="D140" s="658" t="s">
        <v>269</v>
      </c>
      <c r="E140" s="658" t="s">
        <v>30</v>
      </c>
      <c r="F140" s="658" t="s">
        <v>31</v>
      </c>
      <c r="G140" s="658" t="s">
        <v>34</v>
      </c>
      <c r="H140" s="85" t="s">
        <v>33</v>
      </c>
      <c r="I140" s="121">
        <v>456</v>
      </c>
      <c r="J140" s="121">
        <f>VLOOKUP(A140,CENIK!$A$2:$F$191,6,FALSE)</f>
        <v>0</v>
      </c>
      <c r="K140" s="121">
        <f t="shared" si="3"/>
        <v>0</v>
      </c>
    </row>
    <row r="141" spans="1:11" ht="60" x14ac:dyDescent="0.25">
      <c r="A141" s="139">
        <v>12324</v>
      </c>
      <c r="B141" s="139">
        <v>17</v>
      </c>
      <c r="C141" s="102" t="s">
        <v>4856</v>
      </c>
      <c r="D141" s="658" t="s">
        <v>269</v>
      </c>
      <c r="E141" s="658" t="s">
        <v>30</v>
      </c>
      <c r="F141" s="658" t="s">
        <v>31</v>
      </c>
      <c r="G141" s="658" t="s">
        <v>961</v>
      </c>
      <c r="H141" s="85" t="s">
        <v>33</v>
      </c>
      <c r="I141" s="121">
        <v>8</v>
      </c>
      <c r="J141" s="121">
        <f>VLOOKUP(A141,CENIK!$A$2:$F$191,6,FALSE)</f>
        <v>0</v>
      </c>
      <c r="K141" s="121">
        <f t="shared" si="3"/>
        <v>0</v>
      </c>
    </row>
    <row r="142" spans="1:11" ht="30" x14ac:dyDescent="0.25">
      <c r="A142" s="139">
        <v>12328</v>
      </c>
      <c r="B142" s="139">
        <v>17</v>
      </c>
      <c r="C142" s="102" t="s">
        <v>4857</v>
      </c>
      <c r="D142" s="658" t="s">
        <v>269</v>
      </c>
      <c r="E142" s="658" t="s">
        <v>30</v>
      </c>
      <c r="F142" s="658" t="s">
        <v>31</v>
      </c>
      <c r="G142" s="658" t="s">
        <v>37</v>
      </c>
      <c r="H142" s="85" t="s">
        <v>10</v>
      </c>
      <c r="I142" s="121">
        <v>316</v>
      </c>
      <c r="J142" s="121">
        <f>VLOOKUP(A142,CENIK!$A$2:$F$191,6,FALSE)</f>
        <v>0</v>
      </c>
      <c r="K142" s="121">
        <f t="shared" si="3"/>
        <v>0</v>
      </c>
    </row>
    <row r="143" spans="1:11" ht="45" x14ac:dyDescent="0.25">
      <c r="A143" s="139">
        <v>12438</v>
      </c>
      <c r="B143" s="139">
        <v>17</v>
      </c>
      <c r="C143" s="102" t="s">
        <v>4858</v>
      </c>
      <c r="D143" s="658" t="s">
        <v>269</v>
      </c>
      <c r="E143" s="658" t="s">
        <v>30</v>
      </c>
      <c r="F143" s="658" t="s">
        <v>31</v>
      </c>
      <c r="G143" s="658" t="s">
        <v>41</v>
      </c>
      <c r="H143" s="85" t="s">
        <v>24</v>
      </c>
      <c r="I143" s="121">
        <v>7.6</v>
      </c>
      <c r="J143" s="121">
        <f>VLOOKUP(A143,CENIK!$A$2:$F$191,6,FALSE)</f>
        <v>0</v>
      </c>
      <c r="K143" s="121">
        <f t="shared" si="3"/>
        <v>0</v>
      </c>
    </row>
    <row r="144" spans="1:11" ht="60" x14ac:dyDescent="0.25">
      <c r="A144" s="139">
        <v>21106</v>
      </c>
      <c r="B144" s="139">
        <v>17</v>
      </c>
      <c r="C144" s="102" t="s">
        <v>4859</v>
      </c>
      <c r="D144" s="658" t="s">
        <v>269</v>
      </c>
      <c r="E144" s="658" t="s">
        <v>30</v>
      </c>
      <c r="F144" s="658" t="s">
        <v>31</v>
      </c>
      <c r="G144" s="658" t="s">
        <v>965</v>
      </c>
      <c r="H144" s="85" t="s">
        <v>24</v>
      </c>
      <c r="I144" s="121">
        <v>120.9</v>
      </c>
      <c r="J144" s="121">
        <f>VLOOKUP(A144,CENIK!$A$2:$F$191,6,FALSE)</f>
        <v>0</v>
      </c>
      <c r="K144" s="121">
        <f t="shared" si="3"/>
        <v>0</v>
      </c>
    </row>
    <row r="145" spans="1:11" ht="75" x14ac:dyDescent="0.25">
      <c r="A145" s="139">
        <v>31302</v>
      </c>
      <c r="B145" s="139">
        <v>17</v>
      </c>
      <c r="C145" s="102" t="s">
        <v>4860</v>
      </c>
      <c r="D145" s="658" t="s">
        <v>269</v>
      </c>
      <c r="E145" s="658" t="s">
        <v>30</v>
      </c>
      <c r="F145" s="658" t="s">
        <v>43</v>
      </c>
      <c r="G145" s="658" t="s">
        <v>971</v>
      </c>
      <c r="H145" s="85" t="s">
        <v>24</v>
      </c>
      <c r="I145" s="121">
        <v>120.9</v>
      </c>
      <c r="J145" s="121">
        <f>VLOOKUP(A145,CENIK!$A$2:$F$191,6,FALSE)</f>
        <v>0</v>
      </c>
      <c r="K145" s="121">
        <f t="shared" si="3"/>
        <v>0</v>
      </c>
    </row>
    <row r="146" spans="1:11" ht="30" x14ac:dyDescent="0.25">
      <c r="A146" s="139">
        <v>31602</v>
      </c>
      <c r="B146" s="139">
        <v>17</v>
      </c>
      <c r="C146" s="102" t="s">
        <v>4861</v>
      </c>
      <c r="D146" s="658" t="s">
        <v>269</v>
      </c>
      <c r="E146" s="658" t="s">
        <v>30</v>
      </c>
      <c r="F146" s="658" t="s">
        <v>43</v>
      </c>
      <c r="G146" s="658" t="s">
        <v>973</v>
      </c>
      <c r="H146" s="85" t="s">
        <v>33</v>
      </c>
      <c r="I146" s="121">
        <v>465</v>
      </c>
      <c r="J146" s="121">
        <f>VLOOKUP(A146,CENIK!$A$2:$F$191,6,FALSE)</f>
        <v>0</v>
      </c>
      <c r="K146" s="121">
        <f t="shared" si="3"/>
        <v>0</v>
      </c>
    </row>
    <row r="147" spans="1:11" ht="45" x14ac:dyDescent="0.25">
      <c r="A147" s="139">
        <v>32311</v>
      </c>
      <c r="B147" s="139">
        <v>17</v>
      </c>
      <c r="C147" s="102" t="s">
        <v>4862</v>
      </c>
      <c r="D147" s="658" t="s">
        <v>269</v>
      </c>
      <c r="E147" s="658" t="s">
        <v>30</v>
      </c>
      <c r="F147" s="658" t="s">
        <v>43</v>
      </c>
      <c r="G147" s="658" t="s">
        <v>975</v>
      </c>
      <c r="H147" s="85" t="s">
        <v>33</v>
      </c>
      <c r="I147" s="121">
        <v>465</v>
      </c>
      <c r="J147" s="121">
        <f>VLOOKUP(A147,CENIK!$A$2:$F$191,6,FALSE)</f>
        <v>0</v>
      </c>
      <c r="K147" s="121">
        <f t="shared" si="3"/>
        <v>0</v>
      </c>
    </row>
    <row r="148" spans="1:11" ht="60" x14ac:dyDescent="0.25">
      <c r="A148" s="139">
        <v>4102</v>
      </c>
      <c r="B148" s="139">
        <v>17</v>
      </c>
      <c r="C148" s="102" t="s">
        <v>4863</v>
      </c>
      <c r="D148" s="658" t="s">
        <v>269</v>
      </c>
      <c r="E148" s="658" t="s">
        <v>85</v>
      </c>
      <c r="F148" s="658" t="s">
        <v>86</v>
      </c>
      <c r="G148" s="658" t="s">
        <v>460</v>
      </c>
      <c r="H148" s="85" t="s">
        <v>33</v>
      </c>
      <c r="I148" s="121">
        <v>60</v>
      </c>
      <c r="J148" s="121">
        <f>VLOOKUP(A148,CENIK!$A$2:$F$191,6,FALSE)</f>
        <v>0</v>
      </c>
      <c r="K148" s="121">
        <f t="shared" si="3"/>
        <v>0</v>
      </c>
    </row>
    <row r="149" spans="1:11" ht="60" x14ac:dyDescent="0.25">
      <c r="A149" s="139">
        <v>4109</v>
      </c>
      <c r="B149" s="139">
        <v>17</v>
      </c>
      <c r="C149" s="102" t="s">
        <v>4864</v>
      </c>
      <c r="D149" s="658" t="s">
        <v>269</v>
      </c>
      <c r="E149" s="658" t="s">
        <v>85</v>
      </c>
      <c r="F149" s="658" t="s">
        <v>86</v>
      </c>
      <c r="G149" s="658" t="s">
        <v>984</v>
      </c>
      <c r="H149" s="85" t="s">
        <v>24</v>
      </c>
      <c r="I149" s="121">
        <v>425.3</v>
      </c>
      <c r="J149" s="121">
        <f>VLOOKUP(A149,CENIK!$A$2:$F$191,6,FALSE)</f>
        <v>0</v>
      </c>
      <c r="K149" s="121">
        <f t="shared" si="3"/>
        <v>0</v>
      </c>
    </row>
    <row r="150" spans="1:11" ht="60" x14ac:dyDescent="0.25">
      <c r="A150" s="139">
        <v>4110</v>
      </c>
      <c r="B150" s="139">
        <v>17</v>
      </c>
      <c r="C150" s="102" t="s">
        <v>4865</v>
      </c>
      <c r="D150" s="658" t="s">
        <v>269</v>
      </c>
      <c r="E150" s="658" t="s">
        <v>85</v>
      </c>
      <c r="F150" s="658" t="s">
        <v>86</v>
      </c>
      <c r="G150" s="658" t="s">
        <v>90</v>
      </c>
      <c r="H150" s="85" t="s">
        <v>24</v>
      </c>
      <c r="I150" s="121">
        <v>115.61</v>
      </c>
      <c r="J150" s="121">
        <f>VLOOKUP(A150,CENIK!$A$2:$F$191,6,FALSE)</f>
        <v>0</v>
      </c>
      <c r="K150" s="121">
        <f t="shared" si="3"/>
        <v>0</v>
      </c>
    </row>
    <row r="151" spans="1:11" ht="60" x14ac:dyDescent="0.25">
      <c r="A151" s="139">
        <v>4111</v>
      </c>
      <c r="B151" s="139">
        <v>17</v>
      </c>
      <c r="C151" s="102" t="s">
        <v>4866</v>
      </c>
      <c r="D151" s="658" t="s">
        <v>269</v>
      </c>
      <c r="E151" s="658" t="s">
        <v>85</v>
      </c>
      <c r="F151" s="658" t="s">
        <v>86</v>
      </c>
      <c r="G151" s="658" t="s">
        <v>985</v>
      </c>
      <c r="H151" s="85" t="s">
        <v>24</v>
      </c>
      <c r="I151" s="121">
        <v>6.58</v>
      </c>
      <c r="J151" s="121">
        <f>VLOOKUP(A151,CENIK!$A$2:$F$191,6,FALSE)</f>
        <v>0</v>
      </c>
      <c r="K151" s="121">
        <f t="shared" si="3"/>
        <v>0</v>
      </c>
    </row>
    <row r="152" spans="1:11" ht="45" x14ac:dyDescent="0.25">
      <c r="A152" s="139">
        <v>4121</v>
      </c>
      <c r="B152" s="139">
        <v>17</v>
      </c>
      <c r="C152" s="102" t="s">
        <v>4867</v>
      </c>
      <c r="D152" s="658" t="s">
        <v>269</v>
      </c>
      <c r="E152" s="658" t="s">
        <v>85</v>
      </c>
      <c r="F152" s="658" t="s">
        <v>86</v>
      </c>
      <c r="G152" s="658" t="s">
        <v>986</v>
      </c>
      <c r="H152" s="85" t="s">
        <v>24</v>
      </c>
      <c r="I152" s="121">
        <v>8.9499999999999993</v>
      </c>
      <c r="J152" s="121">
        <f>VLOOKUP(A152,CENIK!$A$2:$F$191,6,FALSE)</f>
        <v>0</v>
      </c>
      <c r="K152" s="121">
        <f t="shared" si="3"/>
        <v>0</v>
      </c>
    </row>
    <row r="153" spans="1:11" ht="45" x14ac:dyDescent="0.25">
      <c r="A153" s="139">
        <v>4122</v>
      </c>
      <c r="B153" s="139">
        <v>17</v>
      </c>
      <c r="C153" s="102" t="s">
        <v>4868</v>
      </c>
      <c r="D153" s="658" t="s">
        <v>269</v>
      </c>
      <c r="E153" s="658" t="s">
        <v>85</v>
      </c>
      <c r="F153" s="658" t="s">
        <v>86</v>
      </c>
      <c r="G153" s="658" t="s">
        <v>987</v>
      </c>
      <c r="H153" s="85" t="s">
        <v>24</v>
      </c>
      <c r="I153" s="121">
        <v>13.43</v>
      </c>
      <c r="J153" s="121">
        <f>VLOOKUP(A153,CENIK!$A$2:$F$191,6,FALSE)</f>
        <v>0</v>
      </c>
      <c r="K153" s="121">
        <f t="shared" si="3"/>
        <v>0</v>
      </c>
    </row>
    <row r="154" spans="1:11" ht="45" x14ac:dyDescent="0.25">
      <c r="A154" s="139">
        <v>4123</v>
      </c>
      <c r="B154" s="139">
        <v>17</v>
      </c>
      <c r="C154" s="102" t="s">
        <v>4869</v>
      </c>
      <c r="D154" s="658" t="s">
        <v>269</v>
      </c>
      <c r="E154" s="658" t="s">
        <v>85</v>
      </c>
      <c r="F154" s="658" t="s">
        <v>86</v>
      </c>
      <c r="G154" s="658" t="s">
        <v>988</v>
      </c>
      <c r="H154" s="85" t="s">
        <v>24</v>
      </c>
      <c r="I154" s="121">
        <v>447.68</v>
      </c>
      <c r="J154" s="121">
        <f>VLOOKUP(A154,CENIK!$A$2:$F$191,6,FALSE)</f>
        <v>0</v>
      </c>
      <c r="K154" s="121">
        <f t="shared" si="3"/>
        <v>0</v>
      </c>
    </row>
    <row r="155" spans="1:11" ht="45" x14ac:dyDescent="0.25">
      <c r="A155" s="139">
        <v>4201</v>
      </c>
      <c r="B155" s="139">
        <v>17</v>
      </c>
      <c r="C155" s="102" t="s">
        <v>4870</v>
      </c>
      <c r="D155" s="658" t="s">
        <v>269</v>
      </c>
      <c r="E155" s="658" t="s">
        <v>85</v>
      </c>
      <c r="F155" s="658" t="s">
        <v>98</v>
      </c>
      <c r="G155" s="658" t="s">
        <v>99</v>
      </c>
      <c r="H155" s="85" t="s">
        <v>33</v>
      </c>
      <c r="I155" s="121">
        <v>182.4</v>
      </c>
      <c r="J155" s="121">
        <f>VLOOKUP(A155,CENIK!$A$2:$F$191,6,FALSE)</f>
        <v>0</v>
      </c>
      <c r="K155" s="121">
        <f t="shared" si="3"/>
        <v>0</v>
      </c>
    </row>
    <row r="156" spans="1:11" ht="30" x14ac:dyDescent="0.25">
      <c r="A156" s="139">
        <v>4202</v>
      </c>
      <c r="B156" s="139">
        <v>17</v>
      </c>
      <c r="C156" s="102" t="s">
        <v>4871</v>
      </c>
      <c r="D156" s="658" t="s">
        <v>269</v>
      </c>
      <c r="E156" s="658" t="s">
        <v>85</v>
      </c>
      <c r="F156" s="658" t="s">
        <v>98</v>
      </c>
      <c r="G156" s="658" t="s">
        <v>100</v>
      </c>
      <c r="H156" s="85" t="s">
        <v>33</v>
      </c>
      <c r="I156" s="121">
        <v>182.4</v>
      </c>
      <c r="J156" s="121">
        <f>VLOOKUP(A156,CENIK!$A$2:$F$191,6,FALSE)</f>
        <v>0</v>
      </c>
      <c r="K156" s="121">
        <f t="shared" si="3"/>
        <v>0</v>
      </c>
    </row>
    <row r="157" spans="1:11" ht="75" x14ac:dyDescent="0.25">
      <c r="A157" s="139">
        <v>4203</v>
      </c>
      <c r="B157" s="139">
        <v>17</v>
      </c>
      <c r="C157" s="102" t="s">
        <v>4872</v>
      </c>
      <c r="D157" s="658" t="s">
        <v>269</v>
      </c>
      <c r="E157" s="658" t="s">
        <v>85</v>
      </c>
      <c r="F157" s="658" t="s">
        <v>98</v>
      </c>
      <c r="G157" s="658" t="s">
        <v>101</v>
      </c>
      <c r="H157" s="85" t="s">
        <v>24</v>
      </c>
      <c r="I157" s="121">
        <v>24.51</v>
      </c>
      <c r="J157" s="121">
        <f>VLOOKUP(A157,CENIK!$A$2:$F$191,6,FALSE)</f>
        <v>0</v>
      </c>
      <c r="K157" s="121">
        <f t="shared" si="3"/>
        <v>0</v>
      </c>
    </row>
    <row r="158" spans="1:11" ht="60" x14ac:dyDescent="0.25">
      <c r="A158" s="139">
        <v>4204</v>
      </c>
      <c r="B158" s="139">
        <v>17</v>
      </c>
      <c r="C158" s="102" t="s">
        <v>4873</v>
      </c>
      <c r="D158" s="658" t="s">
        <v>269</v>
      </c>
      <c r="E158" s="658" t="s">
        <v>85</v>
      </c>
      <c r="F158" s="658" t="s">
        <v>98</v>
      </c>
      <c r="G158" s="658" t="s">
        <v>102</v>
      </c>
      <c r="H158" s="85" t="s">
        <v>24</v>
      </c>
      <c r="I158" s="121">
        <v>88.33</v>
      </c>
      <c r="J158" s="121">
        <f>VLOOKUP(A158,CENIK!$A$2:$F$191,6,FALSE)</f>
        <v>0</v>
      </c>
      <c r="K158" s="121">
        <f t="shared" si="3"/>
        <v>0</v>
      </c>
    </row>
    <row r="159" spans="1:11" ht="60" x14ac:dyDescent="0.25">
      <c r="A159" s="139">
        <v>4205</v>
      </c>
      <c r="B159" s="139">
        <v>17</v>
      </c>
      <c r="C159" s="102" t="s">
        <v>4874</v>
      </c>
      <c r="D159" s="658" t="s">
        <v>269</v>
      </c>
      <c r="E159" s="658" t="s">
        <v>85</v>
      </c>
      <c r="F159" s="658" t="s">
        <v>98</v>
      </c>
      <c r="G159" s="658" t="s">
        <v>103</v>
      </c>
      <c r="H159" s="85" t="s">
        <v>33</v>
      </c>
      <c r="I159" s="121">
        <v>456</v>
      </c>
      <c r="J159" s="121">
        <f>VLOOKUP(A159,CENIK!$A$2:$F$191,6,FALSE)</f>
        <v>0</v>
      </c>
      <c r="K159" s="121">
        <f t="shared" ref="K159:K222" si="4">ROUND(J159*I159,2)</f>
        <v>0</v>
      </c>
    </row>
    <row r="160" spans="1:11" ht="60" x14ac:dyDescent="0.25">
      <c r="A160" s="139">
        <v>4206</v>
      </c>
      <c r="B160" s="139">
        <v>17</v>
      </c>
      <c r="C160" s="102" t="s">
        <v>4875</v>
      </c>
      <c r="D160" s="658" t="s">
        <v>269</v>
      </c>
      <c r="E160" s="658" t="s">
        <v>85</v>
      </c>
      <c r="F160" s="658" t="s">
        <v>98</v>
      </c>
      <c r="G160" s="658" t="s">
        <v>104</v>
      </c>
      <c r="H160" s="85" t="s">
        <v>24</v>
      </c>
      <c r="I160" s="121">
        <v>447.68</v>
      </c>
      <c r="J160" s="121">
        <f>VLOOKUP(A160,CENIK!$A$2:$F$191,6,FALSE)</f>
        <v>0</v>
      </c>
      <c r="K160" s="121">
        <f t="shared" si="4"/>
        <v>0</v>
      </c>
    </row>
    <row r="161" spans="1:11" ht="60" x14ac:dyDescent="0.25">
      <c r="A161" s="139">
        <v>4207</v>
      </c>
      <c r="B161" s="139">
        <v>17</v>
      </c>
      <c r="C161" s="102" t="s">
        <v>4876</v>
      </c>
      <c r="D161" s="658" t="s">
        <v>269</v>
      </c>
      <c r="E161" s="658" t="s">
        <v>85</v>
      </c>
      <c r="F161" s="658" t="s">
        <v>98</v>
      </c>
      <c r="G161" s="658" t="s">
        <v>990</v>
      </c>
      <c r="H161" s="85" t="s">
        <v>24</v>
      </c>
      <c r="I161" s="121">
        <v>190.65</v>
      </c>
      <c r="J161" s="121">
        <f>VLOOKUP(A161,CENIK!$A$2:$F$191,6,FALSE)</f>
        <v>0</v>
      </c>
      <c r="K161" s="121">
        <f t="shared" si="4"/>
        <v>0</v>
      </c>
    </row>
    <row r="162" spans="1:11" ht="135" x14ac:dyDescent="0.25">
      <c r="A162" s="139">
        <v>6101</v>
      </c>
      <c r="B162" s="139">
        <v>17</v>
      </c>
      <c r="C162" s="102" t="s">
        <v>4877</v>
      </c>
      <c r="D162" s="658" t="s">
        <v>269</v>
      </c>
      <c r="E162" s="658" t="s">
        <v>128</v>
      </c>
      <c r="F162" s="658" t="s">
        <v>129</v>
      </c>
      <c r="G162" s="658" t="s">
        <v>6304</v>
      </c>
      <c r="H162" s="85" t="s">
        <v>10</v>
      </c>
      <c r="I162" s="121">
        <v>152</v>
      </c>
      <c r="J162" s="121">
        <f>VLOOKUP(A162,CENIK!$A$2:$F$191,6,FALSE)</f>
        <v>0</v>
      </c>
      <c r="K162" s="121">
        <f t="shared" si="4"/>
        <v>0</v>
      </c>
    </row>
    <row r="163" spans="1:11" ht="120" x14ac:dyDescent="0.25">
      <c r="A163" s="139">
        <v>6206</v>
      </c>
      <c r="B163" s="139">
        <v>17</v>
      </c>
      <c r="C163" s="102" t="s">
        <v>4878</v>
      </c>
      <c r="D163" s="658" t="s">
        <v>269</v>
      </c>
      <c r="E163" s="658" t="s">
        <v>128</v>
      </c>
      <c r="F163" s="658" t="s">
        <v>132</v>
      </c>
      <c r="G163" s="658" t="s">
        <v>995</v>
      </c>
      <c r="H163" s="85" t="s">
        <v>6</v>
      </c>
      <c r="I163" s="121">
        <v>5</v>
      </c>
      <c r="J163" s="121">
        <f>VLOOKUP(A163,CENIK!$A$2:$F$191,6,FALSE)</f>
        <v>0</v>
      </c>
      <c r="K163" s="121">
        <f t="shared" si="4"/>
        <v>0</v>
      </c>
    </row>
    <row r="164" spans="1:11" ht="120" x14ac:dyDescent="0.25">
      <c r="A164" s="139">
        <v>6208</v>
      </c>
      <c r="B164" s="139">
        <v>17</v>
      </c>
      <c r="C164" s="102" t="s">
        <v>4879</v>
      </c>
      <c r="D164" s="658" t="s">
        <v>269</v>
      </c>
      <c r="E164" s="658" t="s">
        <v>128</v>
      </c>
      <c r="F164" s="658" t="s">
        <v>132</v>
      </c>
      <c r="G164" s="658" t="s">
        <v>997</v>
      </c>
      <c r="H164" s="85" t="s">
        <v>6</v>
      </c>
      <c r="I164" s="121">
        <v>3</v>
      </c>
      <c r="J164" s="121">
        <f>VLOOKUP(A164,CENIK!$A$2:$F$191,6,FALSE)</f>
        <v>0</v>
      </c>
      <c r="K164" s="121">
        <f t="shared" si="4"/>
        <v>0</v>
      </c>
    </row>
    <row r="165" spans="1:11" ht="120" x14ac:dyDescent="0.25">
      <c r="A165" s="139">
        <v>6253</v>
      </c>
      <c r="B165" s="139">
        <v>17</v>
      </c>
      <c r="C165" s="102" t="s">
        <v>4880</v>
      </c>
      <c r="D165" s="658" t="s">
        <v>269</v>
      </c>
      <c r="E165" s="658" t="s">
        <v>128</v>
      </c>
      <c r="F165" s="658" t="s">
        <v>132</v>
      </c>
      <c r="G165" s="658" t="s">
        <v>1004</v>
      </c>
      <c r="H165" s="85" t="s">
        <v>6</v>
      </c>
      <c r="I165" s="121">
        <v>8</v>
      </c>
      <c r="J165" s="121">
        <f>VLOOKUP(A165,CENIK!$A$2:$F$191,6,FALSE)</f>
        <v>0</v>
      </c>
      <c r="K165" s="121">
        <f t="shared" si="4"/>
        <v>0</v>
      </c>
    </row>
    <row r="166" spans="1:11" ht="45" x14ac:dyDescent="0.25">
      <c r="A166" s="139">
        <v>6255</v>
      </c>
      <c r="B166" s="139">
        <v>17</v>
      </c>
      <c r="C166" s="102" t="s">
        <v>4881</v>
      </c>
      <c r="D166" s="658" t="s">
        <v>269</v>
      </c>
      <c r="E166" s="658" t="s">
        <v>128</v>
      </c>
      <c r="F166" s="658" t="s">
        <v>132</v>
      </c>
      <c r="G166" s="658" t="s">
        <v>135</v>
      </c>
      <c r="H166" s="85" t="s">
        <v>6</v>
      </c>
      <c r="I166" s="121">
        <v>1</v>
      </c>
      <c r="J166" s="121">
        <f>VLOOKUP(A166,CENIK!$A$2:$F$191,6,FALSE)</f>
        <v>0</v>
      </c>
      <c r="K166" s="121">
        <f t="shared" si="4"/>
        <v>0</v>
      </c>
    </row>
    <row r="167" spans="1:11" ht="30" x14ac:dyDescent="0.25">
      <c r="A167" s="139">
        <v>6257</v>
      </c>
      <c r="B167" s="139">
        <v>17</v>
      </c>
      <c r="C167" s="102" t="s">
        <v>4882</v>
      </c>
      <c r="D167" s="658" t="s">
        <v>269</v>
      </c>
      <c r="E167" s="658" t="s">
        <v>128</v>
      </c>
      <c r="F167" s="658" t="s">
        <v>132</v>
      </c>
      <c r="G167" s="658" t="s">
        <v>136</v>
      </c>
      <c r="H167" s="85" t="s">
        <v>6</v>
      </c>
      <c r="I167" s="121">
        <v>1</v>
      </c>
      <c r="J167" s="121">
        <f>VLOOKUP(A167,CENIK!$A$2:$F$191,6,FALSE)</f>
        <v>0</v>
      </c>
      <c r="K167" s="121">
        <f t="shared" si="4"/>
        <v>0</v>
      </c>
    </row>
    <row r="168" spans="1:11" ht="30" x14ac:dyDescent="0.25">
      <c r="A168" s="139">
        <v>6258</v>
      </c>
      <c r="B168" s="139">
        <v>17</v>
      </c>
      <c r="C168" s="102" t="s">
        <v>4883</v>
      </c>
      <c r="D168" s="658" t="s">
        <v>269</v>
      </c>
      <c r="E168" s="658" t="s">
        <v>128</v>
      </c>
      <c r="F168" s="658" t="s">
        <v>132</v>
      </c>
      <c r="G168" s="658" t="s">
        <v>137</v>
      </c>
      <c r="H168" s="85" t="s">
        <v>6</v>
      </c>
      <c r="I168" s="121">
        <v>1</v>
      </c>
      <c r="J168" s="121">
        <f>VLOOKUP(A168,CENIK!$A$2:$F$191,6,FALSE)</f>
        <v>0</v>
      </c>
      <c r="K168" s="121">
        <f t="shared" si="4"/>
        <v>0</v>
      </c>
    </row>
    <row r="169" spans="1:11" ht="345" x14ac:dyDescent="0.25">
      <c r="A169" s="139">
        <v>6301</v>
      </c>
      <c r="B169" s="139">
        <v>17</v>
      </c>
      <c r="C169" s="102" t="s">
        <v>4884</v>
      </c>
      <c r="D169" s="658" t="s">
        <v>269</v>
      </c>
      <c r="E169" s="658" t="s">
        <v>128</v>
      </c>
      <c r="F169" s="658" t="s">
        <v>140</v>
      </c>
      <c r="G169" s="658" t="s">
        <v>1005</v>
      </c>
      <c r="H169" s="85" t="s">
        <v>6</v>
      </c>
      <c r="I169" s="121">
        <v>3</v>
      </c>
      <c r="J169" s="121">
        <f>VLOOKUP(A169,CENIK!$A$2:$F$191,6,FALSE)</f>
        <v>0</v>
      </c>
      <c r="K169" s="121">
        <f t="shared" si="4"/>
        <v>0</v>
      </c>
    </row>
    <row r="170" spans="1:11" ht="120" x14ac:dyDescent="0.25">
      <c r="A170" s="139">
        <v>6304</v>
      </c>
      <c r="B170" s="139">
        <v>17</v>
      </c>
      <c r="C170" s="102" t="s">
        <v>4885</v>
      </c>
      <c r="D170" s="658" t="s">
        <v>269</v>
      </c>
      <c r="E170" s="658" t="s">
        <v>128</v>
      </c>
      <c r="F170" s="658" t="s">
        <v>140</v>
      </c>
      <c r="G170" s="658" t="s">
        <v>142</v>
      </c>
      <c r="H170" s="85" t="s">
        <v>6</v>
      </c>
      <c r="I170" s="121">
        <v>3</v>
      </c>
      <c r="J170" s="121">
        <f>VLOOKUP(A170,CENIK!$A$2:$F$191,6,FALSE)</f>
        <v>0</v>
      </c>
      <c r="K170" s="121">
        <f t="shared" si="4"/>
        <v>0</v>
      </c>
    </row>
    <row r="171" spans="1:11" ht="30" x14ac:dyDescent="0.25">
      <c r="A171" s="139">
        <v>6401</v>
      </c>
      <c r="B171" s="139">
        <v>17</v>
      </c>
      <c r="C171" s="102" t="s">
        <v>4886</v>
      </c>
      <c r="D171" s="658" t="s">
        <v>269</v>
      </c>
      <c r="E171" s="658" t="s">
        <v>128</v>
      </c>
      <c r="F171" s="658" t="s">
        <v>144</v>
      </c>
      <c r="G171" s="658" t="s">
        <v>145</v>
      </c>
      <c r="H171" s="85" t="s">
        <v>10</v>
      </c>
      <c r="I171" s="121">
        <v>152</v>
      </c>
      <c r="J171" s="121">
        <f>VLOOKUP(A171,CENIK!$A$2:$F$191,6,FALSE)</f>
        <v>0</v>
      </c>
      <c r="K171" s="121">
        <f t="shared" si="4"/>
        <v>0</v>
      </c>
    </row>
    <row r="172" spans="1:11" ht="30" x14ac:dyDescent="0.25">
      <c r="A172" s="139">
        <v>6402</v>
      </c>
      <c r="B172" s="139">
        <v>17</v>
      </c>
      <c r="C172" s="102" t="s">
        <v>4887</v>
      </c>
      <c r="D172" s="658" t="s">
        <v>269</v>
      </c>
      <c r="E172" s="658" t="s">
        <v>128</v>
      </c>
      <c r="F172" s="658" t="s">
        <v>144</v>
      </c>
      <c r="G172" s="658" t="s">
        <v>340</v>
      </c>
      <c r="H172" s="85" t="s">
        <v>10</v>
      </c>
      <c r="I172" s="121">
        <v>152</v>
      </c>
      <c r="J172" s="121">
        <f>VLOOKUP(A172,CENIK!$A$2:$F$191,6,FALSE)</f>
        <v>0</v>
      </c>
      <c r="K172" s="121">
        <f t="shared" si="4"/>
        <v>0</v>
      </c>
    </row>
    <row r="173" spans="1:11" ht="60" x14ac:dyDescent="0.25">
      <c r="A173" s="139">
        <v>6405</v>
      </c>
      <c r="B173" s="139">
        <v>17</v>
      </c>
      <c r="C173" s="102" t="s">
        <v>4888</v>
      </c>
      <c r="D173" s="658" t="s">
        <v>269</v>
      </c>
      <c r="E173" s="658" t="s">
        <v>128</v>
      </c>
      <c r="F173" s="658" t="s">
        <v>144</v>
      </c>
      <c r="G173" s="658" t="s">
        <v>146</v>
      </c>
      <c r="H173" s="85" t="s">
        <v>10</v>
      </c>
      <c r="I173" s="121">
        <v>152</v>
      </c>
      <c r="J173" s="121">
        <f>VLOOKUP(A173,CENIK!$A$2:$F$191,6,FALSE)</f>
        <v>0</v>
      </c>
      <c r="K173" s="121">
        <f t="shared" si="4"/>
        <v>0</v>
      </c>
    </row>
    <row r="174" spans="1:11" ht="30" x14ac:dyDescent="0.25">
      <c r="A174" s="139">
        <v>6501</v>
      </c>
      <c r="B174" s="139">
        <v>17</v>
      </c>
      <c r="C174" s="102" t="s">
        <v>4889</v>
      </c>
      <c r="D174" s="658" t="s">
        <v>269</v>
      </c>
      <c r="E174" s="658" t="s">
        <v>128</v>
      </c>
      <c r="F174" s="658" t="s">
        <v>147</v>
      </c>
      <c r="G174" s="658" t="s">
        <v>1007</v>
      </c>
      <c r="H174" s="85" t="s">
        <v>6</v>
      </c>
      <c r="I174" s="121">
        <v>1</v>
      </c>
      <c r="J174" s="121">
        <f>VLOOKUP(A174,CENIK!$A$2:$F$191,6,FALSE)</f>
        <v>0</v>
      </c>
      <c r="K174" s="121">
        <f t="shared" si="4"/>
        <v>0</v>
      </c>
    </row>
    <row r="175" spans="1:11" ht="45" x14ac:dyDescent="0.25">
      <c r="A175" s="139">
        <v>6503</v>
      </c>
      <c r="B175" s="139">
        <v>17</v>
      </c>
      <c r="C175" s="102" t="s">
        <v>4890</v>
      </c>
      <c r="D175" s="658" t="s">
        <v>269</v>
      </c>
      <c r="E175" s="658" t="s">
        <v>128</v>
      </c>
      <c r="F175" s="658" t="s">
        <v>147</v>
      </c>
      <c r="G175" s="658" t="s">
        <v>1009</v>
      </c>
      <c r="H175" s="85" t="s">
        <v>6</v>
      </c>
      <c r="I175" s="121">
        <v>3</v>
      </c>
      <c r="J175" s="121">
        <f>VLOOKUP(A175,CENIK!$A$2:$F$191,6,FALSE)</f>
        <v>0</v>
      </c>
      <c r="K175" s="121">
        <f t="shared" si="4"/>
        <v>0</v>
      </c>
    </row>
    <row r="176" spans="1:11" ht="45" x14ac:dyDescent="0.25">
      <c r="A176" s="139">
        <v>6504</v>
      </c>
      <c r="B176" s="139">
        <v>17</v>
      </c>
      <c r="C176" s="102" t="s">
        <v>4891</v>
      </c>
      <c r="D176" s="658" t="s">
        <v>269</v>
      </c>
      <c r="E176" s="658" t="s">
        <v>128</v>
      </c>
      <c r="F176" s="658" t="s">
        <v>147</v>
      </c>
      <c r="G176" s="658" t="s">
        <v>1010</v>
      </c>
      <c r="H176" s="85" t="s">
        <v>6</v>
      </c>
      <c r="I176" s="121">
        <v>1</v>
      </c>
      <c r="J176" s="121">
        <f>VLOOKUP(A176,CENIK!$A$2:$F$191,6,FALSE)</f>
        <v>0</v>
      </c>
      <c r="K176" s="121">
        <f t="shared" si="4"/>
        <v>0</v>
      </c>
    </row>
    <row r="177" spans="1:11" ht="45" x14ac:dyDescent="0.25">
      <c r="A177" s="139">
        <v>6505</v>
      </c>
      <c r="B177" s="139">
        <v>17</v>
      </c>
      <c r="C177" s="102" t="s">
        <v>4892</v>
      </c>
      <c r="D177" s="658" t="s">
        <v>269</v>
      </c>
      <c r="E177" s="658" t="s">
        <v>128</v>
      </c>
      <c r="F177" s="658" t="s">
        <v>147</v>
      </c>
      <c r="G177" s="658" t="s">
        <v>1011</v>
      </c>
      <c r="H177" s="85" t="s">
        <v>6</v>
      </c>
      <c r="I177" s="121">
        <v>3</v>
      </c>
      <c r="J177" s="121">
        <f>VLOOKUP(A177,CENIK!$A$2:$F$191,6,FALSE)</f>
        <v>0</v>
      </c>
      <c r="K177" s="121">
        <f t="shared" si="4"/>
        <v>0</v>
      </c>
    </row>
    <row r="178" spans="1:11" ht="30" x14ac:dyDescent="0.25">
      <c r="A178" s="139">
        <v>6507</v>
      </c>
      <c r="B178" s="139">
        <v>17</v>
      </c>
      <c r="C178" s="102" t="s">
        <v>4893</v>
      </c>
      <c r="D178" s="658" t="s">
        <v>269</v>
      </c>
      <c r="E178" s="658" t="s">
        <v>128</v>
      </c>
      <c r="F178" s="658" t="s">
        <v>147</v>
      </c>
      <c r="G178" s="658" t="s">
        <v>1013</v>
      </c>
      <c r="H178" s="85" t="s">
        <v>6</v>
      </c>
      <c r="I178" s="121">
        <v>1</v>
      </c>
      <c r="J178" s="121">
        <f>VLOOKUP(A178,CENIK!$A$2:$F$191,6,FALSE)</f>
        <v>0</v>
      </c>
      <c r="K178" s="121">
        <f t="shared" si="4"/>
        <v>0</v>
      </c>
    </row>
    <row r="179" spans="1:11" ht="60" x14ac:dyDescent="0.25">
      <c r="A179" s="139">
        <v>1201</v>
      </c>
      <c r="B179" s="139">
        <v>316</v>
      </c>
      <c r="C179" s="102" t="s">
        <v>4894</v>
      </c>
      <c r="D179" s="658" t="s">
        <v>270</v>
      </c>
      <c r="E179" s="658" t="s">
        <v>7</v>
      </c>
      <c r="F179" s="658" t="s">
        <v>8</v>
      </c>
      <c r="G179" s="658" t="s">
        <v>9</v>
      </c>
      <c r="H179" s="85" t="s">
        <v>10</v>
      </c>
      <c r="I179" s="121">
        <v>52</v>
      </c>
      <c r="J179" s="121">
        <f>VLOOKUP(A179,CENIK!$A$2:$F$191,6,FALSE)</f>
        <v>0</v>
      </c>
      <c r="K179" s="121">
        <f t="shared" si="4"/>
        <v>0</v>
      </c>
    </row>
    <row r="180" spans="1:11" ht="45" x14ac:dyDescent="0.25">
      <c r="A180" s="139">
        <v>1202</v>
      </c>
      <c r="B180" s="139">
        <v>316</v>
      </c>
      <c r="C180" s="102" t="s">
        <v>4895</v>
      </c>
      <c r="D180" s="658" t="s">
        <v>270</v>
      </c>
      <c r="E180" s="658" t="s">
        <v>7</v>
      </c>
      <c r="F180" s="658" t="s">
        <v>8</v>
      </c>
      <c r="G180" s="658" t="s">
        <v>11</v>
      </c>
      <c r="H180" s="85" t="s">
        <v>12</v>
      </c>
      <c r="I180" s="121">
        <v>4</v>
      </c>
      <c r="J180" s="121">
        <f>VLOOKUP(A180,CENIK!$A$2:$F$191,6,FALSE)</f>
        <v>0</v>
      </c>
      <c r="K180" s="121">
        <f t="shared" si="4"/>
        <v>0</v>
      </c>
    </row>
    <row r="181" spans="1:11" ht="60" x14ac:dyDescent="0.25">
      <c r="A181" s="139">
        <v>1203</v>
      </c>
      <c r="B181" s="139">
        <v>316</v>
      </c>
      <c r="C181" s="102" t="s">
        <v>4896</v>
      </c>
      <c r="D181" s="658" t="s">
        <v>270</v>
      </c>
      <c r="E181" s="658" t="s">
        <v>7</v>
      </c>
      <c r="F181" s="658" t="s">
        <v>8</v>
      </c>
      <c r="G181" s="658" t="s">
        <v>941</v>
      </c>
      <c r="H181" s="85" t="s">
        <v>10</v>
      </c>
      <c r="I181" s="121">
        <v>52</v>
      </c>
      <c r="J181" s="121">
        <f>VLOOKUP(A181,CENIK!$A$2:$F$191,6,FALSE)</f>
        <v>0</v>
      </c>
      <c r="K181" s="121">
        <f t="shared" si="4"/>
        <v>0</v>
      </c>
    </row>
    <row r="182" spans="1:11" ht="45" x14ac:dyDescent="0.25">
      <c r="A182" s="139">
        <v>1301</v>
      </c>
      <c r="B182" s="139">
        <v>316</v>
      </c>
      <c r="C182" s="102" t="s">
        <v>4897</v>
      </c>
      <c r="D182" s="658" t="s">
        <v>270</v>
      </c>
      <c r="E182" s="658" t="s">
        <v>7</v>
      </c>
      <c r="F182" s="658" t="s">
        <v>16</v>
      </c>
      <c r="G182" s="658" t="s">
        <v>17</v>
      </c>
      <c r="H182" s="85" t="s">
        <v>10</v>
      </c>
      <c r="I182" s="121">
        <v>57.2</v>
      </c>
      <c r="J182" s="121">
        <f>VLOOKUP(A182,CENIK!$A$2:$F$191,6,FALSE)</f>
        <v>0</v>
      </c>
      <c r="K182" s="121">
        <f t="shared" si="4"/>
        <v>0</v>
      </c>
    </row>
    <row r="183" spans="1:11" ht="135" x14ac:dyDescent="0.25">
      <c r="A183" s="139">
        <v>1303</v>
      </c>
      <c r="B183" s="139">
        <v>316</v>
      </c>
      <c r="C183" s="102" t="s">
        <v>4898</v>
      </c>
      <c r="D183" s="658" t="s">
        <v>270</v>
      </c>
      <c r="E183" s="658" t="s">
        <v>7</v>
      </c>
      <c r="F183" s="658" t="s">
        <v>16</v>
      </c>
      <c r="G183" s="658" t="s">
        <v>18</v>
      </c>
      <c r="H183" s="85" t="s">
        <v>10</v>
      </c>
      <c r="I183" s="121">
        <v>52</v>
      </c>
      <c r="J183" s="121">
        <f>VLOOKUP(A183,CENIK!$A$2:$F$191,6,FALSE)</f>
        <v>0</v>
      </c>
      <c r="K183" s="121">
        <f t="shared" si="4"/>
        <v>0</v>
      </c>
    </row>
    <row r="184" spans="1:11" ht="60" x14ac:dyDescent="0.25">
      <c r="A184" s="139">
        <v>1307</v>
      </c>
      <c r="B184" s="139">
        <v>316</v>
      </c>
      <c r="C184" s="102" t="s">
        <v>4899</v>
      </c>
      <c r="D184" s="658" t="s">
        <v>270</v>
      </c>
      <c r="E184" s="658" t="s">
        <v>7</v>
      </c>
      <c r="F184" s="658" t="s">
        <v>16</v>
      </c>
      <c r="G184" s="658" t="s">
        <v>19</v>
      </c>
      <c r="H184" s="85" t="s">
        <v>6</v>
      </c>
      <c r="I184" s="121">
        <v>1</v>
      </c>
      <c r="J184" s="121">
        <f>VLOOKUP(A184,CENIK!$A$2:$F$191,6,FALSE)</f>
        <v>0</v>
      </c>
      <c r="K184" s="121">
        <f t="shared" si="4"/>
        <v>0</v>
      </c>
    </row>
    <row r="185" spans="1:11" ht="60" x14ac:dyDescent="0.25">
      <c r="A185" s="139">
        <v>1308</v>
      </c>
      <c r="B185" s="139">
        <v>316</v>
      </c>
      <c r="C185" s="102" t="s">
        <v>4900</v>
      </c>
      <c r="D185" s="658" t="s">
        <v>270</v>
      </c>
      <c r="E185" s="658" t="s">
        <v>7</v>
      </c>
      <c r="F185" s="658" t="s">
        <v>16</v>
      </c>
      <c r="G185" s="658" t="s">
        <v>20</v>
      </c>
      <c r="H185" s="85" t="s">
        <v>6</v>
      </c>
      <c r="I185" s="121">
        <v>1</v>
      </c>
      <c r="J185" s="121">
        <f>VLOOKUP(A185,CENIK!$A$2:$F$191,6,FALSE)</f>
        <v>0</v>
      </c>
      <c r="K185" s="121">
        <f t="shared" si="4"/>
        <v>0</v>
      </c>
    </row>
    <row r="186" spans="1:11" ht="60" x14ac:dyDescent="0.25">
      <c r="A186" s="139">
        <v>1310</v>
      </c>
      <c r="B186" s="139">
        <v>316</v>
      </c>
      <c r="C186" s="102" t="s">
        <v>4901</v>
      </c>
      <c r="D186" s="658" t="s">
        <v>270</v>
      </c>
      <c r="E186" s="658" t="s">
        <v>7</v>
      </c>
      <c r="F186" s="658" t="s">
        <v>16</v>
      </c>
      <c r="G186" s="658" t="s">
        <v>23</v>
      </c>
      <c r="H186" s="85" t="s">
        <v>24</v>
      </c>
      <c r="I186" s="121">
        <v>90.36</v>
      </c>
      <c r="J186" s="121">
        <f>VLOOKUP(A186,CENIK!$A$2:$F$191,6,FALSE)</f>
        <v>0</v>
      </c>
      <c r="K186" s="121">
        <f t="shared" si="4"/>
        <v>0</v>
      </c>
    </row>
    <row r="187" spans="1:11" ht="30" x14ac:dyDescent="0.25">
      <c r="A187" s="139">
        <v>1401</v>
      </c>
      <c r="B187" s="139">
        <v>316</v>
      </c>
      <c r="C187" s="102" t="s">
        <v>4902</v>
      </c>
      <c r="D187" s="658" t="s">
        <v>270</v>
      </c>
      <c r="E187" s="658" t="s">
        <v>7</v>
      </c>
      <c r="F187" s="658" t="s">
        <v>27</v>
      </c>
      <c r="G187" s="658" t="s">
        <v>955</v>
      </c>
      <c r="H187" s="85" t="s">
        <v>22</v>
      </c>
      <c r="I187" s="121">
        <v>2</v>
      </c>
      <c r="J187" s="121">
        <f>VLOOKUP(A187,CENIK!$A$2:$F$191,6,FALSE)</f>
        <v>0</v>
      </c>
      <c r="K187" s="121">
        <f t="shared" si="4"/>
        <v>0</v>
      </c>
    </row>
    <row r="188" spans="1:11" ht="30" x14ac:dyDescent="0.25">
      <c r="A188" s="139">
        <v>1402</v>
      </c>
      <c r="B188" s="139">
        <v>316</v>
      </c>
      <c r="C188" s="102" t="s">
        <v>4903</v>
      </c>
      <c r="D188" s="658" t="s">
        <v>270</v>
      </c>
      <c r="E188" s="658" t="s">
        <v>7</v>
      </c>
      <c r="F188" s="658" t="s">
        <v>27</v>
      </c>
      <c r="G188" s="658" t="s">
        <v>956</v>
      </c>
      <c r="H188" s="85" t="s">
        <v>22</v>
      </c>
      <c r="I188" s="121">
        <v>2</v>
      </c>
      <c r="J188" s="121">
        <f>VLOOKUP(A188,CENIK!$A$2:$F$191,6,FALSE)</f>
        <v>0</v>
      </c>
      <c r="K188" s="121">
        <f t="shared" si="4"/>
        <v>0</v>
      </c>
    </row>
    <row r="189" spans="1:11" ht="30" x14ac:dyDescent="0.25">
      <c r="A189" s="139">
        <v>1403</v>
      </c>
      <c r="B189" s="139">
        <v>316</v>
      </c>
      <c r="C189" s="102" t="s">
        <v>4904</v>
      </c>
      <c r="D189" s="658" t="s">
        <v>270</v>
      </c>
      <c r="E189" s="658" t="s">
        <v>7</v>
      </c>
      <c r="F189" s="658" t="s">
        <v>27</v>
      </c>
      <c r="G189" s="658" t="s">
        <v>957</v>
      </c>
      <c r="H189" s="85" t="s">
        <v>22</v>
      </c>
      <c r="I189" s="121">
        <v>1</v>
      </c>
      <c r="J189" s="121">
        <f>VLOOKUP(A189,CENIK!$A$2:$F$191,6,FALSE)</f>
        <v>0</v>
      </c>
      <c r="K189" s="121">
        <f t="shared" si="4"/>
        <v>0</v>
      </c>
    </row>
    <row r="190" spans="1:11" ht="45" x14ac:dyDescent="0.25">
      <c r="A190" s="139">
        <v>12309</v>
      </c>
      <c r="B190" s="139">
        <v>316</v>
      </c>
      <c r="C190" s="102" t="s">
        <v>4905</v>
      </c>
      <c r="D190" s="658" t="s">
        <v>270</v>
      </c>
      <c r="E190" s="658" t="s">
        <v>30</v>
      </c>
      <c r="F190" s="658" t="s">
        <v>31</v>
      </c>
      <c r="G190" s="658" t="s">
        <v>34</v>
      </c>
      <c r="H190" s="85" t="s">
        <v>33</v>
      </c>
      <c r="I190" s="121">
        <v>165</v>
      </c>
      <c r="J190" s="121">
        <f>VLOOKUP(A190,CENIK!$A$2:$F$191,6,FALSE)</f>
        <v>0</v>
      </c>
      <c r="K190" s="121">
        <f t="shared" si="4"/>
        <v>0</v>
      </c>
    </row>
    <row r="191" spans="1:11" ht="60" x14ac:dyDescent="0.25">
      <c r="A191" s="139">
        <v>12324</v>
      </c>
      <c r="B191" s="139">
        <v>316</v>
      </c>
      <c r="C191" s="102" t="s">
        <v>4906</v>
      </c>
      <c r="D191" s="658" t="s">
        <v>270</v>
      </c>
      <c r="E191" s="658" t="s">
        <v>30</v>
      </c>
      <c r="F191" s="658" t="s">
        <v>31</v>
      </c>
      <c r="G191" s="658" t="s">
        <v>961</v>
      </c>
      <c r="H191" s="85" t="s">
        <v>33</v>
      </c>
      <c r="I191" s="121">
        <v>6</v>
      </c>
      <c r="J191" s="121">
        <f>VLOOKUP(A191,CENIK!$A$2:$F$191,6,FALSE)</f>
        <v>0</v>
      </c>
      <c r="K191" s="121">
        <f t="shared" si="4"/>
        <v>0</v>
      </c>
    </row>
    <row r="192" spans="1:11" ht="30" x14ac:dyDescent="0.25">
      <c r="A192" s="139">
        <v>12328</v>
      </c>
      <c r="B192" s="139">
        <v>316</v>
      </c>
      <c r="C192" s="102" t="s">
        <v>4907</v>
      </c>
      <c r="D192" s="658" t="s">
        <v>270</v>
      </c>
      <c r="E192" s="658" t="s">
        <v>30</v>
      </c>
      <c r="F192" s="658" t="s">
        <v>31</v>
      </c>
      <c r="G192" s="658" t="s">
        <v>37</v>
      </c>
      <c r="H192" s="85" t="s">
        <v>10</v>
      </c>
      <c r="I192" s="121">
        <v>116</v>
      </c>
      <c r="J192" s="121">
        <f>VLOOKUP(A192,CENIK!$A$2:$F$191,6,FALSE)</f>
        <v>0</v>
      </c>
      <c r="K192" s="121">
        <f t="shared" si="4"/>
        <v>0</v>
      </c>
    </row>
    <row r="193" spans="1:11" ht="45" x14ac:dyDescent="0.25">
      <c r="A193" s="139">
        <v>12438</v>
      </c>
      <c r="B193" s="139">
        <v>316</v>
      </c>
      <c r="C193" s="102" t="s">
        <v>4908</v>
      </c>
      <c r="D193" s="658" t="s">
        <v>270</v>
      </c>
      <c r="E193" s="658" t="s">
        <v>30</v>
      </c>
      <c r="F193" s="658" t="s">
        <v>31</v>
      </c>
      <c r="G193" s="658" t="s">
        <v>41</v>
      </c>
      <c r="H193" s="85" t="s">
        <v>24</v>
      </c>
      <c r="I193" s="121">
        <v>2.6</v>
      </c>
      <c r="J193" s="121">
        <f>VLOOKUP(A193,CENIK!$A$2:$F$191,6,FALSE)</f>
        <v>0</v>
      </c>
      <c r="K193" s="121">
        <f t="shared" si="4"/>
        <v>0</v>
      </c>
    </row>
    <row r="194" spans="1:11" ht="60" x14ac:dyDescent="0.25">
      <c r="A194" s="139">
        <v>21106</v>
      </c>
      <c r="B194" s="139">
        <v>316</v>
      </c>
      <c r="C194" s="102" t="s">
        <v>4909</v>
      </c>
      <c r="D194" s="658" t="s">
        <v>270</v>
      </c>
      <c r="E194" s="658" t="s">
        <v>30</v>
      </c>
      <c r="F194" s="658" t="s">
        <v>31</v>
      </c>
      <c r="G194" s="658" t="s">
        <v>965</v>
      </c>
      <c r="H194" s="85" t="s">
        <v>24</v>
      </c>
      <c r="I194" s="121">
        <v>42.6</v>
      </c>
      <c r="J194" s="121">
        <f>VLOOKUP(A194,CENIK!$A$2:$F$191,6,FALSE)</f>
        <v>0</v>
      </c>
      <c r="K194" s="121">
        <f t="shared" si="4"/>
        <v>0</v>
      </c>
    </row>
    <row r="195" spans="1:11" ht="30" x14ac:dyDescent="0.25">
      <c r="A195" s="139">
        <v>22103</v>
      </c>
      <c r="B195" s="139">
        <v>316</v>
      </c>
      <c r="C195" s="102" t="s">
        <v>4910</v>
      </c>
      <c r="D195" s="658" t="s">
        <v>270</v>
      </c>
      <c r="E195" s="658" t="s">
        <v>30</v>
      </c>
      <c r="F195" s="658" t="s">
        <v>43</v>
      </c>
      <c r="G195" s="658" t="s">
        <v>48</v>
      </c>
      <c r="H195" s="85" t="s">
        <v>33</v>
      </c>
      <c r="I195" s="121">
        <v>165</v>
      </c>
      <c r="J195" s="121">
        <f>VLOOKUP(A195,CENIK!$A$2:$F$191,6,FALSE)</f>
        <v>0</v>
      </c>
      <c r="K195" s="121">
        <f t="shared" si="4"/>
        <v>0</v>
      </c>
    </row>
    <row r="196" spans="1:11" ht="75" x14ac:dyDescent="0.25">
      <c r="A196" s="139">
        <v>31302</v>
      </c>
      <c r="B196" s="139">
        <v>316</v>
      </c>
      <c r="C196" s="102" t="s">
        <v>4911</v>
      </c>
      <c r="D196" s="658" t="s">
        <v>270</v>
      </c>
      <c r="E196" s="658" t="s">
        <v>30</v>
      </c>
      <c r="F196" s="658" t="s">
        <v>43</v>
      </c>
      <c r="G196" s="658" t="s">
        <v>971</v>
      </c>
      <c r="H196" s="85" t="s">
        <v>24</v>
      </c>
      <c r="I196" s="121">
        <v>42.9</v>
      </c>
      <c r="J196" s="121">
        <f>VLOOKUP(A196,CENIK!$A$2:$F$191,6,FALSE)</f>
        <v>0</v>
      </c>
      <c r="K196" s="121">
        <f t="shared" si="4"/>
        <v>0</v>
      </c>
    </row>
    <row r="197" spans="1:11" ht="30" x14ac:dyDescent="0.25">
      <c r="A197" s="139">
        <v>31602</v>
      </c>
      <c r="B197" s="139">
        <v>316</v>
      </c>
      <c r="C197" s="102" t="s">
        <v>4912</v>
      </c>
      <c r="D197" s="658" t="s">
        <v>270</v>
      </c>
      <c r="E197" s="658" t="s">
        <v>30</v>
      </c>
      <c r="F197" s="658" t="s">
        <v>43</v>
      </c>
      <c r="G197" s="658" t="s">
        <v>973</v>
      </c>
      <c r="H197" s="85" t="s">
        <v>33</v>
      </c>
      <c r="I197" s="121">
        <v>165</v>
      </c>
      <c r="J197" s="121">
        <f>VLOOKUP(A197,CENIK!$A$2:$F$191,6,FALSE)</f>
        <v>0</v>
      </c>
      <c r="K197" s="121">
        <f t="shared" si="4"/>
        <v>0</v>
      </c>
    </row>
    <row r="198" spans="1:11" ht="45" x14ac:dyDescent="0.25">
      <c r="A198" s="139">
        <v>32311</v>
      </c>
      <c r="B198" s="139">
        <v>316</v>
      </c>
      <c r="C198" s="102" t="s">
        <v>4913</v>
      </c>
      <c r="D198" s="658" t="s">
        <v>270</v>
      </c>
      <c r="E198" s="658" t="s">
        <v>30</v>
      </c>
      <c r="F198" s="658" t="s">
        <v>43</v>
      </c>
      <c r="G198" s="658" t="s">
        <v>975</v>
      </c>
      <c r="H198" s="85" t="s">
        <v>33</v>
      </c>
      <c r="I198" s="121">
        <v>165</v>
      </c>
      <c r="J198" s="121">
        <f>VLOOKUP(A198,CENIK!$A$2:$F$191,6,FALSE)</f>
        <v>0</v>
      </c>
      <c r="K198" s="121">
        <f t="shared" si="4"/>
        <v>0</v>
      </c>
    </row>
    <row r="199" spans="1:11" ht="60" x14ac:dyDescent="0.25">
      <c r="A199" s="139">
        <v>4101</v>
      </c>
      <c r="B199" s="139">
        <v>316</v>
      </c>
      <c r="C199" s="102" t="s">
        <v>4914</v>
      </c>
      <c r="D199" s="658" t="s">
        <v>270</v>
      </c>
      <c r="E199" s="658" t="s">
        <v>85</v>
      </c>
      <c r="F199" s="658" t="s">
        <v>86</v>
      </c>
      <c r="G199" s="658" t="s">
        <v>459</v>
      </c>
      <c r="H199" s="85" t="s">
        <v>33</v>
      </c>
      <c r="I199" s="121">
        <v>60</v>
      </c>
      <c r="J199" s="121">
        <f>VLOOKUP(A199,CENIK!$A$2:$F$191,6,FALSE)</f>
        <v>0</v>
      </c>
      <c r="K199" s="121">
        <f t="shared" si="4"/>
        <v>0</v>
      </c>
    </row>
    <row r="200" spans="1:11" ht="60" x14ac:dyDescent="0.25">
      <c r="A200" s="139">
        <v>4109</v>
      </c>
      <c r="B200" s="139">
        <v>316</v>
      </c>
      <c r="C200" s="102" t="s">
        <v>4915</v>
      </c>
      <c r="D200" s="658" t="s">
        <v>270</v>
      </c>
      <c r="E200" s="658" t="s">
        <v>85</v>
      </c>
      <c r="F200" s="658" t="s">
        <v>86</v>
      </c>
      <c r="G200" s="658" t="s">
        <v>984</v>
      </c>
      <c r="H200" s="85" t="s">
        <v>24</v>
      </c>
      <c r="I200" s="121">
        <v>66.53</v>
      </c>
      <c r="J200" s="121">
        <f>VLOOKUP(A200,CENIK!$A$2:$F$191,6,FALSE)</f>
        <v>0</v>
      </c>
      <c r="K200" s="121">
        <f t="shared" si="4"/>
        <v>0</v>
      </c>
    </row>
    <row r="201" spans="1:11" ht="60" x14ac:dyDescent="0.25">
      <c r="A201" s="139">
        <v>4110</v>
      </c>
      <c r="B201" s="139">
        <v>316</v>
      </c>
      <c r="C201" s="102" t="s">
        <v>4916</v>
      </c>
      <c r="D201" s="658" t="s">
        <v>270</v>
      </c>
      <c r="E201" s="658" t="s">
        <v>85</v>
      </c>
      <c r="F201" s="658" t="s">
        <v>86</v>
      </c>
      <c r="G201" s="658" t="s">
        <v>90</v>
      </c>
      <c r="H201" s="85" t="s">
        <v>24</v>
      </c>
      <c r="I201" s="121">
        <v>15.87</v>
      </c>
      <c r="J201" s="121">
        <f>VLOOKUP(A201,CENIK!$A$2:$F$191,6,FALSE)</f>
        <v>0</v>
      </c>
      <c r="K201" s="121">
        <f t="shared" si="4"/>
        <v>0</v>
      </c>
    </row>
    <row r="202" spans="1:11" ht="60" x14ac:dyDescent="0.25">
      <c r="A202" s="139">
        <v>4111</v>
      </c>
      <c r="B202" s="139">
        <v>316</v>
      </c>
      <c r="C202" s="102" t="s">
        <v>4917</v>
      </c>
      <c r="D202" s="658" t="s">
        <v>270</v>
      </c>
      <c r="E202" s="658" t="s">
        <v>85</v>
      </c>
      <c r="F202" s="658" t="s">
        <v>86</v>
      </c>
      <c r="G202" s="658" t="s">
        <v>985</v>
      </c>
      <c r="H202" s="85" t="s">
        <v>24</v>
      </c>
      <c r="I202" s="121">
        <v>0.28000000000000003</v>
      </c>
      <c r="J202" s="121">
        <f>VLOOKUP(A202,CENIK!$A$2:$F$191,6,FALSE)</f>
        <v>0</v>
      </c>
      <c r="K202" s="121">
        <f t="shared" si="4"/>
        <v>0</v>
      </c>
    </row>
    <row r="203" spans="1:11" ht="45" x14ac:dyDescent="0.25">
      <c r="A203" s="139">
        <v>4121</v>
      </c>
      <c r="B203" s="139">
        <v>316</v>
      </c>
      <c r="C203" s="102" t="s">
        <v>4918</v>
      </c>
      <c r="D203" s="658" t="s">
        <v>270</v>
      </c>
      <c r="E203" s="658" t="s">
        <v>85</v>
      </c>
      <c r="F203" s="658" t="s">
        <v>86</v>
      </c>
      <c r="G203" s="658" t="s">
        <v>986</v>
      </c>
      <c r="H203" s="85" t="s">
        <v>24</v>
      </c>
      <c r="I203" s="121">
        <v>1.4</v>
      </c>
      <c r="J203" s="121">
        <f>VLOOKUP(A203,CENIK!$A$2:$F$191,6,FALSE)</f>
        <v>0</v>
      </c>
      <c r="K203" s="121">
        <f t="shared" si="4"/>
        <v>0</v>
      </c>
    </row>
    <row r="204" spans="1:11" ht="45" x14ac:dyDescent="0.25">
      <c r="A204" s="139">
        <v>4122</v>
      </c>
      <c r="B204" s="139">
        <v>316</v>
      </c>
      <c r="C204" s="102" t="s">
        <v>4919</v>
      </c>
      <c r="D204" s="658" t="s">
        <v>270</v>
      </c>
      <c r="E204" s="658" t="s">
        <v>85</v>
      </c>
      <c r="F204" s="658" t="s">
        <v>86</v>
      </c>
      <c r="G204" s="658" t="s">
        <v>987</v>
      </c>
      <c r="H204" s="85" t="s">
        <v>24</v>
      </c>
      <c r="I204" s="121">
        <v>2.1</v>
      </c>
      <c r="J204" s="121">
        <f>VLOOKUP(A204,CENIK!$A$2:$F$191,6,FALSE)</f>
        <v>0</v>
      </c>
      <c r="K204" s="121">
        <f t="shared" si="4"/>
        <v>0</v>
      </c>
    </row>
    <row r="205" spans="1:11" ht="45" x14ac:dyDescent="0.25">
      <c r="A205" s="139">
        <v>4123</v>
      </c>
      <c r="B205" s="139">
        <v>316</v>
      </c>
      <c r="C205" s="102" t="s">
        <v>4920</v>
      </c>
      <c r="D205" s="658" t="s">
        <v>270</v>
      </c>
      <c r="E205" s="658" t="s">
        <v>85</v>
      </c>
      <c r="F205" s="658" t="s">
        <v>86</v>
      </c>
      <c r="G205" s="658" t="s">
        <v>988</v>
      </c>
      <c r="H205" s="85" t="s">
        <v>24</v>
      </c>
      <c r="I205" s="121">
        <v>70.03</v>
      </c>
      <c r="J205" s="121">
        <f>VLOOKUP(A205,CENIK!$A$2:$F$191,6,FALSE)</f>
        <v>0</v>
      </c>
      <c r="K205" s="121">
        <f t="shared" si="4"/>
        <v>0</v>
      </c>
    </row>
    <row r="206" spans="1:11" ht="45" x14ac:dyDescent="0.25">
      <c r="A206" s="139">
        <v>4201</v>
      </c>
      <c r="B206" s="139">
        <v>316</v>
      </c>
      <c r="C206" s="102" t="s">
        <v>4921</v>
      </c>
      <c r="D206" s="658" t="s">
        <v>270</v>
      </c>
      <c r="E206" s="658" t="s">
        <v>85</v>
      </c>
      <c r="F206" s="658" t="s">
        <v>98</v>
      </c>
      <c r="G206" s="658" t="s">
        <v>99</v>
      </c>
      <c r="H206" s="85" t="s">
        <v>33</v>
      </c>
      <c r="I206" s="121">
        <v>52</v>
      </c>
      <c r="J206" s="121">
        <f>VLOOKUP(A206,CENIK!$A$2:$F$191,6,FALSE)</f>
        <v>0</v>
      </c>
      <c r="K206" s="121">
        <f t="shared" si="4"/>
        <v>0</v>
      </c>
    </row>
    <row r="207" spans="1:11" ht="30" x14ac:dyDescent="0.25">
      <c r="A207" s="139">
        <v>4202</v>
      </c>
      <c r="B207" s="139">
        <v>316</v>
      </c>
      <c r="C207" s="102" t="s">
        <v>4922</v>
      </c>
      <c r="D207" s="658" t="s">
        <v>270</v>
      </c>
      <c r="E207" s="658" t="s">
        <v>85</v>
      </c>
      <c r="F207" s="658" t="s">
        <v>98</v>
      </c>
      <c r="G207" s="658" t="s">
        <v>100</v>
      </c>
      <c r="H207" s="85" t="s">
        <v>33</v>
      </c>
      <c r="I207" s="121">
        <v>52</v>
      </c>
      <c r="J207" s="121">
        <f>VLOOKUP(A207,CENIK!$A$2:$F$191,6,FALSE)</f>
        <v>0</v>
      </c>
      <c r="K207" s="121">
        <f t="shared" si="4"/>
        <v>0</v>
      </c>
    </row>
    <row r="208" spans="1:11" ht="75" x14ac:dyDescent="0.25">
      <c r="A208" s="139">
        <v>4203</v>
      </c>
      <c r="B208" s="139">
        <v>316</v>
      </c>
      <c r="C208" s="102" t="s">
        <v>4923</v>
      </c>
      <c r="D208" s="658" t="s">
        <v>270</v>
      </c>
      <c r="E208" s="658" t="s">
        <v>85</v>
      </c>
      <c r="F208" s="658" t="s">
        <v>98</v>
      </c>
      <c r="G208" s="658" t="s">
        <v>101</v>
      </c>
      <c r="H208" s="85" t="s">
        <v>24</v>
      </c>
      <c r="I208" s="121">
        <v>7.46</v>
      </c>
      <c r="J208" s="121">
        <f>VLOOKUP(A208,CENIK!$A$2:$F$191,6,FALSE)</f>
        <v>0</v>
      </c>
      <c r="K208" s="121">
        <f t="shared" si="4"/>
        <v>0</v>
      </c>
    </row>
    <row r="209" spans="1:11" ht="60" x14ac:dyDescent="0.25">
      <c r="A209" s="139">
        <v>4204</v>
      </c>
      <c r="B209" s="139">
        <v>316</v>
      </c>
      <c r="C209" s="102" t="s">
        <v>4924</v>
      </c>
      <c r="D209" s="658" t="s">
        <v>270</v>
      </c>
      <c r="E209" s="658" t="s">
        <v>85</v>
      </c>
      <c r="F209" s="658" t="s">
        <v>98</v>
      </c>
      <c r="G209" s="658" t="s">
        <v>102</v>
      </c>
      <c r="H209" s="85" t="s">
        <v>24</v>
      </c>
      <c r="I209" s="121">
        <v>35.880000000000003</v>
      </c>
      <c r="J209" s="121">
        <f>VLOOKUP(A209,CENIK!$A$2:$F$191,6,FALSE)</f>
        <v>0</v>
      </c>
      <c r="K209" s="121">
        <f t="shared" si="4"/>
        <v>0</v>
      </c>
    </row>
    <row r="210" spans="1:11" ht="60" x14ac:dyDescent="0.25">
      <c r="A210" s="139">
        <v>4205</v>
      </c>
      <c r="B210" s="139">
        <v>316</v>
      </c>
      <c r="C210" s="102" t="s">
        <v>4925</v>
      </c>
      <c r="D210" s="658" t="s">
        <v>270</v>
      </c>
      <c r="E210" s="658" t="s">
        <v>85</v>
      </c>
      <c r="F210" s="658" t="s">
        <v>98</v>
      </c>
      <c r="G210" s="658" t="s">
        <v>103</v>
      </c>
      <c r="H210" s="85" t="s">
        <v>33</v>
      </c>
      <c r="I210" s="121">
        <v>156</v>
      </c>
      <c r="J210" s="121">
        <f>VLOOKUP(A210,CENIK!$A$2:$F$191,6,FALSE)</f>
        <v>0</v>
      </c>
      <c r="K210" s="121">
        <f t="shared" si="4"/>
        <v>0</v>
      </c>
    </row>
    <row r="211" spans="1:11" ht="60" x14ac:dyDescent="0.25">
      <c r="A211" s="139">
        <v>4206</v>
      </c>
      <c r="B211" s="139">
        <v>316</v>
      </c>
      <c r="C211" s="102" t="s">
        <v>4926</v>
      </c>
      <c r="D211" s="658" t="s">
        <v>270</v>
      </c>
      <c r="E211" s="658" t="s">
        <v>85</v>
      </c>
      <c r="F211" s="658" t="s">
        <v>98</v>
      </c>
      <c r="G211" s="658" t="s">
        <v>104</v>
      </c>
      <c r="H211" s="85" t="s">
        <v>24</v>
      </c>
      <c r="I211" s="121">
        <v>70.03</v>
      </c>
      <c r="J211" s="121">
        <f>VLOOKUP(A211,CENIK!$A$2:$F$191,6,FALSE)</f>
        <v>0</v>
      </c>
      <c r="K211" s="121">
        <f t="shared" si="4"/>
        <v>0</v>
      </c>
    </row>
    <row r="212" spans="1:11" ht="60" x14ac:dyDescent="0.25">
      <c r="A212" s="139">
        <v>4207</v>
      </c>
      <c r="B212" s="139">
        <v>316</v>
      </c>
      <c r="C212" s="102" t="s">
        <v>4927</v>
      </c>
      <c r="D212" s="658" t="s">
        <v>270</v>
      </c>
      <c r="E212" s="658" t="s">
        <v>85</v>
      </c>
      <c r="F212" s="658" t="s">
        <v>98</v>
      </c>
      <c r="G212" s="658" t="s">
        <v>990</v>
      </c>
      <c r="H212" s="85" t="s">
        <v>24</v>
      </c>
      <c r="I212" s="121">
        <v>67.650000000000006</v>
      </c>
      <c r="J212" s="121">
        <f>VLOOKUP(A212,CENIK!$A$2:$F$191,6,FALSE)</f>
        <v>0</v>
      </c>
      <c r="K212" s="121">
        <f t="shared" si="4"/>
        <v>0</v>
      </c>
    </row>
    <row r="213" spans="1:11" ht="135" x14ac:dyDescent="0.25">
      <c r="A213" s="139">
        <v>6101</v>
      </c>
      <c r="B213" s="139">
        <v>316</v>
      </c>
      <c r="C213" s="102" t="s">
        <v>4928</v>
      </c>
      <c r="D213" s="658" t="s">
        <v>270</v>
      </c>
      <c r="E213" s="658" t="s">
        <v>128</v>
      </c>
      <c r="F213" s="658" t="s">
        <v>129</v>
      </c>
      <c r="G213" s="658" t="s">
        <v>6304</v>
      </c>
      <c r="H213" s="85" t="s">
        <v>10</v>
      </c>
      <c r="I213" s="121">
        <v>52</v>
      </c>
      <c r="J213" s="121">
        <f>VLOOKUP(A213,CENIK!$A$2:$F$191,6,FALSE)</f>
        <v>0</v>
      </c>
      <c r="K213" s="121">
        <f t="shared" si="4"/>
        <v>0</v>
      </c>
    </row>
    <row r="214" spans="1:11" ht="120" x14ac:dyDescent="0.25">
      <c r="A214" s="139">
        <v>6202</v>
      </c>
      <c r="B214" s="139">
        <v>316</v>
      </c>
      <c r="C214" s="102" t="s">
        <v>4929</v>
      </c>
      <c r="D214" s="658" t="s">
        <v>270</v>
      </c>
      <c r="E214" s="658" t="s">
        <v>128</v>
      </c>
      <c r="F214" s="658" t="s">
        <v>132</v>
      </c>
      <c r="G214" s="658" t="s">
        <v>991</v>
      </c>
      <c r="H214" s="85" t="s">
        <v>6</v>
      </c>
      <c r="I214" s="121">
        <v>2</v>
      </c>
      <c r="J214" s="121">
        <f>VLOOKUP(A214,CENIK!$A$2:$F$191,6,FALSE)</f>
        <v>0</v>
      </c>
      <c r="K214" s="121">
        <f t="shared" si="4"/>
        <v>0</v>
      </c>
    </row>
    <row r="215" spans="1:11" ht="120" x14ac:dyDescent="0.25">
      <c r="A215" s="139">
        <v>6204</v>
      </c>
      <c r="B215" s="139">
        <v>316</v>
      </c>
      <c r="C215" s="102" t="s">
        <v>4930</v>
      </c>
      <c r="D215" s="658" t="s">
        <v>270</v>
      </c>
      <c r="E215" s="658" t="s">
        <v>128</v>
      </c>
      <c r="F215" s="658" t="s">
        <v>132</v>
      </c>
      <c r="G215" s="658" t="s">
        <v>993</v>
      </c>
      <c r="H215" s="85" t="s">
        <v>6</v>
      </c>
      <c r="I215" s="121">
        <v>1</v>
      </c>
      <c r="J215" s="121">
        <f>VLOOKUP(A215,CENIK!$A$2:$F$191,6,FALSE)</f>
        <v>0</v>
      </c>
      <c r="K215" s="121">
        <f t="shared" si="4"/>
        <v>0</v>
      </c>
    </row>
    <row r="216" spans="1:11" ht="120" x14ac:dyDescent="0.25">
      <c r="A216" s="139">
        <v>6253</v>
      </c>
      <c r="B216" s="139">
        <v>316</v>
      </c>
      <c r="C216" s="102" t="s">
        <v>4931</v>
      </c>
      <c r="D216" s="658" t="s">
        <v>270</v>
      </c>
      <c r="E216" s="658" t="s">
        <v>128</v>
      </c>
      <c r="F216" s="658" t="s">
        <v>132</v>
      </c>
      <c r="G216" s="658" t="s">
        <v>1004</v>
      </c>
      <c r="H216" s="85" t="s">
        <v>6</v>
      </c>
      <c r="I216" s="121">
        <v>3</v>
      </c>
      <c r="J216" s="121">
        <f>VLOOKUP(A216,CENIK!$A$2:$F$191,6,FALSE)</f>
        <v>0</v>
      </c>
      <c r="K216" s="121">
        <f t="shared" si="4"/>
        <v>0</v>
      </c>
    </row>
    <row r="217" spans="1:11" ht="45" x14ac:dyDescent="0.25">
      <c r="A217" s="139">
        <v>6255</v>
      </c>
      <c r="B217" s="139">
        <v>316</v>
      </c>
      <c r="C217" s="102" t="s">
        <v>4932</v>
      </c>
      <c r="D217" s="658" t="s">
        <v>270</v>
      </c>
      <c r="E217" s="658" t="s">
        <v>128</v>
      </c>
      <c r="F217" s="658" t="s">
        <v>132</v>
      </c>
      <c r="G217" s="658" t="s">
        <v>135</v>
      </c>
      <c r="H217" s="85" t="s">
        <v>6</v>
      </c>
      <c r="I217" s="121">
        <v>1</v>
      </c>
      <c r="J217" s="121">
        <f>VLOOKUP(A217,CENIK!$A$2:$F$191,6,FALSE)</f>
        <v>0</v>
      </c>
      <c r="K217" s="121">
        <f t="shared" si="4"/>
        <v>0</v>
      </c>
    </row>
    <row r="218" spans="1:11" ht="30" x14ac:dyDescent="0.25">
      <c r="A218" s="139">
        <v>6257</v>
      </c>
      <c r="B218" s="139">
        <v>316</v>
      </c>
      <c r="C218" s="102" t="s">
        <v>4933</v>
      </c>
      <c r="D218" s="658" t="s">
        <v>270</v>
      </c>
      <c r="E218" s="658" t="s">
        <v>128</v>
      </c>
      <c r="F218" s="658" t="s">
        <v>132</v>
      </c>
      <c r="G218" s="658" t="s">
        <v>136</v>
      </c>
      <c r="H218" s="85" t="s">
        <v>6</v>
      </c>
      <c r="I218" s="121">
        <v>1</v>
      </c>
      <c r="J218" s="121">
        <f>VLOOKUP(A218,CENIK!$A$2:$F$191,6,FALSE)</f>
        <v>0</v>
      </c>
      <c r="K218" s="121">
        <f t="shared" si="4"/>
        <v>0</v>
      </c>
    </row>
    <row r="219" spans="1:11" ht="30" x14ac:dyDescent="0.25">
      <c r="A219" s="139">
        <v>6258</v>
      </c>
      <c r="B219" s="139">
        <v>316</v>
      </c>
      <c r="C219" s="102" t="s">
        <v>4934</v>
      </c>
      <c r="D219" s="658" t="s">
        <v>270</v>
      </c>
      <c r="E219" s="658" t="s">
        <v>128</v>
      </c>
      <c r="F219" s="658" t="s">
        <v>132</v>
      </c>
      <c r="G219" s="658" t="s">
        <v>137</v>
      </c>
      <c r="H219" s="85" t="s">
        <v>6</v>
      </c>
      <c r="I219" s="121">
        <v>1</v>
      </c>
      <c r="J219" s="121">
        <f>VLOOKUP(A219,CENIK!$A$2:$F$191,6,FALSE)</f>
        <v>0</v>
      </c>
      <c r="K219" s="121">
        <f t="shared" si="4"/>
        <v>0</v>
      </c>
    </row>
    <row r="220" spans="1:11" ht="345" x14ac:dyDescent="0.25">
      <c r="A220" s="139">
        <v>6301</v>
      </c>
      <c r="B220" s="139">
        <v>316</v>
      </c>
      <c r="C220" s="102" t="s">
        <v>4935</v>
      </c>
      <c r="D220" s="658" t="s">
        <v>270</v>
      </c>
      <c r="E220" s="658" t="s">
        <v>128</v>
      </c>
      <c r="F220" s="658" t="s">
        <v>140</v>
      </c>
      <c r="G220" s="658" t="s">
        <v>1005</v>
      </c>
      <c r="H220" s="85" t="s">
        <v>6</v>
      </c>
      <c r="I220" s="121">
        <v>3</v>
      </c>
      <c r="J220" s="121">
        <f>VLOOKUP(A220,CENIK!$A$2:$F$191,6,FALSE)</f>
        <v>0</v>
      </c>
      <c r="K220" s="121">
        <f t="shared" si="4"/>
        <v>0</v>
      </c>
    </row>
    <row r="221" spans="1:11" ht="120" x14ac:dyDescent="0.25">
      <c r="A221" s="139">
        <v>6304</v>
      </c>
      <c r="B221" s="139">
        <v>316</v>
      </c>
      <c r="C221" s="102" t="s">
        <v>4936</v>
      </c>
      <c r="D221" s="658" t="s">
        <v>270</v>
      </c>
      <c r="E221" s="658" t="s">
        <v>128</v>
      </c>
      <c r="F221" s="658" t="s">
        <v>140</v>
      </c>
      <c r="G221" s="658" t="s">
        <v>142</v>
      </c>
      <c r="H221" s="85" t="s">
        <v>6</v>
      </c>
      <c r="I221" s="121">
        <v>3</v>
      </c>
      <c r="J221" s="121">
        <f>VLOOKUP(A221,CENIK!$A$2:$F$191,6,FALSE)</f>
        <v>0</v>
      </c>
      <c r="K221" s="121">
        <f t="shared" si="4"/>
        <v>0</v>
      </c>
    </row>
    <row r="222" spans="1:11" ht="30" x14ac:dyDescent="0.25">
      <c r="A222" s="139">
        <v>6401</v>
      </c>
      <c r="B222" s="139">
        <v>316</v>
      </c>
      <c r="C222" s="102" t="s">
        <v>4937</v>
      </c>
      <c r="D222" s="658" t="s">
        <v>270</v>
      </c>
      <c r="E222" s="658" t="s">
        <v>128</v>
      </c>
      <c r="F222" s="658" t="s">
        <v>144</v>
      </c>
      <c r="G222" s="658" t="s">
        <v>145</v>
      </c>
      <c r="H222" s="85" t="s">
        <v>10</v>
      </c>
      <c r="I222" s="121">
        <v>52</v>
      </c>
      <c r="J222" s="121">
        <f>VLOOKUP(A222,CENIK!$A$2:$F$191,6,FALSE)</f>
        <v>0</v>
      </c>
      <c r="K222" s="121">
        <f t="shared" si="4"/>
        <v>0</v>
      </c>
    </row>
    <row r="223" spans="1:11" ht="30" x14ac:dyDescent="0.25">
      <c r="A223" s="139">
        <v>6402</v>
      </c>
      <c r="B223" s="139">
        <v>316</v>
      </c>
      <c r="C223" s="102" t="s">
        <v>4938</v>
      </c>
      <c r="D223" s="658" t="s">
        <v>270</v>
      </c>
      <c r="E223" s="658" t="s">
        <v>128</v>
      </c>
      <c r="F223" s="658" t="s">
        <v>144</v>
      </c>
      <c r="G223" s="658" t="s">
        <v>340</v>
      </c>
      <c r="H223" s="85" t="s">
        <v>10</v>
      </c>
      <c r="I223" s="121">
        <v>52</v>
      </c>
      <c r="J223" s="121">
        <f>VLOOKUP(A223,CENIK!$A$2:$F$191,6,FALSE)</f>
        <v>0</v>
      </c>
      <c r="K223" s="121">
        <f t="shared" ref="K223:K286" si="5">ROUND(J223*I223,2)</f>
        <v>0</v>
      </c>
    </row>
    <row r="224" spans="1:11" ht="60" x14ac:dyDescent="0.25">
      <c r="A224" s="139">
        <v>6405</v>
      </c>
      <c r="B224" s="139">
        <v>316</v>
      </c>
      <c r="C224" s="102" t="s">
        <v>4939</v>
      </c>
      <c r="D224" s="658" t="s">
        <v>270</v>
      </c>
      <c r="E224" s="658" t="s">
        <v>128</v>
      </c>
      <c r="F224" s="658" t="s">
        <v>144</v>
      </c>
      <c r="G224" s="658" t="s">
        <v>146</v>
      </c>
      <c r="H224" s="85" t="s">
        <v>10</v>
      </c>
      <c r="I224" s="121">
        <v>52</v>
      </c>
      <c r="J224" s="121">
        <f>VLOOKUP(A224,CENIK!$A$2:$F$191,6,FALSE)</f>
        <v>0</v>
      </c>
      <c r="K224" s="121">
        <f t="shared" si="5"/>
        <v>0</v>
      </c>
    </row>
    <row r="225" spans="1:11" ht="30" x14ac:dyDescent="0.25">
      <c r="A225" s="139">
        <v>6501</v>
      </c>
      <c r="B225" s="139">
        <v>316</v>
      </c>
      <c r="C225" s="102" t="s">
        <v>4940</v>
      </c>
      <c r="D225" s="658" t="s">
        <v>270</v>
      </c>
      <c r="E225" s="658" t="s">
        <v>128</v>
      </c>
      <c r="F225" s="658" t="s">
        <v>147</v>
      </c>
      <c r="G225" s="658" t="s">
        <v>1007</v>
      </c>
      <c r="H225" s="85" t="s">
        <v>6</v>
      </c>
      <c r="I225" s="121">
        <v>1</v>
      </c>
      <c r="J225" s="121">
        <f>VLOOKUP(A225,CENIK!$A$2:$F$191,6,FALSE)</f>
        <v>0</v>
      </c>
      <c r="K225" s="121">
        <f t="shared" si="5"/>
        <v>0</v>
      </c>
    </row>
    <row r="226" spans="1:11" ht="45" x14ac:dyDescent="0.25">
      <c r="A226" s="139">
        <v>6503</v>
      </c>
      <c r="B226" s="139">
        <v>316</v>
      </c>
      <c r="C226" s="102" t="s">
        <v>4941</v>
      </c>
      <c r="D226" s="658" t="s">
        <v>270</v>
      </c>
      <c r="E226" s="658" t="s">
        <v>128</v>
      </c>
      <c r="F226" s="658" t="s">
        <v>147</v>
      </c>
      <c r="G226" s="658" t="s">
        <v>1009</v>
      </c>
      <c r="H226" s="85" t="s">
        <v>6</v>
      </c>
      <c r="I226" s="121">
        <v>1</v>
      </c>
      <c r="J226" s="121">
        <f>VLOOKUP(A226,CENIK!$A$2:$F$191,6,FALSE)</f>
        <v>0</v>
      </c>
      <c r="K226" s="121">
        <f t="shared" si="5"/>
        <v>0</v>
      </c>
    </row>
    <row r="227" spans="1:11" ht="45" x14ac:dyDescent="0.25">
      <c r="A227" s="139">
        <v>6504</v>
      </c>
      <c r="B227" s="139">
        <v>316</v>
      </c>
      <c r="C227" s="102" t="s">
        <v>4942</v>
      </c>
      <c r="D227" s="658" t="s">
        <v>270</v>
      </c>
      <c r="E227" s="658" t="s">
        <v>128</v>
      </c>
      <c r="F227" s="658" t="s">
        <v>147</v>
      </c>
      <c r="G227" s="658" t="s">
        <v>1010</v>
      </c>
      <c r="H227" s="85" t="s">
        <v>6</v>
      </c>
      <c r="I227" s="121">
        <v>1</v>
      </c>
      <c r="J227" s="121">
        <f>VLOOKUP(A227,CENIK!$A$2:$F$191,6,FALSE)</f>
        <v>0</v>
      </c>
      <c r="K227" s="121">
        <f t="shared" si="5"/>
        <v>0</v>
      </c>
    </row>
    <row r="228" spans="1:11" ht="45" x14ac:dyDescent="0.25">
      <c r="A228" s="139">
        <v>6505</v>
      </c>
      <c r="B228" s="139">
        <v>316</v>
      </c>
      <c r="C228" s="102" t="s">
        <v>4943</v>
      </c>
      <c r="D228" s="658" t="s">
        <v>270</v>
      </c>
      <c r="E228" s="658" t="s">
        <v>128</v>
      </c>
      <c r="F228" s="658" t="s">
        <v>147</v>
      </c>
      <c r="G228" s="658" t="s">
        <v>1011</v>
      </c>
      <c r="H228" s="85" t="s">
        <v>6</v>
      </c>
      <c r="I228" s="121">
        <v>2</v>
      </c>
      <c r="J228" s="121">
        <f>VLOOKUP(A228,CENIK!$A$2:$F$191,6,FALSE)</f>
        <v>0</v>
      </c>
      <c r="K228" s="121">
        <f t="shared" si="5"/>
        <v>0</v>
      </c>
    </row>
    <row r="229" spans="1:11" ht="30" x14ac:dyDescent="0.25">
      <c r="A229" s="139">
        <v>6507</v>
      </c>
      <c r="B229" s="139">
        <v>316</v>
      </c>
      <c r="C229" s="102" t="s">
        <v>4944</v>
      </c>
      <c r="D229" s="658" t="s">
        <v>270</v>
      </c>
      <c r="E229" s="658" t="s">
        <v>128</v>
      </c>
      <c r="F229" s="658" t="s">
        <v>147</v>
      </c>
      <c r="G229" s="658" t="s">
        <v>1013</v>
      </c>
      <c r="H229" s="85" t="s">
        <v>6</v>
      </c>
      <c r="I229" s="121">
        <v>1</v>
      </c>
      <c r="J229" s="121">
        <f>VLOOKUP(A229,CENIK!$A$2:$F$191,6,FALSE)</f>
        <v>0</v>
      </c>
      <c r="K229" s="121">
        <f t="shared" si="5"/>
        <v>0</v>
      </c>
    </row>
    <row r="230" spans="1:11" ht="60" x14ac:dyDescent="0.25">
      <c r="A230" s="139">
        <v>1201</v>
      </c>
      <c r="B230" s="139">
        <v>23</v>
      </c>
      <c r="C230" s="102" t="s">
        <v>4945</v>
      </c>
      <c r="D230" s="658" t="s">
        <v>271</v>
      </c>
      <c r="E230" s="658" t="s">
        <v>7</v>
      </c>
      <c r="F230" s="658" t="s">
        <v>8</v>
      </c>
      <c r="G230" s="658" t="s">
        <v>9</v>
      </c>
      <c r="H230" s="85" t="s">
        <v>10</v>
      </c>
      <c r="I230" s="121">
        <v>154</v>
      </c>
      <c r="J230" s="121">
        <f>VLOOKUP(A230,CENIK!$A$2:$F$191,6,FALSE)</f>
        <v>0</v>
      </c>
      <c r="K230" s="121">
        <f t="shared" si="5"/>
        <v>0</v>
      </c>
    </row>
    <row r="231" spans="1:11" ht="45" x14ac:dyDescent="0.25">
      <c r="A231" s="139">
        <v>1202</v>
      </c>
      <c r="B231" s="139">
        <v>23</v>
      </c>
      <c r="C231" s="102" t="s">
        <v>4946</v>
      </c>
      <c r="D231" s="658" t="s">
        <v>271</v>
      </c>
      <c r="E231" s="658" t="s">
        <v>7</v>
      </c>
      <c r="F231" s="658" t="s">
        <v>8</v>
      </c>
      <c r="G231" s="658" t="s">
        <v>11</v>
      </c>
      <c r="H231" s="85" t="s">
        <v>12</v>
      </c>
      <c r="I231" s="121">
        <v>7</v>
      </c>
      <c r="J231" s="121">
        <f>VLOOKUP(A231,CENIK!$A$2:$F$191,6,FALSE)</f>
        <v>0</v>
      </c>
      <c r="K231" s="121">
        <f t="shared" si="5"/>
        <v>0</v>
      </c>
    </row>
    <row r="232" spans="1:11" ht="60" x14ac:dyDescent="0.25">
      <c r="A232" s="139">
        <v>1203</v>
      </c>
      <c r="B232" s="139">
        <v>23</v>
      </c>
      <c r="C232" s="102" t="s">
        <v>4947</v>
      </c>
      <c r="D232" s="658" t="s">
        <v>271</v>
      </c>
      <c r="E232" s="658" t="s">
        <v>7</v>
      </c>
      <c r="F232" s="658" t="s">
        <v>8</v>
      </c>
      <c r="G232" s="658" t="s">
        <v>941</v>
      </c>
      <c r="H232" s="85" t="s">
        <v>10</v>
      </c>
      <c r="I232" s="121">
        <v>154</v>
      </c>
      <c r="J232" s="121">
        <f>VLOOKUP(A232,CENIK!$A$2:$F$191,6,FALSE)</f>
        <v>0</v>
      </c>
      <c r="K232" s="121">
        <f t="shared" si="5"/>
        <v>0</v>
      </c>
    </row>
    <row r="233" spans="1:11" ht="45" x14ac:dyDescent="0.25">
      <c r="A233" s="139">
        <v>1301</v>
      </c>
      <c r="B233" s="139">
        <v>23</v>
      </c>
      <c r="C233" s="102" t="s">
        <v>4948</v>
      </c>
      <c r="D233" s="658" t="s">
        <v>271</v>
      </c>
      <c r="E233" s="658" t="s">
        <v>7</v>
      </c>
      <c r="F233" s="658" t="s">
        <v>16</v>
      </c>
      <c r="G233" s="658" t="s">
        <v>17</v>
      </c>
      <c r="H233" s="85" t="s">
        <v>10</v>
      </c>
      <c r="I233" s="121">
        <v>170</v>
      </c>
      <c r="J233" s="121">
        <f>VLOOKUP(A233,CENIK!$A$2:$F$191,6,FALSE)</f>
        <v>0</v>
      </c>
      <c r="K233" s="121">
        <f t="shared" si="5"/>
        <v>0</v>
      </c>
    </row>
    <row r="234" spans="1:11" ht="135" x14ac:dyDescent="0.25">
      <c r="A234" s="139">
        <v>1303</v>
      </c>
      <c r="B234" s="139">
        <v>23</v>
      </c>
      <c r="C234" s="102" t="s">
        <v>4949</v>
      </c>
      <c r="D234" s="658" t="s">
        <v>271</v>
      </c>
      <c r="E234" s="658" t="s">
        <v>7</v>
      </c>
      <c r="F234" s="658" t="s">
        <v>16</v>
      </c>
      <c r="G234" s="658" t="s">
        <v>18</v>
      </c>
      <c r="H234" s="85" t="s">
        <v>10</v>
      </c>
      <c r="I234" s="121">
        <v>160</v>
      </c>
      <c r="J234" s="121">
        <f>VLOOKUP(A234,CENIK!$A$2:$F$191,6,FALSE)</f>
        <v>0</v>
      </c>
      <c r="K234" s="121">
        <f t="shared" si="5"/>
        <v>0</v>
      </c>
    </row>
    <row r="235" spans="1:11" ht="60" x14ac:dyDescent="0.25">
      <c r="A235" s="139">
        <v>1307</v>
      </c>
      <c r="B235" s="139">
        <v>23</v>
      </c>
      <c r="C235" s="102" t="s">
        <v>4950</v>
      </c>
      <c r="D235" s="658" t="s">
        <v>271</v>
      </c>
      <c r="E235" s="658" t="s">
        <v>7</v>
      </c>
      <c r="F235" s="658" t="s">
        <v>16</v>
      </c>
      <c r="G235" s="658" t="s">
        <v>19</v>
      </c>
      <c r="H235" s="85" t="s">
        <v>6</v>
      </c>
      <c r="I235" s="121">
        <v>1</v>
      </c>
      <c r="J235" s="121">
        <f>VLOOKUP(A235,CENIK!$A$2:$F$191,6,FALSE)</f>
        <v>0</v>
      </c>
      <c r="K235" s="121">
        <f t="shared" si="5"/>
        <v>0</v>
      </c>
    </row>
    <row r="236" spans="1:11" ht="60" x14ac:dyDescent="0.25">
      <c r="A236" s="139">
        <v>1310</v>
      </c>
      <c r="B236" s="139">
        <v>23</v>
      </c>
      <c r="C236" s="102" t="s">
        <v>4951</v>
      </c>
      <c r="D236" s="658" t="s">
        <v>271</v>
      </c>
      <c r="E236" s="658" t="s">
        <v>7</v>
      </c>
      <c r="F236" s="658" t="s">
        <v>16</v>
      </c>
      <c r="G236" s="658" t="s">
        <v>23</v>
      </c>
      <c r="H236" s="85" t="s">
        <v>24</v>
      </c>
      <c r="I236" s="121">
        <v>275.95999999999998</v>
      </c>
      <c r="J236" s="121">
        <f>VLOOKUP(A236,CENIK!$A$2:$F$191,6,FALSE)</f>
        <v>0</v>
      </c>
      <c r="K236" s="121">
        <f t="shared" si="5"/>
        <v>0</v>
      </c>
    </row>
    <row r="237" spans="1:11" ht="45" x14ac:dyDescent="0.25">
      <c r="A237" s="139">
        <v>1311</v>
      </c>
      <c r="B237" s="139">
        <v>23</v>
      </c>
      <c r="C237" s="102" t="s">
        <v>4952</v>
      </c>
      <c r="D237" s="658" t="s">
        <v>271</v>
      </c>
      <c r="E237" s="658" t="s">
        <v>7</v>
      </c>
      <c r="F237" s="658" t="s">
        <v>16</v>
      </c>
      <c r="G237" s="658" t="s">
        <v>25</v>
      </c>
      <c r="H237" s="85" t="s">
        <v>14</v>
      </c>
      <c r="I237" s="121">
        <v>1</v>
      </c>
      <c r="J237" s="121">
        <f>VLOOKUP(A237,CENIK!$A$2:$F$191,6,FALSE)</f>
        <v>0</v>
      </c>
      <c r="K237" s="121">
        <f t="shared" si="5"/>
        <v>0</v>
      </c>
    </row>
    <row r="238" spans="1:11" ht="30" x14ac:dyDescent="0.25">
      <c r="A238" s="139">
        <v>1401</v>
      </c>
      <c r="B238" s="139">
        <v>23</v>
      </c>
      <c r="C238" s="102" t="s">
        <v>4953</v>
      </c>
      <c r="D238" s="658" t="s">
        <v>271</v>
      </c>
      <c r="E238" s="658" t="s">
        <v>7</v>
      </c>
      <c r="F238" s="658" t="s">
        <v>27</v>
      </c>
      <c r="G238" s="658" t="s">
        <v>955</v>
      </c>
      <c r="H238" s="85" t="s">
        <v>22</v>
      </c>
      <c r="I238" s="121">
        <v>6</v>
      </c>
      <c r="J238" s="121">
        <f>VLOOKUP(A238,CENIK!$A$2:$F$191,6,FALSE)</f>
        <v>0</v>
      </c>
      <c r="K238" s="121">
        <f t="shared" si="5"/>
        <v>0</v>
      </c>
    </row>
    <row r="239" spans="1:11" ht="30" x14ac:dyDescent="0.25">
      <c r="A239" s="139">
        <v>1402</v>
      </c>
      <c r="B239" s="139">
        <v>23</v>
      </c>
      <c r="C239" s="102" t="s">
        <v>4954</v>
      </c>
      <c r="D239" s="658" t="s">
        <v>271</v>
      </c>
      <c r="E239" s="658" t="s">
        <v>7</v>
      </c>
      <c r="F239" s="658" t="s">
        <v>27</v>
      </c>
      <c r="G239" s="658" t="s">
        <v>956</v>
      </c>
      <c r="H239" s="85" t="s">
        <v>22</v>
      </c>
      <c r="I239" s="121">
        <v>6</v>
      </c>
      <c r="J239" s="121">
        <f>VLOOKUP(A239,CENIK!$A$2:$F$191,6,FALSE)</f>
        <v>0</v>
      </c>
      <c r="K239" s="121">
        <f t="shared" si="5"/>
        <v>0</v>
      </c>
    </row>
    <row r="240" spans="1:11" ht="30" x14ac:dyDescent="0.25">
      <c r="A240" s="139">
        <v>1403</v>
      </c>
      <c r="B240" s="139">
        <v>23</v>
      </c>
      <c r="C240" s="102" t="s">
        <v>4955</v>
      </c>
      <c r="D240" s="658" t="s">
        <v>271</v>
      </c>
      <c r="E240" s="658" t="s">
        <v>7</v>
      </c>
      <c r="F240" s="658" t="s">
        <v>27</v>
      </c>
      <c r="G240" s="658" t="s">
        <v>957</v>
      </c>
      <c r="H240" s="85" t="s">
        <v>22</v>
      </c>
      <c r="I240" s="121">
        <v>3</v>
      </c>
      <c r="J240" s="121">
        <f>VLOOKUP(A240,CENIK!$A$2:$F$191,6,FALSE)</f>
        <v>0</v>
      </c>
      <c r="K240" s="121">
        <f t="shared" si="5"/>
        <v>0</v>
      </c>
    </row>
    <row r="241" spans="1:11" ht="45" x14ac:dyDescent="0.25">
      <c r="A241" s="139">
        <v>12309</v>
      </c>
      <c r="B241" s="139">
        <v>23</v>
      </c>
      <c r="C241" s="102" t="s">
        <v>4956</v>
      </c>
      <c r="D241" s="658" t="s">
        <v>271</v>
      </c>
      <c r="E241" s="658" t="s">
        <v>30</v>
      </c>
      <c r="F241" s="658" t="s">
        <v>31</v>
      </c>
      <c r="G241" s="658" t="s">
        <v>34</v>
      </c>
      <c r="H241" s="85" t="s">
        <v>33</v>
      </c>
      <c r="I241" s="121">
        <v>471</v>
      </c>
      <c r="J241" s="121">
        <f>VLOOKUP(A241,CENIK!$A$2:$F$191,6,FALSE)</f>
        <v>0</v>
      </c>
      <c r="K241" s="121">
        <f t="shared" si="5"/>
        <v>0</v>
      </c>
    </row>
    <row r="242" spans="1:11" ht="60" x14ac:dyDescent="0.25">
      <c r="A242" s="139">
        <v>12324</v>
      </c>
      <c r="B242" s="139">
        <v>23</v>
      </c>
      <c r="C242" s="102" t="s">
        <v>4957</v>
      </c>
      <c r="D242" s="658" t="s">
        <v>271</v>
      </c>
      <c r="E242" s="658" t="s">
        <v>30</v>
      </c>
      <c r="F242" s="658" t="s">
        <v>31</v>
      </c>
      <c r="G242" s="658" t="s">
        <v>961</v>
      </c>
      <c r="H242" s="85" t="s">
        <v>33</v>
      </c>
      <c r="I242" s="121">
        <v>12</v>
      </c>
      <c r="J242" s="121">
        <f>VLOOKUP(A242,CENIK!$A$2:$F$191,6,FALSE)</f>
        <v>0</v>
      </c>
      <c r="K242" s="121">
        <f t="shared" si="5"/>
        <v>0</v>
      </c>
    </row>
    <row r="243" spans="1:11" ht="30" x14ac:dyDescent="0.25">
      <c r="A243" s="139">
        <v>12328</v>
      </c>
      <c r="B243" s="139">
        <v>23</v>
      </c>
      <c r="C243" s="102" t="s">
        <v>4958</v>
      </c>
      <c r="D243" s="658" t="s">
        <v>271</v>
      </c>
      <c r="E243" s="658" t="s">
        <v>30</v>
      </c>
      <c r="F243" s="658" t="s">
        <v>31</v>
      </c>
      <c r="G243" s="658" t="s">
        <v>37</v>
      </c>
      <c r="H243" s="85" t="s">
        <v>10</v>
      </c>
      <c r="I243" s="121">
        <v>320</v>
      </c>
      <c r="J243" s="121">
        <f>VLOOKUP(A243,CENIK!$A$2:$F$191,6,FALSE)</f>
        <v>0</v>
      </c>
      <c r="K243" s="121">
        <f t="shared" si="5"/>
        <v>0</v>
      </c>
    </row>
    <row r="244" spans="1:11" ht="45" x14ac:dyDescent="0.25">
      <c r="A244" s="139">
        <v>12438</v>
      </c>
      <c r="B244" s="139">
        <v>23</v>
      </c>
      <c r="C244" s="102" t="s">
        <v>4959</v>
      </c>
      <c r="D244" s="658" t="s">
        <v>271</v>
      </c>
      <c r="E244" s="658" t="s">
        <v>30</v>
      </c>
      <c r="F244" s="658" t="s">
        <v>31</v>
      </c>
      <c r="G244" s="658" t="s">
        <v>41</v>
      </c>
      <c r="H244" s="85" t="s">
        <v>24</v>
      </c>
      <c r="I244" s="121">
        <v>7.7</v>
      </c>
      <c r="J244" s="121">
        <f>VLOOKUP(A244,CENIK!$A$2:$F$191,6,FALSE)</f>
        <v>0</v>
      </c>
      <c r="K244" s="121">
        <f t="shared" si="5"/>
        <v>0</v>
      </c>
    </row>
    <row r="245" spans="1:11" ht="60" x14ac:dyDescent="0.25">
      <c r="A245" s="139">
        <v>21106</v>
      </c>
      <c r="B245" s="139">
        <v>23</v>
      </c>
      <c r="C245" s="102" t="s">
        <v>4960</v>
      </c>
      <c r="D245" s="658" t="s">
        <v>271</v>
      </c>
      <c r="E245" s="658" t="s">
        <v>30</v>
      </c>
      <c r="F245" s="658" t="s">
        <v>31</v>
      </c>
      <c r="G245" s="658" t="s">
        <v>965</v>
      </c>
      <c r="H245" s="85" t="s">
        <v>24</v>
      </c>
      <c r="I245" s="121">
        <v>122.46</v>
      </c>
      <c r="J245" s="121">
        <f>VLOOKUP(A245,CENIK!$A$2:$F$191,6,FALSE)</f>
        <v>0</v>
      </c>
      <c r="K245" s="121">
        <f t="shared" si="5"/>
        <v>0</v>
      </c>
    </row>
    <row r="246" spans="1:11" ht="30" x14ac:dyDescent="0.25">
      <c r="A246" s="139">
        <v>22103</v>
      </c>
      <c r="B246" s="139">
        <v>23</v>
      </c>
      <c r="C246" s="102" t="s">
        <v>4961</v>
      </c>
      <c r="D246" s="658" t="s">
        <v>271</v>
      </c>
      <c r="E246" s="658" t="s">
        <v>30</v>
      </c>
      <c r="F246" s="658" t="s">
        <v>43</v>
      </c>
      <c r="G246" s="658" t="s">
        <v>48</v>
      </c>
      <c r="H246" s="85" t="s">
        <v>33</v>
      </c>
      <c r="I246" s="121">
        <v>471</v>
      </c>
      <c r="J246" s="121">
        <f>VLOOKUP(A246,CENIK!$A$2:$F$191,6,FALSE)</f>
        <v>0</v>
      </c>
      <c r="K246" s="121">
        <f t="shared" si="5"/>
        <v>0</v>
      </c>
    </row>
    <row r="247" spans="1:11" ht="75" x14ac:dyDescent="0.25">
      <c r="A247" s="139">
        <v>31302</v>
      </c>
      <c r="B247" s="139">
        <v>23</v>
      </c>
      <c r="C247" s="102" t="s">
        <v>4962</v>
      </c>
      <c r="D247" s="658" t="s">
        <v>271</v>
      </c>
      <c r="E247" s="658" t="s">
        <v>30</v>
      </c>
      <c r="F247" s="658" t="s">
        <v>43</v>
      </c>
      <c r="G247" s="658" t="s">
        <v>971</v>
      </c>
      <c r="H247" s="85" t="s">
        <v>24</v>
      </c>
      <c r="I247" s="121">
        <v>122.46</v>
      </c>
      <c r="J247" s="121">
        <f>VLOOKUP(A247,CENIK!$A$2:$F$191,6,FALSE)</f>
        <v>0</v>
      </c>
      <c r="K247" s="121">
        <f t="shared" si="5"/>
        <v>0</v>
      </c>
    </row>
    <row r="248" spans="1:11" ht="30" x14ac:dyDescent="0.25">
      <c r="A248" s="139">
        <v>31602</v>
      </c>
      <c r="B248" s="139">
        <v>23</v>
      </c>
      <c r="C248" s="102" t="s">
        <v>4963</v>
      </c>
      <c r="D248" s="658" t="s">
        <v>271</v>
      </c>
      <c r="E248" s="658" t="s">
        <v>30</v>
      </c>
      <c r="F248" s="658" t="s">
        <v>43</v>
      </c>
      <c r="G248" s="658" t="s">
        <v>973</v>
      </c>
      <c r="H248" s="85" t="s">
        <v>33</v>
      </c>
      <c r="I248" s="121">
        <v>471</v>
      </c>
      <c r="J248" s="121">
        <f>VLOOKUP(A248,CENIK!$A$2:$F$191,6,FALSE)</f>
        <v>0</v>
      </c>
      <c r="K248" s="121">
        <f t="shared" si="5"/>
        <v>0</v>
      </c>
    </row>
    <row r="249" spans="1:11" ht="45" x14ac:dyDescent="0.25">
      <c r="A249" s="139">
        <v>32311</v>
      </c>
      <c r="B249" s="139">
        <v>23</v>
      </c>
      <c r="C249" s="102" t="s">
        <v>4964</v>
      </c>
      <c r="D249" s="658" t="s">
        <v>271</v>
      </c>
      <c r="E249" s="658" t="s">
        <v>30</v>
      </c>
      <c r="F249" s="658" t="s">
        <v>43</v>
      </c>
      <c r="G249" s="658" t="s">
        <v>975</v>
      </c>
      <c r="H249" s="85" t="s">
        <v>33</v>
      </c>
      <c r="I249" s="121">
        <v>471</v>
      </c>
      <c r="J249" s="121">
        <f>VLOOKUP(A249,CENIK!$A$2:$F$191,6,FALSE)</f>
        <v>0</v>
      </c>
      <c r="K249" s="121">
        <f t="shared" si="5"/>
        <v>0</v>
      </c>
    </row>
    <row r="250" spans="1:11" ht="60" x14ac:dyDescent="0.25">
      <c r="A250" s="139">
        <v>4105</v>
      </c>
      <c r="B250" s="139">
        <v>23</v>
      </c>
      <c r="C250" s="102" t="s">
        <v>4965</v>
      </c>
      <c r="D250" s="658" t="s">
        <v>271</v>
      </c>
      <c r="E250" s="658" t="s">
        <v>85</v>
      </c>
      <c r="F250" s="658" t="s">
        <v>86</v>
      </c>
      <c r="G250" s="658" t="s">
        <v>982</v>
      </c>
      <c r="H250" s="85" t="s">
        <v>24</v>
      </c>
      <c r="I250" s="121">
        <v>611.9</v>
      </c>
      <c r="J250" s="121">
        <f>VLOOKUP(A250,CENIK!$A$2:$F$191,6,FALSE)</f>
        <v>0</v>
      </c>
      <c r="K250" s="121">
        <f t="shared" si="5"/>
        <v>0</v>
      </c>
    </row>
    <row r="251" spans="1:11" ht="45" x14ac:dyDescent="0.25">
      <c r="A251" s="139">
        <v>4106</v>
      </c>
      <c r="B251" s="139">
        <v>23</v>
      </c>
      <c r="C251" s="102" t="s">
        <v>4966</v>
      </c>
      <c r="D251" s="658" t="s">
        <v>271</v>
      </c>
      <c r="E251" s="658" t="s">
        <v>85</v>
      </c>
      <c r="F251" s="658" t="s">
        <v>86</v>
      </c>
      <c r="G251" s="658" t="s">
        <v>89</v>
      </c>
      <c r="H251" s="85" t="s">
        <v>24</v>
      </c>
      <c r="I251" s="121">
        <v>413.95</v>
      </c>
      <c r="J251" s="121">
        <f>VLOOKUP(A251,CENIK!$A$2:$F$191,6,FALSE)</f>
        <v>0</v>
      </c>
      <c r="K251" s="121">
        <f t="shared" si="5"/>
        <v>0</v>
      </c>
    </row>
    <row r="252" spans="1:11" ht="45" x14ac:dyDescent="0.25">
      <c r="A252" s="139">
        <v>4121</v>
      </c>
      <c r="B252" s="139">
        <v>23</v>
      </c>
      <c r="C252" s="102" t="s">
        <v>4967</v>
      </c>
      <c r="D252" s="658" t="s">
        <v>271</v>
      </c>
      <c r="E252" s="658" t="s">
        <v>85</v>
      </c>
      <c r="F252" s="658" t="s">
        <v>86</v>
      </c>
      <c r="G252" s="658" t="s">
        <v>986</v>
      </c>
      <c r="H252" s="85" t="s">
        <v>24</v>
      </c>
      <c r="I252" s="121">
        <v>32.21</v>
      </c>
      <c r="J252" s="121">
        <f>VLOOKUP(A252,CENIK!$A$2:$F$191,6,FALSE)</f>
        <v>0</v>
      </c>
      <c r="K252" s="121">
        <f t="shared" si="5"/>
        <v>0</v>
      </c>
    </row>
    <row r="253" spans="1:11" ht="45" x14ac:dyDescent="0.25">
      <c r="A253" s="139">
        <v>4123</v>
      </c>
      <c r="B253" s="139">
        <v>23</v>
      </c>
      <c r="C253" s="102" t="s">
        <v>4968</v>
      </c>
      <c r="D253" s="658" t="s">
        <v>271</v>
      </c>
      <c r="E253" s="658" t="s">
        <v>85</v>
      </c>
      <c r="F253" s="658" t="s">
        <v>86</v>
      </c>
      <c r="G253" s="658" t="s">
        <v>988</v>
      </c>
      <c r="H253" s="85" t="s">
        <v>24</v>
      </c>
      <c r="I253" s="121">
        <v>506.12</v>
      </c>
      <c r="J253" s="121">
        <f>VLOOKUP(A253,CENIK!$A$2:$F$191,6,FALSE)</f>
        <v>0</v>
      </c>
      <c r="K253" s="121">
        <f t="shared" si="5"/>
        <v>0</v>
      </c>
    </row>
    <row r="254" spans="1:11" ht="45" x14ac:dyDescent="0.25">
      <c r="A254" s="139">
        <v>4201</v>
      </c>
      <c r="B254" s="139">
        <v>23</v>
      </c>
      <c r="C254" s="102" t="s">
        <v>4969</v>
      </c>
      <c r="D254" s="658" t="s">
        <v>271</v>
      </c>
      <c r="E254" s="658" t="s">
        <v>85</v>
      </c>
      <c r="F254" s="658" t="s">
        <v>98</v>
      </c>
      <c r="G254" s="658" t="s">
        <v>99</v>
      </c>
      <c r="H254" s="85" t="s">
        <v>33</v>
      </c>
      <c r="I254" s="121">
        <v>154</v>
      </c>
      <c r="J254" s="121">
        <f>VLOOKUP(A254,CENIK!$A$2:$F$191,6,FALSE)</f>
        <v>0</v>
      </c>
      <c r="K254" s="121">
        <f t="shared" si="5"/>
        <v>0</v>
      </c>
    </row>
    <row r="255" spans="1:11" ht="30" x14ac:dyDescent="0.25">
      <c r="A255" s="139">
        <v>4202</v>
      </c>
      <c r="B255" s="139">
        <v>23</v>
      </c>
      <c r="C255" s="102" t="s">
        <v>4970</v>
      </c>
      <c r="D255" s="658" t="s">
        <v>271</v>
      </c>
      <c r="E255" s="658" t="s">
        <v>85</v>
      </c>
      <c r="F255" s="658" t="s">
        <v>98</v>
      </c>
      <c r="G255" s="658" t="s">
        <v>100</v>
      </c>
      <c r="H255" s="85" t="s">
        <v>33</v>
      </c>
      <c r="I255" s="121">
        <v>154</v>
      </c>
      <c r="J255" s="121">
        <f>VLOOKUP(A255,CENIK!$A$2:$F$191,6,FALSE)</f>
        <v>0</v>
      </c>
      <c r="K255" s="121">
        <f t="shared" si="5"/>
        <v>0</v>
      </c>
    </row>
    <row r="256" spans="1:11" ht="75" x14ac:dyDescent="0.25">
      <c r="A256" s="139">
        <v>4203</v>
      </c>
      <c r="B256" s="139">
        <v>23</v>
      </c>
      <c r="C256" s="102" t="s">
        <v>4971</v>
      </c>
      <c r="D256" s="658" t="s">
        <v>271</v>
      </c>
      <c r="E256" s="658" t="s">
        <v>85</v>
      </c>
      <c r="F256" s="658" t="s">
        <v>98</v>
      </c>
      <c r="G256" s="658" t="s">
        <v>101</v>
      </c>
      <c r="H256" s="85" t="s">
        <v>24</v>
      </c>
      <c r="I256" s="121">
        <v>26.32</v>
      </c>
      <c r="J256" s="121">
        <f>VLOOKUP(A256,CENIK!$A$2:$F$191,6,FALSE)</f>
        <v>0</v>
      </c>
      <c r="K256" s="121">
        <f t="shared" si="5"/>
        <v>0</v>
      </c>
    </row>
    <row r="257" spans="1:11" ht="60" x14ac:dyDescent="0.25">
      <c r="A257" s="139">
        <v>4204</v>
      </c>
      <c r="B257" s="139">
        <v>23</v>
      </c>
      <c r="C257" s="102" t="s">
        <v>4972</v>
      </c>
      <c r="D257" s="658" t="s">
        <v>271</v>
      </c>
      <c r="E257" s="658" t="s">
        <v>85</v>
      </c>
      <c r="F257" s="658" t="s">
        <v>98</v>
      </c>
      <c r="G257" s="658" t="s">
        <v>102</v>
      </c>
      <c r="H257" s="85" t="s">
        <v>24</v>
      </c>
      <c r="I257" s="121">
        <v>108.86</v>
      </c>
      <c r="J257" s="121">
        <f>VLOOKUP(A257,CENIK!$A$2:$F$191,6,FALSE)</f>
        <v>0</v>
      </c>
      <c r="K257" s="121">
        <f t="shared" si="5"/>
        <v>0</v>
      </c>
    </row>
    <row r="258" spans="1:11" ht="60" x14ac:dyDescent="0.25">
      <c r="A258" s="139">
        <v>4205</v>
      </c>
      <c r="B258" s="139">
        <v>23</v>
      </c>
      <c r="C258" s="102" t="s">
        <v>4973</v>
      </c>
      <c r="D258" s="658" t="s">
        <v>271</v>
      </c>
      <c r="E258" s="658" t="s">
        <v>85</v>
      </c>
      <c r="F258" s="658" t="s">
        <v>98</v>
      </c>
      <c r="G258" s="658" t="s">
        <v>103</v>
      </c>
      <c r="H258" s="85" t="s">
        <v>33</v>
      </c>
      <c r="I258" s="121">
        <v>231</v>
      </c>
      <c r="J258" s="121">
        <f>VLOOKUP(A258,CENIK!$A$2:$F$191,6,FALSE)</f>
        <v>0</v>
      </c>
      <c r="K258" s="121">
        <f t="shared" si="5"/>
        <v>0</v>
      </c>
    </row>
    <row r="259" spans="1:11" ht="60" x14ac:dyDescent="0.25">
      <c r="A259" s="139">
        <v>4206</v>
      </c>
      <c r="B259" s="139">
        <v>23</v>
      </c>
      <c r="C259" s="102" t="s">
        <v>4974</v>
      </c>
      <c r="D259" s="658" t="s">
        <v>271</v>
      </c>
      <c r="E259" s="658" t="s">
        <v>85</v>
      </c>
      <c r="F259" s="658" t="s">
        <v>98</v>
      </c>
      <c r="G259" s="658" t="s">
        <v>104</v>
      </c>
      <c r="H259" s="85" t="s">
        <v>24</v>
      </c>
      <c r="I259" s="121">
        <v>506.12</v>
      </c>
      <c r="J259" s="121">
        <f>VLOOKUP(A259,CENIK!$A$2:$F$191,6,FALSE)</f>
        <v>0</v>
      </c>
      <c r="K259" s="121">
        <f t="shared" si="5"/>
        <v>0</v>
      </c>
    </row>
    <row r="260" spans="1:11" ht="135" x14ac:dyDescent="0.25">
      <c r="A260" s="139">
        <v>6101</v>
      </c>
      <c r="B260" s="139">
        <v>23</v>
      </c>
      <c r="C260" s="102" t="s">
        <v>4975</v>
      </c>
      <c r="D260" s="658" t="s">
        <v>271</v>
      </c>
      <c r="E260" s="658" t="s">
        <v>128</v>
      </c>
      <c r="F260" s="658" t="s">
        <v>129</v>
      </c>
      <c r="G260" s="658" t="s">
        <v>6304</v>
      </c>
      <c r="H260" s="85" t="s">
        <v>10</v>
      </c>
      <c r="I260" s="121">
        <v>154</v>
      </c>
      <c r="J260" s="121">
        <f>VLOOKUP(A260,CENIK!$A$2:$F$191,6,FALSE)</f>
        <v>0</v>
      </c>
      <c r="K260" s="121">
        <f t="shared" si="5"/>
        <v>0</v>
      </c>
    </row>
    <row r="261" spans="1:11" ht="120" x14ac:dyDescent="0.25">
      <c r="A261" s="139">
        <v>6202</v>
      </c>
      <c r="B261" s="139">
        <v>23</v>
      </c>
      <c r="C261" s="102" t="s">
        <v>4976</v>
      </c>
      <c r="D261" s="658" t="s">
        <v>271</v>
      </c>
      <c r="E261" s="658" t="s">
        <v>128</v>
      </c>
      <c r="F261" s="658" t="s">
        <v>132</v>
      </c>
      <c r="G261" s="658" t="s">
        <v>991</v>
      </c>
      <c r="H261" s="85" t="s">
        <v>6</v>
      </c>
      <c r="I261" s="121">
        <v>2</v>
      </c>
      <c r="J261" s="121">
        <f>VLOOKUP(A261,CENIK!$A$2:$F$191,6,FALSE)</f>
        <v>0</v>
      </c>
      <c r="K261" s="121">
        <f t="shared" si="5"/>
        <v>0</v>
      </c>
    </row>
    <row r="262" spans="1:11" ht="120" x14ac:dyDescent="0.25">
      <c r="A262" s="139">
        <v>6204</v>
      </c>
      <c r="B262" s="139">
        <v>23</v>
      </c>
      <c r="C262" s="102" t="s">
        <v>4977</v>
      </c>
      <c r="D262" s="658" t="s">
        <v>271</v>
      </c>
      <c r="E262" s="658" t="s">
        <v>128</v>
      </c>
      <c r="F262" s="658" t="s">
        <v>132</v>
      </c>
      <c r="G262" s="658" t="s">
        <v>993</v>
      </c>
      <c r="H262" s="85" t="s">
        <v>6</v>
      </c>
      <c r="I262" s="121">
        <v>4</v>
      </c>
      <c r="J262" s="121">
        <f>VLOOKUP(A262,CENIK!$A$2:$F$191,6,FALSE)</f>
        <v>0</v>
      </c>
      <c r="K262" s="121">
        <f t="shared" si="5"/>
        <v>0</v>
      </c>
    </row>
    <row r="263" spans="1:11" ht="120" x14ac:dyDescent="0.25">
      <c r="A263" s="139">
        <v>6253</v>
      </c>
      <c r="B263" s="139">
        <v>23</v>
      </c>
      <c r="C263" s="102" t="s">
        <v>4978</v>
      </c>
      <c r="D263" s="658" t="s">
        <v>271</v>
      </c>
      <c r="E263" s="658" t="s">
        <v>128</v>
      </c>
      <c r="F263" s="658" t="s">
        <v>132</v>
      </c>
      <c r="G263" s="658" t="s">
        <v>1004</v>
      </c>
      <c r="H263" s="85" t="s">
        <v>6</v>
      </c>
      <c r="I263" s="121">
        <v>6</v>
      </c>
      <c r="J263" s="121">
        <f>VLOOKUP(A263,CENIK!$A$2:$F$191,6,FALSE)</f>
        <v>0</v>
      </c>
      <c r="K263" s="121">
        <f t="shared" si="5"/>
        <v>0</v>
      </c>
    </row>
    <row r="264" spans="1:11" ht="45" x14ac:dyDescent="0.25">
      <c r="A264" s="139">
        <v>6255</v>
      </c>
      <c r="B264" s="139">
        <v>23</v>
      </c>
      <c r="C264" s="102" t="s">
        <v>4979</v>
      </c>
      <c r="D264" s="658" t="s">
        <v>271</v>
      </c>
      <c r="E264" s="658" t="s">
        <v>128</v>
      </c>
      <c r="F264" s="658" t="s">
        <v>132</v>
      </c>
      <c r="G264" s="658" t="s">
        <v>135</v>
      </c>
      <c r="H264" s="85" t="s">
        <v>6</v>
      </c>
      <c r="I264" s="121">
        <v>1</v>
      </c>
      <c r="J264" s="121">
        <f>VLOOKUP(A264,CENIK!$A$2:$F$191,6,FALSE)</f>
        <v>0</v>
      </c>
      <c r="K264" s="121">
        <f t="shared" si="5"/>
        <v>0</v>
      </c>
    </row>
    <row r="265" spans="1:11" ht="30" x14ac:dyDescent="0.25">
      <c r="A265" s="139">
        <v>6257</v>
      </c>
      <c r="B265" s="139">
        <v>23</v>
      </c>
      <c r="C265" s="102" t="s">
        <v>4980</v>
      </c>
      <c r="D265" s="658" t="s">
        <v>271</v>
      </c>
      <c r="E265" s="658" t="s">
        <v>128</v>
      </c>
      <c r="F265" s="658" t="s">
        <v>132</v>
      </c>
      <c r="G265" s="658" t="s">
        <v>136</v>
      </c>
      <c r="H265" s="85" t="s">
        <v>6</v>
      </c>
      <c r="I265" s="121">
        <v>1</v>
      </c>
      <c r="J265" s="121">
        <f>VLOOKUP(A265,CENIK!$A$2:$F$191,6,FALSE)</f>
        <v>0</v>
      </c>
      <c r="K265" s="121">
        <f t="shared" si="5"/>
        <v>0</v>
      </c>
    </row>
    <row r="266" spans="1:11" ht="30" x14ac:dyDescent="0.25">
      <c r="A266" s="139">
        <v>6258</v>
      </c>
      <c r="B266" s="139">
        <v>23</v>
      </c>
      <c r="C266" s="102" t="s">
        <v>4981</v>
      </c>
      <c r="D266" s="658" t="s">
        <v>271</v>
      </c>
      <c r="E266" s="658" t="s">
        <v>128</v>
      </c>
      <c r="F266" s="658" t="s">
        <v>132</v>
      </c>
      <c r="G266" s="658" t="s">
        <v>137</v>
      </c>
      <c r="H266" s="85" t="s">
        <v>6</v>
      </c>
      <c r="I266" s="121">
        <v>1</v>
      </c>
      <c r="J266" s="121">
        <f>VLOOKUP(A266,CENIK!$A$2:$F$191,6,FALSE)</f>
        <v>0</v>
      </c>
      <c r="K266" s="121">
        <f t="shared" si="5"/>
        <v>0</v>
      </c>
    </row>
    <row r="267" spans="1:11" ht="345" x14ac:dyDescent="0.25">
      <c r="A267" s="139">
        <v>6301</v>
      </c>
      <c r="B267" s="139">
        <v>23</v>
      </c>
      <c r="C267" s="102" t="s">
        <v>4982</v>
      </c>
      <c r="D267" s="658" t="s">
        <v>271</v>
      </c>
      <c r="E267" s="658" t="s">
        <v>128</v>
      </c>
      <c r="F267" s="658" t="s">
        <v>140</v>
      </c>
      <c r="G267" s="658" t="s">
        <v>1005</v>
      </c>
      <c r="H267" s="85" t="s">
        <v>6</v>
      </c>
      <c r="I267" s="121">
        <v>3</v>
      </c>
      <c r="J267" s="121">
        <f>VLOOKUP(A267,CENIK!$A$2:$F$191,6,FALSE)</f>
        <v>0</v>
      </c>
      <c r="K267" s="121">
        <f t="shared" si="5"/>
        <v>0</v>
      </c>
    </row>
    <row r="268" spans="1:11" ht="120" x14ac:dyDescent="0.25">
      <c r="A268" s="139">
        <v>6304</v>
      </c>
      <c r="B268" s="139">
        <v>23</v>
      </c>
      <c r="C268" s="102" t="s">
        <v>4983</v>
      </c>
      <c r="D268" s="658" t="s">
        <v>271</v>
      </c>
      <c r="E268" s="658" t="s">
        <v>128</v>
      </c>
      <c r="F268" s="658" t="s">
        <v>140</v>
      </c>
      <c r="G268" s="658" t="s">
        <v>142</v>
      </c>
      <c r="H268" s="85" t="s">
        <v>6</v>
      </c>
      <c r="I268" s="121">
        <v>3</v>
      </c>
      <c r="J268" s="121">
        <f>VLOOKUP(A268,CENIK!$A$2:$F$191,6,FALSE)</f>
        <v>0</v>
      </c>
      <c r="K268" s="121">
        <f t="shared" si="5"/>
        <v>0</v>
      </c>
    </row>
    <row r="269" spans="1:11" ht="30" x14ac:dyDescent="0.25">
      <c r="A269" s="139">
        <v>6401</v>
      </c>
      <c r="B269" s="139">
        <v>23</v>
      </c>
      <c r="C269" s="102" t="s">
        <v>4984</v>
      </c>
      <c r="D269" s="658" t="s">
        <v>271</v>
      </c>
      <c r="E269" s="658" t="s">
        <v>128</v>
      </c>
      <c r="F269" s="658" t="s">
        <v>144</v>
      </c>
      <c r="G269" s="658" t="s">
        <v>145</v>
      </c>
      <c r="H269" s="85" t="s">
        <v>10</v>
      </c>
      <c r="I269" s="121">
        <v>154</v>
      </c>
      <c r="J269" s="121">
        <f>VLOOKUP(A269,CENIK!$A$2:$F$191,6,FALSE)</f>
        <v>0</v>
      </c>
      <c r="K269" s="121">
        <f t="shared" si="5"/>
        <v>0</v>
      </c>
    </row>
    <row r="270" spans="1:11" ht="30" x14ac:dyDescent="0.25">
      <c r="A270" s="139">
        <v>6402</v>
      </c>
      <c r="B270" s="139">
        <v>23</v>
      </c>
      <c r="C270" s="102" t="s">
        <v>4985</v>
      </c>
      <c r="D270" s="658" t="s">
        <v>271</v>
      </c>
      <c r="E270" s="658" t="s">
        <v>128</v>
      </c>
      <c r="F270" s="658" t="s">
        <v>144</v>
      </c>
      <c r="G270" s="658" t="s">
        <v>340</v>
      </c>
      <c r="H270" s="85" t="s">
        <v>10</v>
      </c>
      <c r="I270" s="121">
        <v>154</v>
      </c>
      <c r="J270" s="121">
        <f>VLOOKUP(A270,CENIK!$A$2:$F$191,6,FALSE)</f>
        <v>0</v>
      </c>
      <c r="K270" s="121">
        <f t="shared" si="5"/>
        <v>0</v>
      </c>
    </row>
    <row r="271" spans="1:11" ht="60" x14ac:dyDescent="0.25">
      <c r="A271" s="139">
        <v>6405</v>
      </c>
      <c r="B271" s="139">
        <v>23</v>
      </c>
      <c r="C271" s="102" t="s">
        <v>4986</v>
      </c>
      <c r="D271" s="658" t="s">
        <v>271</v>
      </c>
      <c r="E271" s="658" t="s">
        <v>128</v>
      </c>
      <c r="F271" s="658" t="s">
        <v>144</v>
      </c>
      <c r="G271" s="658" t="s">
        <v>146</v>
      </c>
      <c r="H271" s="85" t="s">
        <v>10</v>
      </c>
      <c r="I271" s="121">
        <v>154</v>
      </c>
      <c r="J271" s="121">
        <f>VLOOKUP(A271,CENIK!$A$2:$F$191,6,FALSE)</f>
        <v>0</v>
      </c>
      <c r="K271" s="121">
        <f t="shared" si="5"/>
        <v>0</v>
      </c>
    </row>
    <row r="272" spans="1:11" ht="30" x14ac:dyDescent="0.25">
      <c r="A272" s="139">
        <v>6501</v>
      </c>
      <c r="B272" s="139">
        <v>23</v>
      </c>
      <c r="C272" s="102" t="s">
        <v>4987</v>
      </c>
      <c r="D272" s="658" t="s">
        <v>271</v>
      </c>
      <c r="E272" s="658" t="s">
        <v>128</v>
      </c>
      <c r="F272" s="658" t="s">
        <v>147</v>
      </c>
      <c r="G272" s="658" t="s">
        <v>1007</v>
      </c>
      <c r="H272" s="85" t="s">
        <v>6</v>
      </c>
      <c r="I272" s="121">
        <v>3</v>
      </c>
      <c r="J272" s="121">
        <f>VLOOKUP(A272,CENIK!$A$2:$F$191,6,FALSE)</f>
        <v>0</v>
      </c>
      <c r="K272" s="121">
        <f t="shared" si="5"/>
        <v>0</v>
      </c>
    </row>
    <row r="273" spans="1:11" ht="30" x14ac:dyDescent="0.25">
      <c r="A273" s="139">
        <v>6502</v>
      </c>
      <c r="B273" s="139">
        <v>23</v>
      </c>
      <c r="C273" s="102" t="s">
        <v>4988</v>
      </c>
      <c r="D273" s="658" t="s">
        <v>271</v>
      </c>
      <c r="E273" s="658" t="s">
        <v>128</v>
      </c>
      <c r="F273" s="658" t="s">
        <v>147</v>
      </c>
      <c r="G273" s="658" t="s">
        <v>1008</v>
      </c>
      <c r="H273" s="85" t="s">
        <v>6</v>
      </c>
      <c r="I273" s="121">
        <v>2</v>
      </c>
      <c r="J273" s="121">
        <f>VLOOKUP(A273,CENIK!$A$2:$F$191,6,FALSE)</f>
        <v>0</v>
      </c>
      <c r="K273" s="121">
        <f t="shared" si="5"/>
        <v>0</v>
      </c>
    </row>
    <row r="274" spans="1:11" ht="45" x14ac:dyDescent="0.25">
      <c r="A274" s="139">
        <v>6503</v>
      </c>
      <c r="B274" s="139">
        <v>23</v>
      </c>
      <c r="C274" s="102" t="s">
        <v>4989</v>
      </c>
      <c r="D274" s="658" t="s">
        <v>271</v>
      </c>
      <c r="E274" s="658" t="s">
        <v>128</v>
      </c>
      <c r="F274" s="658" t="s">
        <v>147</v>
      </c>
      <c r="G274" s="658" t="s">
        <v>1009</v>
      </c>
      <c r="H274" s="85" t="s">
        <v>6</v>
      </c>
      <c r="I274" s="121">
        <v>2</v>
      </c>
      <c r="J274" s="121">
        <f>VLOOKUP(A274,CENIK!$A$2:$F$191,6,FALSE)</f>
        <v>0</v>
      </c>
      <c r="K274" s="121">
        <f t="shared" si="5"/>
        <v>0</v>
      </c>
    </row>
    <row r="275" spans="1:11" ht="45" x14ac:dyDescent="0.25">
      <c r="A275" s="139">
        <v>6504</v>
      </c>
      <c r="B275" s="139">
        <v>23</v>
      </c>
      <c r="C275" s="102" t="s">
        <v>4990</v>
      </c>
      <c r="D275" s="658" t="s">
        <v>271</v>
      </c>
      <c r="E275" s="658" t="s">
        <v>128</v>
      </c>
      <c r="F275" s="658" t="s">
        <v>147</v>
      </c>
      <c r="G275" s="658" t="s">
        <v>1010</v>
      </c>
      <c r="H275" s="85" t="s">
        <v>6</v>
      </c>
      <c r="I275" s="121">
        <v>2</v>
      </c>
      <c r="J275" s="121">
        <f>VLOOKUP(A275,CENIK!$A$2:$F$191,6,FALSE)</f>
        <v>0</v>
      </c>
      <c r="K275" s="121">
        <f t="shared" si="5"/>
        <v>0</v>
      </c>
    </row>
    <row r="276" spans="1:11" ht="45" x14ac:dyDescent="0.25">
      <c r="A276" s="139">
        <v>6505</v>
      </c>
      <c r="B276" s="139">
        <v>23</v>
      </c>
      <c r="C276" s="102" t="s">
        <v>4991</v>
      </c>
      <c r="D276" s="658" t="s">
        <v>271</v>
      </c>
      <c r="E276" s="658" t="s">
        <v>128</v>
      </c>
      <c r="F276" s="658" t="s">
        <v>147</v>
      </c>
      <c r="G276" s="658" t="s">
        <v>1011</v>
      </c>
      <c r="H276" s="85" t="s">
        <v>6</v>
      </c>
      <c r="I276" s="121">
        <v>1</v>
      </c>
      <c r="J276" s="121">
        <f>VLOOKUP(A276,CENIK!$A$2:$F$191,6,FALSE)</f>
        <v>0</v>
      </c>
      <c r="K276" s="121">
        <f t="shared" si="5"/>
        <v>0</v>
      </c>
    </row>
    <row r="277" spans="1:11" ht="30" x14ac:dyDescent="0.25">
      <c r="A277" s="139">
        <v>6507</v>
      </c>
      <c r="B277" s="139">
        <v>23</v>
      </c>
      <c r="C277" s="102" t="s">
        <v>4992</v>
      </c>
      <c r="D277" s="658" t="s">
        <v>271</v>
      </c>
      <c r="E277" s="658" t="s">
        <v>128</v>
      </c>
      <c r="F277" s="658" t="s">
        <v>147</v>
      </c>
      <c r="G277" s="658" t="s">
        <v>1013</v>
      </c>
      <c r="H277" s="85" t="s">
        <v>6</v>
      </c>
      <c r="I277" s="121">
        <v>2</v>
      </c>
      <c r="J277" s="121">
        <f>VLOOKUP(A277,CENIK!$A$2:$F$191,6,FALSE)</f>
        <v>0</v>
      </c>
      <c r="K277" s="121">
        <f t="shared" si="5"/>
        <v>0</v>
      </c>
    </row>
    <row r="278" spans="1:11" ht="60" x14ac:dyDescent="0.25">
      <c r="A278" s="139">
        <v>1201</v>
      </c>
      <c r="B278" s="139">
        <v>19</v>
      </c>
      <c r="C278" s="102" t="s">
        <v>4993</v>
      </c>
      <c r="D278" s="658" t="s">
        <v>272</v>
      </c>
      <c r="E278" s="658" t="s">
        <v>7</v>
      </c>
      <c r="F278" s="658" t="s">
        <v>8</v>
      </c>
      <c r="G278" s="658" t="s">
        <v>9</v>
      </c>
      <c r="H278" s="85" t="s">
        <v>10</v>
      </c>
      <c r="I278" s="121">
        <v>105</v>
      </c>
      <c r="J278" s="121">
        <f>VLOOKUP(A278,CENIK!$A$2:$F$191,6,FALSE)</f>
        <v>0</v>
      </c>
      <c r="K278" s="121">
        <f t="shared" si="5"/>
        <v>0</v>
      </c>
    </row>
    <row r="279" spans="1:11" ht="45" x14ac:dyDescent="0.25">
      <c r="A279" s="139">
        <v>1202</v>
      </c>
      <c r="B279" s="139">
        <v>19</v>
      </c>
      <c r="C279" s="102" t="s">
        <v>4994</v>
      </c>
      <c r="D279" s="658" t="s">
        <v>272</v>
      </c>
      <c r="E279" s="658" t="s">
        <v>7</v>
      </c>
      <c r="F279" s="658" t="s">
        <v>8</v>
      </c>
      <c r="G279" s="658" t="s">
        <v>11</v>
      </c>
      <c r="H279" s="85" t="s">
        <v>12</v>
      </c>
      <c r="I279" s="121">
        <v>7</v>
      </c>
      <c r="J279" s="121">
        <f>VLOOKUP(A279,CENIK!$A$2:$F$191,6,FALSE)</f>
        <v>0</v>
      </c>
      <c r="K279" s="121">
        <f t="shared" si="5"/>
        <v>0</v>
      </c>
    </row>
    <row r="280" spans="1:11" ht="60" x14ac:dyDescent="0.25">
      <c r="A280" s="139">
        <v>1203</v>
      </c>
      <c r="B280" s="139">
        <v>19</v>
      </c>
      <c r="C280" s="102" t="s">
        <v>4995</v>
      </c>
      <c r="D280" s="658" t="s">
        <v>272</v>
      </c>
      <c r="E280" s="658" t="s">
        <v>7</v>
      </c>
      <c r="F280" s="658" t="s">
        <v>8</v>
      </c>
      <c r="G280" s="658" t="s">
        <v>941</v>
      </c>
      <c r="H280" s="85" t="s">
        <v>10</v>
      </c>
      <c r="I280" s="121">
        <v>105</v>
      </c>
      <c r="J280" s="121">
        <f>VLOOKUP(A280,CENIK!$A$2:$F$191,6,FALSE)</f>
        <v>0</v>
      </c>
      <c r="K280" s="121">
        <f t="shared" si="5"/>
        <v>0</v>
      </c>
    </row>
    <row r="281" spans="1:11" ht="45" x14ac:dyDescent="0.25">
      <c r="A281" s="139">
        <v>1301</v>
      </c>
      <c r="B281" s="139">
        <v>19</v>
      </c>
      <c r="C281" s="102" t="s">
        <v>4996</v>
      </c>
      <c r="D281" s="658" t="s">
        <v>272</v>
      </c>
      <c r="E281" s="658" t="s">
        <v>7</v>
      </c>
      <c r="F281" s="658" t="s">
        <v>16</v>
      </c>
      <c r="G281" s="658" t="s">
        <v>17</v>
      </c>
      <c r="H281" s="85" t="s">
        <v>10</v>
      </c>
      <c r="I281" s="121">
        <v>115.5</v>
      </c>
      <c r="J281" s="121">
        <f>VLOOKUP(A281,CENIK!$A$2:$F$191,6,FALSE)</f>
        <v>0</v>
      </c>
      <c r="K281" s="121">
        <f t="shared" si="5"/>
        <v>0</v>
      </c>
    </row>
    <row r="282" spans="1:11" ht="150" x14ac:dyDescent="0.25">
      <c r="A282" s="139">
        <v>1302</v>
      </c>
      <c r="B282" s="139">
        <v>19</v>
      </c>
      <c r="C282" s="102" t="s">
        <v>4997</v>
      </c>
      <c r="D282" s="658" t="s">
        <v>272</v>
      </c>
      <c r="E282" s="658" t="s">
        <v>7</v>
      </c>
      <c r="F282" s="658" t="s">
        <v>16</v>
      </c>
      <c r="G282" s="658" t="s">
        <v>952</v>
      </c>
      <c r="H282" s="85" t="s">
        <v>10</v>
      </c>
      <c r="I282" s="121">
        <v>105</v>
      </c>
      <c r="J282" s="121">
        <f>VLOOKUP(A282,CENIK!$A$2:$F$191,6,FALSE)</f>
        <v>0</v>
      </c>
      <c r="K282" s="121">
        <f t="shared" si="5"/>
        <v>0</v>
      </c>
    </row>
    <row r="283" spans="1:11" ht="60" x14ac:dyDescent="0.25">
      <c r="A283" s="139">
        <v>1307</v>
      </c>
      <c r="B283" s="139">
        <v>19</v>
      </c>
      <c r="C283" s="102" t="s">
        <v>4998</v>
      </c>
      <c r="D283" s="658" t="s">
        <v>272</v>
      </c>
      <c r="E283" s="658" t="s">
        <v>7</v>
      </c>
      <c r="F283" s="658" t="s">
        <v>16</v>
      </c>
      <c r="G283" s="658" t="s">
        <v>19</v>
      </c>
      <c r="H283" s="85" t="s">
        <v>6</v>
      </c>
      <c r="I283" s="121">
        <v>1</v>
      </c>
      <c r="J283" s="121">
        <f>VLOOKUP(A283,CENIK!$A$2:$F$191,6,FALSE)</f>
        <v>0</v>
      </c>
      <c r="K283" s="121">
        <f t="shared" si="5"/>
        <v>0</v>
      </c>
    </row>
    <row r="284" spans="1:11" ht="60" x14ac:dyDescent="0.25">
      <c r="A284" s="139">
        <v>1308</v>
      </c>
      <c r="B284" s="139">
        <v>19</v>
      </c>
      <c r="C284" s="102" t="s">
        <v>4999</v>
      </c>
      <c r="D284" s="658" t="s">
        <v>272</v>
      </c>
      <c r="E284" s="658" t="s">
        <v>7</v>
      </c>
      <c r="F284" s="658" t="s">
        <v>16</v>
      </c>
      <c r="G284" s="658" t="s">
        <v>20</v>
      </c>
      <c r="H284" s="85" t="s">
        <v>6</v>
      </c>
      <c r="I284" s="121">
        <v>1</v>
      </c>
      <c r="J284" s="121">
        <f>VLOOKUP(A284,CENIK!$A$2:$F$191,6,FALSE)</f>
        <v>0</v>
      </c>
      <c r="K284" s="121">
        <f t="shared" si="5"/>
        <v>0</v>
      </c>
    </row>
    <row r="285" spans="1:11" ht="60" x14ac:dyDescent="0.25">
      <c r="A285" s="139">
        <v>1310</v>
      </c>
      <c r="B285" s="139">
        <v>19</v>
      </c>
      <c r="C285" s="102" t="s">
        <v>5000</v>
      </c>
      <c r="D285" s="658" t="s">
        <v>272</v>
      </c>
      <c r="E285" s="658" t="s">
        <v>7</v>
      </c>
      <c r="F285" s="658" t="s">
        <v>16</v>
      </c>
      <c r="G285" s="658" t="s">
        <v>23</v>
      </c>
      <c r="H285" s="85" t="s">
        <v>24</v>
      </c>
      <c r="I285" s="121">
        <v>132.19</v>
      </c>
      <c r="J285" s="121">
        <f>VLOOKUP(A285,CENIK!$A$2:$F$191,6,FALSE)</f>
        <v>0</v>
      </c>
      <c r="K285" s="121">
        <f t="shared" si="5"/>
        <v>0</v>
      </c>
    </row>
    <row r="286" spans="1:11" ht="45" x14ac:dyDescent="0.25">
      <c r="A286" s="139">
        <v>1311</v>
      </c>
      <c r="B286" s="139">
        <v>19</v>
      </c>
      <c r="C286" s="102" t="s">
        <v>5001</v>
      </c>
      <c r="D286" s="658" t="s">
        <v>272</v>
      </c>
      <c r="E286" s="658" t="s">
        <v>7</v>
      </c>
      <c r="F286" s="658" t="s">
        <v>16</v>
      </c>
      <c r="G286" s="658" t="s">
        <v>25</v>
      </c>
      <c r="H286" s="85" t="s">
        <v>14</v>
      </c>
      <c r="I286" s="121">
        <v>1</v>
      </c>
      <c r="J286" s="121">
        <f>VLOOKUP(A286,CENIK!$A$2:$F$191,6,FALSE)</f>
        <v>0</v>
      </c>
      <c r="K286" s="121">
        <f t="shared" si="5"/>
        <v>0</v>
      </c>
    </row>
    <row r="287" spans="1:11" ht="30" x14ac:dyDescent="0.25">
      <c r="A287" s="139">
        <v>1401</v>
      </c>
      <c r="B287" s="139">
        <v>19</v>
      </c>
      <c r="C287" s="102" t="s">
        <v>5002</v>
      </c>
      <c r="D287" s="658" t="s">
        <v>272</v>
      </c>
      <c r="E287" s="658" t="s">
        <v>7</v>
      </c>
      <c r="F287" s="658" t="s">
        <v>27</v>
      </c>
      <c r="G287" s="658" t="s">
        <v>955</v>
      </c>
      <c r="H287" s="85" t="s">
        <v>22</v>
      </c>
      <c r="I287" s="121">
        <v>4</v>
      </c>
      <c r="J287" s="121">
        <f>VLOOKUP(A287,CENIK!$A$2:$F$191,6,FALSE)</f>
        <v>0</v>
      </c>
      <c r="K287" s="121">
        <f t="shared" ref="K287:K350" si="6">ROUND(J287*I287,2)</f>
        <v>0</v>
      </c>
    </row>
    <row r="288" spans="1:11" ht="30" x14ac:dyDescent="0.25">
      <c r="A288" s="139">
        <v>1402</v>
      </c>
      <c r="B288" s="139">
        <v>19</v>
      </c>
      <c r="C288" s="102" t="s">
        <v>5003</v>
      </c>
      <c r="D288" s="658" t="s">
        <v>272</v>
      </c>
      <c r="E288" s="658" t="s">
        <v>7</v>
      </c>
      <c r="F288" s="658" t="s">
        <v>27</v>
      </c>
      <c r="G288" s="658" t="s">
        <v>956</v>
      </c>
      <c r="H288" s="85" t="s">
        <v>22</v>
      </c>
      <c r="I288" s="121">
        <v>5</v>
      </c>
      <c r="J288" s="121">
        <f>VLOOKUP(A288,CENIK!$A$2:$F$191,6,FALSE)</f>
        <v>0</v>
      </c>
      <c r="K288" s="121">
        <f t="shared" si="6"/>
        <v>0</v>
      </c>
    </row>
    <row r="289" spans="1:11" ht="30" x14ac:dyDescent="0.25">
      <c r="A289" s="139">
        <v>1403</v>
      </c>
      <c r="B289" s="139">
        <v>19</v>
      </c>
      <c r="C289" s="102" t="s">
        <v>5004</v>
      </c>
      <c r="D289" s="658" t="s">
        <v>272</v>
      </c>
      <c r="E289" s="658" t="s">
        <v>7</v>
      </c>
      <c r="F289" s="658" t="s">
        <v>27</v>
      </c>
      <c r="G289" s="658" t="s">
        <v>957</v>
      </c>
      <c r="H289" s="85" t="s">
        <v>22</v>
      </c>
      <c r="I289" s="121">
        <v>2</v>
      </c>
      <c r="J289" s="121">
        <f>VLOOKUP(A289,CENIK!$A$2:$F$191,6,FALSE)</f>
        <v>0</v>
      </c>
      <c r="K289" s="121">
        <f t="shared" si="6"/>
        <v>0</v>
      </c>
    </row>
    <row r="290" spans="1:11" ht="60" x14ac:dyDescent="0.25">
      <c r="A290" s="139">
        <v>12303</v>
      </c>
      <c r="B290" s="139">
        <v>19</v>
      </c>
      <c r="C290" s="102" t="s">
        <v>5005</v>
      </c>
      <c r="D290" s="658" t="s">
        <v>272</v>
      </c>
      <c r="E290" s="658" t="s">
        <v>30</v>
      </c>
      <c r="F290" s="658" t="s">
        <v>31</v>
      </c>
      <c r="G290" s="658" t="s">
        <v>959</v>
      </c>
      <c r="H290" s="85" t="s">
        <v>24</v>
      </c>
      <c r="I290" s="121">
        <v>64.8</v>
      </c>
      <c r="J290" s="121">
        <f>VLOOKUP(A290,CENIK!$A$2:$F$191,6,FALSE)</f>
        <v>0</v>
      </c>
      <c r="K290" s="121">
        <f t="shared" si="6"/>
        <v>0</v>
      </c>
    </row>
    <row r="291" spans="1:11" ht="45" x14ac:dyDescent="0.25">
      <c r="A291" s="139">
        <v>12438</v>
      </c>
      <c r="B291" s="139">
        <v>19</v>
      </c>
      <c r="C291" s="102" t="s">
        <v>5006</v>
      </c>
      <c r="D291" s="658" t="s">
        <v>272</v>
      </c>
      <c r="E291" s="658" t="s">
        <v>30</v>
      </c>
      <c r="F291" s="658" t="s">
        <v>31</v>
      </c>
      <c r="G291" s="658" t="s">
        <v>41</v>
      </c>
      <c r="H291" s="85" t="s">
        <v>24</v>
      </c>
      <c r="I291" s="121">
        <v>5.25</v>
      </c>
      <c r="J291" s="121">
        <f>VLOOKUP(A291,CENIK!$A$2:$F$191,6,FALSE)</f>
        <v>0</v>
      </c>
      <c r="K291" s="121">
        <f t="shared" si="6"/>
        <v>0</v>
      </c>
    </row>
    <row r="292" spans="1:11" ht="60" x14ac:dyDescent="0.25">
      <c r="A292" s="139">
        <v>21106</v>
      </c>
      <c r="B292" s="139">
        <v>19</v>
      </c>
      <c r="C292" s="102" t="s">
        <v>5007</v>
      </c>
      <c r="D292" s="658" t="s">
        <v>272</v>
      </c>
      <c r="E292" s="658" t="s">
        <v>30</v>
      </c>
      <c r="F292" s="658" t="s">
        <v>31</v>
      </c>
      <c r="G292" s="658" t="s">
        <v>965</v>
      </c>
      <c r="H292" s="85" t="s">
        <v>24</v>
      </c>
      <c r="I292" s="121">
        <v>84.24</v>
      </c>
      <c r="J292" s="121">
        <f>VLOOKUP(A292,CENIK!$A$2:$F$191,6,FALSE)</f>
        <v>0</v>
      </c>
      <c r="K292" s="121">
        <f t="shared" si="6"/>
        <v>0</v>
      </c>
    </row>
    <row r="293" spans="1:11" ht="30" x14ac:dyDescent="0.25">
      <c r="A293" s="139">
        <v>22103</v>
      </c>
      <c r="B293" s="139">
        <v>19</v>
      </c>
      <c r="C293" s="102" t="s">
        <v>5008</v>
      </c>
      <c r="D293" s="658" t="s">
        <v>272</v>
      </c>
      <c r="E293" s="658" t="s">
        <v>30</v>
      </c>
      <c r="F293" s="658" t="s">
        <v>43</v>
      </c>
      <c r="G293" s="658" t="s">
        <v>48</v>
      </c>
      <c r="H293" s="85" t="s">
        <v>33</v>
      </c>
      <c r="I293" s="121">
        <v>324</v>
      </c>
      <c r="J293" s="121">
        <f>VLOOKUP(A293,CENIK!$A$2:$F$191,6,FALSE)</f>
        <v>0</v>
      </c>
      <c r="K293" s="121">
        <f t="shared" si="6"/>
        <v>0</v>
      </c>
    </row>
    <row r="294" spans="1:11" ht="75" x14ac:dyDescent="0.25">
      <c r="A294" s="139">
        <v>31302</v>
      </c>
      <c r="B294" s="139">
        <v>19</v>
      </c>
      <c r="C294" s="102" t="s">
        <v>5009</v>
      </c>
      <c r="D294" s="658" t="s">
        <v>272</v>
      </c>
      <c r="E294" s="658" t="s">
        <v>30</v>
      </c>
      <c r="F294" s="658" t="s">
        <v>43</v>
      </c>
      <c r="G294" s="658" t="s">
        <v>971</v>
      </c>
      <c r="H294" s="85" t="s">
        <v>24</v>
      </c>
      <c r="I294" s="121">
        <v>84.24</v>
      </c>
      <c r="J294" s="121">
        <f>VLOOKUP(A294,CENIK!$A$2:$F$191,6,FALSE)</f>
        <v>0</v>
      </c>
      <c r="K294" s="121">
        <f t="shared" si="6"/>
        <v>0</v>
      </c>
    </row>
    <row r="295" spans="1:11" ht="30" x14ac:dyDescent="0.25">
      <c r="A295" s="139">
        <v>31602</v>
      </c>
      <c r="B295" s="139">
        <v>19</v>
      </c>
      <c r="C295" s="102" t="s">
        <v>5010</v>
      </c>
      <c r="D295" s="658" t="s">
        <v>272</v>
      </c>
      <c r="E295" s="658" t="s">
        <v>30</v>
      </c>
      <c r="F295" s="658" t="s">
        <v>43</v>
      </c>
      <c r="G295" s="658" t="s">
        <v>973</v>
      </c>
      <c r="H295" s="85" t="s">
        <v>33</v>
      </c>
      <c r="I295" s="121">
        <v>324</v>
      </c>
      <c r="J295" s="121">
        <f>VLOOKUP(A295,CENIK!$A$2:$F$191,6,FALSE)</f>
        <v>0</v>
      </c>
      <c r="K295" s="121">
        <f t="shared" si="6"/>
        <v>0</v>
      </c>
    </row>
    <row r="296" spans="1:11" ht="45" x14ac:dyDescent="0.25">
      <c r="A296" s="139">
        <v>32208</v>
      </c>
      <c r="B296" s="139">
        <v>19</v>
      </c>
      <c r="C296" s="102" t="s">
        <v>5011</v>
      </c>
      <c r="D296" s="658" t="s">
        <v>272</v>
      </c>
      <c r="E296" s="658" t="s">
        <v>30</v>
      </c>
      <c r="F296" s="658" t="s">
        <v>43</v>
      </c>
      <c r="G296" s="658" t="s">
        <v>974</v>
      </c>
      <c r="H296" s="85" t="s">
        <v>33</v>
      </c>
      <c r="I296" s="121">
        <v>324</v>
      </c>
      <c r="J296" s="121">
        <f>VLOOKUP(A296,CENIK!$A$2:$F$191,6,FALSE)</f>
        <v>0</v>
      </c>
      <c r="K296" s="121">
        <f t="shared" si="6"/>
        <v>0</v>
      </c>
    </row>
    <row r="297" spans="1:11" ht="60" x14ac:dyDescent="0.25">
      <c r="A297" s="139">
        <v>4101</v>
      </c>
      <c r="B297" s="139">
        <v>19</v>
      </c>
      <c r="C297" s="102" t="s">
        <v>5012</v>
      </c>
      <c r="D297" s="658" t="s">
        <v>272</v>
      </c>
      <c r="E297" s="658" t="s">
        <v>85</v>
      </c>
      <c r="F297" s="658" t="s">
        <v>86</v>
      </c>
      <c r="G297" s="658" t="s">
        <v>459</v>
      </c>
      <c r="H297" s="85" t="s">
        <v>33</v>
      </c>
      <c r="I297" s="121">
        <v>80</v>
      </c>
      <c r="J297" s="121">
        <f>VLOOKUP(A297,CENIK!$A$2:$F$191,6,FALSE)</f>
        <v>0</v>
      </c>
      <c r="K297" s="121">
        <f t="shared" si="6"/>
        <v>0</v>
      </c>
    </row>
    <row r="298" spans="1:11" ht="60" x14ac:dyDescent="0.25">
      <c r="A298" s="139">
        <v>4109</v>
      </c>
      <c r="B298" s="139">
        <v>19</v>
      </c>
      <c r="C298" s="102" t="s">
        <v>5013</v>
      </c>
      <c r="D298" s="658" t="s">
        <v>272</v>
      </c>
      <c r="E298" s="658" t="s">
        <v>85</v>
      </c>
      <c r="F298" s="658" t="s">
        <v>86</v>
      </c>
      <c r="G298" s="658" t="s">
        <v>984</v>
      </c>
      <c r="H298" s="85" t="s">
        <v>24</v>
      </c>
      <c r="I298" s="121">
        <v>112.68</v>
      </c>
      <c r="J298" s="121">
        <f>VLOOKUP(A298,CENIK!$A$2:$F$191,6,FALSE)</f>
        <v>0</v>
      </c>
      <c r="K298" s="121">
        <f t="shared" si="6"/>
        <v>0</v>
      </c>
    </row>
    <row r="299" spans="1:11" ht="60" x14ac:dyDescent="0.25">
      <c r="A299" s="139">
        <v>4110</v>
      </c>
      <c r="B299" s="139">
        <v>19</v>
      </c>
      <c r="C299" s="102" t="s">
        <v>5014</v>
      </c>
      <c r="D299" s="658" t="s">
        <v>272</v>
      </c>
      <c r="E299" s="658" t="s">
        <v>85</v>
      </c>
      <c r="F299" s="658" t="s">
        <v>86</v>
      </c>
      <c r="G299" s="658" t="s">
        <v>90</v>
      </c>
      <c r="H299" s="85" t="s">
        <v>24</v>
      </c>
      <c r="I299" s="121">
        <v>85.58</v>
      </c>
      <c r="J299" s="121">
        <f>VLOOKUP(A299,CENIK!$A$2:$F$191,6,FALSE)</f>
        <v>0</v>
      </c>
      <c r="K299" s="121">
        <f t="shared" si="6"/>
        <v>0</v>
      </c>
    </row>
    <row r="300" spans="1:11" ht="45" x14ac:dyDescent="0.25">
      <c r="A300" s="139">
        <v>4121</v>
      </c>
      <c r="B300" s="139">
        <v>19</v>
      </c>
      <c r="C300" s="102" t="s">
        <v>5015</v>
      </c>
      <c r="D300" s="658" t="s">
        <v>272</v>
      </c>
      <c r="E300" s="658" t="s">
        <v>85</v>
      </c>
      <c r="F300" s="658" t="s">
        <v>86</v>
      </c>
      <c r="G300" s="658" t="s">
        <v>986</v>
      </c>
      <c r="H300" s="85" t="s">
        <v>24</v>
      </c>
      <c r="I300" s="121">
        <v>2.37</v>
      </c>
      <c r="J300" s="121">
        <f>VLOOKUP(A300,CENIK!$A$2:$F$191,6,FALSE)</f>
        <v>0</v>
      </c>
      <c r="K300" s="121">
        <f t="shared" si="6"/>
        <v>0</v>
      </c>
    </row>
    <row r="301" spans="1:11" ht="45" x14ac:dyDescent="0.25">
      <c r="A301" s="139">
        <v>4122</v>
      </c>
      <c r="B301" s="139">
        <v>19</v>
      </c>
      <c r="C301" s="102" t="s">
        <v>5016</v>
      </c>
      <c r="D301" s="658" t="s">
        <v>272</v>
      </c>
      <c r="E301" s="658" t="s">
        <v>85</v>
      </c>
      <c r="F301" s="658" t="s">
        <v>86</v>
      </c>
      <c r="G301" s="658" t="s">
        <v>987</v>
      </c>
      <c r="H301" s="85" t="s">
        <v>24</v>
      </c>
      <c r="I301" s="121">
        <v>3.56</v>
      </c>
      <c r="J301" s="121">
        <f>VLOOKUP(A301,CENIK!$A$2:$F$191,6,FALSE)</f>
        <v>0</v>
      </c>
      <c r="K301" s="121">
        <f t="shared" si="6"/>
        <v>0</v>
      </c>
    </row>
    <row r="302" spans="1:11" ht="45" x14ac:dyDescent="0.25">
      <c r="A302" s="139">
        <v>4123</v>
      </c>
      <c r="B302" s="139">
        <v>19</v>
      </c>
      <c r="C302" s="102" t="s">
        <v>5017</v>
      </c>
      <c r="D302" s="658" t="s">
        <v>272</v>
      </c>
      <c r="E302" s="658" t="s">
        <v>85</v>
      </c>
      <c r="F302" s="658" t="s">
        <v>86</v>
      </c>
      <c r="G302" s="658" t="s">
        <v>988</v>
      </c>
      <c r="H302" s="85" t="s">
        <v>24</v>
      </c>
      <c r="I302" s="121">
        <v>118.61</v>
      </c>
      <c r="J302" s="121">
        <f>VLOOKUP(A302,CENIK!$A$2:$F$191,6,FALSE)</f>
        <v>0</v>
      </c>
      <c r="K302" s="121">
        <f t="shared" si="6"/>
        <v>0</v>
      </c>
    </row>
    <row r="303" spans="1:11" ht="45" x14ac:dyDescent="0.25">
      <c r="A303" s="139">
        <v>4201</v>
      </c>
      <c r="B303" s="139">
        <v>19</v>
      </c>
      <c r="C303" s="102" t="s">
        <v>5018</v>
      </c>
      <c r="D303" s="658" t="s">
        <v>272</v>
      </c>
      <c r="E303" s="658" t="s">
        <v>85</v>
      </c>
      <c r="F303" s="658" t="s">
        <v>98</v>
      </c>
      <c r="G303" s="658" t="s">
        <v>99</v>
      </c>
      <c r="H303" s="85" t="s">
        <v>33</v>
      </c>
      <c r="I303" s="121">
        <v>105</v>
      </c>
      <c r="J303" s="121">
        <f>VLOOKUP(A303,CENIK!$A$2:$F$191,6,FALSE)</f>
        <v>0</v>
      </c>
      <c r="K303" s="121">
        <f t="shared" si="6"/>
        <v>0</v>
      </c>
    </row>
    <row r="304" spans="1:11" ht="30" x14ac:dyDescent="0.25">
      <c r="A304" s="139">
        <v>4202</v>
      </c>
      <c r="B304" s="139">
        <v>19</v>
      </c>
      <c r="C304" s="102" t="s">
        <v>5019</v>
      </c>
      <c r="D304" s="658" t="s">
        <v>272</v>
      </c>
      <c r="E304" s="658" t="s">
        <v>85</v>
      </c>
      <c r="F304" s="658" t="s">
        <v>98</v>
      </c>
      <c r="G304" s="658" t="s">
        <v>100</v>
      </c>
      <c r="H304" s="85" t="s">
        <v>33</v>
      </c>
      <c r="I304" s="121">
        <v>105</v>
      </c>
      <c r="J304" s="121">
        <f>VLOOKUP(A304,CENIK!$A$2:$F$191,6,FALSE)</f>
        <v>0</v>
      </c>
      <c r="K304" s="121">
        <f t="shared" si="6"/>
        <v>0</v>
      </c>
    </row>
    <row r="305" spans="1:11" ht="75" x14ac:dyDescent="0.25">
      <c r="A305" s="139">
        <v>4203</v>
      </c>
      <c r="B305" s="139">
        <v>19</v>
      </c>
      <c r="C305" s="102" t="s">
        <v>5020</v>
      </c>
      <c r="D305" s="658" t="s">
        <v>272</v>
      </c>
      <c r="E305" s="658" t="s">
        <v>85</v>
      </c>
      <c r="F305" s="658" t="s">
        <v>98</v>
      </c>
      <c r="G305" s="658" t="s">
        <v>101</v>
      </c>
      <c r="H305" s="85" t="s">
        <v>24</v>
      </c>
      <c r="I305" s="121">
        <v>15.97</v>
      </c>
      <c r="J305" s="121">
        <f>VLOOKUP(A305,CENIK!$A$2:$F$191,6,FALSE)</f>
        <v>0</v>
      </c>
      <c r="K305" s="121">
        <f t="shared" si="6"/>
        <v>0</v>
      </c>
    </row>
    <row r="306" spans="1:11" ht="60" x14ac:dyDescent="0.25">
      <c r="A306" s="139">
        <v>4204</v>
      </c>
      <c r="B306" s="139">
        <v>19</v>
      </c>
      <c r="C306" s="102" t="s">
        <v>5021</v>
      </c>
      <c r="D306" s="658" t="s">
        <v>272</v>
      </c>
      <c r="E306" s="658" t="s">
        <v>85</v>
      </c>
      <c r="F306" s="658" t="s">
        <v>98</v>
      </c>
      <c r="G306" s="658" t="s">
        <v>102</v>
      </c>
      <c r="H306" s="85" t="s">
        <v>24</v>
      </c>
      <c r="I306" s="121">
        <v>67.7</v>
      </c>
      <c r="J306" s="121">
        <f>VLOOKUP(A306,CENIK!$A$2:$F$191,6,FALSE)</f>
        <v>0</v>
      </c>
      <c r="K306" s="121">
        <f t="shared" si="6"/>
        <v>0</v>
      </c>
    </row>
    <row r="307" spans="1:11" ht="60" x14ac:dyDescent="0.25">
      <c r="A307" s="139">
        <v>4205</v>
      </c>
      <c r="B307" s="139">
        <v>19</v>
      </c>
      <c r="C307" s="102" t="s">
        <v>5022</v>
      </c>
      <c r="D307" s="658" t="s">
        <v>272</v>
      </c>
      <c r="E307" s="658" t="s">
        <v>85</v>
      </c>
      <c r="F307" s="658" t="s">
        <v>98</v>
      </c>
      <c r="G307" s="658" t="s">
        <v>103</v>
      </c>
      <c r="H307" s="85" t="s">
        <v>33</v>
      </c>
      <c r="I307" s="121">
        <v>315</v>
      </c>
      <c r="J307" s="121">
        <f>VLOOKUP(A307,CENIK!$A$2:$F$191,6,FALSE)</f>
        <v>0</v>
      </c>
      <c r="K307" s="121">
        <f t="shared" si="6"/>
        <v>0</v>
      </c>
    </row>
    <row r="308" spans="1:11" ht="60" x14ac:dyDescent="0.25">
      <c r="A308" s="139">
        <v>4206</v>
      </c>
      <c r="B308" s="139">
        <v>19</v>
      </c>
      <c r="C308" s="102" t="s">
        <v>5023</v>
      </c>
      <c r="D308" s="658" t="s">
        <v>272</v>
      </c>
      <c r="E308" s="658" t="s">
        <v>85</v>
      </c>
      <c r="F308" s="658" t="s">
        <v>98</v>
      </c>
      <c r="G308" s="658" t="s">
        <v>104</v>
      </c>
      <c r="H308" s="85" t="s">
        <v>24</v>
      </c>
      <c r="I308" s="121">
        <v>118.61</v>
      </c>
      <c r="J308" s="121">
        <f>VLOOKUP(A308,CENIK!$A$2:$F$191,6,FALSE)</f>
        <v>0</v>
      </c>
      <c r="K308" s="121">
        <f t="shared" si="6"/>
        <v>0</v>
      </c>
    </row>
    <row r="309" spans="1:11" ht="60" x14ac:dyDescent="0.25">
      <c r="A309" s="139">
        <v>4207</v>
      </c>
      <c r="B309" s="139">
        <v>19</v>
      </c>
      <c r="C309" s="102" t="s">
        <v>5024</v>
      </c>
      <c r="D309" s="658" t="s">
        <v>272</v>
      </c>
      <c r="E309" s="658" t="s">
        <v>85</v>
      </c>
      <c r="F309" s="658" t="s">
        <v>98</v>
      </c>
      <c r="G309" s="658" t="s">
        <v>990</v>
      </c>
      <c r="H309" s="85" t="s">
        <v>24</v>
      </c>
      <c r="I309" s="121">
        <v>132.84</v>
      </c>
      <c r="J309" s="121">
        <f>VLOOKUP(A309,CENIK!$A$2:$F$191,6,FALSE)</f>
        <v>0</v>
      </c>
      <c r="K309" s="121">
        <f t="shared" si="6"/>
        <v>0</v>
      </c>
    </row>
    <row r="310" spans="1:11" ht="135" x14ac:dyDescent="0.25">
      <c r="A310" s="139">
        <v>6101</v>
      </c>
      <c r="B310" s="139">
        <v>19</v>
      </c>
      <c r="C310" s="102" t="s">
        <v>5025</v>
      </c>
      <c r="D310" s="658" t="s">
        <v>272</v>
      </c>
      <c r="E310" s="658" t="s">
        <v>128</v>
      </c>
      <c r="F310" s="658" t="s">
        <v>129</v>
      </c>
      <c r="G310" s="658" t="s">
        <v>6304</v>
      </c>
      <c r="H310" s="85" t="s">
        <v>10</v>
      </c>
      <c r="I310" s="121">
        <v>105</v>
      </c>
      <c r="J310" s="121">
        <f>VLOOKUP(A310,CENIK!$A$2:$F$191,6,FALSE)</f>
        <v>0</v>
      </c>
      <c r="K310" s="121">
        <f t="shared" si="6"/>
        <v>0</v>
      </c>
    </row>
    <row r="311" spans="1:11" ht="120" x14ac:dyDescent="0.25">
      <c r="A311" s="139">
        <v>6202</v>
      </c>
      <c r="B311" s="139">
        <v>19</v>
      </c>
      <c r="C311" s="102" t="s">
        <v>5026</v>
      </c>
      <c r="D311" s="658" t="s">
        <v>272</v>
      </c>
      <c r="E311" s="658" t="s">
        <v>128</v>
      </c>
      <c r="F311" s="658" t="s">
        <v>132</v>
      </c>
      <c r="G311" s="658" t="s">
        <v>991</v>
      </c>
      <c r="H311" s="85" t="s">
        <v>6</v>
      </c>
      <c r="I311" s="121">
        <v>3</v>
      </c>
      <c r="J311" s="121">
        <f>VLOOKUP(A311,CENIK!$A$2:$F$191,6,FALSE)</f>
        <v>0</v>
      </c>
      <c r="K311" s="121">
        <f t="shared" si="6"/>
        <v>0</v>
      </c>
    </row>
    <row r="312" spans="1:11" ht="120" x14ac:dyDescent="0.25">
      <c r="A312" s="139">
        <v>6204</v>
      </c>
      <c r="B312" s="139">
        <v>19</v>
      </c>
      <c r="C312" s="102" t="s">
        <v>5027</v>
      </c>
      <c r="D312" s="658" t="s">
        <v>272</v>
      </c>
      <c r="E312" s="658" t="s">
        <v>128</v>
      </c>
      <c r="F312" s="658" t="s">
        <v>132</v>
      </c>
      <c r="G312" s="658" t="s">
        <v>993</v>
      </c>
      <c r="H312" s="85" t="s">
        <v>6</v>
      </c>
      <c r="I312" s="121">
        <v>3</v>
      </c>
      <c r="J312" s="121">
        <f>VLOOKUP(A312,CENIK!$A$2:$F$191,6,FALSE)</f>
        <v>0</v>
      </c>
      <c r="K312" s="121">
        <f t="shared" si="6"/>
        <v>0</v>
      </c>
    </row>
    <row r="313" spans="1:11" ht="120" x14ac:dyDescent="0.25">
      <c r="A313" s="139">
        <v>6253</v>
      </c>
      <c r="B313" s="139">
        <v>19</v>
      </c>
      <c r="C313" s="102" t="s">
        <v>5028</v>
      </c>
      <c r="D313" s="658" t="s">
        <v>272</v>
      </c>
      <c r="E313" s="658" t="s">
        <v>128</v>
      </c>
      <c r="F313" s="658" t="s">
        <v>132</v>
      </c>
      <c r="G313" s="658" t="s">
        <v>1004</v>
      </c>
      <c r="H313" s="85" t="s">
        <v>6</v>
      </c>
      <c r="I313" s="121">
        <v>6</v>
      </c>
      <c r="J313" s="121">
        <f>VLOOKUP(A313,CENIK!$A$2:$F$191,6,FALSE)</f>
        <v>0</v>
      </c>
      <c r="K313" s="121">
        <f t="shared" si="6"/>
        <v>0</v>
      </c>
    </row>
    <row r="314" spans="1:11" ht="45" x14ac:dyDescent="0.25">
      <c r="A314" s="139">
        <v>6255</v>
      </c>
      <c r="B314" s="139">
        <v>19</v>
      </c>
      <c r="C314" s="102" t="s">
        <v>5029</v>
      </c>
      <c r="D314" s="658" t="s">
        <v>272</v>
      </c>
      <c r="E314" s="658" t="s">
        <v>128</v>
      </c>
      <c r="F314" s="658" t="s">
        <v>132</v>
      </c>
      <c r="G314" s="658" t="s">
        <v>135</v>
      </c>
      <c r="H314" s="85" t="s">
        <v>6</v>
      </c>
      <c r="I314" s="121">
        <v>1</v>
      </c>
      <c r="J314" s="121">
        <f>VLOOKUP(A314,CENIK!$A$2:$F$191,6,FALSE)</f>
        <v>0</v>
      </c>
      <c r="K314" s="121">
        <f t="shared" si="6"/>
        <v>0</v>
      </c>
    </row>
    <row r="315" spans="1:11" ht="30" x14ac:dyDescent="0.25">
      <c r="A315" s="139">
        <v>6257</v>
      </c>
      <c r="B315" s="139">
        <v>19</v>
      </c>
      <c r="C315" s="102" t="s">
        <v>5030</v>
      </c>
      <c r="D315" s="658" t="s">
        <v>272</v>
      </c>
      <c r="E315" s="658" t="s">
        <v>128</v>
      </c>
      <c r="F315" s="658" t="s">
        <v>132</v>
      </c>
      <c r="G315" s="658" t="s">
        <v>136</v>
      </c>
      <c r="H315" s="85" t="s">
        <v>6</v>
      </c>
      <c r="I315" s="121">
        <v>1</v>
      </c>
      <c r="J315" s="121">
        <f>VLOOKUP(A315,CENIK!$A$2:$F$191,6,FALSE)</f>
        <v>0</v>
      </c>
      <c r="K315" s="121">
        <f t="shared" si="6"/>
        <v>0</v>
      </c>
    </row>
    <row r="316" spans="1:11" ht="30" x14ac:dyDescent="0.25">
      <c r="A316" s="139">
        <v>6258</v>
      </c>
      <c r="B316" s="139">
        <v>19</v>
      </c>
      <c r="C316" s="102" t="s">
        <v>5031</v>
      </c>
      <c r="D316" s="658" t="s">
        <v>272</v>
      </c>
      <c r="E316" s="658" t="s">
        <v>128</v>
      </c>
      <c r="F316" s="658" t="s">
        <v>132</v>
      </c>
      <c r="G316" s="658" t="s">
        <v>137</v>
      </c>
      <c r="H316" s="85" t="s">
        <v>6</v>
      </c>
      <c r="I316" s="121">
        <v>1</v>
      </c>
      <c r="J316" s="121">
        <f>VLOOKUP(A316,CENIK!$A$2:$F$191,6,FALSE)</f>
        <v>0</v>
      </c>
      <c r="K316" s="121">
        <f t="shared" si="6"/>
        <v>0</v>
      </c>
    </row>
    <row r="317" spans="1:11" ht="345" x14ac:dyDescent="0.25">
      <c r="A317" s="139">
        <v>6301</v>
      </c>
      <c r="B317" s="139">
        <v>19</v>
      </c>
      <c r="C317" s="102" t="s">
        <v>5032</v>
      </c>
      <c r="D317" s="658" t="s">
        <v>272</v>
      </c>
      <c r="E317" s="658" t="s">
        <v>128</v>
      </c>
      <c r="F317" s="658" t="s">
        <v>140</v>
      </c>
      <c r="G317" s="658" t="s">
        <v>1005</v>
      </c>
      <c r="H317" s="85" t="s">
        <v>6</v>
      </c>
      <c r="I317" s="121">
        <v>6</v>
      </c>
      <c r="J317" s="121">
        <f>VLOOKUP(A317,CENIK!$A$2:$F$191,6,FALSE)</f>
        <v>0</v>
      </c>
      <c r="K317" s="121">
        <f t="shared" si="6"/>
        <v>0</v>
      </c>
    </row>
    <row r="318" spans="1:11" ht="120" x14ac:dyDescent="0.25">
      <c r="A318" s="139">
        <v>6304</v>
      </c>
      <c r="B318" s="139">
        <v>19</v>
      </c>
      <c r="C318" s="102" t="s">
        <v>5033</v>
      </c>
      <c r="D318" s="658" t="s">
        <v>272</v>
      </c>
      <c r="E318" s="658" t="s">
        <v>128</v>
      </c>
      <c r="F318" s="658" t="s">
        <v>140</v>
      </c>
      <c r="G318" s="658" t="s">
        <v>142</v>
      </c>
      <c r="H318" s="85" t="s">
        <v>6</v>
      </c>
      <c r="I318" s="121">
        <v>6</v>
      </c>
      <c r="J318" s="121">
        <f>VLOOKUP(A318,CENIK!$A$2:$F$191,6,FALSE)</f>
        <v>0</v>
      </c>
      <c r="K318" s="121">
        <f t="shared" si="6"/>
        <v>0</v>
      </c>
    </row>
    <row r="319" spans="1:11" ht="30" x14ac:dyDescent="0.25">
      <c r="A319" s="139">
        <v>6401</v>
      </c>
      <c r="B319" s="139">
        <v>19</v>
      </c>
      <c r="C319" s="102" t="s">
        <v>5034</v>
      </c>
      <c r="D319" s="658" t="s">
        <v>272</v>
      </c>
      <c r="E319" s="658" t="s">
        <v>128</v>
      </c>
      <c r="F319" s="658" t="s">
        <v>144</v>
      </c>
      <c r="G319" s="658" t="s">
        <v>145</v>
      </c>
      <c r="H319" s="85" t="s">
        <v>10</v>
      </c>
      <c r="I319" s="121">
        <v>105</v>
      </c>
      <c r="J319" s="121">
        <f>VLOOKUP(A319,CENIK!$A$2:$F$191,6,FALSE)</f>
        <v>0</v>
      </c>
      <c r="K319" s="121">
        <f t="shared" si="6"/>
        <v>0</v>
      </c>
    </row>
    <row r="320" spans="1:11" ht="30" x14ac:dyDescent="0.25">
      <c r="A320" s="139">
        <v>6402</v>
      </c>
      <c r="B320" s="139">
        <v>19</v>
      </c>
      <c r="C320" s="102" t="s">
        <v>5035</v>
      </c>
      <c r="D320" s="658" t="s">
        <v>272</v>
      </c>
      <c r="E320" s="658" t="s">
        <v>128</v>
      </c>
      <c r="F320" s="658" t="s">
        <v>144</v>
      </c>
      <c r="G320" s="658" t="s">
        <v>340</v>
      </c>
      <c r="H320" s="85" t="s">
        <v>10</v>
      </c>
      <c r="I320" s="121">
        <v>105</v>
      </c>
      <c r="J320" s="121">
        <f>VLOOKUP(A320,CENIK!$A$2:$F$191,6,FALSE)</f>
        <v>0</v>
      </c>
      <c r="K320" s="121">
        <f t="shared" si="6"/>
        <v>0</v>
      </c>
    </row>
    <row r="321" spans="1:11" ht="60" x14ac:dyDescent="0.25">
      <c r="A321" s="139">
        <v>6405</v>
      </c>
      <c r="B321" s="139">
        <v>19</v>
      </c>
      <c r="C321" s="102" t="s">
        <v>5036</v>
      </c>
      <c r="D321" s="658" t="s">
        <v>272</v>
      </c>
      <c r="E321" s="658" t="s">
        <v>128</v>
      </c>
      <c r="F321" s="658" t="s">
        <v>144</v>
      </c>
      <c r="G321" s="658" t="s">
        <v>146</v>
      </c>
      <c r="H321" s="85" t="s">
        <v>10</v>
      </c>
      <c r="I321" s="121">
        <v>105</v>
      </c>
      <c r="J321" s="121">
        <f>VLOOKUP(A321,CENIK!$A$2:$F$191,6,FALSE)</f>
        <v>0</v>
      </c>
      <c r="K321" s="121">
        <f t="shared" si="6"/>
        <v>0</v>
      </c>
    </row>
    <row r="322" spans="1:11" ht="30" x14ac:dyDescent="0.25">
      <c r="A322" s="139">
        <v>6501</v>
      </c>
      <c r="B322" s="139">
        <v>19</v>
      </c>
      <c r="C322" s="102" t="s">
        <v>5037</v>
      </c>
      <c r="D322" s="658" t="s">
        <v>272</v>
      </c>
      <c r="E322" s="658" t="s">
        <v>128</v>
      </c>
      <c r="F322" s="658" t="s">
        <v>147</v>
      </c>
      <c r="G322" s="658" t="s">
        <v>1007</v>
      </c>
      <c r="H322" s="85" t="s">
        <v>6</v>
      </c>
      <c r="I322" s="121">
        <v>1</v>
      </c>
      <c r="J322" s="121">
        <f>VLOOKUP(A322,CENIK!$A$2:$F$191,6,FALSE)</f>
        <v>0</v>
      </c>
      <c r="K322" s="121">
        <f t="shared" si="6"/>
        <v>0</v>
      </c>
    </row>
    <row r="323" spans="1:11" ht="45" x14ac:dyDescent="0.25">
      <c r="A323" s="139">
        <v>6503</v>
      </c>
      <c r="B323" s="139">
        <v>19</v>
      </c>
      <c r="C323" s="102" t="s">
        <v>5038</v>
      </c>
      <c r="D323" s="658" t="s">
        <v>272</v>
      </c>
      <c r="E323" s="658" t="s">
        <v>128</v>
      </c>
      <c r="F323" s="658" t="s">
        <v>147</v>
      </c>
      <c r="G323" s="658" t="s">
        <v>1009</v>
      </c>
      <c r="H323" s="85" t="s">
        <v>6</v>
      </c>
      <c r="I323" s="121">
        <v>4</v>
      </c>
      <c r="J323" s="121">
        <f>VLOOKUP(A323,CENIK!$A$2:$F$191,6,FALSE)</f>
        <v>0</v>
      </c>
      <c r="K323" s="121">
        <f t="shared" si="6"/>
        <v>0</v>
      </c>
    </row>
    <row r="324" spans="1:11" ht="30" x14ac:dyDescent="0.25">
      <c r="A324" s="139">
        <v>6507</v>
      </c>
      <c r="B324" s="139">
        <v>19</v>
      </c>
      <c r="C324" s="102" t="s">
        <v>5039</v>
      </c>
      <c r="D324" s="658" t="s">
        <v>272</v>
      </c>
      <c r="E324" s="658" t="s">
        <v>128</v>
      </c>
      <c r="F324" s="658" t="s">
        <v>147</v>
      </c>
      <c r="G324" s="658" t="s">
        <v>1013</v>
      </c>
      <c r="H324" s="85" t="s">
        <v>6</v>
      </c>
      <c r="I324" s="121">
        <v>5</v>
      </c>
      <c r="J324" s="121">
        <f>VLOOKUP(A324,CENIK!$A$2:$F$191,6,FALSE)</f>
        <v>0</v>
      </c>
      <c r="K324" s="121">
        <f t="shared" si="6"/>
        <v>0</v>
      </c>
    </row>
    <row r="325" spans="1:11" ht="75" x14ac:dyDescent="0.25">
      <c r="A325" s="139">
        <v>6512</v>
      </c>
      <c r="B325" s="139">
        <v>19</v>
      </c>
      <c r="C325" s="102" t="s">
        <v>5040</v>
      </c>
      <c r="D325" s="658" t="s">
        <v>272</v>
      </c>
      <c r="E325" s="658" t="s">
        <v>128</v>
      </c>
      <c r="F325" s="658" t="s">
        <v>147</v>
      </c>
      <c r="G325" s="658" t="s">
        <v>1015</v>
      </c>
      <c r="H325" s="85" t="s">
        <v>10</v>
      </c>
      <c r="I325" s="121">
        <v>100</v>
      </c>
      <c r="J325" s="121">
        <f>VLOOKUP(A325,CENIK!$A$2:$F$191,6,FALSE)</f>
        <v>125</v>
      </c>
      <c r="K325" s="121">
        <f t="shared" si="6"/>
        <v>12500</v>
      </c>
    </row>
    <row r="326" spans="1:11" ht="60" x14ac:dyDescent="0.25">
      <c r="A326" s="139">
        <v>1201</v>
      </c>
      <c r="B326" s="139">
        <v>18</v>
      </c>
      <c r="C326" s="102" t="s">
        <v>5041</v>
      </c>
      <c r="D326" s="658" t="s">
        <v>273</v>
      </c>
      <c r="E326" s="658" t="s">
        <v>7</v>
      </c>
      <c r="F326" s="658" t="s">
        <v>8</v>
      </c>
      <c r="G326" s="658" t="s">
        <v>9</v>
      </c>
      <c r="H326" s="85" t="s">
        <v>10</v>
      </c>
      <c r="I326" s="121">
        <v>90</v>
      </c>
      <c r="J326" s="121">
        <f>VLOOKUP(A326,CENIK!$A$2:$F$191,6,FALSE)</f>
        <v>0</v>
      </c>
      <c r="K326" s="121">
        <f t="shared" si="6"/>
        <v>0</v>
      </c>
    </row>
    <row r="327" spans="1:11" ht="45" x14ac:dyDescent="0.25">
      <c r="A327" s="139">
        <v>1202</v>
      </c>
      <c r="B327" s="139">
        <v>18</v>
      </c>
      <c r="C327" s="102" t="s">
        <v>5042</v>
      </c>
      <c r="D327" s="658" t="s">
        <v>273</v>
      </c>
      <c r="E327" s="658" t="s">
        <v>7</v>
      </c>
      <c r="F327" s="658" t="s">
        <v>8</v>
      </c>
      <c r="G327" s="658" t="s">
        <v>11</v>
      </c>
      <c r="H327" s="85" t="s">
        <v>12</v>
      </c>
      <c r="I327" s="121">
        <v>5</v>
      </c>
      <c r="J327" s="121">
        <f>VLOOKUP(A327,CENIK!$A$2:$F$191,6,FALSE)</f>
        <v>0</v>
      </c>
      <c r="K327" s="121">
        <f t="shared" si="6"/>
        <v>0</v>
      </c>
    </row>
    <row r="328" spans="1:11" ht="60" x14ac:dyDescent="0.25">
      <c r="A328" s="139">
        <v>1203</v>
      </c>
      <c r="B328" s="139">
        <v>18</v>
      </c>
      <c r="C328" s="102" t="s">
        <v>5043</v>
      </c>
      <c r="D328" s="658" t="s">
        <v>273</v>
      </c>
      <c r="E328" s="658" t="s">
        <v>7</v>
      </c>
      <c r="F328" s="658" t="s">
        <v>8</v>
      </c>
      <c r="G328" s="658" t="s">
        <v>941</v>
      </c>
      <c r="H328" s="85" t="s">
        <v>10</v>
      </c>
      <c r="I328" s="121">
        <v>90</v>
      </c>
      <c r="J328" s="121">
        <f>VLOOKUP(A328,CENIK!$A$2:$F$191,6,FALSE)</f>
        <v>0</v>
      </c>
      <c r="K328" s="121">
        <f t="shared" si="6"/>
        <v>0</v>
      </c>
    </row>
    <row r="329" spans="1:11" ht="45" x14ac:dyDescent="0.25">
      <c r="A329" s="139">
        <v>1301</v>
      </c>
      <c r="B329" s="139">
        <v>18</v>
      </c>
      <c r="C329" s="102" t="s">
        <v>5044</v>
      </c>
      <c r="D329" s="658" t="s">
        <v>273</v>
      </c>
      <c r="E329" s="658" t="s">
        <v>7</v>
      </c>
      <c r="F329" s="658" t="s">
        <v>16</v>
      </c>
      <c r="G329" s="658" t="s">
        <v>17</v>
      </c>
      <c r="H329" s="85" t="s">
        <v>10</v>
      </c>
      <c r="I329" s="121">
        <v>99</v>
      </c>
      <c r="J329" s="121">
        <f>VLOOKUP(A329,CENIK!$A$2:$F$191,6,FALSE)</f>
        <v>0</v>
      </c>
      <c r="K329" s="121">
        <f t="shared" si="6"/>
        <v>0</v>
      </c>
    </row>
    <row r="330" spans="1:11" ht="150" x14ac:dyDescent="0.25">
      <c r="A330" s="139">
        <v>1302</v>
      </c>
      <c r="B330" s="139">
        <v>18</v>
      </c>
      <c r="C330" s="102" t="s">
        <v>5045</v>
      </c>
      <c r="D330" s="658" t="s">
        <v>273</v>
      </c>
      <c r="E330" s="658" t="s">
        <v>7</v>
      </c>
      <c r="F330" s="658" t="s">
        <v>16</v>
      </c>
      <c r="G330" s="658" t="s">
        <v>952</v>
      </c>
      <c r="H330" s="85" t="s">
        <v>10</v>
      </c>
      <c r="I330" s="121">
        <v>90</v>
      </c>
      <c r="J330" s="121">
        <f>VLOOKUP(A330,CENIK!$A$2:$F$191,6,FALSE)</f>
        <v>0</v>
      </c>
      <c r="K330" s="121">
        <f t="shared" si="6"/>
        <v>0</v>
      </c>
    </row>
    <row r="331" spans="1:11" ht="60" x14ac:dyDescent="0.25">
      <c r="A331" s="139">
        <v>1307</v>
      </c>
      <c r="B331" s="139">
        <v>18</v>
      </c>
      <c r="C331" s="102" t="s">
        <v>5046</v>
      </c>
      <c r="D331" s="658" t="s">
        <v>273</v>
      </c>
      <c r="E331" s="658" t="s">
        <v>7</v>
      </c>
      <c r="F331" s="658" t="s">
        <v>16</v>
      </c>
      <c r="G331" s="658" t="s">
        <v>19</v>
      </c>
      <c r="H331" s="85" t="s">
        <v>6</v>
      </c>
      <c r="I331" s="121">
        <v>1</v>
      </c>
      <c r="J331" s="121">
        <f>VLOOKUP(A331,CENIK!$A$2:$F$191,6,FALSE)</f>
        <v>0</v>
      </c>
      <c r="K331" s="121">
        <f t="shared" si="6"/>
        <v>0</v>
      </c>
    </row>
    <row r="332" spans="1:11" ht="60" x14ac:dyDescent="0.25">
      <c r="A332" s="139">
        <v>1309</v>
      </c>
      <c r="B332" s="139">
        <v>18</v>
      </c>
      <c r="C332" s="102" t="s">
        <v>5047</v>
      </c>
      <c r="D332" s="658" t="s">
        <v>273</v>
      </c>
      <c r="E332" s="658" t="s">
        <v>7</v>
      </c>
      <c r="F332" s="658" t="s">
        <v>16</v>
      </c>
      <c r="G332" s="658" t="s">
        <v>21</v>
      </c>
      <c r="H332" s="85" t="s">
        <v>22</v>
      </c>
      <c r="I332" s="121">
        <v>40</v>
      </c>
      <c r="J332" s="121">
        <f>VLOOKUP(A332,CENIK!$A$2:$F$191,6,FALSE)</f>
        <v>0</v>
      </c>
      <c r="K332" s="121">
        <f t="shared" si="6"/>
        <v>0</v>
      </c>
    </row>
    <row r="333" spans="1:11" ht="60" x14ac:dyDescent="0.25">
      <c r="A333" s="139">
        <v>1310</v>
      </c>
      <c r="B333" s="139">
        <v>18</v>
      </c>
      <c r="C333" s="102" t="s">
        <v>5048</v>
      </c>
      <c r="D333" s="658" t="s">
        <v>273</v>
      </c>
      <c r="E333" s="658" t="s">
        <v>7</v>
      </c>
      <c r="F333" s="658" t="s">
        <v>16</v>
      </c>
      <c r="G333" s="658" t="s">
        <v>23</v>
      </c>
      <c r="H333" s="85" t="s">
        <v>24</v>
      </c>
      <c r="I333" s="121">
        <v>107.08</v>
      </c>
      <c r="J333" s="121">
        <f>VLOOKUP(A333,CENIK!$A$2:$F$191,6,FALSE)</f>
        <v>0</v>
      </c>
      <c r="K333" s="121">
        <f t="shared" si="6"/>
        <v>0</v>
      </c>
    </row>
    <row r="334" spans="1:11" ht="45" x14ac:dyDescent="0.25">
      <c r="A334" s="139">
        <v>1311</v>
      </c>
      <c r="B334" s="139">
        <v>18</v>
      </c>
      <c r="C334" s="102" t="s">
        <v>5049</v>
      </c>
      <c r="D334" s="658" t="s">
        <v>273</v>
      </c>
      <c r="E334" s="658" t="s">
        <v>7</v>
      </c>
      <c r="F334" s="658" t="s">
        <v>16</v>
      </c>
      <c r="G334" s="658" t="s">
        <v>25</v>
      </c>
      <c r="H334" s="85" t="s">
        <v>14</v>
      </c>
      <c r="I334" s="121">
        <v>1</v>
      </c>
      <c r="J334" s="121">
        <f>VLOOKUP(A334,CENIK!$A$2:$F$191,6,FALSE)</f>
        <v>0</v>
      </c>
      <c r="K334" s="121">
        <f t="shared" si="6"/>
        <v>0</v>
      </c>
    </row>
    <row r="335" spans="1:11" ht="30" x14ac:dyDescent="0.25">
      <c r="A335" s="139">
        <v>1401</v>
      </c>
      <c r="B335" s="139">
        <v>18</v>
      </c>
      <c r="C335" s="102" t="s">
        <v>5050</v>
      </c>
      <c r="D335" s="658" t="s">
        <v>273</v>
      </c>
      <c r="E335" s="658" t="s">
        <v>7</v>
      </c>
      <c r="F335" s="658" t="s">
        <v>27</v>
      </c>
      <c r="G335" s="658" t="s">
        <v>955</v>
      </c>
      <c r="H335" s="85" t="s">
        <v>22</v>
      </c>
      <c r="I335" s="121">
        <v>4</v>
      </c>
      <c r="J335" s="121">
        <f>VLOOKUP(A335,CENIK!$A$2:$F$191,6,FALSE)</f>
        <v>0</v>
      </c>
      <c r="K335" s="121">
        <f t="shared" si="6"/>
        <v>0</v>
      </c>
    </row>
    <row r="336" spans="1:11" ht="30" x14ac:dyDescent="0.25">
      <c r="A336" s="139">
        <v>1402</v>
      </c>
      <c r="B336" s="139">
        <v>18</v>
      </c>
      <c r="C336" s="102" t="s">
        <v>5051</v>
      </c>
      <c r="D336" s="658" t="s">
        <v>273</v>
      </c>
      <c r="E336" s="658" t="s">
        <v>7</v>
      </c>
      <c r="F336" s="658" t="s">
        <v>27</v>
      </c>
      <c r="G336" s="658" t="s">
        <v>956</v>
      </c>
      <c r="H336" s="85" t="s">
        <v>22</v>
      </c>
      <c r="I336" s="121">
        <v>3</v>
      </c>
      <c r="J336" s="121">
        <f>VLOOKUP(A336,CENIK!$A$2:$F$191,6,FALSE)</f>
        <v>0</v>
      </c>
      <c r="K336" s="121">
        <f t="shared" si="6"/>
        <v>0</v>
      </c>
    </row>
    <row r="337" spans="1:11" ht="30" x14ac:dyDescent="0.25">
      <c r="A337" s="139">
        <v>1403</v>
      </c>
      <c r="B337" s="139">
        <v>18</v>
      </c>
      <c r="C337" s="102" t="s">
        <v>5052</v>
      </c>
      <c r="D337" s="658" t="s">
        <v>273</v>
      </c>
      <c r="E337" s="658" t="s">
        <v>7</v>
      </c>
      <c r="F337" s="658" t="s">
        <v>27</v>
      </c>
      <c r="G337" s="658" t="s">
        <v>957</v>
      </c>
      <c r="H337" s="85" t="s">
        <v>22</v>
      </c>
      <c r="I337" s="121">
        <v>2</v>
      </c>
      <c r="J337" s="121">
        <f>VLOOKUP(A337,CENIK!$A$2:$F$191,6,FALSE)</f>
        <v>0</v>
      </c>
      <c r="K337" s="121">
        <f t="shared" si="6"/>
        <v>0</v>
      </c>
    </row>
    <row r="338" spans="1:11" ht="45" x14ac:dyDescent="0.25">
      <c r="A338" s="139">
        <v>12309</v>
      </c>
      <c r="B338" s="139">
        <v>18</v>
      </c>
      <c r="C338" s="102" t="s">
        <v>5053</v>
      </c>
      <c r="D338" s="658" t="s">
        <v>273</v>
      </c>
      <c r="E338" s="658" t="s">
        <v>30</v>
      </c>
      <c r="F338" s="658" t="s">
        <v>31</v>
      </c>
      <c r="G338" s="658" t="s">
        <v>34</v>
      </c>
      <c r="H338" s="85" t="s">
        <v>33</v>
      </c>
      <c r="I338" s="121">
        <v>279</v>
      </c>
      <c r="J338" s="121">
        <f>VLOOKUP(A338,CENIK!$A$2:$F$191,6,FALSE)</f>
        <v>0</v>
      </c>
      <c r="K338" s="121">
        <f t="shared" si="6"/>
        <v>0</v>
      </c>
    </row>
    <row r="339" spans="1:11" ht="60" x14ac:dyDescent="0.25">
      <c r="A339" s="139">
        <v>12324</v>
      </c>
      <c r="B339" s="139">
        <v>18</v>
      </c>
      <c r="C339" s="102" t="s">
        <v>5054</v>
      </c>
      <c r="D339" s="658" t="s">
        <v>273</v>
      </c>
      <c r="E339" s="658" t="s">
        <v>30</v>
      </c>
      <c r="F339" s="658" t="s">
        <v>31</v>
      </c>
      <c r="G339" s="658" t="s">
        <v>961</v>
      </c>
      <c r="H339" s="85" t="s">
        <v>33</v>
      </c>
      <c r="I339" s="121">
        <v>6</v>
      </c>
      <c r="J339" s="121">
        <f>VLOOKUP(A339,CENIK!$A$2:$F$191,6,FALSE)</f>
        <v>0</v>
      </c>
      <c r="K339" s="121">
        <f t="shared" si="6"/>
        <v>0</v>
      </c>
    </row>
    <row r="340" spans="1:11" ht="30" x14ac:dyDescent="0.25">
      <c r="A340" s="139">
        <v>12328</v>
      </c>
      <c r="B340" s="139">
        <v>18</v>
      </c>
      <c r="C340" s="102" t="s">
        <v>5055</v>
      </c>
      <c r="D340" s="658" t="s">
        <v>273</v>
      </c>
      <c r="E340" s="658" t="s">
        <v>30</v>
      </c>
      <c r="F340" s="658" t="s">
        <v>31</v>
      </c>
      <c r="G340" s="658" t="s">
        <v>37</v>
      </c>
      <c r="H340" s="85" t="s">
        <v>10</v>
      </c>
      <c r="I340" s="121">
        <v>186</v>
      </c>
      <c r="J340" s="121">
        <f>VLOOKUP(A340,CENIK!$A$2:$F$191,6,FALSE)</f>
        <v>0</v>
      </c>
      <c r="K340" s="121">
        <f t="shared" si="6"/>
        <v>0</v>
      </c>
    </row>
    <row r="341" spans="1:11" ht="60" x14ac:dyDescent="0.25">
      <c r="A341" s="139">
        <v>21106</v>
      </c>
      <c r="B341" s="139">
        <v>18</v>
      </c>
      <c r="C341" s="102" t="s">
        <v>5056</v>
      </c>
      <c r="D341" s="658" t="s">
        <v>273</v>
      </c>
      <c r="E341" s="658" t="s">
        <v>30</v>
      </c>
      <c r="F341" s="658" t="s">
        <v>31</v>
      </c>
      <c r="G341" s="658" t="s">
        <v>965</v>
      </c>
      <c r="H341" s="85" t="s">
        <v>24</v>
      </c>
      <c r="I341" s="121">
        <v>72.540000000000006</v>
      </c>
      <c r="J341" s="121">
        <f>VLOOKUP(A341,CENIK!$A$2:$F$191,6,FALSE)</f>
        <v>0</v>
      </c>
      <c r="K341" s="121">
        <f t="shared" si="6"/>
        <v>0</v>
      </c>
    </row>
    <row r="342" spans="1:11" ht="30" x14ac:dyDescent="0.25">
      <c r="A342" s="139">
        <v>22103</v>
      </c>
      <c r="B342" s="139">
        <v>18</v>
      </c>
      <c r="C342" s="102" t="s">
        <v>5057</v>
      </c>
      <c r="D342" s="658" t="s">
        <v>273</v>
      </c>
      <c r="E342" s="658" t="s">
        <v>30</v>
      </c>
      <c r="F342" s="658" t="s">
        <v>43</v>
      </c>
      <c r="G342" s="658" t="s">
        <v>48</v>
      </c>
      <c r="H342" s="85" t="s">
        <v>33</v>
      </c>
      <c r="I342" s="121">
        <v>279</v>
      </c>
      <c r="J342" s="121">
        <f>VLOOKUP(A342,CENIK!$A$2:$F$191,6,FALSE)</f>
        <v>0</v>
      </c>
      <c r="K342" s="121">
        <f t="shared" si="6"/>
        <v>0</v>
      </c>
    </row>
    <row r="343" spans="1:11" ht="75" x14ac:dyDescent="0.25">
      <c r="A343" s="139">
        <v>31302</v>
      </c>
      <c r="B343" s="139">
        <v>18</v>
      </c>
      <c r="C343" s="102" t="s">
        <v>5058</v>
      </c>
      <c r="D343" s="658" t="s">
        <v>273</v>
      </c>
      <c r="E343" s="658" t="s">
        <v>30</v>
      </c>
      <c r="F343" s="658" t="s">
        <v>43</v>
      </c>
      <c r="G343" s="658" t="s">
        <v>971</v>
      </c>
      <c r="H343" s="85" t="s">
        <v>24</v>
      </c>
      <c r="I343" s="121">
        <v>72.540000000000006</v>
      </c>
      <c r="J343" s="121">
        <f>VLOOKUP(A343,CENIK!$A$2:$F$191,6,FALSE)</f>
        <v>0</v>
      </c>
      <c r="K343" s="121">
        <f t="shared" si="6"/>
        <v>0</v>
      </c>
    </row>
    <row r="344" spans="1:11" ht="30" x14ac:dyDescent="0.25">
      <c r="A344" s="139">
        <v>31602</v>
      </c>
      <c r="B344" s="139">
        <v>18</v>
      </c>
      <c r="C344" s="102" t="s">
        <v>5059</v>
      </c>
      <c r="D344" s="658" t="s">
        <v>273</v>
      </c>
      <c r="E344" s="658" t="s">
        <v>30</v>
      </c>
      <c r="F344" s="658" t="s">
        <v>43</v>
      </c>
      <c r="G344" s="658" t="s">
        <v>973</v>
      </c>
      <c r="H344" s="85" t="s">
        <v>33</v>
      </c>
      <c r="I344" s="121">
        <v>279</v>
      </c>
      <c r="J344" s="121">
        <f>VLOOKUP(A344,CENIK!$A$2:$F$191,6,FALSE)</f>
        <v>0</v>
      </c>
      <c r="K344" s="121">
        <f t="shared" si="6"/>
        <v>0</v>
      </c>
    </row>
    <row r="345" spans="1:11" ht="45" x14ac:dyDescent="0.25">
      <c r="A345" s="139">
        <v>32208</v>
      </c>
      <c r="B345" s="139">
        <v>18</v>
      </c>
      <c r="C345" s="102" t="s">
        <v>5060</v>
      </c>
      <c r="D345" s="658" t="s">
        <v>273</v>
      </c>
      <c r="E345" s="658" t="s">
        <v>30</v>
      </c>
      <c r="F345" s="658" t="s">
        <v>43</v>
      </c>
      <c r="G345" s="658" t="s">
        <v>974</v>
      </c>
      <c r="H345" s="85" t="s">
        <v>33</v>
      </c>
      <c r="I345" s="121">
        <v>279</v>
      </c>
      <c r="J345" s="121">
        <f>VLOOKUP(A345,CENIK!$A$2:$F$191,6,FALSE)</f>
        <v>0</v>
      </c>
      <c r="K345" s="121">
        <f t="shared" si="6"/>
        <v>0</v>
      </c>
    </row>
    <row r="346" spans="1:11" ht="60" x14ac:dyDescent="0.25">
      <c r="A346" s="139">
        <v>4102</v>
      </c>
      <c r="B346" s="139">
        <v>18</v>
      </c>
      <c r="C346" s="102" t="s">
        <v>5061</v>
      </c>
      <c r="D346" s="658" t="s">
        <v>273</v>
      </c>
      <c r="E346" s="658" t="s">
        <v>85</v>
      </c>
      <c r="F346" s="658" t="s">
        <v>86</v>
      </c>
      <c r="G346" s="658" t="s">
        <v>460</v>
      </c>
      <c r="H346" s="85" t="s">
        <v>33</v>
      </c>
      <c r="I346" s="121">
        <v>100</v>
      </c>
      <c r="J346" s="121">
        <f>VLOOKUP(A346,CENIK!$A$2:$F$191,6,FALSE)</f>
        <v>0</v>
      </c>
      <c r="K346" s="121">
        <f t="shared" si="6"/>
        <v>0</v>
      </c>
    </row>
    <row r="347" spans="1:11" ht="60" x14ac:dyDescent="0.25">
      <c r="A347" s="139">
        <v>4109</v>
      </c>
      <c r="B347" s="139">
        <v>18</v>
      </c>
      <c r="C347" s="102" t="s">
        <v>5062</v>
      </c>
      <c r="D347" s="658" t="s">
        <v>273</v>
      </c>
      <c r="E347" s="658" t="s">
        <v>85</v>
      </c>
      <c r="F347" s="658" t="s">
        <v>86</v>
      </c>
      <c r="G347" s="658" t="s">
        <v>984</v>
      </c>
      <c r="H347" s="85" t="s">
        <v>24</v>
      </c>
      <c r="I347" s="121">
        <v>115.51</v>
      </c>
      <c r="J347" s="121">
        <f>VLOOKUP(A347,CENIK!$A$2:$F$191,6,FALSE)</f>
        <v>0</v>
      </c>
      <c r="K347" s="121">
        <f t="shared" si="6"/>
        <v>0</v>
      </c>
    </row>
    <row r="348" spans="1:11" ht="60" x14ac:dyDescent="0.25">
      <c r="A348" s="139">
        <v>4110</v>
      </c>
      <c r="B348" s="139">
        <v>18</v>
      </c>
      <c r="C348" s="102" t="s">
        <v>5063</v>
      </c>
      <c r="D348" s="658" t="s">
        <v>273</v>
      </c>
      <c r="E348" s="658" t="s">
        <v>85</v>
      </c>
      <c r="F348" s="658" t="s">
        <v>86</v>
      </c>
      <c r="G348" s="658" t="s">
        <v>90</v>
      </c>
      <c r="H348" s="85" t="s">
        <v>24</v>
      </c>
      <c r="I348" s="121">
        <v>72.62</v>
      </c>
      <c r="J348" s="121">
        <f>VLOOKUP(A348,CENIK!$A$2:$F$191,6,FALSE)</f>
        <v>0</v>
      </c>
      <c r="K348" s="121">
        <f t="shared" si="6"/>
        <v>0</v>
      </c>
    </row>
    <row r="349" spans="1:11" ht="60" x14ac:dyDescent="0.25">
      <c r="A349" s="139">
        <v>4111</v>
      </c>
      <c r="B349" s="139">
        <v>18</v>
      </c>
      <c r="C349" s="102" t="s">
        <v>5064</v>
      </c>
      <c r="D349" s="658" t="s">
        <v>273</v>
      </c>
      <c r="E349" s="658" t="s">
        <v>85</v>
      </c>
      <c r="F349" s="658" t="s">
        <v>86</v>
      </c>
      <c r="G349" s="658" t="s">
        <v>985</v>
      </c>
      <c r="H349" s="85" t="s">
        <v>24</v>
      </c>
      <c r="I349" s="121">
        <v>0.31</v>
      </c>
      <c r="J349" s="121">
        <f>VLOOKUP(A349,CENIK!$A$2:$F$191,6,FALSE)</f>
        <v>0</v>
      </c>
      <c r="K349" s="121">
        <f t="shared" si="6"/>
        <v>0</v>
      </c>
    </row>
    <row r="350" spans="1:11" ht="45" x14ac:dyDescent="0.25">
      <c r="A350" s="139">
        <v>4121</v>
      </c>
      <c r="B350" s="139">
        <v>18</v>
      </c>
      <c r="C350" s="102" t="s">
        <v>5065</v>
      </c>
      <c r="D350" s="658" t="s">
        <v>273</v>
      </c>
      <c r="E350" s="658" t="s">
        <v>85</v>
      </c>
      <c r="F350" s="658" t="s">
        <v>86</v>
      </c>
      <c r="G350" s="658" t="s">
        <v>986</v>
      </c>
      <c r="H350" s="85" t="s">
        <v>24</v>
      </c>
      <c r="I350" s="121">
        <v>2.4300000000000002</v>
      </c>
      <c r="J350" s="121">
        <f>VLOOKUP(A350,CENIK!$A$2:$F$191,6,FALSE)</f>
        <v>0</v>
      </c>
      <c r="K350" s="121">
        <f t="shared" si="6"/>
        <v>0</v>
      </c>
    </row>
    <row r="351" spans="1:11" ht="45" x14ac:dyDescent="0.25">
      <c r="A351" s="139">
        <v>4122</v>
      </c>
      <c r="B351" s="139">
        <v>18</v>
      </c>
      <c r="C351" s="102" t="s">
        <v>5066</v>
      </c>
      <c r="D351" s="658" t="s">
        <v>273</v>
      </c>
      <c r="E351" s="658" t="s">
        <v>85</v>
      </c>
      <c r="F351" s="658" t="s">
        <v>86</v>
      </c>
      <c r="G351" s="658" t="s">
        <v>987</v>
      </c>
      <c r="H351" s="85" t="s">
        <v>24</v>
      </c>
      <c r="I351" s="121">
        <v>3.65</v>
      </c>
      <c r="J351" s="121">
        <f>VLOOKUP(A351,CENIK!$A$2:$F$191,6,FALSE)</f>
        <v>0</v>
      </c>
      <c r="K351" s="121">
        <f t="shared" ref="K351:K414" si="7">ROUND(J351*I351,2)</f>
        <v>0</v>
      </c>
    </row>
    <row r="352" spans="1:11" ht="45" x14ac:dyDescent="0.25">
      <c r="A352" s="139">
        <v>4123</v>
      </c>
      <c r="B352" s="139">
        <v>18</v>
      </c>
      <c r="C352" s="102" t="s">
        <v>5067</v>
      </c>
      <c r="D352" s="658" t="s">
        <v>273</v>
      </c>
      <c r="E352" s="658" t="s">
        <v>85</v>
      </c>
      <c r="F352" s="658" t="s">
        <v>86</v>
      </c>
      <c r="G352" s="658" t="s">
        <v>988</v>
      </c>
      <c r="H352" s="85" t="s">
        <v>24</v>
      </c>
      <c r="I352" s="121">
        <v>121.59</v>
      </c>
      <c r="J352" s="121">
        <f>VLOOKUP(A352,CENIK!$A$2:$F$191,6,FALSE)</f>
        <v>0</v>
      </c>
      <c r="K352" s="121">
        <f t="shared" si="7"/>
        <v>0</v>
      </c>
    </row>
    <row r="353" spans="1:11" ht="45" x14ac:dyDescent="0.25">
      <c r="A353" s="139">
        <v>4201</v>
      </c>
      <c r="B353" s="139">
        <v>18</v>
      </c>
      <c r="C353" s="102" t="s">
        <v>5068</v>
      </c>
      <c r="D353" s="658" t="s">
        <v>273</v>
      </c>
      <c r="E353" s="658" t="s">
        <v>85</v>
      </c>
      <c r="F353" s="658" t="s">
        <v>98</v>
      </c>
      <c r="G353" s="658" t="s">
        <v>99</v>
      </c>
      <c r="H353" s="85" t="s">
        <v>33</v>
      </c>
      <c r="I353" s="121">
        <v>90</v>
      </c>
      <c r="J353" s="121">
        <f>VLOOKUP(A353,CENIK!$A$2:$F$191,6,FALSE)</f>
        <v>0</v>
      </c>
      <c r="K353" s="121">
        <f t="shared" si="7"/>
        <v>0</v>
      </c>
    </row>
    <row r="354" spans="1:11" ht="30" x14ac:dyDescent="0.25">
      <c r="A354" s="139">
        <v>4202</v>
      </c>
      <c r="B354" s="139">
        <v>18</v>
      </c>
      <c r="C354" s="102" t="s">
        <v>5069</v>
      </c>
      <c r="D354" s="658" t="s">
        <v>273</v>
      </c>
      <c r="E354" s="658" t="s">
        <v>85</v>
      </c>
      <c r="F354" s="658" t="s">
        <v>98</v>
      </c>
      <c r="G354" s="658" t="s">
        <v>100</v>
      </c>
      <c r="H354" s="85" t="s">
        <v>33</v>
      </c>
      <c r="I354" s="121">
        <v>90</v>
      </c>
      <c r="J354" s="121">
        <f>VLOOKUP(A354,CENIK!$A$2:$F$191,6,FALSE)</f>
        <v>0</v>
      </c>
      <c r="K354" s="121">
        <f t="shared" si="7"/>
        <v>0</v>
      </c>
    </row>
    <row r="355" spans="1:11" ht="75" x14ac:dyDescent="0.25">
      <c r="A355" s="139">
        <v>4203</v>
      </c>
      <c r="B355" s="139">
        <v>18</v>
      </c>
      <c r="C355" s="102" t="s">
        <v>5070</v>
      </c>
      <c r="D355" s="658" t="s">
        <v>273</v>
      </c>
      <c r="E355" s="658" t="s">
        <v>85</v>
      </c>
      <c r="F355" s="658" t="s">
        <v>98</v>
      </c>
      <c r="G355" s="658" t="s">
        <v>101</v>
      </c>
      <c r="H355" s="85" t="s">
        <v>24</v>
      </c>
      <c r="I355" s="121">
        <v>13.7</v>
      </c>
      <c r="J355" s="121">
        <f>VLOOKUP(A355,CENIK!$A$2:$F$191,6,FALSE)</f>
        <v>0</v>
      </c>
      <c r="K355" s="121">
        <f t="shared" si="7"/>
        <v>0</v>
      </c>
    </row>
    <row r="356" spans="1:11" ht="60" x14ac:dyDescent="0.25">
      <c r="A356" s="139">
        <v>4204</v>
      </c>
      <c r="B356" s="139">
        <v>18</v>
      </c>
      <c r="C356" s="102" t="s">
        <v>5071</v>
      </c>
      <c r="D356" s="658" t="s">
        <v>273</v>
      </c>
      <c r="E356" s="658" t="s">
        <v>85</v>
      </c>
      <c r="F356" s="658" t="s">
        <v>98</v>
      </c>
      <c r="G356" s="658" t="s">
        <v>102</v>
      </c>
      <c r="H356" s="85" t="s">
        <v>24</v>
      </c>
      <c r="I356" s="121">
        <v>57.28</v>
      </c>
      <c r="J356" s="121">
        <f>VLOOKUP(A356,CENIK!$A$2:$F$191,6,FALSE)</f>
        <v>0</v>
      </c>
      <c r="K356" s="121">
        <f t="shared" si="7"/>
        <v>0</v>
      </c>
    </row>
    <row r="357" spans="1:11" ht="60" x14ac:dyDescent="0.25">
      <c r="A357" s="139">
        <v>4205</v>
      </c>
      <c r="B357" s="139">
        <v>18</v>
      </c>
      <c r="C357" s="102" t="s">
        <v>5072</v>
      </c>
      <c r="D357" s="658" t="s">
        <v>273</v>
      </c>
      <c r="E357" s="658" t="s">
        <v>85</v>
      </c>
      <c r="F357" s="658" t="s">
        <v>98</v>
      </c>
      <c r="G357" s="658" t="s">
        <v>103</v>
      </c>
      <c r="H357" s="85" t="s">
        <v>33</v>
      </c>
      <c r="I357" s="121">
        <v>270</v>
      </c>
      <c r="J357" s="121">
        <f>VLOOKUP(A357,CENIK!$A$2:$F$191,6,FALSE)</f>
        <v>0</v>
      </c>
      <c r="K357" s="121">
        <f t="shared" si="7"/>
        <v>0</v>
      </c>
    </row>
    <row r="358" spans="1:11" ht="60" x14ac:dyDescent="0.25">
      <c r="A358" s="139">
        <v>4206</v>
      </c>
      <c r="B358" s="139">
        <v>18</v>
      </c>
      <c r="C358" s="102" t="s">
        <v>5073</v>
      </c>
      <c r="D358" s="658" t="s">
        <v>273</v>
      </c>
      <c r="E358" s="658" t="s">
        <v>85</v>
      </c>
      <c r="F358" s="658" t="s">
        <v>98</v>
      </c>
      <c r="G358" s="658" t="s">
        <v>104</v>
      </c>
      <c r="H358" s="85" t="s">
        <v>24</v>
      </c>
      <c r="I358" s="121">
        <v>121.59</v>
      </c>
      <c r="J358" s="121">
        <f>VLOOKUP(A358,CENIK!$A$2:$F$191,6,FALSE)</f>
        <v>0</v>
      </c>
      <c r="K358" s="121">
        <f t="shared" si="7"/>
        <v>0</v>
      </c>
    </row>
    <row r="359" spans="1:11" ht="60" x14ac:dyDescent="0.25">
      <c r="A359" s="139">
        <v>4207</v>
      </c>
      <c r="B359" s="139">
        <v>18</v>
      </c>
      <c r="C359" s="102" t="s">
        <v>5074</v>
      </c>
      <c r="D359" s="658" t="s">
        <v>273</v>
      </c>
      <c r="E359" s="658" t="s">
        <v>85</v>
      </c>
      <c r="F359" s="658" t="s">
        <v>98</v>
      </c>
      <c r="G359" s="658" t="s">
        <v>990</v>
      </c>
      <c r="H359" s="85" t="s">
        <v>24</v>
      </c>
      <c r="I359" s="121">
        <v>114.39</v>
      </c>
      <c r="J359" s="121">
        <f>VLOOKUP(A359,CENIK!$A$2:$F$191,6,FALSE)</f>
        <v>0</v>
      </c>
      <c r="K359" s="121">
        <f t="shared" si="7"/>
        <v>0</v>
      </c>
    </row>
    <row r="360" spans="1:11" ht="135" x14ac:dyDescent="0.25">
      <c r="A360" s="139">
        <v>6101</v>
      </c>
      <c r="B360" s="139">
        <v>18</v>
      </c>
      <c r="C360" s="102" t="s">
        <v>5075</v>
      </c>
      <c r="D360" s="658" t="s">
        <v>273</v>
      </c>
      <c r="E360" s="658" t="s">
        <v>128</v>
      </c>
      <c r="F360" s="658" t="s">
        <v>129</v>
      </c>
      <c r="G360" s="658" t="s">
        <v>6304</v>
      </c>
      <c r="H360" s="85" t="s">
        <v>10</v>
      </c>
      <c r="I360" s="121">
        <v>90</v>
      </c>
      <c r="J360" s="121">
        <f>VLOOKUP(A360,CENIK!$A$2:$F$191,6,FALSE)</f>
        <v>0</v>
      </c>
      <c r="K360" s="121">
        <f t="shared" si="7"/>
        <v>0</v>
      </c>
    </row>
    <row r="361" spans="1:11" ht="120" x14ac:dyDescent="0.25">
      <c r="A361" s="139">
        <v>6202</v>
      </c>
      <c r="B361" s="139">
        <v>18</v>
      </c>
      <c r="C361" s="102" t="s">
        <v>5076</v>
      </c>
      <c r="D361" s="658" t="s">
        <v>273</v>
      </c>
      <c r="E361" s="658" t="s">
        <v>128</v>
      </c>
      <c r="F361" s="658" t="s">
        <v>132</v>
      </c>
      <c r="G361" s="658" t="s">
        <v>991</v>
      </c>
      <c r="H361" s="85" t="s">
        <v>6</v>
      </c>
      <c r="I361" s="121">
        <v>2</v>
      </c>
      <c r="J361" s="121">
        <f>VLOOKUP(A361,CENIK!$A$2:$F$191,6,FALSE)</f>
        <v>0</v>
      </c>
      <c r="K361" s="121">
        <f t="shared" si="7"/>
        <v>0</v>
      </c>
    </row>
    <row r="362" spans="1:11" ht="120" x14ac:dyDescent="0.25">
      <c r="A362" s="139">
        <v>6204</v>
      </c>
      <c r="B362" s="139">
        <v>18</v>
      </c>
      <c r="C362" s="102" t="s">
        <v>5077</v>
      </c>
      <c r="D362" s="658" t="s">
        <v>273</v>
      </c>
      <c r="E362" s="658" t="s">
        <v>128</v>
      </c>
      <c r="F362" s="658" t="s">
        <v>132</v>
      </c>
      <c r="G362" s="658" t="s">
        <v>993</v>
      </c>
      <c r="H362" s="85" t="s">
        <v>6</v>
      </c>
      <c r="I362" s="121">
        <v>2</v>
      </c>
      <c r="J362" s="121">
        <f>VLOOKUP(A362,CENIK!$A$2:$F$191,6,FALSE)</f>
        <v>0</v>
      </c>
      <c r="K362" s="121">
        <f t="shared" si="7"/>
        <v>0</v>
      </c>
    </row>
    <row r="363" spans="1:11" ht="120" x14ac:dyDescent="0.25">
      <c r="A363" s="139">
        <v>6253</v>
      </c>
      <c r="B363" s="139">
        <v>18</v>
      </c>
      <c r="C363" s="102" t="s">
        <v>5078</v>
      </c>
      <c r="D363" s="658" t="s">
        <v>273</v>
      </c>
      <c r="E363" s="658" t="s">
        <v>128</v>
      </c>
      <c r="F363" s="658" t="s">
        <v>132</v>
      </c>
      <c r="G363" s="658" t="s">
        <v>1004</v>
      </c>
      <c r="H363" s="85" t="s">
        <v>6</v>
      </c>
      <c r="I363" s="121">
        <v>4</v>
      </c>
      <c r="J363" s="121">
        <f>VLOOKUP(A363,CENIK!$A$2:$F$191,6,FALSE)</f>
        <v>0</v>
      </c>
      <c r="K363" s="121">
        <f t="shared" si="7"/>
        <v>0</v>
      </c>
    </row>
    <row r="364" spans="1:11" ht="45" x14ac:dyDescent="0.25">
      <c r="A364" s="139">
        <v>6255</v>
      </c>
      <c r="B364" s="139">
        <v>18</v>
      </c>
      <c r="C364" s="102" t="s">
        <v>5079</v>
      </c>
      <c r="D364" s="658" t="s">
        <v>273</v>
      </c>
      <c r="E364" s="658" t="s">
        <v>128</v>
      </c>
      <c r="F364" s="658" t="s">
        <v>132</v>
      </c>
      <c r="G364" s="658" t="s">
        <v>135</v>
      </c>
      <c r="H364" s="85" t="s">
        <v>6</v>
      </c>
      <c r="I364" s="121">
        <v>1</v>
      </c>
      <c r="J364" s="121">
        <f>VLOOKUP(A364,CENIK!$A$2:$F$191,6,FALSE)</f>
        <v>0</v>
      </c>
      <c r="K364" s="121">
        <f t="shared" si="7"/>
        <v>0</v>
      </c>
    </row>
    <row r="365" spans="1:11" ht="30" x14ac:dyDescent="0.25">
      <c r="A365" s="139">
        <v>6257</v>
      </c>
      <c r="B365" s="139">
        <v>18</v>
      </c>
      <c r="C365" s="102" t="s">
        <v>5080</v>
      </c>
      <c r="D365" s="658" t="s">
        <v>273</v>
      </c>
      <c r="E365" s="658" t="s">
        <v>128</v>
      </c>
      <c r="F365" s="658" t="s">
        <v>132</v>
      </c>
      <c r="G365" s="658" t="s">
        <v>136</v>
      </c>
      <c r="H365" s="85" t="s">
        <v>6</v>
      </c>
      <c r="I365" s="121">
        <v>1</v>
      </c>
      <c r="J365" s="121">
        <f>VLOOKUP(A365,CENIK!$A$2:$F$191,6,FALSE)</f>
        <v>0</v>
      </c>
      <c r="K365" s="121">
        <f t="shared" si="7"/>
        <v>0</v>
      </c>
    </row>
    <row r="366" spans="1:11" ht="30" x14ac:dyDescent="0.25">
      <c r="A366" s="139">
        <v>6258</v>
      </c>
      <c r="B366" s="139">
        <v>18</v>
      </c>
      <c r="C366" s="102" t="s">
        <v>5081</v>
      </c>
      <c r="D366" s="658" t="s">
        <v>273</v>
      </c>
      <c r="E366" s="658" t="s">
        <v>128</v>
      </c>
      <c r="F366" s="658" t="s">
        <v>132</v>
      </c>
      <c r="G366" s="658" t="s">
        <v>137</v>
      </c>
      <c r="H366" s="85" t="s">
        <v>6</v>
      </c>
      <c r="I366" s="121">
        <v>1</v>
      </c>
      <c r="J366" s="121">
        <f>VLOOKUP(A366,CENIK!$A$2:$F$191,6,FALSE)</f>
        <v>0</v>
      </c>
      <c r="K366" s="121">
        <f t="shared" si="7"/>
        <v>0</v>
      </c>
    </row>
    <row r="367" spans="1:11" ht="345" x14ac:dyDescent="0.25">
      <c r="A367" s="139">
        <v>6301</v>
      </c>
      <c r="B367" s="139">
        <v>18</v>
      </c>
      <c r="C367" s="102" t="s">
        <v>5082</v>
      </c>
      <c r="D367" s="658" t="s">
        <v>273</v>
      </c>
      <c r="E367" s="658" t="s">
        <v>128</v>
      </c>
      <c r="F367" s="658" t="s">
        <v>140</v>
      </c>
      <c r="G367" s="658" t="s">
        <v>1005</v>
      </c>
      <c r="H367" s="85" t="s">
        <v>6</v>
      </c>
      <c r="I367" s="121">
        <v>3</v>
      </c>
      <c r="J367" s="121">
        <f>VLOOKUP(A367,CENIK!$A$2:$F$191,6,FALSE)</f>
        <v>0</v>
      </c>
      <c r="K367" s="121">
        <f t="shared" si="7"/>
        <v>0</v>
      </c>
    </row>
    <row r="368" spans="1:11" ht="120" x14ac:dyDescent="0.25">
      <c r="A368" s="139">
        <v>6304</v>
      </c>
      <c r="B368" s="139">
        <v>18</v>
      </c>
      <c r="C368" s="102" t="s">
        <v>5083</v>
      </c>
      <c r="D368" s="658" t="s">
        <v>273</v>
      </c>
      <c r="E368" s="658" t="s">
        <v>128</v>
      </c>
      <c r="F368" s="658" t="s">
        <v>140</v>
      </c>
      <c r="G368" s="658" t="s">
        <v>142</v>
      </c>
      <c r="H368" s="85" t="s">
        <v>6</v>
      </c>
      <c r="I368" s="121">
        <v>3</v>
      </c>
      <c r="J368" s="121">
        <f>VLOOKUP(A368,CENIK!$A$2:$F$191,6,FALSE)</f>
        <v>0</v>
      </c>
      <c r="K368" s="121">
        <f t="shared" si="7"/>
        <v>0</v>
      </c>
    </row>
    <row r="369" spans="1:11" ht="30" x14ac:dyDescent="0.25">
      <c r="A369" s="139">
        <v>6401</v>
      </c>
      <c r="B369" s="139">
        <v>18</v>
      </c>
      <c r="C369" s="102" t="s">
        <v>5084</v>
      </c>
      <c r="D369" s="658" t="s">
        <v>273</v>
      </c>
      <c r="E369" s="658" t="s">
        <v>128</v>
      </c>
      <c r="F369" s="658" t="s">
        <v>144</v>
      </c>
      <c r="G369" s="658" t="s">
        <v>145</v>
      </c>
      <c r="H369" s="85" t="s">
        <v>10</v>
      </c>
      <c r="I369" s="121">
        <v>90</v>
      </c>
      <c r="J369" s="121">
        <f>VLOOKUP(A369,CENIK!$A$2:$F$191,6,FALSE)</f>
        <v>0</v>
      </c>
      <c r="K369" s="121">
        <f t="shared" si="7"/>
        <v>0</v>
      </c>
    </row>
    <row r="370" spans="1:11" ht="30" x14ac:dyDescent="0.25">
      <c r="A370" s="139">
        <v>6402</v>
      </c>
      <c r="B370" s="139">
        <v>18</v>
      </c>
      <c r="C370" s="102" t="s">
        <v>5085</v>
      </c>
      <c r="D370" s="658" t="s">
        <v>273</v>
      </c>
      <c r="E370" s="658" t="s">
        <v>128</v>
      </c>
      <c r="F370" s="658" t="s">
        <v>144</v>
      </c>
      <c r="G370" s="658" t="s">
        <v>340</v>
      </c>
      <c r="H370" s="85" t="s">
        <v>10</v>
      </c>
      <c r="I370" s="121">
        <v>90</v>
      </c>
      <c r="J370" s="121">
        <f>VLOOKUP(A370,CENIK!$A$2:$F$191,6,FALSE)</f>
        <v>0</v>
      </c>
      <c r="K370" s="121">
        <f t="shared" si="7"/>
        <v>0</v>
      </c>
    </row>
    <row r="371" spans="1:11" ht="60" x14ac:dyDescent="0.25">
      <c r="A371" s="139">
        <v>6405</v>
      </c>
      <c r="B371" s="139">
        <v>18</v>
      </c>
      <c r="C371" s="102" t="s">
        <v>5086</v>
      </c>
      <c r="D371" s="658" t="s">
        <v>273</v>
      </c>
      <c r="E371" s="658" t="s">
        <v>128</v>
      </c>
      <c r="F371" s="658" t="s">
        <v>144</v>
      </c>
      <c r="G371" s="658" t="s">
        <v>146</v>
      </c>
      <c r="H371" s="85" t="s">
        <v>10</v>
      </c>
      <c r="I371" s="121">
        <v>90</v>
      </c>
      <c r="J371" s="121">
        <f>VLOOKUP(A371,CENIK!$A$2:$F$191,6,FALSE)</f>
        <v>0</v>
      </c>
      <c r="K371" s="121">
        <f t="shared" si="7"/>
        <v>0</v>
      </c>
    </row>
    <row r="372" spans="1:11" ht="30" x14ac:dyDescent="0.25">
      <c r="A372" s="139">
        <v>6501</v>
      </c>
      <c r="B372" s="139">
        <v>18</v>
      </c>
      <c r="C372" s="102" t="s">
        <v>5087</v>
      </c>
      <c r="D372" s="658" t="s">
        <v>273</v>
      </c>
      <c r="E372" s="658" t="s">
        <v>128</v>
      </c>
      <c r="F372" s="658" t="s">
        <v>147</v>
      </c>
      <c r="G372" s="658" t="s">
        <v>1007</v>
      </c>
      <c r="H372" s="85" t="s">
        <v>6</v>
      </c>
      <c r="I372" s="121">
        <v>1</v>
      </c>
      <c r="J372" s="121">
        <f>VLOOKUP(A372,CENIK!$A$2:$F$191,6,FALSE)</f>
        <v>0</v>
      </c>
      <c r="K372" s="121">
        <f t="shared" si="7"/>
        <v>0</v>
      </c>
    </row>
    <row r="373" spans="1:11" ht="45" x14ac:dyDescent="0.25">
      <c r="A373" s="139">
        <v>6503</v>
      </c>
      <c r="B373" s="139">
        <v>18</v>
      </c>
      <c r="C373" s="102" t="s">
        <v>5088</v>
      </c>
      <c r="D373" s="658" t="s">
        <v>273</v>
      </c>
      <c r="E373" s="658" t="s">
        <v>128</v>
      </c>
      <c r="F373" s="658" t="s">
        <v>147</v>
      </c>
      <c r="G373" s="658" t="s">
        <v>1009</v>
      </c>
      <c r="H373" s="85" t="s">
        <v>6</v>
      </c>
      <c r="I373" s="121">
        <v>5</v>
      </c>
      <c r="J373" s="121">
        <f>VLOOKUP(A373,CENIK!$A$2:$F$191,6,FALSE)</f>
        <v>0</v>
      </c>
      <c r="K373" s="121">
        <f t="shared" si="7"/>
        <v>0</v>
      </c>
    </row>
    <row r="374" spans="1:11" ht="45" x14ac:dyDescent="0.25">
      <c r="A374" s="139">
        <v>6504</v>
      </c>
      <c r="B374" s="139">
        <v>18</v>
      </c>
      <c r="C374" s="102" t="s">
        <v>5089</v>
      </c>
      <c r="D374" s="658" t="s">
        <v>273</v>
      </c>
      <c r="E374" s="658" t="s">
        <v>128</v>
      </c>
      <c r="F374" s="658" t="s">
        <v>147</v>
      </c>
      <c r="G374" s="658" t="s">
        <v>1010</v>
      </c>
      <c r="H374" s="85" t="s">
        <v>6</v>
      </c>
      <c r="I374" s="121">
        <v>1</v>
      </c>
      <c r="J374" s="121">
        <f>VLOOKUP(A374,CENIK!$A$2:$F$191,6,FALSE)</f>
        <v>0</v>
      </c>
      <c r="K374" s="121">
        <f t="shared" si="7"/>
        <v>0</v>
      </c>
    </row>
    <row r="375" spans="1:11" ht="30" x14ac:dyDescent="0.25">
      <c r="A375" s="139">
        <v>6507</v>
      </c>
      <c r="B375" s="139">
        <v>18</v>
      </c>
      <c r="C375" s="102" t="s">
        <v>5090</v>
      </c>
      <c r="D375" s="658" t="s">
        <v>273</v>
      </c>
      <c r="E375" s="658" t="s">
        <v>128</v>
      </c>
      <c r="F375" s="658" t="s">
        <v>147</v>
      </c>
      <c r="G375" s="658" t="s">
        <v>1013</v>
      </c>
      <c r="H375" s="85" t="s">
        <v>6</v>
      </c>
      <c r="I375" s="121">
        <v>1</v>
      </c>
      <c r="J375" s="121">
        <f>VLOOKUP(A375,CENIK!$A$2:$F$191,6,FALSE)</f>
        <v>0</v>
      </c>
      <c r="K375" s="121">
        <f t="shared" si="7"/>
        <v>0</v>
      </c>
    </row>
    <row r="376" spans="1:11" ht="60" x14ac:dyDescent="0.25">
      <c r="A376" s="139">
        <v>1201</v>
      </c>
      <c r="B376" s="139">
        <v>20</v>
      </c>
      <c r="C376" s="102" t="s">
        <v>5091</v>
      </c>
      <c r="D376" s="658" t="s">
        <v>274</v>
      </c>
      <c r="E376" s="658" t="s">
        <v>7</v>
      </c>
      <c r="F376" s="658" t="s">
        <v>8</v>
      </c>
      <c r="G376" s="658" t="s">
        <v>9</v>
      </c>
      <c r="H376" s="85" t="s">
        <v>10</v>
      </c>
      <c r="I376" s="121">
        <v>85</v>
      </c>
      <c r="J376" s="121">
        <f>VLOOKUP(A376,CENIK!$A$2:$F$191,6,FALSE)</f>
        <v>0</v>
      </c>
      <c r="K376" s="121">
        <f t="shared" si="7"/>
        <v>0</v>
      </c>
    </row>
    <row r="377" spans="1:11" ht="45" x14ac:dyDescent="0.25">
      <c r="A377" s="139">
        <v>1202</v>
      </c>
      <c r="B377" s="139">
        <v>20</v>
      </c>
      <c r="C377" s="102" t="s">
        <v>5092</v>
      </c>
      <c r="D377" s="658" t="s">
        <v>274</v>
      </c>
      <c r="E377" s="658" t="s">
        <v>7</v>
      </c>
      <c r="F377" s="658" t="s">
        <v>8</v>
      </c>
      <c r="G377" s="658" t="s">
        <v>11</v>
      </c>
      <c r="H377" s="85" t="s">
        <v>12</v>
      </c>
      <c r="I377" s="121">
        <v>5</v>
      </c>
      <c r="J377" s="121">
        <f>VLOOKUP(A377,CENIK!$A$2:$F$191,6,FALSE)</f>
        <v>0</v>
      </c>
      <c r="K377" s="121">
        <f t="shared" si="7"/>
        <v>0</v>
      </c>
    </row>
    <row r="378" spans="1:11" ht="60" x14ac:dyDescent="0.25">
      <c r="A378" s="139">
        <v>1203</v>
      </c>
      <c r="B378" s="139">
        <v>20</v>
      </c>
      <c r="C378" s="102" t="s">
        <v>5093</v>
      </c>
      <c r="D378" s="658" t="s">
        <v>274</v>
      </c>
      <c r="E378" s="658" t="s">
        <v>7</v>
      </c>
      <c r="F378" s="658" t="s">
        <v>8</v>
      </c>
      <c r="G378" s="658" t="s">
        <v>941</v>
      </c>
      <c r="H378" s="85" t="s">
        <v>10</v>
      </c>
      <c r="I378" s="121">
        <v>85</v>
      </c>
      <c r="J378" s="121">
        <f>VLOOKUP(A378,CENIK!$A$2:$F$191,6,FALSE)</f>
        <v>0</v>
      </c>
      <c r="K378" s="121">
        <f t="shared" si="7"/>
        <v>0</v>
      </c>
    </row>
    <row r="379" spans="1:11" ht="45" x14ac:dyDescent="0.25">
      <c r="A379" s="139">
        <v>1301</v>
      </c>
      <c r="B379" s="139">
        <v>20</v>
      </c>
      <c r="C379" s="102" t="s">
        <v>5094</v>
      </c>
      <c r="D379" s="658" t="s">
        <v>274</v>
      </c>
      <c r="E379" s="658" t="s">
        <v>7</v>
      </c>
      <c r="F379" s="658" t="s">
        <v>16</v>
      </c>
      <c r="G379" s="658" t="s">
        <v>17</v>
      </c>
      <c r="H379" s="85" t="s">
        <v>10</v>
      </c>
      <c r="I379" s="121">
        <v>93.5</v>
      </c>
      <c r="J379" s="121">
        <f>VLOOKUP(A379,CENIK!$A$2:$F$191,6,FALSE)</f>
        <v>0</v>
      </c>
      <c r="K379" s="121">
        <f t="shared" si="7"/>
        <v>0</v>
      </c>
    </row>
    <row r="380" spans="1:11" ht="150" x14ac:dyDescent="0.25">
      <c r="A380" s="139">
        <v>1302</v>
      </c>
      <c r="B380" s="139">
        <v>20</v>
      </c>
      <c r="C380" s="102" t="s">
        <v>5095</v>
      </c>
      <c r="D380" s="658" t="s">
        <v>274</v>
      </c>
      <c r="E380" s="658" t="s">
        <v>7</v>
      </c>
      <c r="F380" s="658" t="s">
        <v>16</v>
      </c>
      <c r="G380" s="658" t="s">
        <v>952</v>
      </c>
      <c r="H380" s="85" t="s">
        <v>10</v>
      </c>
      <c r="I380" s="121">
        <v>85</v>
      </c>
      <c r="J380" s="121">
        <f>VLOOKUP(A380,CENIK!$A$2:$F$191,6,FALSE)</f>
        <v>0</v>
      </c>
      <c r="K380" s="121">
        <f t="shared" si="7"/>
        <v>0</v>
      </c>
    </row>
    <row r="381" spans="1:11" ht="60" x14ac:dyDescent="0.25">
      <c r="A381" s="139">
        <v>1307</v>
      </c>
      <c r="B381" s="139">
        <v>20</v>
      </c>
      <c r="C381" s="102" t="s">
        <v>5096</v>
      </c>
      <c r="D381" s="658" t="s">
        <v>274</v>
      </c>
      <c r="E381" s="658" t="s">
        <v>7</v>
      </c>
      <c r="F381" s="658" t="s">
        <v>16</v>
      </c>
      <c r="G381" s="658" t="s">
        <v>19</v>
      </c>
      <c r="H381" s="85" t="s">
        <v>6</v>
      </c>
      <c r="I381" s="121">
        <v>1</v>
      </c>
      <c r="J381" s="121">
        <f>VLOOKUP(A381,CENIK!$A$2:$F$191,6,FALSE)</f>
        <v>0</v>
      </c>
      <c r="K381" s="121">
        <f t="shared" si="7"/>
        <v>0</v>
      </c>
    </row>
    <row r="382" spans="1:11" ht="60" x14ac:dyDescent="0.25">
      <c r="A382" s="139">
        <v>1309</v>
      </c>
      <c r="B382" s="139">
        <v>20</v>
      </c>
      <c r="C382" s="102" t="s">
        <v>5097</v>
      </c>
      <c r="D382" s="658" t="s">
        <v>274</v>
      </c>
      <c r="E382" s="658" t="s">
        <v>7</v>
      </c>
      <c r="F382" s="658" t="s">
        <v>16</v>
      </c>
      <c r="G382" s="658" t="s">
        <v>21</v>
      </c>
      <c r="H382" s="85" t="s">
        <v>22</v>
      </c>
      <c r="I382" s="121">
        <v>40</v>
      </c>
      <c r="J382" s="121">
        <f>VLOOKUP(A382,CENIK!$A$2:$F$191,6,FALSE)</f>
        <v>0</v>
      </c>
      <c r="K382" s="121">
        <f t="shared" si="7"/>
        <v>0</v>
      </c>
    </row>
    <row r="383" spans="1:11" ht="60" x14ac:dyDescent="0.25">
      <c r="A383" s="139">
        <v>1310</v>
      </c>
      <c r="B383" s="139">
        <v>20</v>
      </c>
      <c r="C383" s="102" t="s">
        <v>5098</v>
      </c>
      <c r="D383" s="658" t="s">
        <v>274</v>
      </c>
      <c r="E383" s="658" t="s">
        <v>7</v>
      </c>
      <c r="F383" s="658" t="s">
        <v>16</v>
      </c>
      <c r="G383" s="658" t="s">
        <v>23</v>
      </c>
      <c r="H383" s="85" t="s">
        <v>24</v>
      </c>
      <c r="I383" s="121">
        <v>105.75</v>
      </c>
      <c r="J383" s="121">
        <f>VLOOKUP(A383,CENIK!$A$2:$F$191,6,FALSE)</f>
        <v>0</v>
      </c>
      <c r="K383" s="121">
        <f t="shared" si="7"/>
        <v>0</v>
      </c>
    </row>
    <row r="384" spans="1:11" ht="45" x14ac:dyDescent="0.25">
      <c r="A384" s="139">
        <v>1311</v>
      </c>
      <c r="B384" s="139">
        <v>20</v>
      </c>
      <c r="C384" s="102" t="s">
        <v>5099</v>
      </c>
      <c r="D384" s="658" t="s">
        <v>274</v>
      </c>
      <c r="E384" s="658" t="s">
        <v>7</v>
      </c>
      <c r="F384" s="658" t="s">
        <v>16</v>
      </c>
      <c r="G384" s="658" t="s">
        <v>25</v>
      </c>
      <c r="H384" s="85" t="s">
        <v>14</v>
      </c>
      <c r="I384" s="121">
        <v>1</v>
      </c>
      <c r="J384" s="121">
        <f>VLOOKUP(A384,CENIK!$A$2:$F$191,6,FALSE)</f>
        <v>0</v>
      </c>
      <c r="K384" s="121">
        <f t="shared" si="7"/>
        <v>0</v>
      </c>
    </row>
    <row r="385" spans="1:11" ht="30" x14ac:dyDescent="0.25">
      <c r="A385" s="139">
        <v>1401</v>
      </c>
      <c r="B385" s="139">
        <v>20</v>
      </c>
      <c r="C385" s="102" t="s">
        <v>5100</v>
      </c>
      <c r="D385" s="658" t="s">
        <v>274</v>
      </c>
      <c r="E385" s="658" t="s">
        <v>7</v>
      </c>
      <c r="F385" s="658" t="s">
        <v>27</v>
      </c>
      <c r="G385" s="658" t="s">
        <v>955</v>
      </c>
      <c r="H385" s="85" t="s">
        <v>22</v>
      </c>
      <c r="I385" s="121">
        <v>4</v>
      </c>
      <c r="J385" s="121">
        <f>VLOOKUP(A385,CENIK!$A$2:$F$191,6,FALSE)</f>
        <v>0</v>
      </c>
      <c r="K385" s="121">
        <f t="shared" si="7"/>
        <v>0</v>
      </c>
    </row>
    <row r="386" spans="1:11" ht="30" x14ac:dyDescent="0.25">
      <c r="A386" s="139">
        <v>1402</v>
      </c>
      <c r="B386" s="139">
        <v>20</v>
      </c>
      <c r="C386" s="102" t="s">
        <v>5101</v>
      </c>
      <c r="D386" s="658" t="s">
        <v>274</v>
      </c>
      <c r="E386" s="658" t="s">
        <v>7</v>
      </c>
      <c r="F386" s="658" t="s">
        <v>27</v>
      </c>
      <c r="G386" s="658" t="s">
        <v>956</v>
      </c>
      <c r="H386" s="85" t="s">
        <v>22</v>
      </c>
      <c r="I386" s="121">
        <v>3</v>
      </c>
      <c r="J386" s="121">
        <f>VLOOKUP(A386,CENIK!$A$2:$F$191,6,FALSE)</f>
        <v>0</v>
      </c>
      <c r="K386" s="121">
        <f t="shared" si="7"/>
        <v>0</v>
      </c>
    </row>
    <row r="387" spans="1:11" ht="30" x14ac:dyDescent="0.25">
      <c r="A387" s="139">
        <v>1403</v>
      </c>
      <c r="B387" s="139">
        <v>20</v>
      </c>
      <c r="C387" s="102" t="s">
        <v>5102</v>
      </c>
      <c r="D387" s="658" t="s">
        <v>274</v>
      </c>
      <c r="E387" s="658" t="s">
        <v>7</v>
      </c>
      <c r="F387" s="658" t="s">
        <v>27</v>
      </c>
      <c r="G387" s="658" t="s">
        <v>957</v>
      </c>
      <c r="H387" s="85" t="s">
        <v>22</v>
      </c>
      <c r="I387" s="121">
        <v>2</v>
      </c>
      <c r="J387" s="121">
        <f>VLOOKUP(A387,CENIK!$A$2:$F$191,6,FALSE)</f>
        <v>0</v>
      </c>
      <c r="K387" s="121">
        <f t="shared" si="7"/>
        <v>0</v>
      </c>
    </row>
    <row r="388" spans="1:11" ht="45" x14ac:dyDescent="0.25">
      <c r="A388" s="139">
        <v>12309</v>
      </c>
      <c r="B388" s="139">
        <v>20</v>
      </c>
      <c r="C388" s="102" t="s">
        <v>5103</v>
      </c>
      <c r="D388" s="658" t="s">
        <v>274</v>
      </c>
      <c r="E388" s="658" t="s">
        <v>30</v>
      </c>
      <c r="F388" s="658" t="s">
        <v>31</v>
      </c>
      <c r="G388" s="658" t="s">
        <v>34</v>
      </c>
      <c r="H388" s="85" t="s">
        <v>33</v>
      </c>
      <c r="I388" s="121">
        <v>264</v>
      </c>
      <c r="J388" s="121">
        <f>VLOOKUP(A388,CENIK!$A$2:$F$191,6,FALSE)</f>
        <v>0</v>
      </c>
      <c r="K388" s="121">
        <f t="shared" si="7"/>
        <v>0</v>
      </c>
    </row>
    <row r="389" spans="1:11" ht="60" x14ac:dyDescent="0.25">
      <c r="A389" s="139">
        <v>12324</v>
      </c>
      <c r="B389" s="139">
        <v>20</v>
      </c>
      <c r="C389" s="102" t="s">
        <v>5104</v>
      </c>
      <c r="D389" s="658" t="s">
        <v>274</v>
      </c>
      <c r="E389" s="658" t="s">
        <v>30</v>
      </c>
      <c r="F389" s="658" t="s">
        <v>31</v>
      </c>
      <c r="G389" s="658" t="s">
        <v>961</v>
      </c>
      <c r="H389" s="85" t="s">
        <v>33</v>
      </c>
      <c r="I389" s="121">
        <v>6</v>
      </c>
      <c r="J389" s="121">
        <f>VLOOKUP(A389,CENIK!$A$2:$F$191,6,FALSE)</f>
        <v>0</v>
      </c>
      <c r="K389" s="121">
        <f t="shared" si="7"/>
        <v>0</v>
      </c>
    </row>
    <row r="390" spans="1:11" ht="30" x14ac:dyDescent="0.25">
      <c r="A390" s="139">
        <v>12328</v>
      </c>
      <c r="B390" s="139">
        <v>20</v>
      </c>
      <c r="C390" s="102" t="s">
        <v>5105</v>
      </c>
      <c r="D390" s="658" t="s">
        <v>274</v>
      </c>
      <c r="E390" s="658" t="s">
        <v>30</v>
      </c>
      <c r="F390" s="658" t="s">
        <v>31</v>
      </c>
      <c r="G390" s="658" t="s">
        <v>37</v>
      </c>
      <c r="H390" s="85" t="s">
        <v>10</v>
      </c>
      <c r="I390" s="121">
        <v>176</v>
      </c>
      <c r="J390" s="121">
        <f>VLOOKUP(A390,CENIK!$A$2:$F$191,6,FALSE)</f>
        <v>0</v>
      </c>
      <c r="K390" s="121">
        <f t="shared" si="7"/>
        <v>0</v>
      </c>
    </row>
    <row r="391" spans="1:11" ht="45" x14ac:dyDescent="0.25">
      <c r="A391" s="139">
        <v>12438</v>
      </c>
      <c r="B391" s="139">
        <v>20</v>
      </c>
      <c r="C391" s="102" t="s">
        <v>5106</v>
      </c>
      <c r="D391" s="658" t="s">
        <v>274</v>
      </c>
      <c r="E391" s="658" t="s">
        <v>30</v>
      </c>
      <c r="F391" s="658" t="s">
        <v>31</v>
      </c>
      <c r="G391" s="658" t="s">
        <v>41</v>
      </c>
      <c r="H391" s="85" t="s">
        <v>24</v>
      </c>
      <c r="I391" s="121">
        <v>4.25</v>
      </c>
      <c r="J391" s="121">
        <f>VLOOKUP(A391,CENIK!$A$2:$F$191,6,FALSE)</f>
        <v>0</v>
      </c>
      <c r="K391" s="121">
        <f t="shared" si="7"/>
        <v>0</v>
      </c>
    </row>
    <row r="392" spans="1:11" ht="60" x14ac:dyDescent="0.25">
      <c r="A392" s="139">
        <v>21106</v>
      </c>
      <c r="B392" s="139">
        <v>20</v>
      </c>
      <c r="C392" s="102" t="s">
        <v>5107</v>
      </c>
      <c r="D392" s="658" t="s">
        <v>274</v>
      </c>
      <c r="E392" s="658" t="s">
        <v>30</v>
      </c>
      <c r="F392" s="658" t="s">
        <v>31</v>
      </c>
      <c r="G392" s="658" t="s">
        <v>965</v>
      </c>
      <c r="H392" s="85" t="s">
        <v>24</v>
      </c>
      <c r="I392" s="121">
        <v>68.64</v>
      </c>
      <c r="J392" s="121">
        <f>VLOOKUP(A392,CENIK!$A$2:$F$191,6,FALSE)</f>
        <v>0</v>
      </c>
      <c r="K392" s="121">
        <f t="shared" si="7"/>
        <v>0</v>
      </c>
    </row>
    <row r="393" spans="1:11" ht="30" x14ac:dyDescent="0.25">
      <c r="A393" s="139">
        <v>22103</v>
      </c>
      <c r="B393" s="139">
        <v>20</v>
      </c>
      <c r="C393" s="102" t="s">
        <v>5108</v>
      </c>
      <c r="D393" s="658" t="s">
        <v>274</v>
      </c>
      <c r="E393" s="658" t="s">
        <v>30</v>
      </c>
      <c r="F393" s="658" t="s">
        <v>43</v>
      </c>
      <c r="G393" s="658" t="s">
        <v>48</v>
      </c>
      <c r="H393" s="85" t="s">
        <v>33</v>
      </c>
      <c r="I393" s="121">
        <v>264</v>
      </c>
      <c r="J393" s="121">
        <f>VLOOKUP(A393,CENIK!$A$2:$F$191,6,FALSE)</f>
        <v>0</v>
      </c>
      <c r="K393" s="121">
        <f t="shared" si="7"/>
        <v>0</v>
      </c>
    </row>
    <row r="394" spans="1:11" ht="75" x14ac:dyDescent="0.25">
      <c r="A394" s="139">
        <v>31302</v>
      </c>
      <c r="B394" s="139">
        <v>20</v>
      </c>
      <c r="C394" s="102" t="s">
        <v>5109</v>
      </c>
      <c r="D394" s="658" t="s">
        <v>274</v>
      </c>
      <c r="E394" s="658" t="s">
        <v>30</v>
      </c>
      <c r="F394" s="658" t="s">
        <v>43</v>
      </c>
      <c r="G394" s="658" t="s">
        <v>971</v>
      </c>
      <c r="H394" s="85" t="s">
        <v>24</v>
      </c>
      <c r="I394" s="121">
        <v>68.64</v>
      </c>
      <c r="J394" s="121">
        <f>VLOOKUP(A394,CENIK!$A$2:$F$191,6,FALSE)</f>
        <v>0</v>
      </c>
      <c r="K394" s="121">
        <f t="shared" si="7"/>
        <v>0</v>
      </c>
    </row>
    <row r="395" spans="1:11" ht="30" x14ac:dyDescent="0.25">
      <c r="A395" s="139">
        <v>31602</v>
      </c>
      <c r="B395" s="139">
        <v>20</v>
      </c>
      <c r="C395" s="102" t="s">
        <v>5110</v>
      </c>
      <c r="D395" s="658" t="s">
        <v>274</v>
      </c>
      <c r="E395" s="658" t="s">
        <v>30</v>
      </c>
      <c r="F395" s="658" t="s">
        <v>43</v>
      </c>
      <c r="G395" s="658" t="s">
        <v>973</v>
      </c>
      <c r="H395" s="85" t="s">
        <v>33</v>
      </c>
      <c r="I395" s="121">
        <v>264</v>
      </c>
      <c r="J395" s="121">
        <f>VLOOKUP(A395,CENIK!$A$2:$F$191,6,FALSE)</f>
        <v>0</v>
      </c>
      <c r="K395" s="121">
        <f t="shared" si="7"/>
        <v>0</v>
      </c>
    </row>
    <row r="396" spans="1:11" ht="45" x14ac:dyDescent="0.25">
      <c r="A396" s="139">
        <v>32208</v>
      </c>
      <c r="B396" s="139">
        <v>20</v>
      </c>
      <c r="C396" s="102" t="s">
        <v>5111</v>
      </c>
      <c r="D396" s="658" t="s">
        <v>274</v>
      </c>
      <c r="E396" s="658" t="s">
        <v>30</v>
      </c>
      <c r="F396" s="658" t="s">
        <v>43</v>
      </c>
      <c r="G396" s="658" t="s">
        <v>974</v>
      </c>
      <c r="H396" s="85" t="s">
        <v>33</v>
      </c>
      <c r="I396" s="121">
        <v>264</v>
      </c>
      <c r="J396" s="121">
        <f>VLOOKUP(A396,CENIK!$A$2:$F$191,6,FALSE)</f>
        <v>0</v>
      </c>
      <c r="K396" s="121">
        <f t="shared" si="7"/>
        <v>0</v>
      </c>
    </row>
    <row r="397" spans="1:11" ht="60" x14ac:dyDescent="0.25">
      <c r="A397" s="139">
        <v>4102</v>
      </c>
      <c r="B397" s="139">
        <v>20</v>
      </c>
      <c r="C397" s="102" t="s">
        <v>5112</v>
      </c>
      <c r="D397" s="658" t="s">
        <v>274</v>
      </c>
      <c r="E397" s="658" t="s">
        <v>85</v>
      </c>
      <c r="F397" s="658" t="s">
        <v>86</v>
      </c>
      <c r="G397" s="658" t="s">
        <v>460</v>
      </c>
      <c r="H397" s="85" t="s">
        <v>33</v>
      </c>
      <c r="I397" s="121">
        <v>70</v>
      </c>
      <c r="J397" s="121">
        <f>VLOOKUP(A397,CENIK!$A$2:$F$191,6,FALSE)</f>
        <v>0</v>
      </c>
      <c r="K397" s="121">
        <f t="shared" si="7"/>
        <v>0</v>
      </c>
    </row>
    <row r="398" spans="1:11" ht="60" x14ac:dyDescent="0.25">
      <c r="A398" s="139">
        <v>4109</v>
      </c>
      <c r="B398" s="139">
        <v>20</v>
      </c>
      <c r="C398" s="102" t="s">
        <v>5113</v>
      </c>
      <c r="D398" s="658" t="s">
        <v>274</v>
      </c>
      <c r="E398" s="658" t="s">
        <v>85</v>
      </c>
      <c r="F398" s="658" t="s">
        <v>86</v>
      </c>
      <c r="G398" s="658" t="s">
        <v>984</v>
      </c>
      <c r="H398" s="85" t="s">
        <v>24</v>
      </c>
      <c r="I398" s="121">
        <v>99.33</v>
      </c>
      <c r="J398" s="121">
        <f>VLOOKUP(A398,CENIK!$A$2:$F$191,6,FALSE)</f>
        <v>0</v>
      </c>
      <c r="K398" s="121">
        <f t="shared" si="7"/>
        <v>0</v>
      </c>
    </row>
    <row r="399" spans="1:11" ht="60" x14ac:dyDescent="0.25">
      <c r="A399" s="139">
        <v>4110</v>
      </c>
      <c r="B399" s="139">
        <v>20</v>
      </c>
      <c r="C399" s="102" t="s">
        <v>5114</v>
      </c>
      <c r="D399" s="658" t="s">
        <v>274</v>
      </c>
      <c r="E399" s="658" t="s">
        <v>85</v>
      </c>
      <c r="F399" s="658" t="s">
        <v>86</v>
      </c>
      <c r="G399" s="658" t="s">
        <v>90</v>
      </c>
      <c r="H399" s="85" t="s">
        <v>24</v>
      </c>
      <c r="I399" s="121">
        <v>69.180000000000007</v>
      </c>
      <c r="J399" s="121">
        <f>VLOOKUP(A399,CENIK!$A$2:$F$191,6,FALSE)</f>
        <v>0</v>
      </c>
      <c r="K399" s="121">
        <f t="shared" si="7"/>
        <v>0</v>
      </c>
    </row>
    <row r="400" spans="1:11" ht="60" x14ac:dyDescent="0.25">
      <c r="A400" s="139">
        <v>4111</v>
      </c>
      <c r="B400" s="139">
        <v>20</v>
      </c>
      <c r="C400" s="102" t="s">
        <v>5115</v>
      </c>
      <c r="D400" s="658" t="s">
        <v>274</v>
      </c>
      <c r="E400" s="658" t="s">
        <v>85</v>
      </c>
      <c r="F400" s="658" t="s">
        <v>86</v>
      </c>
      <c r="G400" s="658" t="s">
        <v>985</v>
      </c>
      <c r="H400" s="85" t="s">
        <v>24</v>
      </c>
      <c r="I400" s="121">
        <v>0.16</v>
      </c>
      <c r="J400" s="121">
        <f>VLOOKUP(A400,CENIK!$A$2:$F$191,6,FALSE)</f>
        <v>0</v>
      </c>
      <c r="K400" s="121">
        <f t="shared" si="7"/>
        <v>0</v>
      </c>
    </row>
    <row r="401" spans="1:11" ht="45" x14ac:dyDescent="0.25">
      <c r="A401" s="139">
        <v>4121</v>
      </c>
      <c r="B401" s="139">
        <v>20</v>
      </c>
      <c r="C401" s="102" t="s">
        <v>5116</v>
      </c>
      <c r="D401" s="658" t="s">
        <v>274</v>
      </c>
      <c r="E401" s="658" t="s">
        <v>85</v>
      </c>
      <c r="F401" s="658" t="s">
        <v>86</v>
      </c>
      <c r="G401" s="658" t="s">
        <v>986</v>
      </c>
      <c r="H401" s="85" t="s">
        <v>24</v>
      </c>
      <c r="I401" s="121">
        <v>2.09</v>
      </c>
      <c r="J401" s="121">
        <f>VLOOKUP(A401,CENIK!$A$2:$F$191,6,FALSE)</f>
        <v>0</v>
      </c>
      <c r="K401" s="121">
        <f t="shared" si="7"/>
        <v>0</v>
      </c>
    </row>
    <row r="402" spans="1:11" ht="45" x14ac:dyDescent="0.25">
      <c r="A402" s="139">
        <v>4122</v>
      </c>
      <c r="B402" s="139">
        <v>20</v>
      </c>
      <c r="C402" s="102" t="s">
        <v>5117</v>
      </c>
      <c r="D402" s="658" t="s">
        <v>274</v>
      </c>
      <c r="E402" s="658" t="s">
        <v>85</v>
      </c>
      <c r="F402" s="658" t="s">
        <v>86</v>
      </c>
      <c r="G402" s="658" t="s">
        <v>987</v>
      </c>
      <c r="H402" s="85" t="s">
        <v>24</v>
      </c>
      <c r="I402" s="121">
        <v>3.14</v>
      </c>
      <c r="J402" s="121">
        <f>VLOOKUP(A402,CENIK!$A$2:$F$191,6,FALSE)</f>
        <v>0</v>
      </c>
      <c r="K402" s="121">
        <f t="shared" si="7"/>
        <v>0</v>
      </c>
    </row>
    <row r="403" spans="1:11" ht="45" x14ac:dyDescent="0.25">
      <c r="A403" s="139">
        <v>4123</v>
      </c>
      <c r="B403" s="139">
        <v>20</v>
      </c>
      <c r="C403" s="102" t="s">
        <v>5118</v>
      </c>
      <c r="D403" s="658" t="s">
        <v>274</v>
      </c>
      <c r="E403" s="658" t="s">
        <v>85</v>
      </c>
      <c r="F403" s="658" t="s">
        <v>86</v>
      </c>
      <c r="G403" s="658" t="s">
        <v>988</v>
      </c>
      <c r="H403" s="85" t="s">
        <v>24</v>
      </c>
      <c r="I403" s="121">
        <v>104.56</v>
      </c>
      <c r="J403" s="121">
        <f>VLOOKUP(A403,CENIK!$A$2:$F$191,6,FALSE)</f>
        <v>0</v>
      </c>
      <c r="K403" s="121">
        <f t="shared" si="7"/>
        <v>0</v>
      </c>
    </row>
    <row r="404" spans="1:11" ht="45" x14ac:dyDescent="0.25">
      <c r="A404" s="139">
        <v>4201</v>
      </c>
      <c r="B404" s="139">
        <v>20</v>
      </c>
      <c r="C404" s="102" t="s">
        <v>5119</v>
      </c>
      <c r="D404" s="658" t="s">
        <v>274</v>
      </c>
      <c r="E404" s="658" t="s">
        <v>85</v>
      </c>
      <c r="F404" s="658" t="s">
        <v>98</v>
      </c>
      <c r="G404" s="658" t="s">
        <v>99</v>
      </c>
      <c r="H404" s="85" t="s">
        <v>33</v>
      </c>
      <c r="I404" s="121">
        <v>85</v>
      </c>
      <c r="J404" s="121">
        <f>VLOOKUP(A404,CENIK!$A$2:$F$191,6,FALSE)</f>
        <v>0</v>
      </c>
      <c r="K404" s="121">
        <f t="shared" si="7"/>
        <v>0</v>
      </c>
    </row>
    <row r="405" spans="1:11" ht="30" x14ac:dyDescent="0.25">
      <c r="A405" s="139">
        <v>4202</v>
      </c>
      <c r="B405" s="139">
        <v>20</v>
      </c>
      <c r="C405" s="102" t="s">
        <v>5120</v>
      </c>
      <c r="D405" s="658" t="s">
        <v>274</v>
      </c>
      <c r="E405" s="658" t="s">
        <v>85</v>
      </c>
      <c r="F405" s="658" t="s">
        <v>98</v>
      </c>
      <c r="G405" s="658" t="s">
        <v>100</v>
      </c>
      <c r="H405" s="85" t="s">
        <v>33</v>
      </c>
      <c r="I405" s="121">
        <v>85</v>
      </c>
      <c r="J405" s="121">
        <f>VLOOKUP(A405,CENIK!$A$2:$F$191,6,FALSE)</f>
        <v>0</v>
      </c>
      <c r="K405" s="121">
        <f t="shared" si="7"/>
        <v>0</v>
      </c>
    </row>
    <row r="406" spans="1:11" ht="75" x14ac:dyDescent="0.25">
      <c r="A406" s="139">
        <v>4203</v>
      </c>
      <c r="B406" s="139">
        <v>20</v>
      </c>
      <c r="C406" s="102" t="s">
        <v>5121</v>
      </c>
      <c r="D406" s="658" t="s">
        <v>274</v>
      </c>
      <c r="E406" s="658" t="s">
        <v>85</v>
      </c>
      <c r="F406" s="658" t="s">
        <v>98</v>
      </c>
      <c r="G406" s="658" t="s">
        <v>101</v>
      </c>
      <c r="H406" s="85" t="s">
        <v>24</v>
      </c>
      <c r="I406" s="121">
        <v>12.81</v>
      </c>
      <c r="J406" s="121">
        <f>VLOOKUP(A406,CENIK!$A$2:$F$191,6,FALSE)</f>
        <v>0</v>
      </c>
      <c r="K406" s="121">
        <f t="shared" si="7"/>
        <v>0</v>
      </c>
    </row>
    <row r="407" spans="1:11" ht="60" x14ac:dyDescent="0.25">
      <c r="A407" s="139">
        <v>4204</v>
      </c>
      <c r="B407" s="139">
        <v>20</v>
      </c>
      <c r="C407" s="102" t="s">
        <v>5122</v>
      </c>
      <c r="D407" s="658" t="s">
        <v>274</v>
      </c>
      <c r="E407" s="658" t="s">
        <v>85</v>
      </c>
      <c r="F407" s="658" t="s">
        <v>98</v>
      </c>
      <c r="G407" s="658" t="s">
        <v>102</v>
      </c>
      <c r="H407" s="85" t="s">
        <v>24</v>
      </c>
      <c r="I407" s="121">
        <v>54.81</v>
      </c>
      <c r="J407" s="121">
        <f>VLOOKUP(A407,CENIK!$A$2:$F$191,6,FALSE)</f>
        <v>0</v>
      </c>
      <c r="K407" s="121">
        <f t="shared" si="7"/>
        <v>0</v>
      </c>
    </row>
    <row r="408" spans="1:11" ht="60" x14ac:dyDescent="0.25">
      <c r="A408" s="139">
        <v>4205</v>
      </c>
      <c r="B408" s="139">
        <v>20</v>
      </c>
      <c r="C408" s="102" t="s">
        <v>5123</v>
      </c>
      <c r="D408" s="658" t="s">
        <v>274</v>
      </c>
      <c r="E408" s="658" t="s">
        <v>85</v>
      </c>
      <c r="F408" s="658" t="s">
        <v>98</v>
      </c>
      <c r="G408" s="658" t="s">
        <v>103</v>
      </c>
      <c r="H408" s="85" t="s">
        <v>33</v>
      </c>
      <c r="I408" s="121">
        <v>255</v>
      </c>
      <c r="J408" s="121">
        <f>VLOOKUP(A408,CENIK!$A$2:$F$191,6,FALSE)</f>
        <v>0</v>
      </c>
      <c r="K408" s="121">
        <f t="shared" si="7"/>
        <v>0</v>
      </c>
    </row>
    <row r="409" spans="1:11" ht="60" x14ac:dyDescent="0.25">
      <c r="A409" s="139">
        <v>4206</v>
      </c>
      <c r="B409" s="139">
        <v>20</v>
      </c>
      <c r="C409" s="102" t="s">
        <v>5124</v>
      </c>
      <c r="D409" s="658" t="s">
        <v>274</v>
      </c>
      <c r="E409" s="658" t="s">
        <v>85</v>
      </c>
      <c r="F409" s="658" t="s">
        <v>98</v>
      </c>
      <c r="G409" s="658" t="s">
        <v>104</v>
      </c>
      <c r="H409" s="85" t="s">
        <v>24</v>
      </c>
      <c r="I409" s="121">
        <v>104.56</v>
      </c>
      <c r="J409" s="121">
        <f>VLOOKUP(A409,CENIK!$A$2:$F$191,6,FALSE)</f>
        <v>0</v>
      </c>
      <c r="K409" s="121">
        <f t="shared" si="7"/>
        <v>0</v>
      </c>
    </row>
    <row r="410" spans="1:11" ht="60" x14ac:dyDescent="0.25">
      <c r="A410" s="139">
        <v>4207</v>
      </c>
      <c r="B410" s="139">
        <v>20</v>
      </c>
      <c r="C410" s="102" t="s">
        <v>5125</v>
      </c>
      <c r="D410" s="658" t="s">
        <v>274</v>
      </c>
      <c r="E410" s="658" t="s">
        <v>85</v>
      </c>
      <c r="F410" s="658" t="s">
        <v>98</v>
      </c>
      <c r="G410" s="658" t="s">
        <v>990</v>
      </c>
      <c r="H410" s="85" t="s">
        <v>24</v>
      </c>
      <c r="I410" s="121">
        <v>108.24</v>
      </c>
      <c r="J410" s="121">
        <f>VLOOKUP(A410,CENIK!$A$2:$F$191,6,FALSE)</f>
        <v>0</v>
      </c>
      <c r="K410" s="121">
        <f t="shared" si="7"/>
        <v>0</v>
      </c>
    </row>
    <row r="411" spans="1:11" ht="135" x14ac:dyDescent="0.25">
      <c r="A411" s="139">
        <v>6101</v>
      </c>
      <c r="B411" s="139">
        <v>20</v>
      </c>
      <c r="C411" s="102" t="s">
        <v>5126</v>
      </c>
      <c r="D411" s="658" t="s">
        <v>274</v>
      </c>
      <c r="E411" s="658" t="s">
        <v>128</v>
      </c>
      <c r="F411" s="658" t="s">
        <v>129</v>
      </c>
      <c r="G411" s="658" t="s">
        <v>6304</v>
      </c>
      <c r="H411" s="85" t="s">
        <v>10</v>
      </c>
      <c r="I411" s="121">
        <v>85</v>
      </c>
      <c r="J411" s="121">
        <f>VLOOKUP(A411,CENIK!$A$2:$F$191,6,FALSE)</f>
        <v>0</v>
      </c>
      <c r="K411" s="121">
        <f t="shared" si="7"/>
        <v>0</v>
      </c>
    </row>
    <row r="412" spans="1:11" ht="120" x14ac:dyDescent="0.25">
      <c r="A412" s="139">
        <v>6202</v>
      </c>
      <c r="B412" s="139">
        <v>20</v>
      </c>
      <c r="C412" s="102" t="s">
        <v>5127</v>
      </c>
      <c r="D412" s="658" t="s">
        <v>274</v>
      </c>
      <c r="E412" s="658" t="s">
        <v>128</v>
      </c>
      <c r="F412" s="658" t="s">
        <v>132</v>
      </c>
      <c r="G412" s="658" t="s">
        <v>991</v>
      </c>
      <c r="H412" s="85" t="s">
        <v>6</v>
      </c>
      <c r="I412" s="121">
        <v>2</v>
      </c>
      <c r="J412" s="121">
        <f>VLOOKUP(A412,CENIK!$A$2:$F$191,6,FALSE)</f>
        <v>0</v>
      </c>
      <c r="K412" s="121">
        <f t="shared" si="7"/>
        <v>0</v>
      </c>
    </row>
    <row r="413" spans="1:11" ht="120" x14ac:dyDescent="0.25">
      <c r="A413" s="139">
        <v>6204</v>
      </c>
      <c r="B413" s="139">
        <v>20</v>
      </c>
      <c r="C413" s="102" t="s">
        <v>5128</v>
      </c>
      <c r="D413" s="658" t="s">
        <v>274</v>
      </c>
      <c r="E413" s="658" t="s">
        <v>128</v>
      </c>
      <c r="F413" s="658" t="s">
        <v>132</v>
      </c>
      <c r="G413" s="658" t="s">
        <v>993</v>
      </c>
      <c r="H413" s="85" t="s">
        <v>6</v>
      </c>
      <c r="I413" s="121">
        <v>2</v>
      </c>
      <c r="J413" s="121">
        <f>VLOOKUP(A413,CENIK!$A$2:$F$191,6,FALSE)</f>
        <v>0</v>
      </c>
      <c r="K413" s="121">
        <f t="shared" si="7"/>
        <v>0</v>
      </c>
    </row>
    <row r="414" spans="1:11" ht="120" x14ac:dyDescent="0.25">
      <c r="A414" s="139">
        <v>6253</v>
      </c>
      <c r="B414" s="139">
        <v>20</v>
      </c>
      <c r="C414" s="102" t="s">
        <v>5129</v>
      </c>
      <c r="D414" s="658" t="s">
        <v>274</v>
      </c>
      <c r="E414" s="658" t="s">
        <v>128</v>
      </c>
      <c r="F414" s="658" t="s">
        <v>132</v>
      </c>
      <c r="G414" s="658" t="s">
        <v>1004</v>
      </c>
      <c r="H414" s="85" t="s">
        <v>6</v>
      </c>
      <c r="I414" s="121">
        <v>4</v>
      </c>
      <c r="J414" s="121">
        <f>VLOOKUP(A414,CENIK!$A$2:$F$191,6,FALSE)</f>
        <v>0</v>
      </c>
      <c r="K414" s="121">
        <f t="shared" si="7"/>
        <v>0</v>
      </c>
    </row>
    <row r="415" spans="1:11" ht="45" x14ac:dyDescent="0.25">
      <c r="A415" s="139">
        <v>6255</v>
      </c>
      <c r="B415" s="139">
        <v>20</v>
      </c>
      <c r="C415" s="102" t="s">
        <v>5130</v>
      </c>
      <c r="D415" s="658" t="s">
        <v>274</v>
      </c>
      <c r="E415" s="658" t="s">
        <v>128</v>
      </c>
      <c r="F415" s="658" t="s">
        <v>132</v>
      </c>
      <c r="G415" s="658" t="s">
        <v>135</v>
      </c>
      <c r="H415" s="85" t="s">
        <v>6</v>
      </c>
      <c r="I415" s="121">
        <v>1</v>
      </c>
      <c r="J415" s="121">
        <f>VLOOKUP(A415,CENIK!$A$2:$F$191,6,FALSE)</f>
        <v>0</v>
      </c>
      <c r="K415" s="121">
        <f t="shared" ref="K415:K424" si="8">ROUND(J415*I415,2)</f>
        <v>0</v>
      </c>
    </row>
    <row r="416" spans="1:11" ht="30" x14ac:dyDescent="0.25">
      <c r="A416" s="139">
        <v>6257</v>
      </c>
      <c r="B416" s="139">
        <v>20</v>
      </c>
      <c r="C416" s="102" t="s">
        <v>5131</v>
      </c>
      <c r="D416" s="658" t="s">
        <v>274</v>
      </c>
      <c r="E416" s="658" t="s">
        <v>128</v>
      </c>
      <c r="F416" s="658" t="s">
        <v>132</v>
      </c>
      <c r="G416" s="658" t="s">
        <v>136</v>
      </c>
      <c r="H416" s="85" t="s">
        <v>6</v>
      </c>
      <c r="I416" s="121">
        <v>1</v>
      </c>
      <c r="J416" s="121">
        <f>VLOOKUP(A416,CENIK!$A$2:$F$191,6,FALSE)</f>
        <v>0</v>
      </c>
      <c r="K416" s="121">
        <f t="shared" si="8"/>
        <v>0</v>
      </c>
    </row>
    <row r="417" spans="1:11" ht="30" x14ac:dyDescent="0.25">
      <c r="A417" s="139">
        <v>6258</v>
      </c>
      <c r="B417" s="139">
        <v>20</v>
      </c>
      <c r="C417" s="102" t="s">
        <v>5132</v>
      </c>
      <c r="D417" s="658" t="s">
        <v>274</v>
      </c>
      <c r="E417" s="658" t="s">
        <v>128</v>
      </c>
      <c r="F417" s="658" t="s">
        <v>132</v>
      </c>
      <c r="G417" s="658" t="s">
        <v>137</v>
      </c>
      <c r="H417" s="85" t="s">
        <v>6</v>
      </c>
      <c r="I417" s="121">
        <v>1</v>
      </c>
      <c r="J417" s="121">
        <f>VLOOKUP(A417,CENIK!$A$2:$F$191,6,FALSE)</f>
        <v>0</v>
      </c>
      <c r="K417" s="121">
        <f t="shared" si="8"/>
        <v>0</v>
      </c>
    </row>
    <row r="418" spans="1:11" ht="345" x14ac:dyDescent="0.25">
      <c r="A418" s="139">
        <v>6301</v>
      </c>
      <c r="B418" s="139">
        <v>20</v>
      </c>
      <c r="C418" s="102" t="s">
        <v>5133</v>
      </c>
      <c r="D418" s="658" t="s">
        <v>274</v>
      </c>
      <c r="E418" s="658" t="s">
        <v>128</v>
      </c>
      <c r="F418" s="658" t="s">
        <v>140</v>
      </c>
      <c r="G418" s="658" t="s">
        <v>1005</v>
      </c>
      <c r="H418" s="85" t="s">
        <v>6</v>
      </c>
      <c r="I418" s="121">
        <v>3</v>
      </c>
      <c r="J418" s="121">
        <f>VLOOKUP(A418,CENIK!$A$2:$F$191,6,FALSE)</f>
        <v>0</v>
      </c>
      <c r="K418" s="121">
        <f t="shared" si="8"/>
        <v>0</v>
      </c>
    </row>
    <row r="419" spans="1:11" ht="120" x14ac:dyDescent="0.25">
      <c r="A419" s="139">
        <v>6304</v>
      </c>
      <c r="B419" s="139">
        <v>20</v>
      </c>
      <c r="C419" s="102" t="s">
        <v>5134</v>
      </c>
      <c r="D419" s="658" t="s">
        <v>274</v>
      </c>
      <c r="E419" s="658" t="s">
        <v>128</v>
      </c>
      <c r="F419" s="658" t="s">
        <v>140</v>
      </c>
      <c r="G419" s="658" t="s">
        <v>142</v>
      </c>
      <c r="H419" s="85" t="s">
        <v>6</v>
      </c>
      <c r="I419" s="121">
        <v>3</v>
      </c>
      <c r="J419" s="121">
        <f>VLOOKUP(A419,CENIK!$A$2:$F$191,6,FALSE)</f>
        <v>0</v>
      </c>
      <c r="K419" s="121">
        <f t="shared" si="8"/>
        <v>0</v>
      </c>
    </row>
    <row r="420" spans="1:11" ht="30" x14ac:dyDescent="0.25">
      <c r="A420" s="139">
        <v>6401</v>
      </c>
      <c r="B420" s="139">
        <v>20</v>
      </c>
      <c r="C420" s="102" t="s">
        <v>5135</v>
      </c>
      <c r="D420" s="658" t="s">
        <v>274</v>
      </c>
      <c r="E420" s="658" t="s">
        <v>128</v>
      </c>
      <c r="F420" s="658" t="s">
        <v>144</v>
      </c>
      <c r="G420" s="658" t="s">
        <v>145</v>
      </c>
      <c r="H420" s="85" t="s">
        <v>10</v>
      </c>
      <c r="I420" s="121">
        <v>85</v>
      </c>
      <c r="J420" s="121">
        <f>VLOOKUP(A420,CENIK!$A$2:$F$191,6,FALSE)</f>
        <v>0</v>
      </c>
      <c r="K420" s="121">
        <f t="shared" si="8"/>
        <v>0</v>
      </c>
    </row>
    <row r="421" spans="1:11" ht="30" x14ac:dyDescent="0.25">
      <c r="A421" s="139">
        <v>6402</v>
      </c>
      <c r="B421" s="139">
        <v>20</v>
      </c>
      <c r="C421" s="102" t="s">
        <v>5136</v>
      </c>
      <c r="D421" s="658" t="s">
        <v>274</v>
      </c>
      <c r="E421" s="658" t="s">
        <v>128</v>
      </c>
      <c r="F421" s="658" t="s">
        <v>144</v>
      </c>
      <c r="G421" s="658" t="s">
        <v>340</v>
      </c>
      <c r="H421" s="85" t="s">
        <v>10</v>
      </c>
      <c r="I421" s="121">
        <v>85</v>
      </c>
      <c r="J421" s="121">
        <f>VLOOKUP(A421,CENIK!$A$2:$F$191,6,FALSE)</f>
        <v>0</v>
      </c>
      <c r="K421" s="121">
        <f t="shared" si="8"/>
        <v>0</v>
      </c>
    </row>
    <row r="422" spans="1:11" ht="60" x14ac:dyDescent="0.25">
      <c r="A422" s="139">
        <v>6405</v>
      </c>
      <c r="B422" s="139">
        <v>20</v>
      </c>
      <c r="C422" s="102" t="s">
        <v>5137</v>
      </c>
      <c r="D422" s="658" t="s">
        <v>274</v>
      </c>
      <c r="E422" s="658" t="s">
        <v>128</v>
      </c>
      <c r="F422" s="658" t="s">
        <v>144</v>
      </c>
      <c r="G422" s="658" t="s">
        <v>146</v>
      </c>
      <c r="H422" s="85" t="s">
        <v>10</v>
      </c>
      <c r="I422" s="121">
        <v>85</v>
      </c>
      <c r="J422" s="121">
        <f>VLOOKUP(A422,CENIK!$A$2:$F$191,6,FALSE)</f>
        <v>0</v>
      </c>
      <c r="K422" s="121">
        <f t="shared" si="8"/>
        <v>0</v>
      </c>
    </row>
    <row r="423" spans="1:11" ht="30" x14ac:dyDescent="0.25">
      <c r="A423" s="139">
        <v>6501</v>
      </c>
      <c r="B423" s="139">
        <v>20</v>
      </c>
      <c r="C423" s="102" t="s">
        <v>5138</v>
      </c>
      <c r="D423" s="658" t="s">
        <v>274</v>
      </c>
      <c r="E423" s="658" t="s">
        <v>128</v>
      </c>
      <c r="F423" s="658" t="s">
        <v>147</v>
      </c>
      <c r="G423" s="658" t="s">
        <v>1007</v>
      </c>
      <c r="H423" s="85" t="s">
        <v>6</v>
      </c>
      <c r="I423" s="121">
        <v>1</v>
      </c>
      <c r="J423" s="121">
        <f>VLOOKUP(A423,CENIK!$A$2:$F$191,6,FALSE)</f>
        <v>0</v>
      </c>
      <c r="K423" s="121">
        <f t="shared" si="8"/>
        <v>0</v>
      </c>
    </row>
    <row r="424" spans="1:11" ht="45" x14ac:dyDescent="0.25">
      <c r="A424" s="139">
        <v>6503</v>
      </c>
      <c r="B424" s="139">
        <v>20</v>
      </c>
      <c r="C424" s="102" t="s">
        <v>5139</v>
      </c>
      <c r="D424" s="658" t="s">
        <v>274</v>
      </c>
      <c r="E424" s="658" t="s">
        <v>128</v>
      </c>
      <c r="F424" s="658" t="s">
        <v>147</v>
      </c>
      <c r="G424" s="658" t="s">
        <v>1009</v>
      </c>
      <c r="H424" s="85" t="s">
        <v>6</v>
      </c>
      <c r="I424" s="121">
        <v>3</v>
      </c>
      <c r="J424" s="121">
        <f>VLOOKUP(A424,CENIK!$A$2:$F$191,6,FALSE)</f>
        <v>0</v>
      </c>
      <c r="K424" s="121">
        <f t="shared" si="8"/>
        <v>0</v>
      </c>
    </row>
  </sheetData>
  <sheetProtection algorithmName="SHA-512" hashValue="FxqeGlNjh33sVEXI6k0FG9/rHNAEepRr7RuonFh3scDyWMhC1Pn6P1H5i9yeSJkFfJ/c+BAs0jJN41OQYhZhaQ==" saltValue="kl/lCFm+uIt9GA3lwfKDXw==" spinCount="100000" sheet="1" objects="1" scenarios="1"/>
  <mergeCells count="4">
    <mergeCell ref="D19:E19"/>
    <mergeCell ref="D20:E26"/>
    <mergeCell ref="F20:F25"/>
    <mergeCell ref="F6:F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63"/>
  <sheetViews>
    <sheetView topLeftCell="C1" zoomScale="85" zoomScaleNormal="85" workbookViewId="0">
      <selection activeCell="E8" sqref="E8"/>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33</v>
      </c>
      <c r="G2" s="13" t="s">
        <v>315</v>
      </c>
      <c r="H2" s="14"/>
      <c r="I2" s="41"/>
      <c r="J2" s="41"/>
      <c r="K2" s="52"/>
    </row>
    <row r="4" spans="1:16" ht="26.25" x14ac:dyDescent="0.25">
      <c r="G4" s="16" t="s">
        <v>174</v>
      </c>
      <c r="J4" s="42"/>
      <c r="K4" s="42"/>
    </row>
    <row r="5" spans="1:16" x14ac:dyDescent="0.25">
      <c r="E5" s="17"/>
      <c r="F5" s="17"/>
    </row>
    <row r="6" spans="1:16" ht="18.75" x14ac:dyDescent="0.3">
      <c r="E6" s="18"/>
      <c r="F6" s="1116" t="s">
        <v>324</v>
      </c>
      <c r="G6" s="19" t="s">
        <v>175</v>
      </c>
      <c r="H6" s="20"/>
      <c r="I6" s="45"/>
      <c r="J6" s="45"/>
      <c r="K6" s="44" t="s">
        <v>151</v>
      </c>
    </row>
    <row r="7" spans="1:16" ht="18.75" x14ac:dyDescent="0.3">
      <c r="B7" s="129" t="s">
        <v>176</v>
      </c>
      <c r="C7" s="64"/>
      <c r="E7" s="18"/>
      <c r="F7" s="1117"/>
      <c r="G7" s="21" t="s">
        <v>177</v>
      </c>
      <c r="H7" s="22"/>
      <c r="I7" s="46"/>
      <c r="J7" s="46"/>
      <c r="K7" s="23">
        <f>SUM(K13:K19)</f>
        <v>0</v>
      </c>
    </row>
    <row r="8" spans="1:16" ht="18.75" x14ac:dyDescent="0.3">
      <c r="B8" s="130">
        <v>29</v>
      </c>
      <c r="C8" s="56"/>
      <c r="E8" s="18"/>
      <c r="F8" s="101">
        <v>29</v>
      </c>
      <c r="G8" s="24" t="s">
        <v>275</v>
      </c>
      <c r="H8" s="25"/>
      <c r="I8" s="47"/>
      <c r="J8" s="47"/>
      <c r="K8" s="26">
        <f>SUMIF($B$24:$B$62,B8,$K$24:$K$62)</f>
        <v>0</v>
      </c>
      <c r="M8" s="39"/>
      <c r="N8" s="39"/>
      <c r="O8" s="40"/>
      <c r="P8" s="40"/>
    </row>
    <row r="9" spans="1:16" ht="18.75" x14ac:dyDescent="0.3">
      <c r="B9" s="131" t="s">
        <v>330</v>
      </c>
      <c r="C9" s="29"/>
      <c r="F9" s="101" t="s">
        <v>5634</v>
      </c>
      <c r="G9" s="30" t="s">
        <v>188</v>
      </c>
      <c r="H9" s="25"/>
      <c r="I9" s="47"/>
      <c r="J9" s="47"/>
      <c r="K9" s="26">
        <f>(SUM(K8:K8)*0.002)</f>
        <v>0</v>
      </c>
    </row>
    <row r="10" spans="1:16" ht="18.75" x14ac:dyDescent="0.3">
      <c r="F10" s="72"/>
      <c r="G10" s="31"/>
      <c r="H10" s="20"/>
      <c r="I10" s="32" t="s">
        <v>172</v>
      </c>
      <c r="J10" s="32"/>
      <c r="K10" s="32">
        <f>SUM(K7:K9)</f>
        <v>0</v>
      </c>
    </row>
    <row r="11" spans="1:16" ht="26.25" x14ac:dyDescent="0.25">
      <c r="D11" s="33" t="s">
        <v>177</v>
      </c>
    </row>
    <row r="12" spans="1:16" ht="30" x14ac:dyDescent="0.25">
      <c r="A12" s="132" t="s">
        <v>329</v>
      </c>
      <c r="B12" s="133"/>
      <c r="C12" s="656" t="s">
        <v>326</v>
      </c>
      <c r="D12" s="1107" t="s">
        <v>189</v>
      </c>
      <c r="E12" s="1108"/>
      <c r="F12" s="1" t="s">
        <v>190</v>
      </c>
      <c r="G12" s="1" t="s">
        <v>3</v>
      </c>
      <c r="H12" s="2" t="s">
        <v>4</v>
      </c>
      <c r="I12" s="48" t="s">
        <v>191</v>
      </c>
      <c r="J12" s="49" t="s">
        <v>192</v>
      </c>
      <c r="K12" s="120" t="s">
        <v>4568</v>
      </c>
    </row>
    <row r="13" spans="1:16" ht="120" x14ac:dyDescent="0.25">
      <c r="A13" s="128">
        <v>1101</v>
      </c>
      <c r="B13" s="134"/>
      <c r="C13" s="102" t="s">
        <v>5627</v>
      </c>
      <c r="D13" s="1109" t="s">
        <v>5</v>
      </c>
      <c r="E13" s="1110"/>
      <c r="F13" s="1115" t="s">
        <v>193</v>
      </c>
      <c r="G13" s="126" t="s">
        <v>194</v>
      </c>
      <c r="H13" s="123" t="s">
        <v>14</v>
      </c>
      <c r="I13" s="124">
        <v>1</v>
      </c>
      <c r="J13" s="957"/>
      <c r="K13" s="121">
        <f t="shared" ref="K13:K19" si="0">ROUND(J13*I13,2)</f>
        <v>0</v>
      </c>
    </row>
    <row r="14" spans="1:16" ht="30" x14ac:dyDescent="0.25">
      <c r="A14" s="128">
        <v>1102</v>
      </c>
      <c r="B14" s="134"/>
      <c r="C14" s="102" t="s">
        <v>5628</v>
      </c>
      <c r="D14" s="1111"/>
      <c r="E14" s="1112"/>
      <c r="F14" s="1115"/>
      <c r="G14" s="126" t="s">
        <v>195</v>
      </c>
      <c r="H14" s="123" t="s">
        <v>14</v>
      </c>
      <c r="I14" s="124">
        <v>1</v>
      </c>
      <c r="J14" s="957"/>
      <c r="K14" s="121">
        <f t="shared" si="0"/>
        <v>0</v>
      </c>
    </row>
    <row r="15" spans="1:16" ht="75" x14ac:dyDescent="0.25">
      <c r="A15" s="128">
        <v>1103</v>
      </c>
      <c r="B15" s="134"/>
      <c r="C15" s="102" t="s">
        <v>5629</v>
      </c>
      <c r="D15" s="1111"/>
      <c r="E15" s="1112"/>
      <c r="F15" s="1115"/>
      <c r="G15" s="126" t="s">
        <v>196</v>
      </c>
      <c r="H15" s="123" t="s">
        <v>14</v>
      </c>
      <c r="I15" s="124">
        <v>1</v>
      </c>
      <c r="J15" s="957"/>
      <c r="K15" s="121">
        <f t="shared" si="0"/>
        <v>0</v>
      </c>
    </row>
    <row r="16" spans="1:16" ht="45" x14ac:dyDescent="0.25">
      <c r="A16" s="128">
        <v>1104</v>
      </c>
      <c r="B16" s="134"/>
      <c r="C16" s="102" t="s">
        <v>5630</v>
      </c>
      <c r="D16" s="1111"/>
      <c r="E16" s="1112"/>
      <c r="F16" s="1115"/>
      <c r="G16" s="126" t="s">
        <v>197</v>
      </c>
      <c r="H16" s="123" t="s">
        <v>14</v>
      </c>
      <c r="I16" s="124">
        <v>1</v>
      </c>
      <c r="J16" s="957"/>
      <c r="K16" s="121">
        <f t="shared" si="0"/>
        <v>0</v>
      </c>
    </row>
    <row r="17" spans="1:11" ht="45" x14ac:dyDescent="0.25">
      <c r="A17" s="128">
        <v>1105</v>
      </c>
      <c r="B17" s="134"/>
      <c r="C17" s="102" t="s">
        <v>5631</v>
      </c>
      <c r="D17" s="1111"/>
      <c r="E17" s="1112"/>
      <c r="F17" s="1115"/>
      <c r="G17" s="126" t="s">
        <v>198</v>
      </c>
      <c r="H17" s="123" t="s">
        <v>14</v>
      </c>
      <c r="I17" s="124">
        <v>1</v>
      </c>
      <c r="J17" s="957"/>
      <c r="K17" s="121">
        <f t="shared" si="0"/>
        <v>0</v>
      </c>
    </row>
    <row r="18" spans="1:11" ht="105" x14ac:dyDescent="0.25">
      <c r="A18" s="128">
        <v>1106</v>
      </c>
      <c r="B18" s="134"/>
      <c r="C18" s="102" t="s">
        <v>5632</v>
      </c>
      <c r="D18" s="1111"/>
      <c r="E18" s="1112"/>
      <c r="F18" s="1115"/>
      <c r="G18" s="126" t="s">
        <v>199</v>
      </c>
      <c r="H18" s="123" t="s">
        <v>10</v>
      </c>
      <c r="I18" s="125">
        <v>414</v>
      </c>
      <c r="J18" s="957"/>
      <c r="K18" s="121">
        <f t="shared" si="0"/>
        <v>0</v>
      </c>
    </row>
    <row r="19" spans="1:11" ht="30" x14ac:dyDescent="0.25">
      <c r="A19" s="135">
        <v>201</v>
      </c>
      <c r="B19" s="136" t="s">
        <v>328</v>
      </c>
      <c r="C19" s="102" t="s">
        <v>5633</v>
      </c>
      <c r="D19" s="1113"/>
      <c r="E19" s="1114"/>
      <c r="F19" s="658" t="s">
        <v>338</v>
      </c>
      <c r="G19" s="658" t="s">
        <v>339</v>
      </c>
      <c r="H19" s="85" t="s">
        <v>6</v>
      </c>
      <c r="I19" s="121">
        <v>1</v>
      </c>
      <c r="J19" s="121">
        <f>VLOOKUP(A19,CENIK!$A$2:$F$191,6,FALSE)</f>
        <v>0</v>
      </c>
      <c r="K19" s="121">
        <f t="shared" si="0"/>
        <v>0</v>
      </c>
    </row>
    <row r="20" spans="1:11" x14ac:dyDescent="0.25">
      <c r="B20" s="137"/>
      <c r="C20" s="34"/>
      <c r="D20" s="35"/>
      <c r="E20" s="35"/>
      <c r="F20" s="35"/>
      <c r="G20" s="35"/>
      <c r="H20" s="36"/>
      <c r="I20" s="51"/>
      <c r="J20" s="51"/>
      <c r="K20" s="51"/>
    </row>
    <row r="21" spans="1:11" x14ac:dyDescent="0.25">
      <c r="B21" s="137"/>
      <c r="C21" s="34"/>
      <c r="D21" s="35"/>
      <c r="E21" s="35"/>
      <c r="F21" s="35"/>
      <c r="G21" s="35"/>
      <c r="H21" s="36"/>
      <c r="I21" s="51"/>
      <c r="J21" s="51"/>
      <c r="K21" s="51"/>
    </row>
    <row r="22" spans="1:11" ht="26.25" x14ac:dyDescent="0.25">
      <c r="A22" s="128" t="s">
        <v>329</v>
      </c>
      <c r="B22" s="138"/>
      <c r="C22" s="37"/>
      <c r="D22" s="33" t="s">
        <v>200</v>
      </c>
      <c r="E22" s="38"/>
      <c r="F22" s="38"/>
      <c r="G22" s="35"/>
      <c r="H22" s="36"/>
      <c r="I22" s="51"/>
      <c r="J22" s="51"/>
      <c r="K22" s="51"/>
    </row>
    <row r="23" spans="1:11" ht="30" x14ac:dyDescent="0.25">
      <c r="A23" s="139" t="s">
        <v>0</v>
      </c>
      <c r="B23" s="134" t="s">
        <v>176</v>
      </c>
      <c r="C23" s="70" t="s">
        <v>325</v>
      </c>
      <c r="D23" s="1" t="s">
        <v>201</v>
      </c>
      <c r="E23" s="1" t="s">
        <v>189</v>
      </c>
      <c r="F23" s="1" t="s">
        <v>190</v>
      </c>
      <c r="G23" s="1" t="s">
        <v>3</v>
      </c>
      <c r="H23" s="2" t="s">
        <v>4</v>
      </c>
      <c r="I23" s="48" t="s">
        <v>191</v>
      </c>
      <c r="J23" s="49" t="s">
        <v>192</v>
      </c>
      <c r="K23" s="53" t="s">
        <v>4568</v>
      </c>
    </row>
    <row r="24" spans="1:11" ht="60" x14ac:dyDescent="0.25">
      <c r="A24" s="139">
        <v>1201</v>
      </c>
      <c r="B24" s="139">
        <v>29</v>
      </c>
      <c r="C24" s="102" t="s">
        <v>5140</v>
      </c>
      <c r="D24" s="658" t="s">
        <v>275</v>
      </c>
      <c r="E24" s="658" t="s">
        <v>7</v>
      </c>
      <c r="F24" s="658" t="s">
        <v>8</v>
      </c>
      <c r="G24" s="658" t="s">
        <v>9</v>
      </c>
      <c r="H24" s="85" t="s">
        <v>10</v>
      </c>
      <c r="I24" s="121">
        <v>415.7</v>
      </c>
      <c r="J24" s="121">
        <f>VLOOKUP(A24,CENIK!$A$2:$F$191,6,FALSE)</f>
        <v>0</v>
      </c>
      <c r="K24" s="121">
        <f t="shared" ref="K24:K63" si="1">ROUND(J24*I24,2)</f>
        <v>0</v>
      </c>
    </row>
    <row r="25" spans="1:11" ht="45" x14ac:dyDescent="0.25">
      <c r="A25" s="139">
        <v>1202</v>
      </c>
      <c r="B25" s="139">
        <v>29</v>
      </c>
      <c r="C25" s="102" t="s">
        <v>5141</v>
      </c>
      <c r="D25" s="658" t="s">
        <v>275</v>
      </c>
      <c r="E25" s="658" t="s">
        <v>7</v>
      </c>
      <c r="F25" s="658" t="s">
        <v>8</v>
      </c>
      <c r="G25" s="658" t="s">
        <v>11</v>
      </c>
      <c r="H25" s="85" t="s">
        <v>12</v>
      </c>
      <c r="I25" s="121">
        <v>15</v>
      </c>
      <c r="J25" s="121">
        <f>VLOOKUP(A25,CENIK!$A$2:$F$191,6,FALSE)</f>
        <v>0</v>
      </c>
      <c r="K25" s="121">
        <f t="shared" si="1"/>
        <v>0</v>
      </c>
    </row>
    <row r="26" spans="1:11" ht="60" x14ac:dyDescent="0.25">
      <c r="A26" s="139">
        <v>1203</v>
      </c>
      <c r="B26" s="139">
        <v>29</v>
      </c>
      <c r="C26" s="102" t="s">
        <v>5142</v>
      </c>
      <c r="D26" s="658" t="s">
        <v>275</v>
      </c>
      <c r="E26" s="658" t="s">
        <v>7</v>
      </c>
      <c r="F26" s="658" t="s">
        <v>8</v>
      </c>
      <c r="G26" s="658" t="s">
        <v>941</v>
      </c>
      <c r="H26" s="85" t="s">
        <v>10</v>
      </c>
      <c r="I26" s="121">
        <v>110</v>
      </c>
      <c r="J26" s="121">
        <f>VLOOKUP(A26,CENIK!$A$2:$F$191,6,FALSE)</f>
        <v>0</v>
      </c>
      <c r="K26" s="121">
        <f t="shared" si="1"/>
        <v>0</v>
      </c>
    </row>
    <row r="27" spans="1:11" ht="60" x14ac:dyDescent="0.25">
      <c r="A27" s="139">
        <v>1205</v>
      </c>
      <c r="B27" s="139">
        <v>29</v>
      </c>
      <c r="C27" s="102" t="s">
        <v>5143</v>
      </c>
      <c r="D27" s="658" t="s">
        <v>275</v>
      </c>
      <c r="E27" s="658" t="s">
        <v>7</v>
      </c>
      <c r="F27" s="658" t="s">
        <v>8</v>
      </c>
      <c r="G27" s="658" t="s">
        <v>942</v>
      </c>
      <c r="H27" s="85" t="s">
        <v>14</v>
      </c>
      <c r="I27" s="121">
        <v>1</v>
      </c>
      <c r="J27" s="121">
        <f>VLOOKUP(A27,CENIK!$A$2:$F$191,6,FALSE)</f>
        <v>0</v>
      </c>
      <c r="K27" s="121">
        <f t="shared" si="1"/>
        <v>0</v>
      </c>
    </row>
    <row r="28" spans="1:11" ht="60" x14ac:dyDescent="0.25">
      <c r="A28" s="139">
        <v>1206</v>
      </c>
      <c r="B28" s="139">
        <v>29</v>
      </c>
      <c r="C28" s="102" t="s">
        <v>5144</v>
      </c>
      <c r="D28" s="658" t="s">
        <v>275</v>
      </c>
      <c r="E28" s="658" t="s">
        <v>7</v>
      </c>
      <c r="F28" s="658" t="s">
        <v>8</v>
      </c>
      <c r="G28" s="658" t="s">
        <v>943</v>
      </c>
      <c r="H28" s="85" t="s">
        <v>14</v>
      </c>
      <c r="I28" s="121">
        <v>1</v>
      </c>
      <c r="J28" s="121">
        <f>VLOOKUP(A28,CENIK!$A$2:$F$191,6,FALSE)</f>
        <v>0</v>
      </c>
      <c r="K28" s="121">
        <f t="shared" si="1"/>
        <v>0</v>
      </c>
    </row>
    <row r="29" spans="1:11" ht="75" x14ac:dyDescent="0.25">
      <c r="A29" s="139">
        <v>1207</v>
      </c>
      <c r="B29" s="139">
        <v>29</v>
      </c>
      <c r="C29" s="102" t="s">
        <v>5145</v>
      </c>
      <c r="D29" s="658" t="s">
        <v>275</v>
      </c>
      <c r="E29" s="658" t="s">
        <v>7</v>
      </c>
      <c r="F29" s="658" t="s">
        <v>8</v>
      </c>
      <c r="G29" s="658" t="s">
        <v>944</v>
      </c>
      <c r="H29" s="85" t="s">
        <v>14</v>
      </c>
      <c r="I29" s="121">
        <v>1</v>
      </c>
      <c r="J29" s="121">
        <f>VLOOKUP(A29,CENIK!$A$2:$F$191,6,FALSE)</f>
        <v>0</v>
      </c>
      <c r="K29" s="121">
        <f t="shared" si="1"/>
        <v>0</v>
      </c>
    </row>
    <row r="30" spans="1:11" ht="45" x14ac:dyDescent="0.25">
      <c r="A30" s="139">
        <v>1301</v>
      </c>
      <c r="B30" s="139">
        <v>29</v>
      </c>
      <c r="C30" s="102" t="s">
        <v>5146</v>
      </c>
      <c r="D30" s="658" t="s">
        <v>275</v>
      </c>
      <c r="E30" s="658" t="s">
        <v>7</v>
      </c>
      <c r="F30" s="658" t="s">
        <v>16</v>
      </c>
      <c r="G30" s="658" t="s">
        <v>17</v>
      </c>
      <c r="H30" s="85" t="s">
        <v>10</v>
      </c>
      <c r="I30" s="121">
        <v>415.7</v>
      </c>
      <c r="J30" s="121">
        <f>VLOOKUP(A30,CENIK!$A$2:$F$191,6,FALSE)</f>
        <v>0</v>
      </c>
      <c r="K30" s="121">
        <f t="shared" si="1"/>
        <v>0</v>
      </c>
    </row>
    <row r="31" spans="1:11" ht="150" x14ac:dyDescent="0.25">
      <c r="A31" s="139">
        <v>1302</v>
      </c>
      <c r="B31" s="139">
        <v>29</v>
      </c>
      <c r="C31" s="102" t="s">
        <v>5147</v>
      </c>
      <c r="D31" s="658" t="s">
        <v>275</v>
      </c>
      <c r="E31" s="658" t="s">
        <v>7</v>
      </c>
      <c r="F31" s="658" t="s">
        <v>16</v>
      </c>
      <c r="G31" s="658" t="s">
        <v>952</v>
      </c>
      <c r="H31" s="85" t="s">
        <v>10</v>
      </c>
      <c r="I31" s="121">
        <v>415.7</v>
      </c>
      <c r="J31" s="121">
        <f>VLOOKUP(A31,CENIK!$A$2:$F$191,6,FALSE)</f>
        <v>0</v>
      </c>
      <c r="K31" s="121">
        <f t="shared" si="1"/>
        <v>0</v>
      </c>
    </row>
    <row r="32" spans="1:11" ht="30" x14ac:dyDescent="0.25">
      <c r="A32" s="139">
        <v>1401</v>
      </c>
      <c r="B32" s="139">
        <v>29</v>
      </c>
      <c r="C32" s="102" t="s">
        <v>5148</v>
      </c>
      <c r="D32" s="658" t="s">
        <v>275</v>
      </c>
      <c r="E32" s="658" t="s">
        <v>7</v>
      </c>
      <c r="F32" s="658" t="s">
        <v>27</v>
      </c>
      <c r="G32" s="658" t="s">
        <v>955</v>
      </c>
      <c r="H32" s="85" t="s">
        <v>22</v>
      </c>
      <c r="I32" s="121">
        <v>15</v>
      </c>
      <c r="J32" s="121">
        <f>VLOOKUP(A32,CENIK!$A$2:$F$191,6,FALSE)</f>
        <v>0</v>
      </c>
      <c r="K32" s="121">
        <f t="shared" si="1"/>
        <v>0</v>
      </c>
    </row>
    <row r="33" spans="1:11" ht="30" x14ac:dyDescent="0.25">
      <c r="A33" s="139">
        <v>1402</v>
      </c>
      <c r="B33" s="139">
        <v>29</v>
      </c>
      <c r="C33" s="102" t="s">
        <v>5149</v>
      </c>
      <c r="D33" s="658" t="s">
        <v>275</v>
      </c>
      <c r="E33" s="658" t="s">
        <v>7</v>
      </c>
      <c r="F33" s="658" t="s">
        <v>27</v>
      </c>
      <c r="G33" s="658" t="s">
        <v>956</v>
      </c>
      <c r="H33" s="85" t="s">
        <v>22</v>
      </c>
      <c r="I33" s="121">
        <v>25</v>
      </c>
      <c r="J33" s="121">
        <f>VLOOKUP(A33,CENIK!$A$2:$F$191,6,FALSE)</f>
        <v>0</v>
      </c>
      <c r="K33" s="121">
        <f t="shared" si="1"/>
        <v>0</v>
      </c>
    </row>
    <row r="34" spans="1:11" ht="30" x14ac:dyDescent="0.25">
      <c r="A34" s="139">
        <v>1403</v>
      </c>
      <c r="B34" s="139">
        <v>29</v>
      </c>
      <c r="C34" s="102" t="s">
        <v>5150</v>
      </c>
      <c r="D34" s="658" t="s">
        <v>275</v>
      </c>
      <c r="E34" s="658" t="s">
        <v>7</v>
      </c>
      <c r="F34" s="658" t="s">
        <v>27</v>
      </c>
      <c r="G34" s="658" t="s">
        <v>957</v>
      </c>
      <c r="H34" s="85" t="s">
        <v>22</v>
      </c>
      <c r="I34" s="121">
        <v>5</v>
      </c>
      <c r="J34" s="121">
        <f>VLOOKUP(A34,CENIK!$A$2:$F$191,6,FALSE)</f>
        <v>0</v>
      </c>
      <c r="K34" s="121">
        <f t="shared" si="1"/>
        <v>0</v>
      </c>
    </row>
    <row r="35" spans="1:11" ht="45" x14ac:dyDescent="0.25">
      <c r="A35" s="139">
        <v>12309</v>
      </c>
      <c r="B35" s="139">
        <v>29</v>
      </c>
      <c r="C35" s="102" t="s">
        <v>5151</v>
      </c>
      <c r="D35" s="658" t="s">
        <v>275</v>
      </c>
      <c r="E35" s="658" t="s">
        <v>30</v>
      </c>
      <c r="F35" s="658" t="s">
        <v>31</v>
      </c>
      <c r="G35" s="658" t="s">
        <v>34</v>
      </c>
      <c r="H35" s="85" t="s">
        <v>33</v>
      </c>
      <c r="I35" s="121">
        <v>1692</v>
      </c>
      <c r="J35" s="121">
        <f>VLOOKUP(A35,CENIK!$A$2:$F$191,6,FALSE)</f>
        <v>0</v>
      </c>
      <c r="K35" s="121">
        <f t="shared" si="1"/>
        <v>0</v>
      </c>
    </row>
    <row r="36" spans="1:11" ht="30" x14ac:dyDescent="0.25">
      <c r="A36" s="139">
        <v>12328</v>
      </c>
      <c r="B36" s="139">
        <v>29</v>
      </c>
      <c r="C36" s="102" t="s">
        <v>5152</v>
      </c>
      <c r="D36" s="658" t="s">
        <v>275</v>
      </c>
      <c r="E36" s="658" t="s">
        <v>30</v>
      </c>
      <c r="F36" s="658" t="s">
        <v>31</v>
      </c>
      <c r="G36" s="658" t="s">
        <v>37</v>
      </c>
      <c r="H36" s="85" t="s">
        <v>10</v>
      </c>
      <c r="I36" s="121">
        <v>842</v>
      </c>
      <c r="J36" s="121">
        <f>VLOOKUP(A36,CENIK!$A$2:$F$191,6,FALSE)</f>
        <v>0</v>
      </c>
      <c r="K36" s="121">
        <f t="shared" si="1"/>
        <v>0</v>
      </c>
    </row>
    <row r="37" spans="1:11" ht="30" x14ac:dyDescent="0.25">
      <c r="A37" s="139">
        <v>2208</v>
      </c>
      <c r="B37" s="139">
        <v>29</v>
      </c>
      <c r="C37" s="102" t="s">
        <v>5153</v>
      </c>
      <c r="D37" s="658" t="s">
        <v>275</v>
      </c>
      <c r="E37" s="658" t="s">
        <v>30</v>
      </c>
      <c r="F37" s="658" t="s">
        <v>43</v>
      </c>
      <c r="G37" s="658" t="s">
        <v>44</v>
      </c>
      <c r="H37" s="85" t="s">
        <v>33</v>
      </c>
      <c r="I37" s="121">
        <v>1692</v>
      </c>
      <c r="J37" s="121">
        <f>VLOOKUP(A37,CENIK!$A$2:$F$191,6,FALSE)</f>
        <v>0</v>
      </c>
      <c r="K37" s="121">
        <f t="shared" si="1"/>
        <v>0</v>
      </c>
    </row>
    <row r="38" spans="1:11" ht="30" x14ac:dyDescent="0.25">
      <c r="A38" s="139">
        <v>22103</v>
      </c>
      <c r="B38" s="139">
        <v>29</v>
      </c>
      <c r="C38" s="102" t="s">
        <v>5154</v>
      </c>
      <c r="D38" s="658" t="s">
        <v>275</v>
      </c>
      <c r="E38" s="658" t="s">
        <v>30</v>
      </c>
      <c r="F38" s="658" t="s">
        <v>43</v>
      </c>
      <c r="G38" s="658" t="s">
        <v>48</v>
      </c>
      <c r="H38" s="85" t="s">
        <v>33</v>
      </c>
      <c r="I38" s="121">
        <v>1692</v>
      </c>
      <c r="J38" s="121">
        <f>VLOOKUP(A38,CENIK!$A$2:$F$191,6,FALSE)</f>
        <v>0</v>
      </c>
      <c r="K38" s="121">
        <f t="shared" si="1"/>
        <v>0</v>
      </c>
    </row>
    <row r="39" spans="1:11" ht="30" x14ac:dyDescent="0.25">
      <c r="A39" s="139">
        <v>24405</v>
      </c>
      <c r="B39" s="139">
        <v>29</v>
      </c>
      <c r="C39" s="102" t="s">
        <v>5155</v>
      </c>
      <c r="D39" s="658" t="s">
        <v>275</v>
      </c>
      <c r="E39" s="658" t="s">
        <v>30</v>
      </c>
      <c r="F39" s="658" t="s">
        <v>43</v>
      </c>
      <c r="G39" s="658" t="s">
        <v>969</v>
      </c>
      <c r="H39" s="85" t="s">
        <v>24</v>
      </c>
      <c r="I39" s="121">
        <v>676.8</v>
      </c>
      <c r="J39" s="121">
        <f>VLOOKUP(A39,CENIK!$A$2:$F$191,6,FALSE)</f>
        <v>0</v>
      </c>
      <c r="K39" s="121">
        <f t="shared" si="1"/>
        <v>0</v>
      </c>
    </row>
    <row r="40" spans="1:11" ht="30" x14ac:dyDescent="0.25">
      <c r="A40" s="139">
        <v>31602</v>
      </c>
      <c r="B40" s="139">
        <v>29</v>
      </c>
      <c r="C40" s="102" t="s">
        <v>5156</v>
      </c>
      <c r="D40" s="658" t="s">
        <v>275</v>
      </c>
      <c r="E40" s="658" t="s">
        <v>30</v>
      </c>
      <c r="F40" s="658" t="s">
        <v>43</v>
      </c>
      <c r="G40" s="658" t="s">
        <v>973</v>
      </c>
      <c r="H40" s="85" t="s">
        <v>33</v>
      </c>
      <c r="I40" s="121">
        <v>1692</v>
      </c>
      <c r="J40" s="121">
        <f>VLOOKUP(A40,CENIK!$A$2:$F$191,6,FALSE)</f>
        <v>0</v>
      </c>
      <c r="K40" s="121">
        <f t="shared" si="1"/>
        <v>0</v>
      </c>
    </row>
    <row r="41" spans="1:11" ht="45" x14ac:dyDescent="0.25">
      <c r="A41" s="139">
        <v>32208</v>
      </c>
      <c r="B41" s="139">
        <v>29</v>
      </c>
      <c r="C41" s="102" t="s">
        <v>5157</v>
      </c>
      <c r="D41" s="658" t="s">
        <v>275</v>
      </c>
      <c r="E41" s="658" t="s">
        <v>30</v>
      </c>
      <c r="F41" s="658" t="s">
        <v>43</v>
      </c>
      <c r="G41" s="658" t="s">
        <v>974</v>
      </c>
      <c r="H41" s="85" t="s">
        <v>33</v>
      </c>
      <c r="I41" s="121">
        <v>1692</v>
      </c>
      <c r="J41" s="121">
        <f>VLOOKUP(A41,CENIK!$A$2:$F$191,6,FALSE)</f>
        <v>0</v>
      </c>
      <c r="K41" s="121">
        <f t="shared" si="1"/>
        <v>0</v>
      </c>
    </row>
    <row r="42" spans="1:11" ht="30" x14ac:dyDescent="0.25">
      <c r="A42" s="139">
        <v>34901</v>
      </c>
      <c r="B42" s="139">
        <v>29</v>
      </c>
      <c r="C42" s="102" t="s">
        <v>5158</v>
      </c>
      <c r="D42" s="658" t="s">
        <v>275</v>
      </c>
      <c r="E42" s="658" t="s">
        <v>30</v>
      </c>
      <c r="F42" s="658" t="s">
        <v>43</v>
      </c>
      <c r="G42" s="658" t="s">
        <v>55</v>
      </c>
      <c r="H42" s="85" t="s">
        <v>33</v>
      </c>
      <c r="I42" s="121">
        <v>1692</v>
      </c>
      <c r="J42" s="121">
        <f>VLOOKUP(A42,CENIK!$A$2:$F$191,6,FALSE)</f>
        <v>0</v>
      </c>
      <c r="K42" s="121">
        <f t="shared" si="1"/>
        <v>0</v>
      </c>
    </row>
    <row r="43" spans="1:11" ht="60" x14ac:dyDescent="0.25">
      <c r="A43" s="139">
        <v>4107</v>
      </c>
      <c r="B43" s="139">
        <v>29</v>
      </c>
      <c r="C43" s="102" t="s">
        <v>5159</v>
      </c>
      <c r="D43" s="658" t="s">
        <v>275</v>
      </c>
      <c r="E43" s="658" t="s">
        <v>85</v>
      </c>
      <c r="F43" s="658" t="s">
        <v>86</v>
      </c>
      <c r="G43" s="658" t="s">
        <v>983</v>
      </c>
      <c r="H43" s="85" t="s">
        <v>24</v>
      </c>
      <c r="I43" s="121">
        <v>2739.45</v>
      </c>
      <c r="J43" s="121">
        <f>VLOOKUP(A43,CENIK!$A$2:$F$191,6,FALSE)</f>
        <v>0</v>
      </c>
      <c r="K43" s="121">
        <f t="shared" si="1"/>
        <v>0</v>
      </c>
    </row>
    <row r="44" spans="1:11" ht="60" x14ac:dyDescent="0.25">
      <c r="A44" s="139">
        <v>4110</v>
      </c>
      <c r="B44" s="139">
        <v>29</v>
      </c>
      <c r="C44" s="102" t="s">
        <v>5160</v>
      </c>
      <c r="D44" s="658" t="s">
        <v>275</v>
      </c>
      <c r="E44" s="658" t="s">
        <v>85</v>
      </c>
      <c r="F44" s="658" t="s">
        <v>86</v>
      </c>
      <c r="G44" s="658" t="s">
        <v>90</v>
      </c>
      <c r="H44" s="85" t="s">
        <v>24</v>
      </c>
      <c r="I44" s="121">
        <v>1232.4100000000001</v>
      </c>
      <c r="J44" s="121">
        <f>VLOOKUP(A44,CENIK!$A$2:$F$191,6,FALSE)</f>
        <v>0</v>
      </c>
      <c r="K44" s="121">
        <f t="shared" si="1"/>
        <v>0</v>
      </c>
    </row>
    <row r="45" spans="1:11" ht="45" x14ac:dyDescent="0.25">
      <c r="A45" s="139">
        <v>4201</v>
      </c>
      <c r="B45" s="139">
        <v>29</v>
      </c>
      <c r="C45" s="102" t="s">
        <v>5161</v>
      </c>
      <c r="D45" s="658" t="s">
        <v>275</v>
      </c>
      <c r="E45" s="658" t="s">
        <v>85</v>
      </c>
      <c r="F45" s="658" t="s">
        <v>98</v>
      </c>
      <c r="G45" s="658" t="s">
        <v>99</v>
      </c>
      <c r="H45" s="85" t="s">
        <v>33</v>
      </c>
      <c r="I45" s="121">
        <v>332.56</v>
      </c>
      <c r="J45" s="121">
        <f>VLOOKUP(A45,CENIK!$A$2:$F$191,6,FALSE)</f>
        <v>0</v>
      </c>
      <c r="K45" s="121">
        <f t="shared" si="1"/>
        <v>0</v>
      </c>
    </row>
    <row r="46" spans="1:11" ht="30" x14ac:dyDescent="0.25">
      <c r="A46" s="139">
        <v>4202</v>
      </c>
      <c r="B46" s="139">
        <v>29</v>
      </c>
      <c r="C46" s="102" t="s">
        <v>5162</v>
      </c>
      <c r="D46" s="658" t="s">
        <v>275</v>
      </c>
      <c r="E46" s="658" t="s">
        <v>85</v>
      </c>
      <c r="F46" s="658" t="s">
        <v>98</v>
      </c>
      <c r="G46" s="658" t="s">
        <v>100</v>
      </c>
      <c r="H46" s="85" t="s">
        <v>33</v>
      </c>
      <c r="I46" s="121">
        <v>332.56</v>
      </c>
      <c r="J46" s="121">
        <f>VLOOKUP(A46,CENIK!$A$2:$F$191,6,FALSE)</f>
        <v>0</v>
      </c>
      <c r="K46" s="121">
        <f t="shared" si="1"/>
        <v>0</v>
      </c>
    </row>
    <row r="47" spans="1:11" ht="75" x14ac:dyDescent="0.25">
      <c r="A47" s="139">
        <v>4203</v>
      </c>
      <c r="B47" s="139">
        <v>29</v>
      </c>
      <c r="C47" s="102" t="s">
        <v>5163</v>
      </c>
      <c r="D47" s="658" t="s">
        <v>275</v>
      </c>
      <c r="E47" s="658" t="s">
        <v>85</v>
      </c>
      <c r="F47" s="657" t="s">
        <v>98</v>
      </c>
      <c r="G47" s="658" t="s">
        <v>101</v>
      </c>
      <c r="H47" s="85" t="s">
        <v>24</v>
      </c>
      <c r="I47" s="121">
        <v>35.75</v>
      </c>
      <c r="J47" s="121">
        <f>VLOOKUP(A47,CENIK!$A$2:$F$191,6,FALSE)</f>
        <v>0</v>
      </c>
      <c r="K47" s="121">
        <f t="shared" si="1"/>
        <v>0</v>
      </c>
    </row>
    <row r="48" spans="1:11" ht="60" x14ac:dyDescent="0.25">
      <c r="A48" s="139">
        <v>4204</v>
      </c>
      <c r="B48" s="139">
        <v>29</v>
      </c>
      <c r="C48" s="102" t="s">
        <v>5164</v>
      </c>
      <c r="D48" s="658" t="s">
        <v>275</v>
      </c>
      <c r="E48" s="658" t="s">
        <v>85</v>
      </c>
      <c r="F48" s="658" t="s">
        <v>98</v>
      </c>
      <c r="G48" s="658" t="s">
        <v>102</v>
      </c>
      <c r="H48" s="85" t="s">
        <v>24</v>
      </c>
      <c r="I48" s="121">
        <v>261.89</v>
      </c>
      <c r="J48" s="121">
        <f>VLOOKUP(A48,CENIK!$A$2:$F$191,6,FALSE)</f>
        <v>0</v>
      </c>
      <c r="K48" s="121">
        <f t="shared" si="1"/>
        <v>0</v>
      </c>
    </row>
    <row r="49" spans="1:11" ht="60" x14ac:dyDescent="0.25">
      <c r="A49" s="139">
        <v>4207</v>
      </c>
      <c r="B49" s="139">
        <v>29</v>
      </c>
      <c r="C49" s="102" t="s">
        <v>5165</v>
      </c>
      <c r="D49" s="658" t="s">
        <v>275</v>
      </c>
      <c r="E49" s="658" t="s">
        <v>85</v>
      </c>
      <c r="F49" s="658" t="s">
        <v>98</v>
      </c>
      <c r="G49" s="658" t="s">
        <v>990</v>
      </c>
      <c r="H49" s="85" t="s">
        <v>24</v>
      </c>
      <c r="I49" s="121">
        <v>1507.04</v>
      </c>
      <c r="J49" s="121">
        <f>VLOOKUP(A49,CENIK!$A$2:$F$191,6,FALSE)</f>
        <v>0</v>
      </c>
      <c r="K49" s="121">
        <f t="shared" si="1"/>
        <v>0</v>
      </c>
    </row>
    <row r="50" spans="1:11" ht="135" x14ac:dyDescent="0.25">
      <c r="A50" s="139">
        <v>6101</v>
      </c>
      <c r="B50" s="139">
        <v>29</v>
      </c>
      <c r="C50" s="102" t="s">
        <v>5166</v>
      </c>
      <c r="D50" s="658" t="s">
        <v>275</v>
      </c>
      <c r="E50" s="658" t="s">
        <v>128</v>
      </c>
      <c r="F50" s="658" t="s">
        <v>129</v>
      </c>
      <c r="G50" s="658" t="s">
        <v>6304</v>
      </c>
      <c r="H50" s="85" t="s">
        <v>10</v>
      </c>
      <c r="I50" s="121">
        <v>415.7</v>
      </c>
      <c r="J50" s="121">
        <f>VLOOKUP(A50,CENIK!$A$2:$F$191,6,FALSE)</f>
        <v>0</v>
      </c>
      <c r="K50" s="121">
        <f t="shared" si="1"/>
        <v>0</v>
      </c>
    </row>
    <row r="51" spans="1:11" ht="120" x14ac:dyDescent="0.25">
      <c r="A51" s="139">
        <v>6202</v>
      </c>
      <c r="B51" s="139">
        <v>29</v>
      </c>
      <c r="C51" s="102" t="s">
        <v>5167</v>
      </c>
      <c r="D51" s="658" t="s">
        <v>275</v>
      </c>
      <c r="E51" s="658" t="s">
        <v>128</v>
      </c>
      <c r="F51" s="658" t="s">
        <v>132</v>
      </c>
      <c r="G51" s="658" t="s">
        <v>991</v>
      </c>
      <c r="H51" s="85" t="s">
        <v>6</v>
      </c>
      <c r="I51" s="121">
        <v>6</v>
      </c>
      <c r="J51" s="121">
        <f>VLOOKUP(A51,CENIK!$A$2:$F$191,6,FALSE)</f>
        <v>0</v>
      </c>
      <c r="K51" s="121">
        <f t="shared" si="1"/>
        <v>0</v>
      </c>
    </row>
    <row r="52" spans="1:11" ht="120" x14ac:dyDescent="0.25">
      <c r="A52" s="139">
        <v>6204</v>
      </c>
      <c r="B52" s="139">
        <v>29</v>
      </c>
      <c r="C52" s="102" t="s">
        <v>5168</v>
      </c>
      <c r="D52" s="658" t="s">
        <v>275</v>
      </c>
      <c r="E52" s="658" t="s">
        <v>128</v>
      </c>
      <c r="F52" s="658" t="s">
        <v>132</v>
      </c>
      <c r="G52" s="658" t="s">
        <v>993</v>
      </c>
      <c r="H52" s="85" t="s">
        <v>6</v>
      </c>
      <c r="I52" s="121">
        <v>2</v>
      </c>
      <c r="J52" s="121">
        <f>VLOOKUP(A52,CENIK!$A$2:$F$191,6,FALSE)</f>
        <v>0</v>
      </c>
      <c r="K52" s="121">
        <f t="shared" si="1"/>
        <v>0</v>
      </c>
    </row>
    <row r="53" spans="1:11" ht="120" x14ac:dyDescent="0.25">
      <c r="A53" s="139">
        <v>6206</v>
      </c>
      <c r="B53" s="139">
        <v>29</v>
      </c>
      <c r="C53" s="102" t="s">
        <v>5169</v>
      </c>
      <c r="D53" s="658" t="s">
        <v>275</v>
      </c>
      <c r="E53" s="658" t="s">
        <v>128</v>
      </c>
      <c r="F53" s="658" t="s">
        <v>132</v>
      </c>
      <c r="G53" s="658" t="s">
        <v>995</v>
      </c>
      <c r="H53" s="85" t="s">
        <v>6</v>
      </c>
      <c r="I53" s="121">
        <v>7</v>
      </c>
      <c r="J53" s="121">
        <f>VLOOKUP(A53,CENIK!$A$2:$F$191,6,FALSE)</f>
        <v>0</v>
      </c>
      <c r="K53" s="121">
        <f t="shared" si="1"/>
        <v>0</v>
      </c>
    </row>
    <row r="54" spans="1:11" ht="120" x14ac:dyDescent="0.25">
      <c r="A54" s="139">
        <v>6253</v>
      </c>
      <c r="B54" s="139">
        <v>29</v>
      </c>
      <c r="C54" s="102" t="s">
        <v>5170</v>
      </c>
      <c r="D54" s="658" t="s">
        <v>275</v>
      </c>
      <c r="E54" s="658" t="s">
        <v>128</v>
      </c>
      <c r="F54" s="658" t="s">
        <v>132</v>
      </c>
      <c r="G54" s="658" t="s">
        <v>1004</v>
      </c>
      <c r="H54" s="85" t="s">
        <v>6</v>
      </c>
      <c r="I54" s="121">
        <v>15</v>
      </c>
      <c r="J54" s="121">
        <f>VLOOKUP(A54,CENIK!$A$2:$F$191,6,FALSE)</f>
        <v>0</v>
      </c>
      <c r="K54" s="121">
        <f t="shared" si="1"/>
        <v>0</v>
      </c>
    </row>
    <row r="55" spans="1:11" ht="345" x14ac:dyDescent="0.25">
      <c r="A55" s="139">
        <v>6301</v>
      </c>
      <c r="B55" s="139">
        <v>29</v>
      </c>
      <c r="C55" s="102" t="s">
        <v>5171</v>
      </c>
      <c r="D55" s="658" t="s">
        <v>275</v>
      </c>
      <c r="E55" s="658" t="s">
        <v>128</v>
      </c>
      <c r="F55" s="658" t="s">
        <v>140</v>
      </c>
      <c r="G55" s="658" t="s">
        <v>1005</v>
      </c>
      <c r="H55" s="85" t="s">
        <v>6</v>
      </c>
      <c r="I55" s="121">
        <v>6</v>
      </c>
      <c r="J55" s="121">
        <f>VLOOKUP(A55,CENIK!$A$2:$F$191,6,FALSE)</f>
        <v>0</v>
      </c>
      <c r="K55" s="121">
        <f t="shared" si="1"/>
        <v>0</v>
      </c>
    </row>
    <row r="56" spans="1:11" ht="30" x14ac:dyDescent="0.25">
      <c r="A56" s="139">
        <v>6401</v>
      </c>
      <c r="B56" s="139">
        <v>29</v>
      </c>
      <c r="C56" s="102" t="s">
        <v>5172</v>
      </c>
      <c r="D56" s="658" t="s">
        <v>275</v>
      </c>
      <c r="E56" s="658" t="s">
        <v>128</v>
      </c>
      <c r="F56" s="658" t="s">
        <v>144</v>
      </c>
      <c r="G56" s="658" t="s">
        <v>145</v>
      </c>
      <c r="H56" s="85" t="s">
        <v>10</v>
      </c>
      <c r="I56" s="121">
        <v>415.7</v>
      </c>
      <c r="J56" s="121">
        <f>VLOOKUP(A56,CENIK!$A$2:$F$191,6,FALSE)</f>
        <v>0</v>
      </c>
      <c r="K56" s="121">
        <f t="shared" si="1"/>
        <v>0</v>
      </c>
    </row>
    <row r="57" spans="1:11" ht="30" x14ac:dyDescent="0.25">
      <c r="A57" s="139">
        <v>6402</v>
      </c>
      <c r="B57" s="139">
        <v>29</v>
      </c>
      <c r="C57" s="102" t="s">
        <v>5173</v>
      </c>
      <c r="D57" s="658" t="s">
        <v>275</v>
      </c>
      <c r="E57" s="658" t="s">
        <v>128</v>
      </c>
      <c r="F57" s="658" t="s">
        <v>144</v>
      </c>
      <c r="G57" s="658" t="s">
        <v>340</v>
      </c>
      <c r="H57" s="85" t="s">
        <v>10</v>
      </c>
      <c r="I57" s="121">
        <v>415.7</v>
      </c>
      <c r="J57" s="121">
        <f>VLOOKUP(A57,CENIK!$A$2:$F$191,6,FALSE)</f>
        <v>0</v>
      </c>
      <c r="K57" s="121">
        <f t="shared" si="1"/>
        <v>0</v>
      </c>
    </row>
    <row r="58" spans="1:11" ht="60" x14ac:dyDescent="0.25">
      <c r="A58" s="139">
        <v>6405</v>
      </c>
      <c r="B58" s="139">
        <v>29</v>
      </c>
      <c r="C58" s="102" t="s">
        <v>5174</v>
      </c>
      <c r="D58" s="658" t="s">
        <v>275</v>
      </c>
      <c r="E58" s="658" t="s">
        <v>128</v>
      </c>
      <c r="F58" s="658" t="s">
        <v>144</v>
      </c>
      <c r="G58" s="658" t="s">
        <v>146</v>
      </c>
      <c r="H58" s="85" t="s">
        <v>10</v>
      </c>
      <c r="I58" s="121">
        <v>415.7</v>
      </c>
      <c r="J58" s="121">
        <f>VLOOKUP(A58,CENIK!$A$2:$F$191,6,FALSE)</f>
        <v>0</v>
      </c>
      <c r="K58" s="121">
        <f t="shared" si="1"/>
        <v>0</v>
      </c>
    </row>
    <row r="59" spans="1:11" ht="30" x14ac:dyDescent="0.25">
      <c r="A59" s="139">
        <v>6501</v>
      </c>
      <c r="B59" s="139">
        <v>29</v>
      </c>
      <c r="C59" s="102" t="s">
        <v>5175</v>
      </c>
      <c r="D59" s="658" t="s">
        <v>275</v>
      </c>
      <c r="E59" s="658" t="s">
        <v>128</v>
      </c>
      <c r="F59" s="658" t="s">
        <v>147</v>
      </c>
      <c r="G59" s="658" t="s">
        <v>1007</v>
      </c>
      <c r="H59" s="85" t="s">
        <v>6</v>
      </c>
      <c r="I59" s="121">
        <v>1</v>
      </c>
      <c r="J59" s="121">
        <f>VLOOKUP(A59,CENIK!$A$2:$F$191,6,FALSE)</f>
        <v>0</v>
      </c>
      <c r="K59" s="121">
        <f t="shared" si="1"/>
        <v>0</v>
      </c>
    </row>
    <row r="60" spans="1:11" ht="45" x14ac:dyDescent="0.25">
      <c r="A60" s="139">
        <v>6503</v>
      </c>
      <c r="B60" s="139">
        <v>29</v>
      </c>
      <c r="C60" s="102" t="s">
        <v>5176</v>
      </c>
      <c r="D60" s="658" t="s">
        <v>275</v>
      </c>
      <c r="E60" s="658" t="s">
        <v>128</v>
      </c>
      <c r="F60" s="658" t="s">
        <v>147</v>
      </c>
      <c r="G60" s="658" t="s">
        <v>1009</v>
      </c>
      <c r="H60" s="85" t="s">
        <v>6</v>
      </c>
      <c r="I60" s="121">
        <v>5</v>
      </c>
      <c r="J60" s="121">
        <f>VLOOKUP(A60,CENIK!$A$2:$F$191,6,FALSE)</f>
        <v>0</v>
      </c>
      <c r="K60" s="121">
        <f t="shared" si="1"/>
        <v>0</v>
      </c>
    </row>
    <row r="61" spans="1:11" ht="45" x14ac:dyDescent="0.25">
      <c r="A61" s="139">
        <v>6504</v>
      </c>
      <c r="B61" s="139">
        <v>29</v>
      </c>
      <c r="C61" s="102" t="s">
        <v>5177</v>
      </c>
      <c r="D61" s="658" t="s">
        <v>275</v>
      </c>
      <c r="E61" s="658" t="s">
        <v>128</v>
      </c>
      <c r="F61" s="658" t="s">
        <v>147</v>
      </c>
      <c r="G61" s="658" t="s">
        <v>1010</v>
      </c>
      <c r="H61" s="85" t="s">
        <v>6</v>
      </c>
      <c r="I61" s="121">
        <v>2</v>
      </c>
      <c r="J61" s="121">
        <f>VLOOKUP(A61,CENIK!$A$2:$F$191,6,FALSE)</f>
        <v>0</v>
      </c>
      <c r="K61" s="121">
        <f t="shared" si="1"/>
        <v>0</v>
      </c>
    </row>
    <row r="62" spans="1:11" ht="30" x14ac:dyDescent="0.25">
      <c r="A62" s="139">
        <v>6507</v>
      </c>
      <c r="B62" s="139">
        <v>29</v>
      </c>
      <c r="C62" s="102" t="s">
        <v>5178</v>
      </c>
      <c r="D62" s="658" t="s">
        <v>275</v>
      </c>
      <c r="E62" s="658" t="s">
        <v>128</v>
      </c>
      <c r="F62" s="657" t="s">
        <v>147</v>
      </c>
      <c r="G62" s="658" t="s">
        <v>1013</v>
      </c>
      <c r="H62" s="85" t="s">
        <v>6</v>
      </c>
      <c r="I62" s="121">
        <v>1</v>
      </c>
      <c r="J62" s="121">
        <f>VLOOKUP(A62,CENIK!$A$2:$F$191,6,FALSE)</f>
        <v>0</v>
      </c>
      <c r="K62" s="121">
        <f t="shared" si="1"/>
        <v>0</v>
      </c>
    </row>
    <row r="63" spans="1:11" ht="30" x14ac:dyDescent="0.25">
      <c r="A63" s="139">
        <v>6510</v>
      </c>
      <c r="B63" s="139">
        <v>29</v>
      </c>
      <c r="C63" s="102" t="s">
        <v>5179</v>
      </c>
      <c r="D63" s="658" t="s">
        <v>275</v>
      </c>
      <c r="E63" s="658" t="s">
        <v>128</v>
      </c>
      <c r="F63" s="657" t="s">
        <v>147</v>
      </c>
      <c r="G63" s="658" t="s">
        <v>149</v>
      </c>
      <c r="H63" s="85" t="s">
        <v>6</v>
      </c>
      <c r="I63" s="121">
        <v>9</v>
      </c>
      <c r="J63" s="121">
        <f>VLOOKUP(A63,CENIK!$A$2:$F$191,6,FALSE)</f>
        <v>90</v>
      </c>
      <c r="K63" s="121">
        <f t="shared" si="1"/>
        <v>810</v>
      </c>
    </row>
  </sheetData>
  <sheetProtection algorithmName="SHA-512" hashValue="uAjY9pdzmQ/RKyMf7nSg1D3EvKGPRZ9EF9MvBlktwpc7JB5tL5dB19hAsJrkyzzWmt7g13IC3lcHreUfnC9w2g==" saltValue="AOF2T8H5jm85aBL16aWpfw==" spinCount="100000" sheet="1" objects="1" scenarios="1"/>
  <mergeCells count="4">
    <mergeCell ref="D12:E12"/>
    <mergeCell ref="D13:E19"/>
    <mergeCell ref="F13:F18"/>
    <mergeCell ref="F6:F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93"/>
  <sheetViews>
    <sheetView topLeftCell="C1" zoomScale="85" zoomScaleNormal="85" workbookViewId="0">
      <selection activeCell="G102" sqref="G102"/>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36</v>
      </c>
      <c r="G2" s="13" t="s">
        <v>318</v>
      </c>
      <c r="H2" s="14"/>
      <c r="I2" s="41"/>
      <c r="J2" s="41"/>
      <c r="K2" s="52"/>
    </row>
    <row r="4" spans="1:17" ht="26.25" x14ac:dyDescent="0.25">
      <c r="G4" s="16" t="s">
        <v>174</v>
      </c>
      <c r="J4" s="42"/>
      <c r="K4" s="42"/>
    </row>
    <row r="5" spans="1:17" x14ac:dyDescent="0.25">
      <c r="E5" s="17"/>
      <c r="F5" s="17"/>
    </row>
    <row r="6" spans="1:17" ht="18.75" x14ac:dyDescent="0.3">
      <c r="E6" s="18"/>
      <c r="F6" s="1116" t="s">
        <v>324</v>
      </c>
      <c r="G6" s="19" t="s">
        <v>175</v>
      </c>
      <c r="H6" s="20"/>
      <c r="I6" s="45"/>
      <c r="J6" s="45"/>
      <c r="K6" s="44" t="s">
        <v>151</v>
      </c>
    </row>
    <row r="7" spans="1:17" ht="18.75" x14ac:dyDescent="0.3">
      <c r="B7" s="129" t="s">
        <v>176</v>
      </c>
      <c r="C7" s="64"/>
      <c r="E7" s="18"/>
      <c r="F7" s="1117"/>
      <c r="G7" s="21" t="s">
        <v>177</v>
      </c>
      <c r="H7" s="22"/>
      <c r="I7" s="46"/>
      <c r="J7" s="46"/>
      <c r="K7" s="23">
        <f>SUM(K14:K20)</f>
        <v>0</v>
      </c>
    </row>
    <row r="8" spans="1:17" ht="18.75" x14ac:dyDescent="0.3">
      <c r="B8" s="130">
        <v>52</v>
      </c>
      <c r="C8" s="56"/>
      <c r="E8" s="18"/>
      <c r="F8" s="101">
        <v>52</v>
      </c>
      <c r="G8" s="24" t="s">
        <v>276</v>
      </c>
      <c r="H8" s="25"/>
      <c r="I8" s="47"/>
      <c r="J8" s="47"/>
      <c r="K8" s="26">
        <f>SUMIF($B$25:$B$91,B8,$K$25:$K$91)</f>
        <v>0</v>
      </c>
      <c r="M8" s="56"/>
      <c r="N8" s="39"/>
      <c r="O8" s="39"/>
      <c r="P8" s="40"/>
      <c r="Q8" s="40"/>
    </row>
    <row r="9" spans="1:17" ht="18.75" x14ac:dyDescent="0.3">
      <c r="B9" s="130">
        <v>51</v>
      </c>
      <c r="C9" s="56"/>
      <c r="E9" s="18"/>
      <c r="F9" s="101">
        <v>51</v>
      </c>
      <c r="G9" s="24" t="s">
        <v>277</v>
      </c>
      <c r="H9" s="25"/>
      <c r="I9" s="47"/>
      <c r="J9" s="47"/>
      <c r="K9" s="26">
        <f>SUMIF($B$25:$B$91,B9,$K$25:$K$91)</f>
        <v>0</v>
      </c>
      <c r="M9" s="56"/>
      <c r="N9" s="39"/>
      <c r="O9" s="39"/>
      <c r="P9" s="40"/>
      <c r="Q9" s="40"/>
    </row>
    <row r="10" spans="1:17" ht="18.75" x14ac:dyDescent="0.3">
      <c r="B10" s="131" t="s">
        <v>330</v>
      </c>
      <c r="C10" s="29"/>
      <c r="F10" s="101" t="s">
        <v>5642</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6" t="s">
        <v>326</v>
      </c>
      <c r="D13" s="1107" t="s">
        <v>189</v>
      </c>
      <c r="E13" s="1108"/>
      <c r="F13" s="1" t="s">
        <v>190</v>
      </c>
      <c r="G13" s="1" t="s">
        <v>3</v>
      </c>
      <c r="H13" s="2" t="s">
        <v>4</v>
      </c>
      <c r="I13" s="48" t="s">
        <v>191</v>
      </c>
      <c r="J13" s="49" t="s">
        <v>192</v>
      </c>
      <c r="K13" s="120" t="s">
        <v>4568</v>
      </c>
    </row>
    <row r="14" spans="1:17" ht="120" x14ac:dyDescent="0.25">
      <c r="A14" s="128">
        <v>1101</v>
      </c>
      <c r="B14" s="134"/>
      <c r="C14" s="102" t="s">
        <v>5635</v>
      </c>
      <c r="D14" s="1109" t="s">
        <v>5</v>
      </c>
      <c r="E14" s="1110"/>
      <c r="F14" s="1115" t="s">
        <v>193</v>
      </c>
      <c r="G14" s="58" t="s">
        <v>194</v>
      </c>
      <c r="H14" s="55" t="s">
        <v>14</v>
      </c>
      <c r="I14" s="54">
        <v>1</v>
      </c>
      <c r="J14" s="661"/>
      <c r="K14" s="121">
        <f t="shared" ref="K14:K20" si="0">ROUND(J14*I14,2)</f>
        <v>0</v>
      </c>
    </row>
    <row r="15" spans="1:17" ht="30" x14ac:dyDescent="0.25">
      <c r="A15" s="128">
        <v>1102</v>
      </c>
      <c r="B15" s="134"/>
      <c r="C15" s="102" t="s">
        <v>5636</v>
      </c>
      <c r="D15" s="1111"/>
      <c r="E15" s="1112"/>
      <c r="F15" s="1115"/>
      <c r="G15" s="58" t="s">
        <v>195</v>
      </c>
      <c r="H15" s="55" t="s">
        <v>14</v>
      </c>
      <c r="I15" s="54">
        <v>1</v>
      </c>
      <c r="J15" s="661"/>
      <c r="K15" s="121">
        <f t="shared" si="0"/>
        <v>0</v>
      </c>
    </row>
    <row r="16" spans="1:17" ht="75" x14ac:dyDescent="0.25">
      <c r="A16" s="128">
        <v>1103</v>
      </c>
      <c r="B16" s="134"/>
      <c r="C16" s="102" t="s">
        <v>5637</v>
      </c>
      <c r="D16" s="1111"/>
      <c r="E16" s="1112"/>
      <c r="F16" s="1115"/>
      <c r="G16" s="58" t="s">
        <v>196</v>
      </c>
      <c r="H16" s="55" t="s">
        <v>14</v>
      </c>
      <c r="I16" s="54">
        <v>1</v>
      </c>
      <c r="J16" s="661"/>
      <c r="K16" s="121">
        <f t="shared" si="0"/>
        <v>0</v>
      </c>
    </row>
    <row r="17" spans="1:11" ht="45" x14ac:dyDescent="0.25">
      <c r="A17" s="128">
        <v>1104</v>
      </c>
      <c r="B17" s="134"/>
      <c r="C17" s="102" t="s">
        <v>5638</v>
      </c>
      <c r="D17" s="1111"/>
      <c r="E17" s="1112"/>
      <c r="F17" s="1115"/>
      <c r="G17" s="58" t="s">
        <v>197</v>
      </c>
      <c r="H17" s="55" t="s">
        <v>14</v>
      </c>
      <c r="I17" s="54">
        <v>1</v>
      </c>
      <c r="J17" s="661"/>
      <c r="K17" s="121">
        <f t="shared" si="0"/>
        <v>0</v>
      </c>
    </row>
    <row r="18" spans="1:11" ht="45" x14ac:dyDescent="0.25">
      <c r="A18" s="128">
        <v>1105</v>
      </c>
      <c r="B18" s="134"/>
      <c r="C18" s="102" t="s">
        <v>5639</v>
      </c>
      <c r="D18" s="1111"/>
      <c r="E18" s="1112"/>
      <c r="F18" s="1115"/>
      <c r="G18" s="58" t="s">
        <v>198</v>
      </c>
      <c r="H18" s="55" t="s">
        <v>14</v>
      </c>
      <c r="I18" s="54">
        <v>1</v>
      </c>
      <c r="J18" s="661"/>
      <c r="K18" s="121">
        <f t="shared" si="0"/>
        <v>0</v>
      </c>
    </row>
    <row r="19" spans="1:11" ht="105" x14ac:dyDescent="0.25">
      <c r="A19" s="128">
        <v>1106</v>
      </c>
      <c r="B19" s="134"/>
      <c r="C19" s="102" t="s">
        <v>5640</v>
      </c>
      <c r="D19" s="1111"/>
      <c r="E19" s="1112"/>
      <c r="F19" s="1115"/>
      <c r="G19" s="58" t="s">
        <v>199</v>
      </c>
      <c r="H19" s="55" t="s">
        <v>10</v>
      </c>
      <c r="I19" s="54">
        <v>211</v>
      </c>
      <c r="J19" s="661"/>
      <c r="K19" s="121">
        <f t="shared" si="0"/>
        <v>0</v>
      </c>
    </row>
    <row r="20" spans="1:11" ht="30" x14ac:dyDescent="0.25">
      <c r="A20" s="135">
        <v>201</v>
      </c>
      <c r="B20" s="136" t="s">
        <v>328</v>
      </c>
      <c r="C20" s="102" t="s">
        <v>5641</v>
      </c>
      <c r="D20" s="1113"/>
      <c r="E20" s="1114"/>
      <c r="F20" s="3" t="s">
        <v>338</v>
      </c>
      <c r="G20" s="3" t="s">
        <v>339</v>
      </c>
      <c r="H20" s="4" t="s">
        <v>6</v>
      </c>
      <c r="I20" s="50">
        <v>1</v>
      </c>
      <c r="J20" s="50">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52</v>
      </c>
      <c r="C25" s="102" t="s">
        <v>5180</v>
      </c>
      <c r="D25" s="658" t="s">
        <v>276</v>
      </c>
      <c r="E25" s="658" t="s">
        <v>7</v>
      </c>
      <c r="F25" s="658" t="s">
        <v>8</v>
      </c>
      <c r="G25" s="658" t="s">
        <v>9</v>
      </c>
      <c r="H25" s="85" t="s">
        <v>10</v>
      </c>
      <c r="I25" s="121">
        <v>110.5</v>
      </c>
      <c r="J25" s="121">
        <f>VLOOKUP(A25,CENIK!$A$2:$F$191,6,FALSE)</f>
        <v>0</v>
      </c>
      <c r="K25" s="121">
        <f t="shared" ref="K25:K56" si="1">ROUND(J25*I25,2)</f>
        <v>0</v>
      </c>
    </row>
    <row r="26" spans="1:11" ht="45" x14ac:dyDescent="0.25">
      <c r="A26" s="139">
        <v>1202</v>
      </c>
      <c r="B26" s="139">
        <v>52</v>
      </c>
      <c r="C26" s="102" t="s">
        <v>5181</v>
      </c>
      <c r="D26" s="658" t="s">
        <v>276</v>
      </c>
      <c r="E26" s="658" t="s">
        <v>7</v>
      </c>
      <c r="F26" s="658" t="s">
        <v>8</v>
      </c>
      <c r="G26" s="658" t="s">
        <v>11</v>
      </c>
      <c r="H26" s="85" t="s">
        <v>12</v>
      </c>
      <c r="I26" s="121">
        <v>4</v>
      </c>
      <c r="J26" s="121">
        <f>VLOOKUP(A26,CENIK!$A$2:$F$191,6,FALSE)</f>
        <v>0</v>
      </c>
      <c r="K26" s="121">
        <f t="shared" si="1"/>
        <v>0</v>
      </c>
    </row>
    <row r="27" spans="1:11" ht="60" x14ac:dyDescent="0.25">
      <c r="A27" s="139">
        <v>1203</v>
      </c>
      <c r="B27" s="139">
        <v>52</v>
      </c>
      <c r="C27" s="102" t="s">
        <v>5182</v>
      </c>
      <c r="D27" s="658" t="s">
        <v>276</v>
      </c>
      <c r="E27" s="658" t="s">
        <v>7</v>
      </c>
      <c r="F27" s="658" t="s">
        <v>8</v>
      </c>
      <c r="G27" s="658" t="s">
        <v>941</v>
      </c>
      <c r="H27" s="85" t="s">
        <v>10</v>
      </c>
      <c r="I27" s="121">
        <v>50</v>
      </c>
      <c r="J27" s="121">
        <f>VLOOKUP(A27,CENIK!$A$2:$F$191,6,FALSE)</f>
        <v>0</v>
      </c>
      <c r="K27" s="121">
        <f t="shared" si="1"/>
        <v>0</v>
      </c>
    </row>
    <row r="28" spans="1:11" ht="60" x14ac:dyDescent="0.25">
      <c r="A28" s="139">
        <v>1205</v>
      </c>
      <c r="B28" s="139">
        <v>52</v>
      </c>
      <c r="C28" s="102" t="s">
        <v>5183</v>
      </c>
      <c r="D28" s="658" t="s">
        <v>276</v>
      </c>
      <c r="E28" s="658" t="s">
        <v>7</v>
      </c>
      <c r="F28" s="658" t="s">
        <v>8</v>
      </c>
      <c r="G28" s="658" t="s">
        <v>942</v>
      </c>
      <c r="H28" s="85" t="s">
        <v>14</v>
      </c>
      <c r="I28" s="121">
        <v>1</v>
      </c>
      <c r="J28" s="121">
        <f>VLOOKUP(A28,CENIK!$A$2:$F$191,6,FALSE)</f>
        <v>0</v>
      </c>
      <c r="K28" s="121">
        <f t="shared" si="1"/>
        <v>0</v>
      </c>
    </row>
    <row r="29" spans="1:11" ht="60" x14ac:dyDescent="0.25">
      <c r="A29" s="139">
        <v>1206</v>
      </c>
      <c r="B29" s="139">
        <v>52</v>
      </c>
      <c r="C29" s="102" t="s">
        <v>5184</v>
      </c>
      <c r="D29" s="658" t="s">
        <v>276</v>
      </c>
      <c r="E29" s="658" t="s">
        <v>7</v>
      </c>
      <c r="F29" s="658" t="s">
        <v>8</v>
      </c>
      <c r="G29" s="658" t="s">
        <v>943</v>
      </c>
      <c r="H29" s="85" t="s">
        <v>14</v>
      </c>
      <c r="I29" s="121">
        <v>1</v>
      </c>
      <c r="J29" s="121">
        <f>VLOOKUP(A29,CENIK!$A$2:$F$191,6,FALSE)</f>
        <v>0</v>
      </c>
      <c r="K29" s="121">
        <f t="shared" si="1"/>
        <v>0</v>
      </c>
    </row>
    <row r="30" spans="1:11" ht="45" x14ac:dyDescent="0.25">
      <c r="A30" s="139">
        <v>1301</v>
      </c>
      <c r="B30" s="139">
        <v>52</v>
      </c>
      <c r="C30" s="102" t="s">
        <v>5185</v>
      </c>
      <c r="D30" s="658" t="s">
        <v>276</v>
      </c>
      <c r="E30" s="658" t="s">
        <v>7</v>
      </c>
      <c r="F30" s="658" t="s">
        <v>16</v>
      </c>
      <c r="G30" s="658" t="s">
        <v>17</v>
      </c>
      <c r="H30" s="85" t="s">
        <v>10</v>
      </c>
      <c r="I30" s="121">
        <v>110.5</v>
      </c>
      <c r="J30" s="121">
        <f>VLOOKUP(A30,CENIK!$A$2:$F$191,6,FALSE)</f>
        <v>0</v>
      </c>
      <c r="K30" s="121">
        <f t="shared" si="1"/>
        <v>0</v>
      </c>
    </row>
    <row r="31" spans="1:11" ht="150" x14ac:dyDescent="0.25">
      <c r="A31" s="139">
        <v>1302</v>
      </c>
      <c r="B31" s="139">
        <v>52</v>
      </c>
      <c r="C31" s="102" t="s">
        <v>5186</v>
      </c>
      <c r="D31" s="658" t="s">
        <v>276</v>
      </c>
      <c r="E31" s="658" t="s">
        <v>7</v>
      </c>
      <c r="F31" s="658" t="s">
        <v>16</v>
      </c>
      <c r="G31" s="658" t="s">
        <v>952</v>
      </c>
      <c r="H31" s="85" t="s">
        <v>10</v>
      </c>
      <c r="I31" s="121">
        <v>110.5</v>
      </c>
      <c r="J31" s="121">
        <f>VLOOKUP(A31,CENIK!$A$2:$F$191,6,FALSE)</f>
        <v>0</v>
      </c>
      <c r="K31" s="121">
        <f t="shared" si="1"/>
        <v>0</v>
      </c>
    </row>
    <row r="32" spans="1:11" ht="30" x14ac:dyDescent="0.25">
      <c r="A32" s="139">
        <v>1401</v>
      </c>
      <c r="B32" s="139">
        <v>52</v>
      </c>
      <c r="C32" s="102" t="s">
        <v>5187</v>
      </c>
      <c r="D32" s="658" t="s">
        <v>276</v>
      </c>
      <c r="E32" s="658" t="s">
        <v>7</v>
      </c>
      <c r="F32" s="658" t="s">
        <v>27</v>
      </c>
      <c r="G32" s="658" t="s">
        <v>955</v>
      </c>
      <c r="H32" s="85" t="s">
        <v>22</v>
      </c>
      <c r="I32" s="121">
        <v>5</v>
      </c>
      <c r="J32" s="121">
        <f>VLOOKUP(A32,CENIK!$A$2:$F$191,6,FALSE)</f>
        <v>0</v>
      </c>
      <c r="K32" s="121">
        <f t="shared" si="1"/>
        <v>0</v>
      </c>
    </row>
    <row r="33" spans="1:11" ht="30" x14ac:dyDescent="0.25">
      <c r="A33" s="139">
        <v>1402</v>
      </c>
      <c r="B33" s="139">
        <v>52</v>
      </c>
      <c r="C33" s="102" t="s">
        <v>5188</v>
      </c>
      <c r="D33" s="658" t="s">
        <v>276</v>
      </c>
      <c r="E33" s="658" t="s">
        <v>7</v>
      </c>
      <c r="F33" s="658" t="s">
        <v>27</v>
      </c>
      <c r="G33" s="658" t="s">
        <v>956</v>
      </c>
      <c r="H33" s="85" t="s">
        <v>22</v>
      </c>
      <c r="I33" s="121">
        <v>15</v>
      </c>
      <c r="J33" s="121">
        <f>VLOOKUP(A33,CENIK!$A$2:$F$191,6,FALSE)</f>
        <v>0</v>
      </c>
      <c r="K33" s="121">
        <f t="shared" si="1"/>
        <v>0</v>
      </c>
    </row>
    <row r="34" spans="1:11" ht="30" x14ac:dyDescent="0.25">
      <c r="A34" s="139">
        <v>1403</v>
      </c>
      <c r="B34" s="139">
        <v>52</v>
      </c>
      <c r="C34" s="102" t="s">
        <v>5189</v>
      </c>
      <c r="D34" s="658" t="s">
        <v>276</v>
      </c>
      <c r="E34" s="658" t="s">
        <v>7</v>
      </c>
      <c r="F34" s="658" t="s">
        <v>27</v>
      </c>
      <c r="G34" s="658" t="s">
        <v>957</v>
      </c>
      <c r="H34" s="85" t="s">
        <v>22</v>
      </c>
      <c r="I34" s="121">
        <v>3</v>
      </c>
      <c r="J34" s="121">
        <f>VLOOKUP(A34,CENIK!$A$2:$F$191,6,FALSE)</f>
        <v>0</v>
      </c>
      <c r="K34" s="121">
        <f t="shared" si="1"/>
        <v>0</v>
      </c>
    </row>
    <row r="35" spans="1:11" ht="45" x14ac:dyDescent="0.25">
      <c r="A35" s="139">
        <v>12309</v>
      </c>
      <c r="B35" s="139">
        <v>52</v>
      </c>
      <c r="C35" s="102" t="s">
        <v>5190</v>
      </c>
      <c r="D35" s="658" t="s">
        <v>276</v>
      </c>
      <c r="E35" s="658" t="s">
        <v>30</v>
      </c>
      <c r="F35" s="658" t="s">
        <v>31</v>
      </c>
      <c r="G35" s="658" t="s">
        <v>34</v>
      </c>
      <c r="H35" s="85" t="s">
        <v>33</v>
      </c>
      <c r="I35" s="121">
        <v>13</v>
      </c>
      <c r="J35" s="121">
        <f>VLOOKUP(A35,CENIK!$A$2:$F$191,6,FALSE)</f>
        <v>0</v>
      </c>
      <c r="K35" s="121">
        <f t="shared" si="1"/>
        <v>0</v>
      </c>
    </row>
    <row r="36" spans="1:11" ht="30" x14ac:dyDescent="0.25">
      <c r="A36" s="139">
        <v>12328</v>
      </c>
      <c r="B36" s="139">
        <v>52</v>
      </c>
      <c r="C36" s="102" t="s">
        <v>5191</v>
      </c>
      <c r="D36" s="658" t="s">
        <v>276</v>
      </c>
      <c r="E36" s="658" t="s">
        <v>30</v>
      </c>
      <c r="F36" s="658" t="s">
        <v>31</v>
      </c>
      <c r="G36" s="658" t="s">
        <v>37</v>
      </c>
      <c r="H36" s="85" t="s">
        <v>10</v>
      </c>
      <c r="I36" s="121">
        <v>7</v>
      </c>
      <c r="J36" s="121">
        <f>VLOOKUP(A36,CENIK!$A$2:$F$191,6,FALSE)</f>
        <v>0</v>
      </c>
      <c r="K36" s="121">
        <f t="shared" si="1"/>
        <v>0</v>
      </c>
    </row>
    <row r="37" spans="1:11" ht="30" x14ac:dyDescent="0.25">
      <c r="A37" s="139">
        <v>22103</v>
      </c>
      <c r="B37" s="139">
        <v>52</v>
      </c>
      <c r="C37" s="102" t="s">
        <v>5192</v>
      </c>
      <c r="D37" s="658" t="s">
        <v>276</v>
      </c>
      <c r="E37" s="658" t="s">
        <v>30</v>
      </c>
      <c r="F37" s="658" t="s">
        <v>43</v>
      </c>
      <c r="G37" s="658" t="s">
        <v>48</v>
      </c>
      <c r="H37" s="85" t="s">
        <v>33</v>
      </c>
      <c r="I37" s="121">
        <v>353.6</v>
      </c>
      <c r="J37" s="121">
        <f>VLOOKUP(A37,CENIK!$A$2:$F$191,6,FALSE)</f>
        <v>0</v>
      </c>
      <c r="K37" s="121">
        <f t="shared" si="1"/>
        <v>0</v>
      </c>
    </row>
    <row r="38" spans="1:11" ht="30" x14ac:dyDescent="0.25">
      <c r="A38" s="139">
        <v>24405</v>
      </c>
      <c r="B38" s="139">
        <v>52</v>
      </c>
      <c r="C38" s="102" t="s">
        <v>5193</v>
      </c>
      <c r="D38" s="658" t="s">
        <v>276</v>
      </c>
      <c r="E38" s="658" t="s">
        <v>30</v>
      </c>
      <c r="F38" s="658" t="s">
        <v>43</v>
      </c>
      <c r="G38" s="658" t="s">
        <v>969</v>
      </c>
      <c r="H38" s="85" t="s">
        <v>24</v>
      </c>
      <c r="I38" s="121">
        <v>5.2</v>
      </c>
      <c r="J38" s="121">
        <f>VLOOKUP(A38,CENIK!$A$2:$F$191,6,FALSE)</f>
        <v>0</v>
      </c>
      <c r="K38" s="121">
        <f t="shared" si="1"/>
        <v>0</v>
      </c>
    </row>
    <row r="39" spans="1:11" ht="75" x14ac:dyDescent="0.25">
      <c r="A39" s="139">
        <v>31302</v>
      </c>
      <c r="B39" s="139">
        <v>52</v>
      </c>
      <c r="C39" s="102" t="s">
        <v>5194</v>
      </c>
      <c r="D39" s="658" t="s">
        <v>276</v>
      </c>
      <c r="E39" s="658" t="s">
        <v>30</v>
      </c>
      <c r="F39" s="658" t="s">
        <v>43</v>
      </c>
      <c r="G39" s="658" t="s">
        <v>971</v>
      </c>
      <c r="H39" s="85" t="s">
        <v>24</v>
      </c>
      <c r="I39" s="121">
        <v>32.25</v>
      </c>
      <c r="J39" s="121">
        <f>VLOOKUP(A39,CENIK!$A$2:$F$191,6,FALSE)</f>
        <v>0</v>
      </c>
      <c r="K39" s="121">
        <f t="shared" si="1"/>
        <v>0</v>
      </c>
    </row>
    <row r="40" spans="1:11" ht="60" x14ac:dyDescent="0.25">
      <c r="A40" s="139">
        <v>4107</v>
      </c>
      <c r="B40" s="139">
        <v>52</v>
      </c>
      <c r="C40" s="102" t="s">
        <v>5195</v>
      </c>
      <c r="D40" s="658" t="s">
        <v>276</v>
      </c>
      <c r="E40" s="658" t="s">
        <v>85</v>
      </c>
      <c r="F40" s="658" t="s">
        <v>86</v>
      </c>
      <c r="G40" s="658" t="s">
        <v>983</v>
      </c>
      <c r="H40" s="85" t="s">
        <v>24</v>
      </c>
      <c r="I40" s="121">
        <v>483.99</v>
      </c>
      <c r="J40" s="121">
        <f>VLOOKUP(A40,CENIK!$A$2:$F$191,6,FALSE)</f>
        <v>0</v>
      </c>
      <c r="K40" s="121">
        <f t="shared" si="1"/>
        <v>0</v>
      </c>
    </row>
    <row r="41" spans="1:11" ht="60" x14ac:dyDescent="0.25">
      <c r="A41" s="139">
        <v>4110</v>
      </c>
      <c r="B41" s="139">
        <v>52</v>
      </c>
      <c r="C41" s="102" t="s">
        <v>5196</v>
      </c>
      <c r="D41" s="658" t="s">
        <v>276</v>
      </c>
      <c r="E41" s="658" t="s">
        <v>85</v>
      </c>
      <c r="F41" s="658" t="s">
        <v>86</v>
      </c>
      <c r="G41" s="658" t="s">
        <v>90</v>
      </c>
      <c r="H41" s="85" t="s">
        <v>24</v>
      </c>
      <c r="I41" s="121">
        <v>128.41999999999999</v>
      </c>
      <c r="J41" s="121">
        <f>VLOOKUP(A41,CENIK!$A$2:$F$191,6,FALSE)</f>
        <v>0</v>
      </c>
      <c r="K41" s="121">
        <f t="shared" si="1"/>
        <v>0</v>
      </c>
    </row>
    <row r="42" spans="1:11" ht="45" x14ac:dyDescent="0.25">
      <c r="A42" s="139">
        <v>4201</v>
      </c>
      <c r="B42" s="139">
        <v>52</v>
      </c>
      <c r="C42" s="102" t="s">
        <v>5197</v>
      </c>
      <c r="D42" s="658" t="s">
        <v>276</v>
      </c>
      <c r="E42" s="658" t="s">
        <v>85</v>
      </c>
      <c r="F42" s="658" t="s">
        <v>98</v>
      </c>
      <c r="G42" s="658" t="s">
        <v>99</v>
      </c>
      <c r="H42" s="85" t="s">
        <v>33</v>
      </c>
      <c r="I42" s="121">
        <v>88.4</v>
      </c>
      <c r="J42" s="121">
        <f>VLOOKUP(A42,CENIK!$A$2:$F$191,6,FALSE)</f>
        <v>0</v>
      </c>
      <c r="K42" s="121">
        <f t="shared" si="1"/>
        <v>0</v>
      </c>
    </row>
    <row r="43" spans="1:11" ht="30" x14ac:dyDescent="0.25">
      <c r="A43" s="139">
        <v>4202</v>
      </c>
      <c r="B43" s="139">
        <v>52</v>
      </c>
      <c r="C43" s="102" t="s">
        <v>5198</v>
      </c>
      <c r="D43" s="658" t="s">
        <v>276</v>
      </c>
      <c r="E43" s="658" t="s">
        <v>85</v>
      </c>
      <c r="F43" s="658" t="s">
        <v>98</v>
      </c>
      <c r="G43" s="658" t="s">
        <v>100</v>
      </c>
      <c r="H43" s="85" t="s">
        <v>33</v>
      </c>
      <c r="I43" s="121">
        <v>88.4</v>
      </c>
      <c r="J43" s="121">
        <f>VLOOKUP(A43,CENIK!$A$2:$F$191,6,FALSE)</f>
        <v>0</v>
      </c>
      <c r="K43" s="121">
        <f t="shared" si="1"/>
        <v>0</v>
      </c>
    </row>
    <row r="44" spans="1:11" ht="75" x14ac:dyDescent="0.25">
      <c r="A44" s="139">
        <v>4203</v>
      </c>
      <c r="B44" s="139">
        <v>52</v>
      </c>
      <c r="C44" s="102" t="s">
        <v>5199</v>
      </c>
      <c r="D44" s="658" t="s">
        <v>276</v>
      </c>
      <c r="E44" s="658" t="s">
        <v>85</v>
      </c>
      <c r="F44" s="658" t="s">
        <v>98</v>
      </c>
      <c r="G44" s="658" t="s">
        <v>101</v>
      </c>
      <c r="H44" s="85" t="s">
        <v>24</v>
      </c>
      <c r="I44" s="121">
        <v>9.5</v>
      </c>
      <c r="J44" s="121">
        <f>VLOOKUP(A44,CENIK!$A$2:$F$191,6,FALSE)</f>
        <v>0</v>
      </c>
      <c r="K44" s="121">
        <f t="shared" si="1"/>
        <v>0</v>
      </c>
    </row>
    <row r="45" spans="1:11" ht="60" x14ac:dyDescent="0.25">
      <c r="A45" s="139">
        <v>4204</v>
      </c>
      <c r="B45" s="139">
        <v>52</v>
      </c>
      <c r="C45" s="102" t="s">
        <v>5200</v>
      </c>
      <c r="D45" s="658" t="s">
        <v>276</v>
      </c>
      <c r="E45" s="658" t="s">
        <v>85</v>
      </c>
      <c r="F45" s="658" t="s">
        <v>98</v>
      </c>
      <c r="G45" s="658" t="s">
        <v>102</v>
      </c>
      <c r="H45" s="85" t="s">
        <v>24</v>
      </c>
      <c r="I45" s="121">
        <v>69.61</v>
      </c>
      <c r="J45" s="121">
        <f>VLOOKUP(A45,CENIK!$A$2:$F$191,6,FALSE)</f>
        <v>0</v>
      </c>
      <c r="K45" s="121">
        <f t="shared" si="1"/>
        <v>0</v>
      </c>
    </row>
    <row r="46" spans="1:11" ht="60" x14ac:dyDescent="0.25">
      <c r="A46" s="139">
        <v>4207</v>
      </c>
      <c r="B46" s="139">
        <v>52</v>
      </c>
      <c r="C46" s="102" t="s">
        <v>5201</v>
      </c>
      <c r="D46" s="658" t="s">
        <v>276</v>
      </c>
      <c r="E46" s="658" t="s">
        <v>85</v>
      </c>
      <c r="F46" s="658" t="s">
        <v>98</v>
      </c>
      <c r="G46" s="658" t="s">
        <v>990</v>
      </c>
      <c r="H46" s="85" t="s">
        <v>24</v>
      </c>
      <c r="I46" s="121">
        <v>355.57</v>
      </c>
      <c r="J46" s="121">
        <f>VLOOKUP(A46,CENIK!$A$2:$F$191,6,FALSE)</f>
        <v>0</v>
      </c>
      <c r="K46" s="121">
        <f t="shared" si="1"/>
        <v>0</v>
      </c>
    </row>
    <row r="47" spans="1:11" ht="135" x14ac:dyDescent="0.25">
      <c r="A47" s="139">
        <v>6101</v>
      </c>
      <c r="B47" s="139">
        <v>52</v>
      </c>
      <c r="C47" s="102" t="s">
        <v>5202</v>
      </c>
      <c r="D47" s="658" t="s">
        <v>276</v>
      </c>
      <c r="E47" s="658" t="s">
        <v>128</v>
      </c>
      <c r="F47" s="658" t="s">
        <v>129</v>
      </c>
      <c r="G47" s="658" t="s">
        <v>6304</v>
      </c>
      <c r="H47" s="85" t="s">
        <v>10</v>
      </c>
      <c r="I47" s="121">
        <v>110.5</v>
      </c>
      <c r="J47" s="121">
        <f>VLOOKUP(A47,CENIK!$A$2:$F$191,6,FALSE)</f>
        <v>0</v>
      </c>
      <c r="K47" s="121">
        <f t="shared" si="1"/>
        <v>0</v>
      </c>
    </row>
    <row r="48" spans="1:11" ht="120" x14ac:dyDescent="0.25">
      <c r="A48" s="139">
        <v>6202</v>
      </c>
      <c r="B48" s="139">
        <v>52</v>
      </c>
      <c r="C48" s="102" t="s">
        <v>5203</v>
      </c>
      <c r="D48" s="658" t="s">
        <v>276</v>
      </c>
      <c r="E48" s="658" t="s">
        <v>128</v>
      </c>
      <c r="F48" s="657" t="s">
        <v>132</v>
      </c>
      <c r="G48" s="658" t="s">
        <v>991</v>
      </c>
      <c r="H48" s="85" t="s">
        <v>6</v>
      </c>
      <c r="I48" s="121">
        <v>2</v>
      </c>
      <c r="J48" s="121">
        <f>VLOOKUP(A48,CENIK!$A$2:$F$191,6,FALSE)</f>
        <v>0</v>
      </c>
      <c r="K48" s="121">
        <f t="shared" si="1"/>
        <v>0</v>
      </c>
    </row>
    <row r="49" spans="1:11" ht="120" x14ac:dyDescent="0.25">
      <c r="A49" s="139">
        <v>6204</v>
      </c>
      <c r="B49" s="139">
        <v>52</v>
      </c>
      <c r="C49" s="102" t="s">
        <v>5204</v>
      </c>
      <c r="D49" s="658" t="s">
        <v>276</v>
      </c>
      <c r="E49" s="658" t="s">
        <v>128</v>
      </c>
      <c r="F49" s="658" t="s">
        <v>132</v>
      </c>
      <c r="G49" s="658" t="s">
        <v>993</v>
      </c>
      <c r="H49" s="85" t="s">
        <v>6</v>
      </c>
      <c r="I49" s="121">
        <v>2</v>
      </c>
      <c r="J49" s="121">
        <f>VLOOKUP(A49,CENIK!$A$2:$F$191,6,FALSE)</f>
        <v>0</v>
      </c>
      <c r="K49" s="121">
        <f t="shared" si="1"/>
        <v>0</v>
      </c>
    </row>
    <row r="50" spans="1:11" ht="120" x14ac:dyDescent="0.25">
      <c r="A50" s="139">
        <v>6253</v>
      </c>
      <c r="B50" s="139">
        <v>52</v>
      </c>
      <c r="C50" s="102" t="s">
        <v>5205</v>
      </c>
      <c r="D50" s="658" t="s">
        <v>276</v>
      </c>
      <c r="E50" s="658" t="s">
        <v>128</v>
      </c>
      <c r="F50" s="658" t="s">
        <v>132</v>
      </c>
      <c r="G50" s="658" t="s">
        <v>1004</v>
      </c>
      <c r="H50" s="85" t="s">
        <v>6</v>
      </c>
      <c r="I50" s="121">
        <v>3</v>
      </c>
      <c r="J50" s="121">
        <f>VLOOKUP(A50,CENIK!$A$2:$F$191,6,FALSE)</f>
        <v>0</v>
      </c>
      <c r="K50" s="121">
        <f t="shared" si="1"/>
        <v>0</v>
      </c>
    </row>
    <row r="51" spans="1:11" ht="345" x14ac:dyDescent="0.25">
      <c r="A51" s="139">
        <v>6301</v>
      </c>
      <c r="B51" s="139">
        <v>52</v>
      </c>
      <c r="C51" s="102" t="s">
        <v>5206</v>
      </c>
      <c r="D51" s="658" t="s">
        <v>276</v>
      </c>
      <c r="E51" s="658" t="s">
        <v>128</v>
      </c>
      <c r="F51" s="658" t="s">
        <v>140</v>
      </c>
      <c r="G51" s="658" t="s">
        <v>1005</v>
      </c>
      <c r="H51" s="85" t="s">
        <v>6</v>
      </c>
      <c r="I51" s="121">
        <v>8</v>
      </c>
      <c r="J51" s="121">
        <f>VLOOKUP(A51,CENIK!$A$2:$F$191,6,FALSE)</f>
        <v>0</v>
      </c>
      <c r="K51" s="121">
        <f t="shared" si="1"/>
        <v>0</v>
      </c>
    </row>
    <row r="52" spans="1:11" ht="30" x14ac:dyDescent="0.25">
      <c r="A52" s="139">
        <v>6401</v>
      </c>
      <c r="B52" s="139">
        <v>52</v>
      </c>
      <c r="C52" s="102" t="s">
        <v>5207</v>
      </c>
      <c r="D52" s="658" t="s">
        <v>276</v>
      </c>
      <c r="E52" s="658" t="s">
        <v>128</v>
      </c>
      <c r="F52" s="658" t="s">
        <v>144</v>
      </c>
      <c r="G52" s="658" t="s">
        <v>145</v>
      </c>
      <c r="H52" s="85" t="s">
        <v>10</v>
      </c>
      <c r="I52" s="121">
        <v>110.5</v>
      </c>
      <c r="J52" s="121">
        <f>VLOOKUP(A52,CENIK!$A$2:$F$191,6,FALSE)</f>
        <v>0</v>
      </c>
      <c r="K52" s="121">
        <f t="shared" si="1"/>
        <v>0</v>
      </c>
    </row>
    <row r="53" spans="1:11" ht="30" x14ac:dyDescent="0.25">
      <c r="A53" s="139">
        <v>6402</v>
      </c>
      <c r="B53" s="139">
        <v>52</v>
      </c>
      <c r="C53" s="102" t="s">
        <v>5208</v>
      </c>
      <c r="D53" s="658" t="s">
        <v>276</v>
      </c>
      <c r="E53" s="658" t="s">
        <v>128</v>
      </c>
      <c r="F53" s="658" t="s">
        <v>144</v>
      </c>
      <c r="G53" s="658" t="s">
        <v>340</v>
      </c>
      <c r="H53" s="85" t="s">
        <v>10</v>
      </c>
      <c r="I53" s="121">
        <v>110.5</v>
      </c>
      <c r="J53" s="121">
        <f>VLOOKUP(A53,CENIK!$A$2:$F$191,6,FALSE)</f>
        <v>0</v>
      </c>
      <c r="K53" s="121">
        <f t="shared" si="1"/>
        <v>0</v>
      </c>
    </row>
    <row r="54" spans="1:11" ht="60" x14ac:dyDescent="0.25">
      <c r="A54" s="139">
        <v>6405</v>
      </c>
      <c r="B54" s="139">
        <v>52</v>
      </c>
      <c r="C54" s="102" t="s">
        <v>5209</v>
      </c>
      <c r="D54" s="658" t="s">
        <v>276</v>
      </c>
      <c r="E54" s="658" t="s">
        <v>128</v>
      </c>
      <c r="F54" s="658" t="s">
        <v>144</v>
      </c>
      <c r="G54" s="658" t="s">
        <v>146</v>
      </c>
      <c r="H54" s="85" t="s">
        <v>10</v>
      </c>
      <c r="I54" s="121">
        <v>110.5</v>
      </c>
      <c r="J54" s="121">
        <f>VLOOKUP(A54,CENIK!$A$2:$F$191,6,FALSE)</f>
        <v>0</v>
      </c>
      <c r="K54" s="121">
        <f t="shared" si="1"/>
        <v>0</v>
      </c>
    </row>
    <row r="55" spans="1:11" ht="30" x14ac:dyDescent="0.25">
      <c r="A55" s="139">
        <v>6501</v>
      </c>
      <c r="B55" s="139">
        <v>52</v>
      </c>
      <c r="C55" s="102" t="s">
        <v>5210</v>
      </c>
      <c r="D55" s="658" t="s">
        <v>276</v>
      </c>
      <c r="E55" s="658" t="s">
        <v>128</v>
      </c>
      <c r="F55" s="658" t="s">
        <v>147</v>
      </c>
      <c r="G55" s="658" t="s">
        <v>1007</v>
      </c>
      <c r="H55" s="85" t="s">
        <v>6</v>
      </c>
      <c r="I55" s="121">
        <v>1</v>
      </c>
      <c r="J55" s="121">
        <f>VLOOKUP(A55,CENIK!$A$2:$F$191,6,FALSE)</f>
        <v>0</v>
      </c>
      <c r="K55" s="121">
        <f t="shared" si="1"/>
        <v>0</v>
      </c>
    </row>
    <row r="56" spans="1:11" ht="30" x14ac:dyDescent="0.25">
      <c r="A56" s="139">
        <v>6502</v>
      </c>
      <c r="B56" s="139">
        <v>52</v>
      </c>
      <c r="C56" s="102" t="s">
        <v>5211</v>
      </c>
      <c r="D56" s="658" t="s">
        <v>276</v>
      </c>
      <c r="E56" s="658" t="s">
        <v>128</v>
      </c>
      <c r="F56" s="658" t="s">
        <v>147</v>
      </c>
      <c r="G56" s="658" t="s">
        <v>1008</v>
      </c>
      <c r="H56" s="85" t="s">
        <v>6</v>
      </c>
      <c r="I56" s="121">
        <v>1</v>
      </c>
      <c r="J56" s="121">
        <f>VLOOKUP(A56,CENIK!$A$2:$F$191,6,FALSE)</f>
        <v>0</v>
      </c>
      <c r="K56" s="121">
        <f t="shared" si="1"/>
        <v>0</v>
      </c>
    </row>
    <row r="57" spans="1:11" ht="45" x14ac:dyDescent="0.25">
      <c r="A57" s="139">
        <v>6503</v>
      </c>
      <c r="B57" s="139">
        <v>52</v>
      </c>
      <c r="C57" s="102" t="s">
        <v>5212</v>
      </c>
      <c r="D57" s="658" t="s">
        <v>276</v>
      </c>
      <c r="E57" s="658" t="s">
        <v>128</v>
      </c>
      <c r="F57" s="658" t="s">
        <v>147</v>
      </c>
      <c r="G57" s="658" t="s">
        <v>1009</v>
      </c>
      <c r="H57" s="85" t="s">
        <v>6</v>
      </c>
      <c r="I57" s="121">
        <v>1</v>
      </c>
      <c r="J57" s="121">
        <f>VLOOKUP(A57,CENIK!$A$2:$F$191,6,FALSE)</f>
        <v>0</v>
      </c>
      <c r="K57" s="121">
        <f t="shared" ref="K57:K88" si="2">ROUND(J57*I57,2)</f>
        <v>0</v>
      </c>
    </row>
    <row r="58" spans="1:11" ht="30" x14ac:dyDescent="0.25">
      <c r="A58" s="139">
        <v>6507</v>
      </c>
      <c r="B58" s="139">
        <v>52</v>
      </c>
      <c r="C58" s="102" t="s">
        <v>5213</v>
      </c>
      <c r="D58" s="658" t="s">
        <v>276</v>
      </c>
      <c r="E58" s="658" t="s">
        <v>128</v>
      </c>
      <c r="F58" s="658" t="s">
        <v>147</v>
      </c>
      <c r="G58" s="658" t="s">
        <v>1013</v>
      </c>
      <c r="H58" s="85" t="s">
        <v>6</v>
      </c>
      <c r="I58" s="121">
        <v>3</v>
      </c>
      <c r="J58" s="121">
        <f>VLOOKUP(A58,CENIK!$A$2:$F$191,6,FALSE)</f>
        <v>0</v>
      </c>
      <c r="K58" s="121">
        <f t="shared" si="2"/>
        <v>0</v>
      </c>
    </row>
    <row r="59" spans="1:11" ht="60" x14ac:dyDescent="0.25">
      <c r="A59" s="139">
        <v>1201</v>
      </c>
      <c r="B59" s="139">
        <v>51</v>
      </c>
      <c r="C59" s="102" t="s">
        <v>5214</v>
      </c>
      <c r="D59" s="658" t="s">
        <v>277</v>
      </c>
      <c r="E59" s="658" t="s">
        <v>7</v>
      </c>
      <c r="F59" s="658" t="s">
        <v>8</v>
      </c>
      <c r="G59" s="658" t="s">
        <v>9</v>
      </c>
      <c r="H59" s="85" t="s">
        <v>10</v>
      </c>
      <c r="I59" s="121">
        <v>100.5</v>
      </c>
      <c r="J59" s="121">
        <f>VLOOKUP(A59,CENIK!$A$2:$F$191,6,FALSE)</f>
        <v>0</v>
      </c>
      <c r="K59" s="121">
        <f t="shared" si="2"/>
        <v>0</v>
      </c>
    </row>
    <row r="60" spans="1:11" ht="45" x14ac:dyDescent="0.25">
      <c r="A60" s="139">
        <v>1202</v>
      </c>
      <c r="B60" s="139">
        <v>51</v>
      </c>
      <c r="C60" s="102" t="s">
        <v>5215</v>
      </c>
      <c r="D60" s="658" t="s">
        <v>277</v>
      </c>
      <c r="E60" s="658" t="s">
        <v>7</v>
      </c>
      <c r="F60" s="658" t="s">
        <v>8</v>
      </c>
      <c r="G60" s="658" t="s">
        <v>11</v>
      </c>
      <c r="H60" s="85" t="s">
        <v>12</v>
      </c>
      <c r="I60" s="121">
        <v>3</v>
      </c>
      <c r="J60" s="121">
        <f>VLOOKUP(A60,CENIK!$A$2:$F$191,6,FALSE)</f>
        <v>0</v>
      </c>
      <c r="K60" s="121">
        <f t="shared" si="2"/>
        <v>0</v>
      </c>
    </row>
    <row r="61" spans="1:11" ht="60" x14ac:dyDescent="0.25">
      <c r="A61" s="139">
        <v>1203</v>
      </c>
      <c r="B61" s="139">
        <v>51</v>
      </c>
      <c r="C61" s="102" t="s">
        <v>5216</v>
      </c>
      <c r="D61" s="658" t="s">
        <v>277</v>
      </c>
      <c r="E61" s="658" t="s">
        <v>7</v>
      </c>
      <c r="F61" s="658" t="s">
        <v>8</v>
      </c>
      <c r="G61" s="658" t="s">
        <v>941</v>
      </c>
      <c r="H61" s="85" t="s">
        <v>10</v>
      </c>
      <c r="I61" s="121">
        <v>1</v>
      </c>
      <c r="J61" s="121">
        <f>VLOOKUP(A61,CENIK!$A$2:$F$191,6,FALSE)</f>
        <v>0</v>
      </c>
      <c r="K61" s="121">
        <f t="shared" si="2"/>
        <v>0</v>
      </c>
    </row>
    <row r="62" spans="1:11" ht="60" x14ac:dyDescent="0.25">
      <c r="A62" s="139">
        <v>1205</v>
      </c>
      <c r="B62" s="139">
        <v>51</v>
      </c>
      <c r="C62" s="102" t="s">
        <v>5217</v>
      </c>
      <c r="D62" s="658" t="s">
        <v>277</v>
      </c>
      <c r="E62" s="658" t="s">
        <v>7</v>
      </c>
      <c r="F62" s="658" t="s">
        <v>8</v>
      </c>
      <c r="G62" s="658" t="s">
        <v>942</v>
      </c>
      <c r="H62" s="85" t="s">
        <v>14</v>
      </c>
      <c r="I62" s="121">
        <v>1</v>
      </c>
      <c r="J62" s="121">
        <f>VLOOKUP(A62,CENIK!$A$2:$F$191,6,FALSE)</f>
        <v>0</v>
      </c>
      <c r="K62" s="121">
        <f t="shared" si="2"/>
        <v>0</v>
      </c>
    </row>
    <row r="63" spans="1:11" ht="60" x14ac:dyDescent="0.25">
      <c r="A63" s="139">
        <v>1206</v>
      </c>
      <c r="B63" s="139">
        <v>51</v>
      </c>
      <c r="C63" s="102" t="s">
        <v>5218</v>
      </c>
      <c r="D63" s="658" t="s">
        <v>277</v>
      </c>
      <c r="E63" s="658" t="s">
        <v>7</v>
      </c>
      <c r="F63" s="657" t="s">
        <v>8</v>
      </c>
      <c r="G63" s="658" t="s">
        <v>943</v>
      </c>
      <c r="H63" s="85" t="s">
        <v>14</v>
      </c>
      <c r="I63" s="121">
        <v>1</v>
      </c>
      <c r="J63" s="121">
        <f>VLOOKUP(A63,CENIK!$A$2:$F$191,6,FALSE)</f>
        <v>0</v>
      </c>
      <c r="K63" s="121">
        <f t="shared" si="2"/>
        <v>0</v>
      </c>
    </row>
    <row r="64" spans="1:11" ht="45" x14ac:dyDescent="0.25">
      <c r="A64" s="139">
        <v>1301</v>
      </c>
      <c r="B64" s="139">
        <v>51</v>
      </c>
      <c r="C64" s="102" t="s">
        <v>5219</v>
      </c>
      <c r="D64" s="658" t="s">
        <v>277</v>
      </c>
      <c r="E64" s="658" t="s">
        <v>7</v>
      </c>
      <c r="F64" s="658" t="s">
        <v>16</v>
      </c>
      <c r="G64" s="658" t="s">
        <v>17</v>
      </c>
      <c r="H64" s="85" t="s">
        <v>10</v>
      </c>
      <c r="I64" s="121">
        <v>100.5</v>
      </c>
      <c r="J64" s="121">
        <f>VLOOKUP(A64,CENIK!$A$2:$F$191,6,FALSE)</f>
        <v>0</v>
      </c>
      <c r="K64" s="121">
        <f t="shared" si="2"/>
        <v>0</v>
      </c>
    </row>
    <row r="65" spans="1:11" ht="150" x14ac:dyDescent="0.25">
      <c r="A65" s="139">
        <v>1302</v>
      </c>
      <c r="B65" s="139">
        <v>51</v>
      </c>
      <c r="C65" s="102" t="s">
        <v>5220</v>
      </c>
      <c r="D65" s="658" t="s">
        <v>277</v>
      </c>
      <c r="E65" s="658" t="s">
        <v>7</v>
      </c>
      <c r="F65" s="658" t="s">
        <v>16</v>
      </c>
      <c r="G65" s="658" t="s">
        <v>952</v>
      </c>
      <c r="H65" s="85" t="s">
        <v>10</v>
      </c>
      <c r="I65" s="121">
        <v>100.5</v>
      </c>
      <c r="J65" s="121">
        <f>VLOOKUP(A65,CENIK!$A$2:$F$191,6,FALSE)</f>
        <v>0</v>
      </c>
      <c r="K65" s="121">
        <f t="shared" si="2"/>
        <v>0</v>
      </c>
    </row>
    <row r="66" spans="1:11" ht="30" x14ac:dyDescent="0.25">
      <c r="A66" s="139">
        <v>1401</v>
      </c>
      <c r="B66" s="139">
        <v>51</v>
      </c>
      <c r="C66" s="102" t="s">
        <v>5221</v>
      </c>
      <c r="D66" s="658" t="s">
        <v>277</v>
      </c>
      <c r="E66" s="658" t="s">
        <v>7</v>
      </c>
      <c r="F66" s="658" t="s">
        <v>27</v>
      </c>
      <c r="G66" s="658" t="s">
        <v>955</v>
      </c>
      <c r="H66" s="85" t="s">
        <v>22</v>
      </c>
      <c r="I66" s="121">
        <v>5</v>
      </c>
      <c r="J66" s="121">
        <f>VLOOKUP(A66,CENIK!$A$2:$F$191,6,FALSE)</f>
        <v>0</v>
      </c>
      <c r="K66" s="121">
        <f t="shared" si="2"/>
        <v>0</v>
      </c>
    </row>
    <row r="67" spans="1:11" ht="30" x14ac:dyDescent="0.25">
      <c r="A67" s="139">
        <v>1402</v>
      </c>
      <c r="B67" s="139">
        <v>51</v>
      </c>
      <c r="C67" s="102" t="s">
        <v>5222</v>
      </c>
      <c r="D67" s="658" t="s">
        <v>277</v>
      </c>
      <c r="E67" s="658" t="s">
        <v>7</v>
      </c>
      <c r="F67" s="658" t="s">
        <v>27</v>
      </c>
      <c r="G67" s="658" t="s">
        <v>956</v>
      </c>
      <c r="H67" s="85" t="s">
        <v>22</v>
      </c>
      <c r="I67" s="121">
        <v>15</v>
      </c>
      <c r="J67" s="121">
        <f>VLOOKUP(A67,CENIK!$A$2:$F$191,6,FALSE)</f>
        <v>0</v>
      </c>
      <c r="K67" s="121">
        <f t="shared" si="2"/>
        <v>0</v>
      </c>
    </row>
    <row r="68" spans="1:11" ht="30" x14ac:dyDescent="0.25">
      <c r="A68" s="139">
        <v>1403</v>
      </c>
      <c r="B68" s="139">
        <v>51</v>
      </c>
      <c r="C68" s="102" t="s">
        <v>5223</v>
      </c>
      <c r="D68" s="658" t="s">
        <v>277</v>
      </c>
      <c r="E68" s="658" t="s">
        <v>7</v>
      </c>
      <c r="F68" s="658" t="s">
        <v>27</v>
      </c>
      <c r="G68" s="658" t="s">
        <v>957</v>
      </c>
      <c r="H68" s="85" t="s">
        <v>22</v>
      </c>
      <c r="I68" s="121">
        <v>3</v>
      </c>
      <c r="J68" s="121">
        <f>VLOOKUP(A68,CENIK!$A$2:$F$191,6,FALSE)</f>
        <v>0</v>
      </c>
      <c r="K68" s="121">
        <f t="shared" si="2"/>
        <v>0</v>
      </c>
    </row>
    <row r="69" spans="1:11" ht="45" x14ac:dyDescent="0.25">
      <c r="A69" s="139">
        <v>12309</v>
      </c>
      <c r="B69" s="139">
        <v>51</v>
      </c>
      <c r="C69" s="102" t="s">
        <v>5224</v>
      </c>
      <c r="D69" s="658" t="s">
        <v>277</v>
      </c>
      <c r="E69" s="658" t="s">
        <v>30</v>
      </c>
      <c r="F69" s="658" t="s">
        <v>31</v>
      </c>
      <c r="G69" s="658" t="s">
        <v>34</v>
      </c>
      <c r="H69" s="85" t="s">
        <v>33</v>
      </c>
      <c r="I69" s="121">
        <v>372</v>
      </c>
      <c r="J69" s="121">
        <f>VLOOKUP(A69,CENIK!$A$2:$F$191,6,FALSE)</f>
        <v>0</v>
      </c>
      <c r="K69" s="121">
        <f t="shared" si="2"/>
        <v>0</v>
      </c>
    </row>
    <row r="70" spans="1:11" ht="30" x14ac:dyDescent="0.25">
      <c r="A70" s="139">
        <v>12328</v>
      </c>
      <c r="B70" s="139">
        <v>51</v>
      </c>
      <c r="C70" s="102" t="s">
        <v>5225</v>
      </c>
      <c r="D70" s="658" t="s">
        <v>277</v>
      </c>
      <c r="E70" s="658" t="s">
        <v>30</v>
      </c>
      <c r="F70" s="658" t="s">
        <v>31</v>
      </c>
      <c r="G70" s="658" t="s">
        <v>37</v>
      </c>
      <c r="H70" s="85" t="s">
        <v>10</v>
      </c>
      <c r="I70" s="121">
        <v>204</v>
      </c>
      <c r="J70" s="121">
        <f>VLOOKUP(A70,CENIK!$A$2:$F$191,6,FALSE)</f>
        <v>0</v>
      </c>
      <c r="K70" s="121">
        <f t="shared" si="2"/>
        <v>0</v>
      </c>
    </row>
    <row r="71" spans="1:11" ht="30" x14ac:dyDescent="0.25">
      <c r="A71" s="139">
        <v>2208</v>
      </c>
      <c r="B71" s="139">
        <v>51</v>
      </c>
      <c r="C71" s="102" t="s">
        <v>5226</v>
      </c>
      <c r="D71" s="658" t="s">
        <v>277</v>
      </c>
      <c r="E71" s="658" t="s">
        <v>30</v>
      </c>
      <c r="F71" s="658" t="s">
        <v>43</v>
      </c>
      <c r="G71" s="658" t="s">
        <v>44</v>
      </c>
      <c r="H71" s="85" t="s">
        <v>33</v>
      </c>
      <c r="I71" s="121">
        <v>372</v>
      </c>
      <c r="J71" s="121">
        <f>VLOOKUP(A71,CENIK!$A$2:$F$191,6,FALSE)</f>
        <v>0</v>
      </c>
      <c r="K71" s="121">
        <f t="shared" si="2"/>
        <v>0</v>
      </c>
    </row>
    <row r="72" spans="1:11" ht="30" x14ac:dyDescent="0.25">
      <c r="A72" s="139">
        <v>22103</v>
      </c>
      <c r="B72" s="139">
        <v>51</v>
      </c>
      <c r="C72" s="102" t="s">
        <v>5227</v>
      </c>
      <c r="D72" s="658" t="s">
        <v>277</v>
      </c>
      <c r="E72" s="658" t="s">
        <v>30</v>
      </c>
      <c r="F72" s="658" t="s">
        <v>43</v>
      </c>
      <c r="G72" s="658" t="s">
        <v>48</v>
      </c>
      <c r="H72" s="85" t="s">
        <v>33</v>
      </c>
      <c r="I72" s="121">
        <v>372</v>
      </c>
      <c r="J72" s="121">
        <f>VLOOKUP(A72,CENIK!$A$2:$F$191,6,FALSE)</f>
        <v>0</v>
      </c>
      <c r="K72" s="121">
        <f t="shared" si="2"/>
        <v>0</v>
      </c>
    </row>
    <row r="73" spans="1:11" ht="30" x14ac:dyDescent="0.25">
      <c r="A73" s="139">
        <v>24405</v>
      </c>
      <c r="B73" s="139">
        <v>51</v>
      </c>
      <c r="C73" s="102" t="s">
        <v>5228</v>
      </c>
      <c r="D73" s="658" t="s">
        <v>277</v>
      </c>
      <c r="E73" s="658" t="s">
        <v>30</v>
      </c>
      <c r="F73" s="658" t="s">
        <v>43</v>
      </c>
      <c r="G73" s="658" t="s">
        <v>969</v>
      </c>
      <c r="H73" s="85" t="s">
        <v>24</v>
      </c>
      <c r="I73" s="121">
        <v>135.66999999999999</v>
      </c>
      <c r="J73" s="121">
        <f>VLOOKUP(A73,CENIK!$A$2:$F$191,6,FALSE)</f>
        <v>0</v>
      </c>
      <c r="K73" s="121">
        <f t="shared" si="2"/>
        <v>0</v>
      </c>
    </row>
    <row r="74" spans="1:11" ht="30" x14ac:dyDescent="0.25">
      <c r="A74" s="139">
        <v>31602</v>
      </c>
      <c r="B74" s="139">
        <v>51</v>
      </c>
      <c r="C74" s="102" t="s">
        <v>5229</v>
      </c>
      <c r="D74" s="658" t="s">
        <v>277</v>
      </c>
      <c r="E74" s="658" t="s">
        <v>30</v>
      </c>
      <c r="F74" s="658" t="s">
        <v>43</v>
      </c>
      <c r="G74" s="658" t="s">
        <v>973</v>
      </c>
      <c r="H74" s="85" t="s">
        <v>33</v>
      </c>
      <c r="I74" s="121">
        <v>372</v>
      </c>
      <c r="J74" s="121">
        <f>VLOOKUP(A74,CENIK!$A$2:$F$191,6,FALSE)</f>
        <v>0</v>
      </c>
      <c r="K74" s="121">
        <f t="shared" si="2"/>
        <v>0</v>
      </c>
    </row>
    <row r="75" spans="1:11" ht="45" x14ac:dyDescent="0.25">
      <c r="A75" s="139">
        <v>32208</v>
      </c>
      <c r="B75" s="139">
        <v>51</v>
      </c>
      <c r="C75" s="102" t="s">
        <v>5230</v>
      </c>
      <c r="D75" s="658" t="s">
        <v>277</v>
      </c>
      <c r="E75" s="658" t="s">
        <v>30</v>
      </c>
      <c r="F75" s="658" t="s">
        <v>43</v>
      </c>
      <c r="G75" s="658" t="s">
        <v>974</v>
      </c>
      <c r="H75" s="85" t="s">
        <v>33</v>
      </c>
      <c r="I75" s="121">
        <v>372</v>
      </c>
      <c r="J75" s="121">
        <f>VLOOKUP(A75,CENIK!$A$2:$F$191,6,FALSE)</f>
        <v>0</v>
      </c>
      <c r="K75" s="121">
        <f t="shared" si="2"/>
        <v>0</v>
      </c>
    </row>
    <row r="76" spans="1:11" ht="30" x14ac:dyDescent="0.25">
      <c r="A76" s="139">
        <v>34901</v>
      </c>
      <c r="B76" s="139">
        <v>51</v>
      </c>
      <c r="C76" s="102" t="s">
        <v>5231</v>
      </c>
      <c r="D76" s="658" t="s">
        <v>277</v>
      </c>
      <c r="E76" s="658" t="s">
        <v>30</v>
      </c>
      <c r="F76" s="658" t="s">
        <v>43</v>
      </c>
      <c r="G76" s="658" t="s">
        <v>55</v>
      </c>
      <c r="H76" s="85" t="s">
        <v>33</v>
      </c>
      <c r="I76" s="121">
        <v>372</v>
      </c>
      <c r="J76" s="121">
        <f>VLOOKUP(A76,CENIK!$A$2:$F$191,6,FALSE)</f>
        <v>0</v>
      </c>
      <c r="K76" s="121">
        <f t="shared" si="2"/>
        <v>0</v>
      </c>
    </row>
    <row r="77" spans="1:11" ht="60" x14ac:dyDescent="0.25">
      <c r="A77" s="139">
        <v>4107</v>
      </c>
      <c r="B77" s="139">
        <v>51</v>
      </c>
      <c r="C77" s="102" t="s">
        <v>5232</v>
      </c>
      <c r="D77" s="658" t="s">
        <v>277</v>
      </c>
      <c r="E77" s="658" t="s">
        <v>85</v>
      </c>
      <c r="F77" s="658" t="s">
        <v>86</v>
      </c>
      <c r="G77" s="658" t="s">
        <v>983</v>
      </c>
      <c r="H77" s="85" t="s">
        <v>24</v>
      </c>
      <c r="I77" s="121">
        <v>535.66</v>
      </c>
      <c r="J77" s="121">
        <f>VLOOKUP(A77,CENIK!$A$2:$F$191,6,FALSE)</f>
        <v>0</v>
      </c>
      <c r="K77" s="121">
        <f t="shared" si="2"/>
        <v>0</v>
      </c>
    </row>
    <row r="78" spans="1:11" ht="60" x14ac:dyDescent="0.25">
      <c r="A78" s="139">
        <v>4110</v>
      </c>
      <c r="B78" s="139">
        <v>51</v>
      </c>
      <c r="C78" s="102" t="s">
        <v>5233</v>
      </c>
      <c r="D78" s="658" t="s">
        <v>277</v>
      </c>
      <c r="E78" s="658" t="s">
        <v>85</v>
      </c>
      <c r="F78" s="658" t="s">
        <v>86</v>
      </c>
      <c r="G78" s="658" t="s">
        <v>90</v>
      </c>
      <c r="H78" s="85" t="s">
        <v>24</v>
      </c>
      <c r="I78" s="121">
        <v>272.38</v>
      </c>
      <c r="J78" s="121">
        <f>VLOOKUP(A78,CENIK!$A$2:$F$191,6,FALSE)</f>
        <v>0</v>
      </c>
      <c r="K78" s="121">
        <f t="shared" si="2"/>
        <v>0</v>
      </c>
    </row>
    <row r="79" spans="1:11" ht="45" x14ac:dyDescent="0.25">
      <c r="A79" s="139">
        <v>4201</v>
      </c>
      <c r="B79" s="139">
        <v>51</v>
      </c>
      <c r="C79" s="102" t="s">
        <v>5234</v>
      </c>
      <c r="D79" s="658" t="s">
        <v>277</v>
      </c>
      <c r="E79" s="658" t="s">
        <v>85</v>
      </c>
      <c r="F79" s="658" t="s">
        <v>98</v>
      </c>
      <c r="G79" s="658" t="s">
        <v>99</v>
      </c>
      <c r="H79" s="85" t="s">
        <v>33</v>
      </c>
      <c r="I79" s="121">
        <v>80.400000000000006</v>
      </c>
      <c r="J79" s="121">
        <f>VLOOKUP(A79,CENIK!$A$2:$F$191,6,FALSE)</f>
        <v>0</v>
      </c>
      <c r="K79" s="121">
        <f t="shared" si="2"/>
        <v>0</v>
      </c>
    </row>
    <row r="80" spans="1:11" ht="30" x14ac:dyDescent="0.25">
      <c r="A80" s="139">
        <v>4202</v>
      </c>
      <c r="B80" s="139">
        <v>51</v>
      </c>
      <c r="C80" s="102" t="s">
        <v>5235</v>
      </c>
      <c r="D80" s="658" t="s">
        <v>277</v>
      </c>
      <c r="E80" s="658" t="s">
        <v>85</v>
      </c>
      <c r="F80" s="658" t="s">
        <v>98</v>
      </c>
      <c r="G80" s="658" t="s">
        <v>100</v>
      </c>
      <c r="H80" s="85" t="s">
        <v>33</v>
      </c>
      <c r="I80" s="121">
        <v>80.400000000000006</v>
      </c>
      <c r="J80" s="121">
        <f>VLOOKUP(A80,CENIK!$A$2:$F$191,6,FALSE)</f>
        <v>0</v>
      </c>
      <c r="K80" s="121">
        <f t="shared" si="2"/>
        <v>0</v>
      </c>
    </row>
    <row r="81" spans="1:11" ht="75" x14ac:dyDescent="0.25">
      <c r="A81" s="139">
        <v>4203</v>
      </c>
      <c r="B81" s="139">
        <v>51</v>
      </c>
      <c r="C81" s="102" t="s">
        <v>5236</v>
      </c>
      <c r="D81" s="658" t="s">
        <v>277</v>
      </c>
      <c r="E81" s="658" t="s">
        <v>85</v>
      </c>
      <c r="F81" s="658" t="s">
        <v>98</v>
      </c>
      <c r="G81" s="658" t="s">
        <v>101</v>
      </c>
      <c r="H81" s="85" t="s">
        <v>24</v>
      </c>
      <c r="I81" s="121">
        <v>8.64</v>
      </c>
      <c r="J81" s="121">
        <f>VLOOKUP(A81,CENIK!$A$2:$F$191,6,FALSE)</f>
        <v>0</v>
      </c>
      <c r="K81" s="121">
        <f t="shared" si="2"/>
        <v>0</v>
      </c>
    </row>
    <row r="82" spans="1:11" ht="60" x14ac:dyDescent="0.25">
      <c r="A82" s="139">
        <v>4204</v>
      </c>
      <c r="B82" s="139">
        <v>51</v>
      </c>
      <c r="C82" s="102" t="s">
        <v>5237</v>
      </c>
      <c r="D82" s="658" t="s">
        <v>277</v>
      </c>
      <c r="E82" s="658" t="s">
        <v>85</v>
      </c>
      <c r="F82" s="658" t="s">
        <v>98</v>
      </c>
      <c r="G82" s="658" t="s">
        <v>102</v>
      </c>
      <c r="H82" s="85" t="s">
        <v>24</v>
      </c>
      <c r="I82" s="121">
        <v>63.31</v>
      </c>
      <c r="J82" s="121">
        <f>VLOOKUP(A82,CENIK!$A$2:$F$191,6,FALSE)</f>
        <v>0</v>
      </c>
      <c r="K82" s="121">
        <f t="shared" si="2"/>
        <v>0</v>
      </c>
    </row>
    <row r="83" spans="1:11" ht="60" x14ac:dyDescent="0.25">
      <c r="A83" s="139">
        <v>4207</v>
      </c>
      <c r="B83" s="139">
        <v>51</v>
      </c>
      <c r="C83" s="102" t="s">
        <v>5238</v>
      </c>
      <c r="D83" s="658" t="s">
        <v>277</v>
      </c>
      <c r="E83" s="658" t="s">
        <v>85</v>
      </c>
      <c r="F83" s="658" t="s">
        <v>98</v>
      </c>
      <c r="G83" s="658" t="s">
        <v>990</v>
      </c>
      <c r="H83" s="85" t="s">
        <v>24</v>
      </c>
      <c r="I83" s="121">
        <v>272.38</v>
      </c>
      <c r="J83" s="121">
        <f>VLOOKUP(A83,CENIK!$A$2:$F$191,6,FALSE)</f>
        <v>0</v>
      </c>
      <c r="K83" s="121">
        <f t="shared" si="2"/>
        <v>0</v>
      </c>
    </row>
    <row r="84" spans="1:11" ht="135" x14ac:dyDescent="0.25">
      <c r="A84" s="139">
        <v>6101</v>
      </c>
      <c r="B84" s="139">
        <v>51</v>
      </c>
      <c r="C84" s="102" t="s">
        <v>5239</v>
      </c>
      <c r="D84" s="658" t="s">
        <v>277</v>
      </c>
      <c r="E84" s="658" t="s">
        <v>128</v>
      </c>
      <c r="F84" s="658" t="s">
        <v>129</v>
      </c>
      <c r="G84" s="658" t="s">
        <v>6304</v>
      </c>
      <c r="H84" s="85" t="s">
        <v>10</v>
      </c>
      <c r="I84" s="121">
        <v>100.5</v>
      </c>
      <c r="J84" s="121">
        <f>VLOOKUP(A84,CENIK!$A$2:$F$191,6,FALSE)</f>
        <v>0</v>
      </c>
      <c r="K84" s="121">
        <f t="shared" si="2"/>
        <v>0</v>
      </c>
    </row>
    <row r="85" spans="1:11" ht="120" x14ac:dyDescent="0.25">
      <c r="A85" s="139">
        <v>6204</v>
      </c>
      <c r="B85" s="139">
        <v>51</v>
      </c>
      <c r="C85" s="102" t="s">
        <v>5240</v>
      </c>
      <c r="D85" s="658" t="s">
        <v>277</v>
      </c>
      <c r="E85" s="658" t="s">
        <v>128</v>
      </c>
      <c r="F85" s="658" t="s">
        <v>132</v>
      </c>
      <c r="G85" s="658" t="s">
        <v>993</v>
      </c>
      <c r="H85" s="85" t="s">
        <v>6</v>
      </c>
      <c r="I85" s="121">
        <v>3</v>
      </c>
      <c r="J85" s="121">
        <f>VLOOKUP(A85,CENIK!$A$2:$F$191,6,FALSE)</f>
        <v>0</v>
      </c>
      <c r="K85" s="121">
        <f t="shared" si="2"/>
        <v>0</v>
      </c>
    </row>
    <row r="86" spans="1:11" ht="120" x14ac:dyDescent="0.25">
      <c r="A86" s="139">
        <v>6253</v>
      </c>
      <c r="B86" s="139">
        <v>51</v>
      </c>
      <c r="C86" s="102" t="s">
        <v>5241</v>
      </c>
      <c r="D86" s="658" t="s">
        <v>277</v>
      </c>
      <c r="E86" s="658" t="s">
        <v>128</v>
      </c>
      <c r="F86" s="658" t="s">
        <v>132</v>
      </c>
      <c r="G86" s="658" t="s">
        <v>1004</v>
      </c>
      <c r="H86" s="85" t="s">
        <v>6</v>
      </c>
      <c r="I86" s="121">
        <v>3</v>
      </c>
      <c r="J86" s="121">
        <f>VLOOKUP(A86,CENIK!$A$2:$F$191,6,FALSE)</f>
        <v>0</v>
      </c>
      <c r="K86" s="121">
        <f t="shared" si="2"/>
        <v>0</v>
      </c>
    </row>
    <row r="87" spans="1:11" ht="345" x14ac:dyDescent="0.25">
      <c r="A87" s="139">
        <v>6301</v>
      </c>
      <c r="B87" s="139">
        <v>51</v>
      </c>
      <c r="C87" s="102" t="s">
        <v>5242</v>
      </c>
      <c r="D87" s="658" t="s">
        <v>277</v>
      </c>
      <c r="E87" s="658" t="s">
        <v>128</v>
      </c>
      <c r="F87" s="658" t="s">
        <v>140</v>
      </c>
      <c r="G87" s="658" t="s">
        <v>1005</v>
      </c>
      <c r="H87" s="85" t="s">
        <v>6</v>
      </c>
      <c r="I87" s="121">
        <v>3</v>
      </c>
      <c r="J87" s="121">
        <f>VLOOKUP(A87,CENIK!$A$2:$F$191,6,FALSE)</f>
        <v>0</v>
      </c>
      <c r="K87" s="121">
        <f t="shared" si="2"/>
        <v>0</v>
      </c>
    </row>
    <row r="88" spans="1:11" ht="30" x14ac:dyDescent="0.25">
      <c r="A88" s="139">
        <v>6401</v>
      </c>
      <c r="B88" s="139">
        <v>51</v>
      </c>
      <c r="C88" s="102" t="s">
        <v>5243</v>
      </c>
      <c r="D88" s="658" t="s">
        <v>277</v>
      </c>
      <c r="E88" s="658" t="s">
        <v>128</v>
      </c>
      <c r="F88" s="658" t="s">
        <v>144</v>
      </c>
      <c r="G88" s="658" t="s">
        <v>145</v>
      </c>
      <c r="H88" s="85" t="s">
        <v>10</v>
      </c>
      <c r="I88" s="121">
        <v>100.5</v>
      </c>
      <c r="J88" s="121">
        <f>VLOOKUP(A88,CENIK!$A$2:$F$191,6,FALSE)</f>
        <v>0</v>
      </c>
      <c r="K88" s="121">
        <f t="shared" si="2"/>
        <v>0</v>
      </c>
    </row>
    <row r="89" spans="1:11" ht="30" x14ac:dyDescent="0.25">
      <c r="A89" s="139">
        <v>6402</v>
      </c>
      <c r="B89" s="139">
        <v>51</v>
      </c>
      <c r="C89" s="102" t="s">
        <v>5244</v>
      </c>
      <c r="D89" s="658" t="s">
        <v>277</v>
      </c>
      <c r="E89" s="658" t="s">
        <v>128</v>
      </c>
      <c r="F89" s="658" t="s">
        <v>144</v>
      </c>
      <c r="G89" s="658" t="s">
        <v>340</v>
      </c>
      <c r="H89" s="85" t="s">
        <v>10</v>
      </c>
      <c r="I89" s="121">
        <v>100.5</v>
      </c>
      <c r="J89" s="121">
        <f>VLOOKUP(A89,CENIK!$A$2:$F$191,6,FALSE)</f>
        <v>0</v>
      </c>
      <c r="K89" s="121">
        <f t="shared" ref="K89:K93" si="3">ROUND(J89*I89,2)</f>
        <v>0</v>
      </c>
    </row>
    <row r="90" spans="1:11" ht="60" x14ac:dyDescent="0.25">
      <c r="A90" s="139">
        <v>6405</v>
      </c>
      <c r="B90" s="139">
        <v>51</v>
      </c>
      <c r="C90" s="102" t="s">
        <v>5245</v>
      </c>
      <c r="D90" s="658" t="s">
        <v>277</v>
      </c>
      <c r="E90" s="658" t="s">
        <v>128</v>
      </c>
      <c r="F90" s="658" t="s">
        <v>144</v>
      </c>
      <c r="G90" s="658" t="s">
        <v>146</v>
      </c>
      <c r="H90" s="85" t="s">
        <v>10</v>
      </c>
      <c r="I90" s="121">
        <v>100.5</v>
      </c>
      <c r="J90" s="121">
        <f>VLOOKUP(A90,CENIK!$A$2:$F$191,6,FALSE)</f>
        <v>0</v>
      </c>
      <c r="K90" s="121">
        <f t="shared" si="3"/>
        <v>0</v>
      </c>
    </row>
    <row r="91" spans="1:11" ht="30" x14ac:dyDescent="0.25">
      <c r="A91" s="139">
        <v>6501</v>
      </c>
      <c r="B91" s="139">
        <v>51</v>
      </c>
      <c r="C91" s="102" t="s">
        <v>5246</v>
      </c>
      <c r="D91" s="658" t="s">
        <v>277</v>
      </c>
      <c r="E91" s="658" t="s">
        <v>128</v>
      </c>
      <c r="F91" s="658" t="s">
        <v>147</v>
      </c>
      <c r="G91" s="658" t="s">
        <v>1007</v>
      </c>
      <c r="H91" s="85" t="s">
        <v>6</v>
      </c>
      <c r="I91" s="121">
        <v>3</v>
      </c>
      <c r="J91" s="121">
        <f>VLOOKUP(A91,CENIK!$A$2:$F$191,6,FALSE)</f>
        <v>0</v>
      </c>
      <c r="K91" s="121">
        <f t="shared" si="3"/>
        <v>0</v>
      </c>
    </row>
    <row r="92" spans="1:11" ht="45" x14ac:dyDescent="0.25">
      <c r="A92" s="139">
        <v>6503</v>
      </c>
      <c r="B92" s="139">
        <v>51</v>
      </c>
      <c r="C92" s="102" t="s">
        <v>5247</v>
      </c>
      <c r="D92" s="658" t="s">
        <v>277</v>
      </c>
      <c r="E92" s="658" t="s">
        <v>128</v>
      </c>
      <c r="F92" s="658" t="s">
        <v>147</v>
      </c>
      <c r="G92" s="658" t="s">
        <v>1009</v>
      </c>
      <c r="H92" s="85" t="s">
        <v>6</v>
      </c>
      <c r="I92" s="121">
        <v>1</v>
      </c>
      <c r="J92" s="121">
        <f>VLOOKUP(A92,CENIK!$A$2:$F$191,6,FALSE)</f>
        <v>0</v>
      </c>
      <c r="K92" s="121">
        <f t="shared" si="3"/>
        <v>0</v>
      </c>
    </row>
    <row r="93" spans="1:11" ht="30" x14ac:dyDescent="0.25">
      <c r="A93" s="139">
        <v>6510</v>
      </c>
      <c r="B93" s="139">
        <v>51</v>
      </c>
      <c r="C93" s="102" t="s">
        <v>5248</v>
      </c>
      <c r="D93" s="658" t="s">
        <v>277</v>
      </c>
      <c r="E93" s="658" t="s">
        <v>128</v>
      </c>
      <c r="F93" s="658" t="s">
        <v>147</v>
      </c>
      <c r="G93" s="658" t="s">
        <v>149</v>
      </c>
      <c r="H93" s="85" t="s">
        <v>6</v>
      </c>
      <c r="I93" s="121">
        <v>5</v>
      </c>
      <c r="J93" s="121">
        <f>VLOOKUP(A93,CENIK!$A$2:$F$191,6,FALSE)</f>
        <v>90</v>
      </c>
      <c r="K93" s="121">
        <f t="shared" si="3"/>
        <v>450</v>
      </c>
    </row>
  </sheetData>
  <sheetProtection algorithmName="SHA-512" hashValue="xMu/QZNkxBZgdsfUch+fBjA99L5E+8bsrwPAiD4COE+/wSC3yivF7d1ZhQrxsw+Qy1WJAjGeDMBY5Ime6gNGqA==" saltValue="mNQtWCY+dpsJLQzaNWHiOw=="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114"/>
  <sheetViews>
    <sheetView topLeftCell="C1" zoomScale="85" zoomScaleNormal="85" workbookViewId="0">
      <selection activeCell="J14" sqref="J14"/>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35</v>
      </c>
      <c r="G2" s="13" t="s">
        <v>319</v>
      </c>
      <c r="H2" s="14"/>
      <c r="I2" s="41"/>
      <c r="J2" s="41"/>
      <c r="K2" s="52"/>
    </row>
    <row r="4" spans="1:17" ht="26.25" x14ac:dyDescent="0.25">
      <c r="G4" s="16" t="s">
        <v>174</v>
      </c>
      <c r="J4" s="42"/>
      <c r="K4" s="42"/>
    </row>
    <row r="5" spans="1:17" x14ac:dyDescent="0.25">
      <c r="E5" s="17"/>
      <c r="F5" s="17"/>
    </row>
    <row r="6" spans="1:17" ht="18.75" x14ac:dyDescent="0.3">
      <c r="E6" s="18"/>
      <c r="F6" s="1116" t="s">
        <v>324</v>
      </c>
      <c r="G6" s="19" t="s">
        <v>175</v>
      </c>
      <c r="H6" s="20"/>
      <c r="I6" s="45"/>
      <c r="J6" s="45"/>
      <c r="K6" s="44" t="s">
        <v>151</v>
      </c>
    </row>
    <row r="7" spans="1:17" ht="18.75" x14ac:dyDescent="0.3">
      <c r="B7" s="129" t="s">
        <v>176</v>
      </c>
      <c r="C7" s="64"/>
      <c r="E7" s="18"/>
      <c r="F7" s="1117"/>
      <c r="G7" s="21" t="s">
        <v>177</v>
      </c>
      <c r="H7" s="22"/>
      <c r="I7" s="46"/>
      <c r="J7" s="46"/>
      <c r="K7" s="23">
        <f>SUM(K14:K20)</f>
        <v>0</v>
      </c>
    </row>
    <row r="8" spans="1:17" ht="18.75" x14ac:dyDescent="0.3">
      <c r="B8" s="130">
        <v>62</v>
      </c>
      <c r="C8" s="56"/>
      <c r="E8" s="18"/>
      <c r="F8" s="101">
        <v>62</v>
      </c>
      <c r="G8" s="24" t="s">
        <v>278</v>
      </c>
      <c r="H8" s="25"/>
      <c r="I8" s="47"/>
      <c r="J8" s="47"/>
      <c r="K8" s="26">
        <f>SUMIF($B$25:$B$91,B8,$K$25:$K$91)</f>
        <v>0</v>
      </c>
      <c r="M8" s="39"/>
      <c r="N8" s="39"/>
      <c r="O8" s="40"/>
      <c r="P8" s="40"/>
      <c r="Q8" s="40"/>
    </row>
    <row r="9" spans="1:17" ht="18.75" x14ac:dyDescent="0.3">
      <c r="B9" s="130">
        <v>63</v>
      </c>
      <c r="C9" s="56"/>
      <c r="E9" s="18"/>
      <c r="F9" s="101">
        <v>63</v>
      </c>
      <c r="G9" s="24" t="s">
        <v>279</v>
      </c>
      <c r="H9" s="25"/>
      <c r="I9" s="47"/>
      <c r="J9" s="47"/>
      <c r="K9" s="26">
        <f>SUMIF($B$25:$B$91,B9,$K$25:$K$91)</f>
        <v>0</v>
      </c>
      <c r="M9" s="39"/>
      <c r="N9" s="39"/>
      <c r="O9" s="40"/>
      <c r="P9" s="40"/>
      <c r="Q9" s="40"/>
    </row>
    <row r="10" spans="1:17" ht="18.75" x14ac:dyDescent="0.3">
      <c r="B10" s="131" t="s">
        <v>330</v>
      </c>
      <c r="C10" s="29"/>
      <c r="F10" s="101" t="s">
        <v>5650</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6" t="s">
        <v>326</v>
      </c>
      <c r="D13" s="1107" t="s">
        <v>189</v>
      </c>
      <c r="E13" s="1108"/>
      <c r="F13" s="1" t="s">
        <v>190</v>
      </c>
      <c r="G13" s="1" t="s">
        <v>3</v>
      </c>
      <c r="H13" s="2" t="s">
        <v>4</v>
      </c>
      <c r="I13" s="48" t="s">
        <v>191</v>
      </c>
      <c r="J13" s="49" t="s">
        <v>192</v>
      </c>
      <c r="K13" s="120" t="s">
        <v>4568</v>
      </c>
    </row>
    <row r="14" spans="1:17" ht="120" x14ac:dyDescent="0.25">
      <c r="A14" s="128">
        <v>1101</v>
      </c>
      <c r="B14" s="134"/>
      <c r="C14" s="102" t="s">
        <v>5643</v>
      </c>
      <c r="D14" s="1109" t="s">
        <v>5</v>
      </c>
      <c r="E14" s="1110"/>
      <c r="F14" s="1115" t="s">
        <v>193</v>
      </c>
      <c r="G14" s="126" t="s">
        <v>194</v>
      </c>
      <c r="H14" s="123" t="s">
        <v>14</v>
      </c>
      <c r="I14" s="124">
        <v>1</v>
      </c>
      <c r="J14" s="957"/>
      <c r="K14" s="121">
        <f t="shared" ref="K14:K20" si="0">ROUND(J14*I14,2)</f>
        <v>0</v>
      </c>
    </row>
    <row r="15" spans="1:17" ht="30" x14ac:dyDescent="0.25">
      <c r="A15" s="128">
        <v>1102</v>
      </c>
      <c r="B15" s="134"/>
      <c r="C15" s="102" t="s">
        <v>5644</v>
      </c>
      <c r="D15" s="1111"/>
      <c r="E15" s="1112"/>
      <c r="F15" s="1115"/>
      <c r="G15" s="126" t="s">
        <v>195</v>
      </c>
      <c r="H15" s="123" t="s">
        <v>14</v>
      </c>
      <c r="I15" s="124">
        <v>1</v>
      </c>
      <c r="J15" s="957"/>
      <c r="K15" s="121">
        <f t="shared" si="0"/>
        <v>0</v>
      </c>
    </row>
    <row r="16" spans="1:17" ht="75" x14ac:dyDescent="0.25">
      <c r="A16" s="128">
        <v>1103</v>
      </c>
      <c r="B16" s="134"/>
      <c r="C16" s="102" t="s">
        <v>5645</v>
      </c>
      <c r="D16" s="1111"/>
      <c r="E16" s="1112"/>
      <c r="F16" s="1115"/>
      <c r="G16" s="126" t="s">
        <v>196</v>
      </c>
      <c r="H16" s="123" t="s">
        <v>14</v>
      </c>
      <c r="I16" s="124">
        <v>1</v>
      </c>
      <c r="J16" s="957"/>
      <c r="K16" s="121">
        <f t="shared" si="0"/>
        <v>0</v>
      </c>
    </row>
    <row r="17" spans="1:11" ht="45" x14ac:dyDescent="0.25">
      <c r="A17" s="128">
        <v>1104</v>
      </c>
      <c r="B17" s="134"/>
      <c r="C17" s="102" t="s">
        <v>5646</v>
      </c>
      <c r="D17" s="1111"/>
      <c r="E17" s="1112"/>
      <c r="F17" s="1115"/>
      <c r="G17" s="126" t="s">
        <v>197</v>
      </c>
      <c r="H17" s="123" t="s">
        <v>14</v>
      </c>
      <c r="I17" s="124">
        <v>1</v>
      </c>
      <c r="J17" s="957"/>
      <c r="K17" s="121">
        <f t="shared" si="0"/>
        <v>0</v>
      </c>
    </row>
    <row r="18" spans="1:11" ht="45" x14ac:dyDescent="0.25">
      <c r="A18" s="128">
        <v>1105</v>
      </c>
      <c r="B18" s="134"/>
      <c r="C18" s="102" t="s">
        <v>5647</v>
      </c>
      <c r="D18" s="1111"/>
      <c r="E18" s="1112"/>
      <c r="F18" s="1115"/>
      <c r="G18" s="126" t="s">
        <v>198</v>
      </c>
      <c r="H18" s="123" t="s">
        <v>14</v>
      </c>
      <c r="I18" s="124">
        <v>1</v>
      </c>
      <c r="J18" s="957"/>
      <c r="K18" s="121">
        <f t="shared" si="0"/>
        <v>0</v>
      </c>
    </row>
    <row r="19" spans="1:11" ht="105" x14ac:dyDescent="0.25">
      <c r="A19" s="128">
        <v>1106</v>
      </c>
      <c r="B19" s="134"/>
      <c r="C19" s="102" t="s">
        <v>5648</v>
      </c>
      <c r="D19" s="1111"/>
      <c r="E19" s="1112"/>
      <c r="F19" s="1115"/>
      <c r="G19" s="126" t="s">
        <v>199</v>
      </c>
      <c r="H19" s="123" t="s">
        <v>10</v>
      </c>
      <c r="I19" s="124">
        <v>146.6</v>
      </c>
      <c r="J19" s="957"/>
      <c r="K19" s="121">
        <f t="shared" si="0"/>
        <v>0</v>
      </c>
    </row>
    <row r="20" spans="1:11" ht="30" x14ac:dyDescent="0.25">
      <c r="A20" s="135">
        <v>201</v>
      </c>
      <c r="B20" s="136" t="s">
        <v>328</v>
      </c>
      <c r="C20" s="102" t="s">
        <v>5649</v>
      </c>
      <c r="D20" s="1113"/>
      <c r="E20" s="1114"/>
      <c r="F20" s="658" t="s">
        <v>338</v>
      </c>
      <c r="G20" s="658"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62</v>
      </c>
      <c r="C25" s="102" t="s">
        <v>5249</v>
      </c>
      <c r="D25" s="658" t="s">
        <v>278</v>
      </c>
      <c r="E25" s="658" t="s">
        <v>7</v>
      </c>
      <c r="F25" s="658" t="s">
        <v>8</v>
      </c>
      <c r="G25" s="3" t="s">
        <v>9</v>
      </c>
      <c r="H25" s="4" t="s">
        <v>10</v>
      </c>
      <c r="I25" s="50">
        <v>17.600000000000001</v>
      </c>
      <c r="J25" s="50">
        <f>VLOOKUP(A25,CENIK!$A$2:$F$191,6,FALSE)</f>
        <v>0</v>
      </c>
      <c r="K25" s="50">
        <f t="shared" ref="K25:K56" si="1">ROUND(J25*I25,2)</f>
        <v>0</v>
      </c>
    </row>
    <row r="26" spans="1:11" ht="45" x14ac:dyDescent="0.25">
      <c r="A26" s="139">
        <v>1202</v>
      </c>
      <c r="B26" s="139">
        <v>62</v>
      </c>
      <c r="C26" s="102" t="s">
        <v>5250</v>
      </c>
      <c r="D26" s="658" t="s">
        <v>278</v>
      </c>
      <c r="E26" s="658" t="s">
        <v>7</v>
      </c>
      <c r="F26" s="658" t="s">
        <v>8</v>
      </c>
      <c r="G26" s="3" t="s">
        <v>11</v>
      </c>
      <c r="H26" s="4" t="s">
        <v>12</v>
      </c>
      <c r="I26" s="50">
        <v>2</v>
      </c>
      <c r="J26" s="50">
        <f>VLOOKUP(A26,CENIK!$A$2:$F$191,6,FALSE)</f>
        <v>0</v>
      </c>
      <c r="K26" s="50">
        <f t="shared" si="1"/>
        <v>0</v>
      </c>
    </row>
    <row r="27" spans="1:11" ht="60" x14ac:dyDescent="0.25">
      <c r="A27" s="139">
        <v>1205</v>
      </c>
      <c r="B27" s="139">
        <v>62</v>
      </c>
      <c r="C27" s="102" t="s">
        <v>5251</v>
      </c>
      <c r="D27" s="658" t="s">
        <v>278</v>
      </c>
      <c r="E27" s="658" t="s">
        <v>7</v>
      </c>
      <c r="F27" s="658" t="s">
        <v>8</v>
      </c>
      <c r="G27" s="3" t="s">
        <v>942</v>
      </c>
      <c r="H27" s="4" t="s">
        <v>14</v>
      </c>
      <c r="I27" s="50">
        <v>1</v>
      </c>
      <c r="J27" s="50">
        <f>VLOOKUP(A27,CENIK!$A$2:$F$191,6,FALSE)</f>
        <v>0</v>
      </c>
      <c r="K27" s="50">
        <f t="shared" si="1"/>
        <v>0</v>
      </c>
    </row>
    <row r="28" spans="1:11" ht="75" x14ac:dyDescent="0.25">
      <c r="A28" s="139">
        <v>1207</v>
      </c>
      <c r="B28" s="139">
        <v>62</v>
      </c>
      <c r="C28" s="102" t="s">
        <v>5252</v>
      </c>
      <c r="D28" s="658" t="s">
        <v>278</v>
      </c>
      <c r="E28" s="658" t="s">
        <v>7</v>
      </c>
      <c r="F28" s="658" t="s">
        <v>8</v>
      </c>
      <c r="G28" s="3" t="s">
        <v>944</v>
      </c>
      <c r="H28" s="4" t="s">
        <v>14</v>
      </c>
      <c r="I28" s="50">
        <v>1</v>
      </c>
      <c r="J28" s="50">
        <f>VLOOKUP(A28,CENIK!$A$2:$F$191,6,FALSE)</f>
        <v>0</v>
      </c>
      <c r="K28" s="50">
        <f t="shared" si="1"/>
        <v>0</v>
      </c>
    </row>
    <row r="29" spans="1:11" ht="75" x14ac:dyDescent="0.25">
      <c r="A29" s="139">
        <v>1211</v>
      </c>
      <c r="B29" s="139">
        <v>62</v>
      </c>
      <c r="C29" s="102" t="s">
        <v>5253</v>
      </c>
      <c r="D29" s="658" t="s">
        <v>278</v>
      </c>
      <c r="E29" s="658" t="s">
        <v>7</v>
      </c>
      <c r="F29" s="658" t="s">
        <v>8</v>
      </c>
      <c r="G29" s="3" t="s">
        <v>948</v>
      </c>
      <c r="H29" s="4" t="s">
        <v>14</v>
      </c>
      <c r="I29" s="50">
        <v>1</v>
      </c>
      <c r="J29" s="50">
        <f>VLOOKUP(A29,CENIK!$A$2:$F$191,6,FALSE)</f>
        <v>0</v>
      </c>
      <c r="K29" s="50">
        <f t="shared" si="1"/>
        <v>0</v>
      </c>
    </row>
    <row r="30" spans="1:11" ht="45" x14ac:dyDescent="0.25">
      <c r="A30" s="139">
        <v>1301</v>
      </c>
      <c r="B30" s="139">
        <v>62</v>
      </c>
      <c r="C30" s="102" t="s">
        <v>5254</v>
      </c>
      <c r="D30" s="658" t="s">
        <v>278</v>
      </c>
      <c r="E30" s="658" t="s">
        <v>7</v>
      </c>
      <c r="F30" s="658" t="s">
        <v>16</v>
      </c>
      <c r="G30" s="3" t="s">
        <v>17</v>
      </c>
      <c r="H30" s="4" t="s">
        <v>10</v>
      </c>
      <c r="I30" s="50">
        <v>17.600000000000001</v>
      </c>
      <c r="J30" s="50">
        <f>VLOOKUP(A30,CENIK!$A$2:$F$191,6,FALSE)</f>
        <v>0</v>
      </c>
      <c r="K30" s="50">
        <f t="shared" si="1"/>
        <v>0</v>
      </c>
    </row>
    <row r="31" spans="1:11" ht="150" x14ac:dyDescent="0.25">
      <c r="A31" s="139">
        <v>1302</v>
      </c>
      <c r="B31" s="139">
        <v>62</v>
      </c>
      <c r="C31" s="102" t="s">
        <v>5255</v>
      </c>
      <c r="D31" s="658" t="s">
        <v>278</v>
      </c>
      <c r="E31" s="658" t="s">
        <v>7</v>
      </c>
      <c r="F31" s="658" t="s">
        <v>16</v>
      </c>
      <c r="G31" s="3" t="s">
        <v>952</v>
      </c>
      <c r="H31" s="4" t="s">
        <v>10</v>
      </c>
      <c r="I31" s="50">
        <v>17.600000000000001</v>
      </c>
      <c r="J31" s="50">
        <f>VLOOKUP(A31,CENIK!$A$2:$F$191,6,FALSE)</f>
        <v>0</v>
      </c>
      <c r="K31" s="50">
        <f t="shared" si="1"/>
        <v>0</v>
      </c>
    </row>
    <row r="32" spans="1:11" ht="60" x14ac:dyDescent="0.25">
      <c r="A32" s="139">
        <v>1307</v>
      </c>
      <c r="B32" s="139">
        <v>62</v>
      </c>
      <c r="C32" s="102" t="s">
        <v>5256</v>
      </c>
      <c r="D32" s="658" t="s">
        <v>278</v>
      </c>
      <c r="E32" s="658" t="s">
        <v>7</v>
      </c>
      <c r="F32" s="658" t="s">
        <v>16</v>
      </c>
      <c r="G32" s="3" t="s">
        <v>19</v>
      </c>
      <c r="H32" s="4" t="s">
        <v>6</v>
      </c>
      <c r="I32" s="50">
        <v>1</v>
      </c>
      <c r="J32" s="50">
        <f>VLOOKUP(A32,CENIK!$A$2:$F$191,6,FALSE)</f>
        <v>0</v>
      </c>
      <c r="K32" s="50">
        <f t="shared" si="1"/>
        <v>0</v>
      </c>
    </row>
    <row r="33" spans="1:11" ht="60" x14ac:dyDescent="0.25">
      <c r="A33" s="139">
        <v>1310</v>
      </c>
      <c r="B33" s="139">
        <v>62</v>
      </c>
      <c r="C33" s="102" t="s">
        <v>5257</v>
      </c>
      <c r="D33" s="658" t="s">
        <v>278</v>
      </c>
      <c r="E33" s="658" t="s">
        <v>7</v>
      </c>
      <c r="F33" s="658" t="s">
        <v>16</v>
      </c>
      <c r="G33" s="3" t="s">
        <v>23</v>
      </c>
      <c r="H33" s="4" t="s">
        <v>24</v>
      </c>
      <c r="I33" s="50">
        <v>17.55</v>
      </c>
      <c r="J33" s="50">
        <f>VLOOKUP(A33,CENIK!$A$2:$F$191,6,FALSE)</f>
        <v>0</v>
      </c>
      <c r="K33" s="50">
        <f t="shared" si="1"/>
        <v>0</v>
      </c>
    </row>
    <row r="34" spans="1:11" ht="30" x14ac:dyDescent="0.25">
      <c r="A34" s="139">
        <v>1401</v>
      </c>
      <c r="B34" s="139">
        <v>62</v>
      </c>
      <c r="C34" s="102" t="s">
        <v>5258</v>
      </c>
      <c r="D34" s="658" t="s">
        <v>278</v>
      </c>
      <c r="E34" s="658" t="s">
        <v>7</v>
      </c>
      <c r="F34" s="658" t="s">
        <v>27</v>
      </c>
      <c r="G34" s="3" t="s">
        <v>955</v>
      </c>
      <c r="H34" s="4" t="s">
        <v>22</v>
      </c>
      <c r="I34" s="50">
        <v>3</v>
      </c>
      <c r="J34" s="50">
        <f>VLOOKUP(A34,CENIK!$A$2:$F$191,6,FALSE)</f>
        <v>0</v>
      </c>
      <c r="K34" s="50">
        <f t="shared" si="1"/>
        <v>0</v>
      </c>
    </row>
    <row r="35" spans="1:11" ht="30" x14ac:dyDescent="0.25">
      <c r="A35" s="139">
        <v>1402</v>
      </c>
      <c r="B35" s="139">
        <v>62</v>
      </c>
      <c r="C35" s="102" t="s">
        <v>5259</v>
      </c>
      <c r="D35" s="658" t="s">
        <v>278</v>
      </c>
      <c r="E35" s="658" t="s">
        <v>7</v>
      </c>
      <c r="F35" s="658" t="s">
        <v>27</v>
      </c>
      <c r="G35" s="3" t="s">
        <v>956</v>
      </c>
      <c r="H35" s="4" t="s">
        <v>22</v>
      </c>
      <c r="I35" s="50">
        <v>2</v>
      </c>
      <c r="J35" s="50">
        <f>VLOOKUP(A35,CENIK!$A$2:$F$191,6,FALSE)</f>
        <v>0</v>
      </c>
      <c r="K35" s="50">
        <f t="shared" si="1"/>
        <v>0</v>
      </c>
    </row>
    <row r="36" spans="1:11" ht="30" x14ac:dyDescent="0.25">
      <c r="A36" s="139">
        <v>1403</v>
      </c>
      <c r="B36" s="139">
        <v>62</v>
      </c>
      <c r="C36" s="102" t="s">
        <v>5260</v>
      </c>
      <c r="D36" s="658" t="s">
        <v>278</v>
      </c>
      <c r="E36" s="658" t="s">
        <v>7</v>
      </c>
      <c r="F36" s="658" t="s">
        <v>27</v>
      </c>
      <c r="G36" s="3" t="s">
        <v>957</v>
      </c>
      <c r="H36" s="4" t="s">
        <v>22</v>
      </c>
      <c r="I36" s="50">
        <v>2</v>
      </c>
      <c r="J36" s="50">
        <f>VLOOKUP(A36,CENIK!$A$2:$F$191,6,FALSE)</f>
        <v>0</v>
      </c>
      <c r="K36" s="50">
        <f t="shared" si="1"/>
        <v>0</v>
      </c>
    </row>
    <row r="37" spans="1:11" ht="45" x14ac:dyDescent="0.25">
      <c r="A37" s="139">
        <v>12308</v>
      </c>
      <c r="B37" s="139">
        <v>62</v>
      </c>
      <c r="C37" s="102" t="s">
        <v>5261</v>
      </c>
      <c r="D37" s="658" t="s">
        <v>278</v>
      </c>
      <c r="E37" s="658" t="s">
        <v>30</v>
      </c>
      <c r="F37" s="658" t="s">
        <v>31</v>
      </c>
      <c r="G37" s="3" t="s">
        <v>32</v>
      </c>
      <c r="H37" s="4" t="s">
        <v>33</v>
      </c>
      <c r="I37" s="50">
        <v>35</v>
      </c>
      <c r="J37" s="50">
        <f>VLOOKUP(A37,CENIK!$A$2:$F$191,6,FALSE)</f>
        <v>0</v>
      </c>
      <c r="K37" s="50">
        <f t="shared" si="1"/>
        <v>0</v>
      </c>
    </row>
    <row r="38" spans="1:11" ht="60" x14ac:dyDescent="0.25">
      <c r="A38" s="139">
        <v>12322</v>
      </c>
      <c r="B38" s="139">
        <v>62</v>
      </c>
      <c r="C38" s="102" t="s">
        <v>5262</v>
      </c>
      <c r="D38" s="658" t="s">
        <v>278</v>
      </c>
      <c r="E38" s="658" t="s">
        <v>30</v>
      </c>
      <c r="F38" s="658" t="s">
        <v>31</v>
      </c>
      <c r="G38" s="3" t="s">
        <v>960</v>
      </c>
      <c r="H38" s="4" t="s">
        <v>33</v>
      </c>
      <c r="I38" s="50">
        <v>8.8000000000000007</v>
      </c>
      <c r="J38" s="50">
        <f>VLOOKUP(A38,CENIK!$A$2:$F$191,6,FALSE)</f>
        <v>0</v>
      </c>
      <c r="K38" s="50">
        <f t="shared" si="1"/>
        <v>0</v>
      </c>
    </row>
    <row r="39" spans="1:11" ht="30" x14ac:dyDescent="0.25">
      <c r="A39" s="139">
        <v>12327</v>
      </c>
      <c r="B39" s="139">
        <v>62</v>
      </c>
      <c r="C39" s="102" t="s">
        <v>5263</v>
      </c>
      <c r="D39" s="658" t="s">
        <v>278</v>
      </c>
      <c r="E39" s="658" t="s">
        <v>30</v>
      </c>
      <c r="F39" s="658" t="s">
        <v>31</v>
      </c>
      <c r="G39" s="3" t="s">
        <v>36</v>
      </c>
      <c r="H39" s="4" t="s">
        <v>10</v>
      </c>
      <c r="I39" s="50">
        <v>36</v>
      </c>
      <c r="J39" s="50">
        <f>VLOOKUP(A39,CENIK!$A$2:$F$191,6,FALSE)</f>
        <v>0</v>
      </c>
      <c r="K39" s="50">
        <f t="shared" si="1"/>
        <v>0</v>
      </c>
    </row>
    <row r="40" spans="1:11" ht="60" x14ac:dyDescent="0.25">
      <c r="A40" s="139">
        <v>21108</v>
      </c>
      <c r="B40" s="139">
        <v>62</v>
      </c>
      <c r="C40" s="102" t="s">
        <v>5264</v>
      </c>
      <c r="D40" s="658" t="s">
        <v>278</v>
      </c>
      <c r="E40" s="658" t="s">
        <v>30</v>
      </c>
      <c r="F40" s="658" t="s">
        <v>31</v>
      </c>
      <c r="G40" s="3" t="s">
        <v>966</v>
      </c>
      <c r="H40" s="4" t="s">
        <v>24</v>
      </c>
      <c r="I40" s="50">
        <v>26</v>
      </c>
      <c r="J40" s="50">
        <f>VLOOKUP(A40,CENIK!$A$2:$F$191,6,FALSE)</f>
        <v>0</v>
      </c>
      <c r="K40" s="50">
        <f t="shared" si="1"/>
        <v>0</v>
      </c>
    </row>
    <row r="41" spans="1:11" ht="30" x14ac:dyDescent="0.25">
      <c r="A41" s="139">
        <v>22102</v>
      </c>
      <c r="B41" s="139">
        <v>62</v>
      </c>
      <c r="C41" s="102" t="s">
        <v>5265</v>
      </c>
      <c r="D41" s="658" t="s">
        <v>278</v>
      </c>
      <c r="E41" s="658" t="s">
        <v>30</v>
      </c>
      <c r="F41" s="658" t="s">
        <v>31</v>
      </c>
      <c r="G41" s="3" t="s">
        <v>42</v>
      </c>
      <c r="H41" s="4" t="s">
        <v>33</v>
      </c>
      <c r="I41" s="50">
        <v>35</v>
      </c>
      <c r="J41" s="50">
        <f>VLOOKUP(A41,CENIK!$A$2:$F$191,6,FALSE)</f>
        <v>0</v>
      </c>
      <c r="K41" s="50">
        <f t="shared" si="1"/>
        <v>0</v>
      </c>
    </row>
    <row r="42" spans="1:11" ht="30" x14ac:dyDescent="0.25">
      <c r="A42" s="139">
        <v>24404</v>
      </c>
      <c r="B42" s="139">
        <v>62</v>
      </c>
      <c r="C42" s="102" t="s">
        <v>5266</v>
      </c>
      <c r="D42" s="658" t="s">
        <v>278</v>
      </c>
      <c r="E42" s="658" t="s">
        <v>30</v>
      </c>
      <c r="F42" s="658" t="s">
        <v>43</v>
      </c>
      <c r="G42" s="3" t="s">
        <v>968</v>
      </c>
      <c r="H42" s="4" t="s">
        <v>24</v>
      </c>
      <c r="I42" s="50">
        <v>35</v>
      </c>
      <c r="J42" s="50">
        <f>VLOOKUP(A42,CENIK!$A$2:$F$191,6,FALSE)</f>
        <v>0</v>
      </c>
      <c r="K42" s="50">
        <f t="shared" si="1"/>
        <v>0</v>
      </c>
    </row>
    <row r="43" spans="1:11" ht="75" x14ac:dyDescent="0.25">
      <c r="A43" s="139">
        <v>31302</v>
      </c>
      <c r="B43" s="139">
        <v>62</v>
      </c>
      <c r="C43" s="102" t="s">
        <v>5267</v>
      </c>
      <c r="D43" s="658" t="s">
        <v>278</v>
      </c>
      <c r="E43" s="658" t="s">
        <v>30</v>
      </c>
      <c r="F43" s="658" t="s">
        <v>43</v>
      </c>
      <c r="G43" s="3" t="s">
        <v>971</v>
      </c>
      <c r="H43" s="4" t="s">
        <v>24</v>
      </c>
      <c r="I43" s="50">
        <v>8.8000000000000007</v>
      </c>
      <c r="J43" s="50">
        <f>VLOOKUP(A43,CENIK!$A$2:$F$191,6,FALSE)</f>
        <v>0</v>
      </c>
      <c r="K43" s="50">
        <f t="shared" si="1"/>
        <v>0</v>
      </c>
    </row>
    <row r="44" spans="1:11" ht="30" x14ac:dyDescent="0.25">
      <c r="A44" s="139">
        <v>31602</v>
      </c>
      <c r="B44" s="139">
        <v>62</v>
      </c>
      <c r="C44" s="102" t="s">
        <v>5268</v>
      </c>
      <c r="D44" s="658" t="s">
        <v>278</v>
      </c>
      <c r="E44" s="658" t="s">
        <v>30</v>
      </c>
      <c r="F44" s="658" t="s">
        <v>43</v>
      </c>
      <c r="G44" s="3" t="s">
        <v>973</v>
      </c>
      <c r="H44" s="4" t="s">
        <v>33</v>
      </c>
      <c r="I44" s="50">
        <v>35</v>
      </c>
      <c r="J44" s="50">
        <f>VLOOKUP(A44,CENIK!$A$2:$F$191,6,FALSE)</f>
        <v>0</v>
      </c>
      <c r="K44" s="50">
        <f t="shared" si="1"/>
        <v>0</v>
      </c>
    </row>
    <row r="45" spans="1:11" ht="45" x14ac:dyDescent="0.25">
      <c r="A45" s="139">
        <v>32311</v>
      </c>
      <c r="B45" s="139">
        <v>62</v>
      </c>
      <c r="C45" s="102" t="s">
        <v>5269</v>
      </c>
      <c r="D45" s="658" t="s">
        <v>278</v>
      </c>
      <c r="E45" s="658" t="s">
        <v>30</v>
      </c>
      <c r="F45" s="658" t="s">
        <v>43</v>
      </c>
      <c r="G45" s="3" t="s">
        <v>975</v>
      </c>
      <c r="H45" s="4" t="s">
        <v>33</v>
      </c>
      <c r="I45" s="50">
        <v>35</v>
      </c>
      <c r="J45" s="50">
        <f>VLOOKUP(A45,CENIK!$A$2:$F$191,6,FALSE)</f>
        <v>0</v>
      </c>
      <c r="K45" s="50">
        <f t="shared" si="1"/>
        <v>0</v>
      </c>
    </row>
    <row r="46" spans="1:11" ht="60" x14ac:dyDescent="0.25">
      <c r="A46" s="139">
        <v>4101</v>
      </c>
      <c r="B46" s="139">
        <v>62</v>
      </c>
      <c r="C46" s="102" t="s">
        <v>5270</v>
      </c>
      <c r="D46" s="658" t="s">
        <v>278</v>
      </c>
      <c r="E46" s="658" t="s">
        <v>85</v>
      </c>
      <c r="F46" s="658" t="s">
        <v>86</v>
      </c>
      <c r="G46" s="3" t="s">
        <v>459</v>
      </c>
      <c r="H46" s="4" t="s">
        <v>33</v>
      </c>
      <c r="I46" s="50">
        <v>123.2</v>
      </c>
      <c r="J46" s="50">
        <f>VLOOKUP(A46,CENIK!$A$2:$F$191,6,FALSE)</f>
        <v>0</v>
      </c>
      <c r="K46" s="50">
        <f t="shared" si="1"/>
        <v>0</v>
      </c>
    </row>
    <row r="47" spans="1:11" ht="60" x14ac:dyDescent="0.25">
      <c r="A47" s="139">
        <v>4105</v>
      </c>
      <c r="B47" s="139">
        <v>62</v>
      </c>
      <c r="C47" s="102" t="s">
        <v>5271</v>
      </c>
      <c r="D47" s="658" t="s">
        <v>278</v>
      </c>
      <c r="E47" s="658" t="s">
        <v>85</v>
      </c>
      <c r="F47" s="658" t="s">
        <v>86</v>
      </c>
      <c r="G47" s="3" t="s">
        <v>982</v>
      </c>
      <c r="H47" s="4" t="s">
        <v>24</v>
      </c>
      <c r="I47" s="50">
        <v>80</v>
      </c>
      <c r="J47" s="50">
        <f>VLOOKUP(A47,CENIK!$A$2:$F$191,6,FALSE)</f>
        <v>0</v>
      </c>
      <c r="K47" s="50">
        <f t="shared" si="1"/>
        <v>0</v>
      </c>
    </row>
    <row r="48" spans="1:11" ht="45" x14ac:dyDescent="0.25">
      <c r="A48" s="139">
        <v>4122</v>
      </c>
      <c r="B48" s="139">
        <v>62</v>
      </c>
      <c r="C48" s="102" t="s">
        <v>5272</v>
      </c>
      <c r="D48" s="658" t="s">
        <v>278</v>
      </c>
      <c r="E48" s="658" t="s">
        <v>85</v>
      </c>
      <c r="F48" s="657" t="s">
        <v>86</v>
      </c>
      <c r="G48" s="3" t="s">
        <v>987</v>
      </c>
      <c r="H48" s="4" t="s">
        <v>24</v>
      </c>
      <c r="I48" s="50">
        <v>5</v>
      </c>
      <c r="J48" s="50">
        <f>VLOOKUP(A48,CENIK!$A$2:$F$191,6,FALSE)</f>
        <v>0</v>
      </c>
      <c r="K48" s="50">
        <f t="shared" si="1"/>
        <v>0</v>
      </c>
    </row>
    <row r="49" spans="1:11" ht="45" x14ac:dyDescent="0.25">
      <c r="A49" s="139">
        <v>4123</v>
      </c>
      <c r="B49" s="139">
        <v>62</v>
      </c>
      <c r="C49" s="102" t="s">
        <v>5273</v>
      </c>
      <c r="D49" s="658" t="s">
        <v>278</v>
      </c>
      <c r="E49" s="658" t="s">
        <v>85</v>
      </c>
      <c r="F49" s="658" t="s">
        <v>86</v>
      </c>
      <c r="G49" s="3" t="s">
        <v>988</v>
      </c>
      <c r="H49" s="4" t="s">
        <v>24</v>
      </c>
      <c r="I49" s="50">
        <v>85</v>
      </c>
      <c r="J49" s="50">
        <f>VLOOKUP(A49,CENIK!$A$2:$F$191,6,FALSE)</f>
        <v>0</v>
      </c>
      <c r="K49" s="50">
        <f t="shared" si="1"/>
        <v>0</v>
      </c>
    </row>
    <row r="50" spans="1:11" ht="30" x14ac:dyDescent="0.25">
      <c r="A50" s="139">
        <v>4124</v>
      </c>
      <c r="B50" s="139">
        <v>62</v>
      </c>
      <c r="C50" s="102" t="s">
        <v>5274</v>
      </c>
      <c r="D50" s="658" t="s">
        <v>278</v>
      </c>
      <c r="E50" s="658" t="s">
        <v>85</v>
      </c>
      <c r="F50" s="658" t="s">
        <v>86</v>
      </c>
      <c r="G50" s="3" t="s">
        <v>97</v>
      </c>
      <c r="H50" s="4" t="s">
        <v>22</v>
      </c>
      <c r="I50" s="50">
        <v>5</v>
      </c>
      <c r="J50" s="50">
        <f>VLOOKUP(A50,CENIK!$A$2:$F$191,6,FALSE)</f>
        <v>0</v>
      </c>
      <c r="K50" s="50">
        <f t="shared" si="1"/>
        <v>0</v>
      </c>
    </row>
    <row r="51" spans="1:11" ht="30" x14ac:dyDescent="0.25">
      <c r="A51" s="139">
        <v>4202</v>
      </c>
      <c r="B51" s="139">
        <v>62</v>
      </c>
      <c r="C51" s="102" t="s">
        <v>5275</v>
      </c>
      <c r="D51" s="658" t="s">
        <v>278</v>
      </c>
      <c r="E51" s="658" t="s">
        <v>85</v>
      </c>
      <c r="F51" s="658" t="s">
        <v>98</v>
      </c>
      <c r="G51" s="3" t="s">
        <v>100</v>
      </c>
      <c r="H51" s="4" t="s">
        <v>33</v>
      </c>
      <c r="I51" s="50">
        <v>30</v>
      </c>
      <c r="J51" s="50">
        <f>VLOOKUP(A51,CENIK!$A$2:$F$191,6,FALSE)</f>
        <v>0</v>
      </c>
      <c r="K51" s="50">
        <f t="shared" si="1"/>
        <v>0</v>
      </c>
    </row>
    <row r="52" spans="1:11" ht="75" x14ac:dyDescent="0.25">
      <c r="A52" s="139">
        <v>4203</v>
      </c>
      <c r="B52" s="139">
        <v>62</v>
      </c>
      <c r="C52" s="102" t="s">
        <v>5276</v>
      </c>
      <c r="D52" s="658" t="s">
        <v>278</v>
      </c>
      <c r="E52" s="658" t="s">
        <v>85</v>
      </c>
      <c r="F52" s="658" t="s">
        <v>98</v>
      </c>
      <c r="G52" s="3" t="s">
        <v>101</v>
      </c>
      <c r="H52" s="4" t="s">
        <v>24</v>
      </c>
      <c r="I52" s="50">
        <v>3</v>
      </c>
      <c r="J52" s="50">
        <f>VLOOKUP(A52,CENIK!$A$2:$F$191,6,FALSE)</f>
        <v>0</v>
      </c>
      <c r="K52" s="50">
        <f t="shared" si="1"/>
        <v>0</v>
      </c>
    </row>
    <row r="53" spans="1:11" ht="60" x14ac:dyDescent="0.25">
      <c r="A53" s="139">
        <v>4204</v>
      </c>
      <c r="B53" s="139">
        <v>62</v>
      </c>
      <c r="C53" s="102" t="s">
        <v>5277</v>
      </c>
      <c r="D53" s="658" t="s">
        <v>278</v>
      </c>
      <c r="E53" s="658" t="s">
        <v>85</v>
      </c>
      <c r="F53" s="658" t="s">
        <v>98</v>
      </c>
      <c r="G53" s="3" t="s">
        <v>102</v>
      </c>
      <c r="H53" s="4" t="s">
        <v>24</v>
      </c>
      <c r="I53" s="50">
        <v>17.5</v>
      </c>
      <c r="J53" s="50">
        <f>VLOOKUP(A53,CENIK!$A$2:$F$191,6,FALSE)</f>
        <v>0</v>
      </c>
      <c r="K53" s="50">
        <f t="shared" si="1"/>
        <v>0</v>
      </c>
    </row>
    <row r="54" spans="1:11" ht="60" x14ac:dyDescent="0.25">
      <c r="A54" s="139">
        <v>4206</v>
      </c>
      <c r="B54" s="139">
        <v>62</v>
      </c>
      <c r="C54" s="102" t="s">
        <v>5278</v>
      </c>
      <c r="D54" s="658" t="s">
        <v>278</v>
      </c>
      <c r="E54" s="658" t="s">
        <v>85</v>
      </c>
      <c r="F54" s="658" t="s">
        <v>98</v>
      </c>
      <c r="G54" s="3" t="s">
        <v>104</v>
      </c>
      <c r="H54" s="4" t="s">
        <v>24</v>
      </c>
      <c r="I54" s="50">
        <v>63.5</v>
      </c>
      <c r="J54" s="50">
        <f>VLOOKUP(A54,CENIK!$A$2:$F$191,6,FALSE)</f>
        <v>0</v>
      </c>
      <c r="K54" s="50">
        <f t="shared" si="1"/>
        <v>0</v>
      </c>
    </row>
    <row r="55" spans="1:11" ht="135" x14ac:dyDescent="0.25">
      <c r="A55" s="139">
        <v>6101</v>
      </c>
      <c r="B55" s="139">
        <v>62</v>
      </c>
      <c r="C55" s="102" t="s">
        <v>5279</v>
      </c>
      <c r="D55" s="658" t="s">
        <v>278</v>
      </c>
      <c r="E55" s="658" t="s">
        <v>128</v>
      </c>
      <c r="F55" s="658" t="s">
        <v>129</v>
      </c>
      <c r="G55" s="3" t="s">
        <v>6304</v>
      </c>
      <c r="H55" s="4" t="s">
        <v>10</v>
      </c>
      <c r="I55" s="50">
        <v>17.600000000000001</v>
      </c>
      <c r="J55" s="50">
        <f>VLOOKUP(A55,CENIK!$A$2:$F$191,6,FALSE)</f>
        <v>0</v>
      </c>
      <c r="K55" s="50">
        <f t="shared" si="1"/>
        <v>0</v>
      </c>
    </row>
    <row r="56" spans="1:11" ht="120" x14ac:dyDescent="0.25">
      <c r="A56" s="139">
        <v>6204</v>
      </c>
      <c r="B56" s="139">
        <v>62</v>
      </c>
      <c r="C56" s="102" t="s">
        <v>5280</v>
      </c>
      <c r="D56" s="658" t="s">
        <v>278</v>
      </c>
      <c r="E56" s="658" t="s">
        <v>128</v>
      </c>
      <c r="F56" s="658" t="s">
        <v>132</v>
      </c>
      <c r="G56" s="3" t="s">
        <v>993</v>
      </c>
      <c r="H56" s="4" t="s">
        <v>6</v>
      </c>
      <c r="I56" s="50">
        <v>1</v>
      </c>
      <c r="J56" s="50">
        <f>VLOOKUP(A56,CENIK!$A$2:$F$191,6,FALSE)</f>
        <v>0</v>
      </c>
      <c r="K56" s="50">
        <f t="shared" si="1"/>
        <v>0</v>
      </c>
    </row>
    <row r="57" spans="1:11" ht="120" x14ac:dyDescent="0.25">
      <c r="A57" s="139">
        <v>6253</v>
      </c>
      <c r="B57" s="139">
        <v>62</v>
      </c>
      <c r="C57" s="102" t="s">
        <v>5281</v>
      </c>
      <c r="D57" s="658" t="s">
        <v>278</v>
      </c>
      <c r="E57" s="658" t="s">
        <v>128</v>
      </c>
      <c r="F57" s="658" t="s">
        <v>132</v>
      </c>
      <c r="G57" s="3" t="s">
        <v>1004</v>
      </c>
      <c r="H57" s="4" t="s">
        <v>6</v>
      </c>
      <c r="I57" s="50">
        <v>1</v>
      </c>
      <c r="J57" s="50">
        <f>VLOOKUP(A57,CENIK!$A$2:$F$191,6,FALSE)</f>
        <v>0</v>
      </c>
      <c r="K57" s="50">
        <f t="shared" ref="K57:K88" si="2">ROUND(J57*I57,2)</f>
        <v>0</v>
      </c>
    </row>
    <row r="58" spans="1:11" ht="345" x14ac:dyDescent="0.25">
      <c r="A58" s="139">
        <v>6301</v>
      </c>
      <c r="B58" s="139">
        <v>62</v>
      </c>
      <c r="C58" s="102" t="s">
        <v>5282</v>
      </c>
      <c r="D58" s="658" t="s">
        <v>278</v>
      </c>
      <c r="E58" s="658" t="s">
        <v>128</v>
      </c>
      <c r="F58" s="658" t="s">
        <v>140</v>
      </c>
      <c r="G58" s="3" t="s">
        <v>1005</v>
      </c>
      <c r="H58" s="4" t="s">
        <v>6</v>
      </c>
      <c r="I58" s="50">
        <v>1</v>
      </c>
      <c r="J58" s="50">
        <f>VLOOKUP(A58,CENIK!$A$2:$F$191,6,FALSE)</f>
        <v>0</v>
      </c>
      <c r="K58" s="50">
        <f t="shared" si="2"/>
        <v>0</v>
      </c>
    </row>
    <row r="59" spans="1:11" ht="120" x14ac:dyDescent="0.25">
      <c r="A59" s="139">
        <v>6304</v>
      </c>
      <c r="B59" s="139">
        <v>62</v>
      </c>
      <c r="C59" s="102" t="s">
        <v>5283</v>
      </c>
      <c r="D59" s="658" t="s">
        <v>278</v>
      </c>
      <c r="E59" s="658" t="s">
        <v>128</v>
      </c>
      <c r="F59" s="658" t="s">
        <v>140</v>
      </c>
      <c r="G59" s="3" t="s">
        <v>142</v>
      </c>
      <c r="H59" s="4" t="s">
        <v>6</v>
      </c>
      <c r="I59" s="50">
        <v>1</v>
      </c>
      <c r="J59" s="50">
        <f>VLOOKUP(A59,CENIK!$A$2:$F$191,6,FALSE)</f>
        <v>0</v>
      </c>
      <c r="K59" s="50">
        <f t="shared" si="2"/>
        <v>0</v>
      </c>
    </row>
    <row r="60" spans="1:11" ht="30" x14ac:dyDescent="0.25">
      <c r="A60" s="139">
        <v>6401</v>
      </c>
      <c r="B60" s="139">
        <v>62</v>
      </c>
      <c r="C60" s="102" t="s">
        <v>5284</v>
      </c>
      <c r="D60" s="658" t="s">
        <v>278</v>
      </c>
      <c r="E60" s="658" t="s">
        <v>128</v>
      </c>
      <c r="F60" s="658" t="s">
        <v>144</v>
      </c>
      <c r="G60" s="3" t="s">
        <v>145</v>
      </c>
      <c r="H60" s="4" t="s">
        <v>10</v>
      </c>
      <c r="I60" s="50">
        <v>17.600000000000001</v>
      </c>
      <c r="J60" s="50">
        <f>VLOOKUP(A60,CENIK!$A$2:$F$191,6,FALSE)</f>
        <v>0</v>
      </c>
      <c r="K60" s="50">
        <f t="shared" si="2"/>
        <v>0</v>
      </c>
    </row>
    <row r="61" spans="1:11" ht="30" x14ac:dyDescent="0.25">
      <c r="A61" s="139">
        <v>6402</v>
      </c>
      <c r="B61" s="139">
        <v>62</v>
      </c>
      <c r="C61" s="102" t="s">
        <v>5285</v>
      </c>
      <c r="D61" s="658" t="s">
        <v>278</v>
      </c>
      <c r="E61" s="658" t="s">
        <v>128</v>
      </c>
      <c r="F61" s="658" t="s">
        <v>144</v>
      </c>
      <c r="G61" s="3" t="s">
        <v>340</v>
      </c>
      <c r="H61" s="4" t="s">
        <v>10</v>
      </c>
      <c r="I61" s="50">
        <v>17.600000000000001</v>
      </c>
      <c r="J61" s="50">
        <f>VLOOKUP(A61,CENIK!$A$2:$F$191,6,FALSE)</f>
        <v>0</v>
      </c>
      <c r="K61" s="50">
        <f t="shared" si="2"/>
        <v>0</v>
      </c>
    </row>
    <row r="62" spans="1:11" ht="60" x14ac:dyDescent="0.25">
      <c r="A62" s="139">
        <v>6405</v>
      </c>
      <c r="B62" s="139">
        <v>62</v>
      </c>
      <c r="C62" s="102" t="s">
        <v>5286</v>
      </c>
      <c r="D62" s="658" t="s">
        <v>278</v>
      </c>
      <c r="E62" s="658" t="s">
        <v>128</v>
      </c>
      <c r="F62" s="658" t="s">
        <v>144</v>
      </c>
      <c r="G62" s="3" t="s">
        <v>146</v>
      </c>
      <c r="H62" s="4" t="s">
        <v>10</v>
      </c>
      <c r="I62" s="50">
        <v>17.600000000000001</v>
      </c>
      <c r="J62" s="50">
        <f>VLOOKUP(A62,CENIK!$A$2:$F$191,6,FALSE)</f>
        <v>0</v>
      </c>
      <c r="K62" s="50">
        <f t="shared" si="2"/>
        <v>0</v>
      </c>
    </row>
    <row r="63" spans="1:11" ht="30" x14ac:dyDescent="0.25">
      <c r="A63" s="139">
        <v>6501</v>
      </c>
      <c r="B63" s="139">
        <v>62</v>
      </c>
      <c r="C63" s="102" t="s">
        <v>5287</v>
      </c>
      <c r="D63" s="658" t="s">
        <v>278</v>
      </c>
      <c r="E63" s="658" t="s">
        <v>128</v>
      </c>
      <c r="F63" s="657" t="s">
        <v>147</v>
      </c>
      <c r="G63" s="3" t="s">
        <v>1007</v>
      </c>
      <c r="H63" s="4" t="s">
        <v>6</v>
      </c>
      <c r="I63" s="50">
        <v>1</v>
      </c>
      <c r="J63" s="50">
        <f>VLOOKUP(A63,CENIK!$A$2:$F$191,6,FALSE)</f>
        <v>0</v>
      </c>
      <c r="K63" s="50">
        <f t="shared" si="2"/>
        <v>0</v>
      </c>
    </row>
    <row r="64" spans="1:11" ht="45" x14ac:dyDescent="0.25">
      <c r="A64" s="139">
        <v>6503</v>
      </c>
      <c r="B64" s="139">
        <v>62</v>
      </c>
      <c r="C64" s="102" t="s">
        <v>5288</v>
      </c>
      <c r="D64" s="658" t="s">
        <v>278</v>
      </c>
      <c r="E64" s="658" t="s">
        <v>128</v>
      </c>
      <c r="F64" s="658" t="s">
        <v>147</v>
      </c>
      <c r="G64" s="3" t="s">
        <v>1009</v>
      </c>
      <c r="H64" s="4" t="s">
        <v>6</v>
      </c>
      <c r="I64" s="50">
        <v>2</v>
      </c>
      <c r="J64" s="50">
        <f>VLOOKUP(A64,CENIK!$A$2:$F$191,6,FALSE)</f>
        <v>0</v>
      </c>
      <c r="K64" s="50">
        <f t="shared" si="2"/>
        <v>0</v>
      </c>
    </row>
    <row r="65" spans="1:11" ht="45" x14ac:dyDescent="0.25">
      <c r="A65" s="139">
        <v>6504</v>
      </c>
      <c r="B65" s="139">
        <v>62</v>
      </c>
      <c r="C65" s="102" t="s">
        <v>5289</v>
      </c>
      <c r="D65" s="658" t="s">
        <v>278</v>
      </c>
      <c r="E65" s="658" t="s">
        <v>128</v>
      </c>
      <c r="F65" s="658" t="s">
        <v>147</v>
      </c>
      <c r="G65" s="3" t="s">
        <v>1010</v>
      </c>
      <c r="H65" s="4" t="s">
        <v>6</v>
      </c>
      <c r="I65" s="50">
        <v>1</v>
      </c>
      <c r="J65" s="50">
        <f>VLOOKUP(A65,CENIK!$A$2:$F$191,6,FALSE)</f>
        <v>0</v>
      </c>
      <c r="K65" s="50">
        <f t="shared" si="2"/>
        <v>0</v>
      </c>
    </row>
    <row r="66" spans="1:11" ht="60" x14ac:dyDescent="0.25">
      <c r="A66" s="139">
        <v>1201</v>
      </c>
      <c r="B66" s="139">
        <v>63</v>
      </c>
      <c r="C66" s="102" t="s">
        <v>5290</v>
      </c>
      <c r="D66" s="658" t="s">
        <v>279</v>
      </c>
      <c r="E66" s="658" t="s">
        <v>7</v>
      </c>
      <c r="F66" s="658" t="s">
        <v>8</v>
      </c>
      <c r="G66" s="3" t="s">
        <v>9</v>
      </c>
      <c r="H66" s="4" t="s">
        <v>10</v>
      </c>
      <c r="I66" s="50">
        <v>129</v>
      </c>
      <c r="J66" s="50">
        <f>VLOOKUP(A66,CENIK!$A$2:$F$191,6,FALSE)</f>
        <v>0</v>
      </c>
      <c r="K66" s="50">
        <f t="shared" si="2"/>
        <v>0</v>
      </c>
    </row>
    <row r="67" spans="1:11" ht="45" x14ac:dyDescent="0.25">
      <c r="A67" s="139">
        <v>1202</v>
      </c>
      <c r="B67" s="139">
        <v>63</v>
      </c>
      <c r="C67" s="102" t="s">
        <v>5291</v>
      </c>
      <c r="D67" s="658" t="s">
        <v>279</v>
      </c>
      <c r="E67" s="658" t="s">
        <v>7</v>
      </c>
      <c r="F67" s="658" t="s">
        <v>8</v>
      </c>
      <c r="G67" s="3" t="s">
        <v>11</v>
      </c>
      <c r="H67" s="4" t="s">
        <v>12</v>
      </c>
      <c r="I67" s="50">
        <v>5</v>
      </c>
      <c r="J67" s="50">
        <f>VLOOKUP(A67,CENIK!$A$2:$F$191,6,FALSE)</f>
        <v>0</v>
      </c>
      <c r="K67" s="50">
        <f t="shared" si="2"/>
        <v>0</v>
      </c>
    </row>
    <row r="68" spans="1:11" ht="60" x14ac:dyDescent="0.25">
      <c r="A68" s="139">
        <v>1205</v>
      </c>
      <c r="B68" s="139">
        <v>63</v>
      </c>
      <c r="C68" s="102" t="s">
        <v>5292</v>
      </c>
      <c r="D68" s="658" t="s">
        <v>279</v>
      </c>
      <c r="E68" s="658" t="s">
        <v>7</v>
      </c>
      <c r="F68" s="658" t="s">
        <v>8</v>
      </c>
      <c r="G68" s="3" t="s">
        <v>942</v>
      </c>
      <c r="H68" s="4" t="s">
        <v>14</v>
      </c>
      <c r="I68" s="50">
        <v>1</v>
      </c>
      <c r="J68" s="50">
        <f>VLOOKUP(A68,CENIK!$A$2:$F$191,6,FALSE)</f>
        <v>0</v>
      </c>
      <c r="K68" s="50">
        <f t="shared" si="2"/>
        <v>0</v>
      </c>
    </row>
    <row r="69" spans="1:11" ht="60" x14ac:dyDescent="0.25">
      <c r="A69" s="139">
        <v>1206</v>
      </c>
      <c r="B69" s="139">
        <v>63</v>
      </c>
      <c r="C69" s="102" t="s">
        <v>5293</v>
      </c>
      <c r="D69" s="658" t="s">
        <v>279</v>
      </c>
      <c r="E69" s="658" t="s">
        <v>7</v>
      </c>
      <c r="F69" s="658" t="s">
        <v>8</v>
      </c>
      <c r="G69" s="3" t="s">
        <v>943</v>
      </c>
      <c r="H69" s="4" t="s">
        <v>14</v>
      </c>
      <c r="I69" s="50">
        <v>1</v>
      </c>
      <c r="J69" s="50">
        <f>VLOOKUP(A69,CENIK!$A$2:$F$191,6,FALSE)</f>
        <v>0</v>
      </c>
      <c r="K69" s="50">
        <f t="shared" si="2"/>
        <v>0</v>
      </c>
    </row>
    <row r="70" spans="1:11" ht="75" x14ac:dyDescent="0.25">
      <c r="A70" s="139">
        <v>1207</v>
      </c>
      <c r="B70" s="139">
        <v>63</v>
      </c>
      <c r="C70" s="102" t="s">
        <v>5294</v>
      </c>
      <c r="D70" s="658" t="s">
        <v>279</v>
      </c>
      <c r="E70" s="658" t="s">
        <v>7</v>
      </c>
      <c r="F70" s="658" t="s">
        <v>8</v>
      </c>
      <c r="G70" s="3" t="s">
        <v>944</v>
      </c>
      <c r="H70" s="4" t="s">
        <v>14</v>
      </c>
      <c r="I70" s="50">
        <v>1</v>
      </c>
      <c r="J70" s="50">
        <f>VLOOKUP(A70,CENIK!$A$2:$F$191,6,FALSE)</f>
        <v>0</v>
      </c>
      <c r="K70" s="50">
        <f t="shared" si="2"/>
        <v>0</v>
      </c>
    </row>
    <row r="71" spans="1:11" ht="75" x14ac:dyDescent="0.25">
      <c r="A71" s="139">
        <v>1211</v>
      </c>
      <c r="B71" s="139">
        <v>63</v>
      </c>
      <c r="C71" s="102" t="s">
        <v>5295</v>
      </c>
      <c r="D71" s="658" t="s">
        <v>279</v>
      </c>
      <c r="E71" s="658" t="s">
        <v>7</v>
      </c>
      <c r="F71" s="658" t="s">
        <v>8</v>
      </c>
      <c r="G71" s="3" t="s">
        <v>948</v>
      </c>
      <c r="H71" s="4" t="s">
        <v>14</v>
      </c>
      <c r="I71" s="50">
        <v>1</v>
      </c>
      <c r="J71" s="50">
        <f>VLOOKUP(A71,CENIK!$A$2:$F$191,6,FALSE)</f>
        <v>0</v>
      </c>
      <c r="K71" s="50">
        <f t="shared" si="2"/>
        <v>0</v>
      </c>
    </row>
    <row r="72" spans="1:11" ht="60" x14ac:dyDescent="0.25">
      <c r="A72" s="139">
        <v>1212</v>
      </c>
      <c r="B72" s="139">
        <v>63</v>
      </c>
      <c r="C72" s="102" t="s">
        <v>5296</v>
      </c>
      <c r="D72" s="658" t="s">
        <v>279</v>
      </c>
      <c r="E72" s="658" t="s">
        <v>7</v>
      </c>
      <c r="F72" s="658" t="s">
        <v>8</v>
      </c>
      <c r="G72" s="3" t="s">
        <v>949</v>
      </c>
      <c r="H72" s="4" t="s">
        <v>14</v>
      </c>
      <c r="I72" s="50">
        <v>1</v>
      </c>
      <c r="J72" s="50">
        <f>VLOOKUP(A72,CENIK!$A$2:$F$191,6,FALSE)</f>
        <v>0</v>
      </c>
      <c r="K72" s="50">
        <f t="shared" si="2"/>
        <v>0</v>
      </c>
    </row>
    <row r="73" spans="1:11" ht="45" x14ac:dyDescent="0.25">
      <c r="A73" s="139">
        <v>1301</v>
      </c>
      <c r="B73" s="139">
        <v>63</v>
      </c>
      <c r="C73" s="102" t="s">
        <v>5297</v>
      </c>
      <c r="D73" s="658" t="s">
        <v>279</v>
      </c>
      <c r="E73" s="658" t="s">
        <v>7</v>
      </c>
      <c r="F73" s="658" t="s">
        <v>16</v>
      </c>
      <c r="G73" s="3" t="s">
        <v>17</v>
      </c>
      <c r="H73" s="4" t="s">
        <v>10</v>
      </c>
      <c r="I73" s="50">
        <v>129</v>
      </c>
      <c r="J73" s="50">
        <f>VLOOKUP(A73,CENIK!$A$2:$F$191,6,FALSE)</f>
        <v>0</v>
      </c>
      <c r="K73" s="50">
        <f t="shared" si="2"/>
        <v>0</v>
      </c>
    </row>
    <row r="74" spans="1:11" ht="150" x14ac:dyDescent="0.25">
      <c r="A74" s="139">
        <v>1302</v>
      </c>
      <c r="B74" s="139">
        <v>63</v>
      </c>
      <c r="C74" s="102" t="s">
        <v>5298</v>
      </c>
      <c r="D74" s="658" t="s">
        <v>279</v>
      </c>
      <c r="E74" s="658" t="s">
        <v>7</v>
      </c>
      <c r="F74" s="658" t="s">
        <v>16</v>
      </c>
      <c r="G74" s="3" t="s">
        <v>952</v>
      </c>
      <c r="H74" s="4" t="s">
        <v>10</v>
      </c>
      <c r="I74" s="50">
        <v>129</v>
      </c>
      <c r="J74" s="50">
        <f>VLOOKUP(A74,CENIK!$A$2:$F$191,6,FALSE)</f>
        <v>0</v>
      </c>
      <c r="K74" s="50">
        <f t="shared" si="2"/>
        <v>0</v>
      </c>
    </row>
    <row r="75" spans="1:11" ht="60" x14ac:dyDescent="0.25">
      <c r="A75" s="139">
        <v>1307</v>
      </c>
      <c r="B75" s="139">
        <v>63</v>
      </c>
      <c r="C75" s="102" t="s">
        <v>5299</v>
      </c>
      <c r="D75" s="3" t="s">
        <v>279</v>
      </c>
      <c r="E75" s="3" t="s">
        <v>7</v>
      </c>
      <c r="F75" s="3" t="s">
        <v>16</v>
      </c>
      <c r="G75" s="3" t="s">
        <v>19</v>
      </c>
      <c r="H75" s="4" t="s">
        <v>6</v>
      </c>
      <c r="I75" s="50">
        <v>4</v>
      </c>
      <c r="J75" s="50">
        <f>VLOOKUP(A75,CENIK!$A$2:$F$191,6,FALSE)</f>
        <v>0</v>
      </c>
      <c r="K75" s="50">
        <f t="shared" si="2"/>
        <v>0</v>
      </c>
    </row>
    <row r="76" spans="1:11" ht="60" x14ac:dyDescent="0.25">
      <c r="A76" s="139">
        <v>1308</v>
      </c>
      <c r="B76" s="139">
        <v>63</v>
      </c>
      <c r="C76" s="102" t="s">
        <v>5300</v>
      </c>
      <c r="D76" s="3" t="s">
        <v>279</v>
      </c>
      <c r="E76" s="3" t="s">
        <v>7</v>
      </c>
      <c r="F76" s="3" t="s">
        <v>16</v>
      </c>
      <c r="G76" s="3" t="s">
        <v>20</v>
      </c>
      <c r="H76" s="4" t="s">
        <v>6</v>
      </c>
      <c r="I76" s="50">
        <v>2</v>
      </c>
      <c r="J76" s="50">
        <f>VLOOKUP(A76,CENIK!$A$2:$F$191,6,FALSE)</f>
        <v>0</v>
      </c>
      <c r="K76" s="50">
        <f t="shared" si="2"/>
        <v>0</v>
      </c>
    </row>
    <row r="77" spans="1:11" ht="60" x14ac:dyDescent="0.25">
      <c r="A77" s="139">
        <v>1310</v>
      </c>
      <c r="B77" s="139">
        <v>63</v>
      </c>
      <c r="C77" s="102" t="s">
        <v>5301</v>
      </c>
      <c r="D77" s="3" t="s">
        <v>279</v>
      </c>
      <c r="E77" s="3" t="s">
        <v>7</v>
      </c>
      <c r="F77" s="3" t="s">
        <v>16</v>
      </c>
      <c r="G77" s="3" t="s">
        <v>23</v>
      </c>
      <c r="H77" s="4" t="s">
        <v>24</v>
      </c>
      <c r="I77" s="50">
        <v>128.68</v>
      </c>
      <c r="J77" s="50">
        <f>VLOOKUP(A77,CENIK!$A$2:$F$191,6,FALSE)</f>
        <v>0</v>
      </c>
      <c r="K77" s="50">
        <f t="shared" si="2"/>
        <v>0</v>
      </c>
    </row>
    <row r="78" spans="1:11" ht="30" x14ac:dyDescent="0.25">
      <c r="A78" s="139">
        <v>1401</v>
      </c>
      <c r="B78" s="139">
        <v>63</v>
      </c>
      <c r="C78" s="102" t="s">
        <v>5302</v>
      </c>
      <c r="D78" s="3" t="s">
        <v>279</v>
      </c>
      <c r="E78" s="3" t="s">
        <v>7</v>
      </c>
      <c r="F78" s="3" t="s">
        <v>27</v>
      </c>
      <c r="G78" s="3" t="s">
        <v>955</v>
      </c>
      <c r="H78" s="4" t="s">
        <v>22</v>
      </c>
      <c r="I78" s="50">
        <v>15</v>
      </c>
      <c r="J78" s="50">
        <f>VLOOKUP(A78,CENIK!$A$2:$F$191,6,FALSE)</f>
        <v>0</v>
      </c>
      <c r="K78" s="50">
        <f t="shared" si="2"/>
        <v>0</v>
      </c>
    </row>
    <row r="79" spans="1:11" ht="30" x14ac:dyDescent="0.25">
      <c r="A79" s="139">
        <v>1402</v>
      </c>
      <c r="B79" s="139">
        <v>63</v>
      </c>
      <c r="C79" s="102" t="s">
        <v>5303</v>
      </c>
      <c r="D79" s="3" t="s">
        <v>279</v>
      </c>
      <c r="E79" s="3" t="s">
        <v>7</v>
      </c>
      <c r="F79" s="3" t="s">
        <v>27</v>
      </c>
      <c r="G79" s="3" t="s">
        <v>956</v>
      </c>
      <c r="H79" s="4" t="s">
        <v>22</v>
      </c>
      <c r="I79" s="50">
        <v>8</v>
      </c>
      <c r="J79" s="50">
        <f>VLOOKUP(A79,CENIK!$A$2:$F$191,6,FALSE)</f>
        <v>0</v>
      </c>
      <c r="K79" s="50">
        <f t="shared" si="2"/>
        <v>0</v>
      </c>
    </row>
    <row r="80" spans="1:11" ht="30" x14ac:dyDescent="0.25">
      <c r="A80" s="139">
        <v>1403</v>
      </c>
      <c r="B80" s="139">
        <v>63</v>
      </c>
      <c r="C80" s="102" t="s">
        <v>5304</v>
      </c>
      <c r="D80" s="3" t="s">
        <v>279</v>
      </c>
      <c r="E80" s="3" t="s">
        <v>7</v>
      </c>
      <c r="F80" s="3" t="s">
        <v>27</v>
      </c>
      <c r="G80" s="3" t="s">
        <v>957</v>
      </c>
      <c r="H80" s="4" t="s">
        <v>22</v>
      </c>
      <c r="I80" s="50">
        <v>8</v>
      </c>
      <c r="J80" s="50">
        <f>VLOOKUP(A80,CENIK!$A$2:$F$191,6,FALSE)</f>
        <v>0</v>
      </c>
      <c r="K80" s="50">
        <f t="shared" si="2"/>
        <v>0</v>
      </c>
    </row>
    <row r="81" spans="1:11" ht="45" x14ac:dyDescent="0.25">
      <c r="A81" s="139">
        <v>12308</v>
      </c>
      <c r="B81" s="139">
        <v>63</v>
      </c>
      <c r="C81" s="102" t="s">
        <v>5305</v>
      </c>
      <c r="D81" s="3" t="s">
        <v>279</v>
      </c>
      <c r="E81" s="3" t="s">
        <v>30</v>
      </c>
      <c r="F81" s="3" t="s">
        <v>31</v>
      </c>
      <c r="G81" s="3" t="s">
        <v>32</v>
      </c>
      <c r="H81" s="4" t="s">
        <v>33</v>
      </c>
      <c r="I81" s="50">
        <v>250</v>
      </c>
      <c r="J81" s="50">
        <f>VLOOKUP(A81,CENIK!$A$2:$F$191,6,FALSE)</f>
        <v>0</v>
      </c>
      <c r="K81" s="50">
        <f t="shared" si="2"/>
        <v>0</v>
      </c>
    </row>
    <row r="82" spans="1:11" ht="60" x14ac:dyDescent="0.25">
      <c r="A82" s="139">
        <v>12322</v>
      </c>
      <c r="B82" s="139">
        <v>63</v>
      </c>
      <c r="C82" s="102" t="s">
        <v>5306</v>
      </c>
      <c r="D82" s="3" t="s">
        <v>279</v>
      </c>
      <c r="E82" s="3" t="s">
        <v>30</v>
      </c>
      <c r="F82" s="3" t="s">
        <v>31</v>
      </c>
      <c r="G82" s="3" t="s">
        <v>960</v>
      </c>
      <c r="H82" s="4" t="s">
        <v>33</v>
      </c>
      <c r="I82" s="50">
        <v>64.5</v>
      </c>
      <c r="J82" s="50">
        <f>VLOOKUP(A82,CENIK!$A$2:$F$191,6,FALSE)</f>
        <v>0</v>
      </c>
      <c r="K82" s="50">
        <f t="shared" si="2"/>
        <v>0</v>
      </c>
    </row>
    <row r="83" spans="1:11" ht="30" x14ac:dyDescent="0.25">
      <c r="A83" s="139">
        <v>12327</v>
      </c>
      <c r="B83" s="139">
        <v>63</v>
      </c>
      <c r="C83" s="102" t="s">
        <v>5307</v>
      </c>
      <c r="D83" s="3" t="s">
        <v>279</v>
      </c>
      <c r="E83" s="3" t="s">
        <v>30</v>
      </c>
      <c r="F83" s="3" t="s">
        <v>31</v>
      </c>
      <c r="G83" s="3" t="s">
        <v>36</v>
      </c>
      <c r="H83" s="4" t="s">
        <v>10</v>
      </c>
      <c r="I83" s="50">
        <v>258</v>
      </c>
      <c r="J83" s="50">
        <f>VLOOKUP(A83,CENIK!$A$2:$F$191,6,FALSE)</f>
        <v>0</v>
      </c>
      <c r="K83" s="50">
        <f t="shared" si="2"/>
        <v>0</v>
      </c>
    </row>
    <row r="84" spans="1:11" ht="60" x14ac:dyDescent="0.25">
      <c r="A84" s="139">
        <v>21108</v>
      </c>
      <c r="B84" s="139">
        <v>63</v>
      </c>
      <c r="C84" s="102" t="s">
        <v>5308</v>
      </c>
      <c r="D84" s="3" t="s">
        <v>279</v>
      </c>
      <c r="E84" s="3" t="s">
        <v>30</v>
      </c>
      <c r="F84" s="3" t="s">
        <v>31</v>
      </c>
      <c r="G84" s="3" t="s">
        <v>966</v>
      </c>
      <c r="H84" s="4" t="s">
        <v>24</v>
      </c>
      <c r="I84" s="50">
        <v>190.7</v>
      </c>
      <c r="J84" s="50">
        <f>VLOOKUP(A84,CENIK!$A$2:$F$191,6,FALSE)</f>
        <v>0</v>
      </c>
      <c r="K84" s="50">
        <f t="shared" si="2"/>
        <v>0</v>
      </c>
    </row>
    <row r="85" spans="1:11" ht="30" x14ac:dyDescent="0.25">
      <c r="A85" s="139">
        <v>22102</v>
      </c>
      <c r="B85" s="139">
        <v>63</v>
      </c>
      <c r="C85" s="102" t="s">
        <v>5309</v>
      </c>
      <c r="D85" s="3" t="s">
        <v>279</v>
      </c>
      <c r="E85" s="3" t="s">
        <v>30</v>
      </c>
      <c r="F85" s="3" t="s">
        <v>31</v>
      </c>
      <c r="G85" s="3" t="s">
        <v>42</v>
      </c>
      <c r="H85" s="4" t="s">
        <v>33</v>
      </c>
      <c r="I85" s="50">
        <v>250</v>
      </c>
      <c r="J85" s="50">
        <f>VLOOKUP(A85,CENIK!$A$2:$F$191,6,FALSE)</f>
        <v>0</v>
      </c>
      <c r="K85" s="50">
        <f t="shared" si="2"/>
        <v>0</v>
      </c>
    </row>
    <row r="86" spans="1:11" ht="30" x14ac:dyDescent="0.25">
      <c r="A86" s="139">
        <v>24404</v>
      </c>
      <c r="B86" s="139">
        <v>63</v>
      </c>
      <c r="C86" s="102" t="s">
        <v>5310</v>
      </c>
      <c r="D86" s="3" t="s">
        <v>279</v>
      </c>
      <c r="E86" s="3" t="s">
        <v>30</v>
      </c>
      <c r="F86" s="3" t="s">
        <v>43</v>
      </c>
      <c r="G86" s="3" t="s">
        <v>968</v>
      </c>
      <c r="H86" s="4" t="s">
        <v>24</v>
      </c>
      <c r="I86" s="50">
        <v>66.3</v>
      </c>
      <c r="J86" s="50">
        <f>VLOOKUP(A86,CENIK!$A$2:$F$191,6,FALSE)</f>
        <v>0</v>
      </c>
      <c r="K86" s="50">
        <f t="shared" si="2"/>
        <v>0</v>
      </c>
    </row>
    <row r="87" spans="1:11" ht="75" x14ac:dyDescent="0.25">
      <c r="A87" s="139">
        <v>31302</v>
      </c>
      <c r="B87" s="139">
        <v>63</v>
      </c>
      <c r="C87" s="102" t="s">
        <v>5311</v>
      </c>
      <c r="D87" s="3" t="s">
        <v>279</v>
      </c>
      <c r="E87" s="3" t="s">
        <v>30</v>
      </c>
      <c r="F87" s="3" t="s">
        <v>43</v>
      </c>
      <c r="G87" s="3" t="s">
        <v>971</v>
      </c>
      <c r="H87" s="4" t="s">
        <v>24</v>
      </c>
      <c r="I87" s="50">
        <v>66.3</v>
      </c>
      <c r="J87" s="50">
        <f>VLOOKUP(A87,CENIK!$A$2:$F$191,6,FALSE)</f>
        <v>0</v>
      </c>
      <c r="K87" s="50">
        <f t="shared" si="2"/>
        <v>0</v>
      </c>
    </row>
    <row r="88" spans="1:11" ht="30" x14ac:dyDescent="0.25">
      <c r="A88" s="139">
        <v>31602</v>
      </c>
      <c r="B88" s="139">
        <v>63</v>
      </c>
      <c r="C88" s="102" t="s">
        <v>5312</v>
      </c>
      <c r="D88" s="3" t="s">
        <v>279</v>
      </c>
      <c r="E88" s="3" t="s">
        <v>30</v>
      </c>
      <c r="F88" s="3" t="s">
        <v>43</v>
      </c>
      <c r="G88" s="3" t="s">
        <v>973</v>
      </c>
      <c r="H88" s="4" t="s">
        <v>33</v>
      </c>
      <c r="I88" s="50">
        <v>250</v>
      </c>
      <c r="J88" s="50">
        <f>VLOOKUP(A88,CENIK!$A$2:$F$191,6,FALSE)</f>
        <v>0</v>
      </c>
      <c r="K88" s="50">
        <f t="shared" si="2"/>
        <v>0</v>
      </c>
    </row>
    <row r="89" spans="1:11" ht="45" x14ac:dyDescent="0.25">
      <c r="A89" s="139">
        <v>32311</v>
      </c>
      <c r="B89" s="139">
        <v>63</v>
      </c>
      <c r="C89" s="102" t="s">
        <v>5313</v>
      </c>
      <c r="D89" s="3" t="s">
        <v>279</v>
      </c>
      <c r="E89" s="3" t="s">
        <v>30</v>
      </c>
      <c r="F89" s="3" t="s">
        <v>43</v>
      </c>
      <c r="G89" s="3" t="s">
        <v>975</v>
      </c>
      <c r="H89" s="4" t="s">
        <v>33</v>
      </c>
      <c r="I89" s="50">
        <v>250</v>
      </c>
      <c r="J89" s="50">
        <f>VLOOKUP(A89,CENIK!$A$2:$F$191,6,FALSE)</f>
        <v>0</v>
      </c>
      <c r="K89" s="50">
        <f t="shared" ref="K89:K114" si="3">ROUND(J89*I89,2)</f>
        <v>0</v>
      </c>
    </row>
    <row r="90" spans="1:11" ht="60" x14ac:dyDescent="0.25">
      <c r="A90" s="139">
        <v>4101</v>
      </c>
      <c r="B90" s="139">
        <v>63</v>
      </c>
      <c r="C90" s="102" t="s">
        <v>5314</v>
      </c>
      <c r="D90" s="3" t="s">
        <v>279</v>
      </c>
      <c r="E90" s="3" t="s">
        <v>85</v>
      </c>
      <c r="F90" s="3" t="s">
        <v>86</v>
      </c>
      <c r="G90" s="3" t="s">
        <v>459</v>
      </c>
      <c r="H90" s="4" t="s">
        <v>33</v>
      </c>
      <c r="I90" s="50">
        <v>825.6</v>
      </c>
      <c r="J90" s="50">
        <f>VLOOKUP(A90,CENIK!$A$2:$F$191,6,FALSE)</f>
        <v>0</v>
      </c>
      <c r="K90" s="50">
        <f t="shared" si="3"/>
        <v>0</v>
      </c>
    </row>
    <row r="91" spans="1:11" ht="60" x14ac:dyDescent="0.25">
      <c r="A91" s="139">
        <v>4105</v>
      </c>
      <c r="B91" s="139">
        <v>63</v>
      </c>
      <c r="C91" s="102" t="s">
        <v>5315</v>
      </c>
      <c r="D91" s="3" t="s">
        <v>279</v>
      </c>
      <c r="E91" s="3" t="s">
        <v>85</v>
      </c>
      <c r="F91" s="3" t="s">
        <v>86</v>
      </c>
      <c r="G91" s="3" t="s">
        <v>982</v>
      </c>
      <c r="H91" s="4" t="s">
        <v>24</v>
      </c>
      <c r="I91" s="50">
        <v>676.46</v>
      </c>
      <c r="J91" s="50">
        <f>VLOOKUP(A91,CENIK!$A$2:$F$191,6,FALSE)</f>
        <v>0</v>
      </c>
      <c r="K91" s="50">
        <f t="shared" si="3"/>
        <v>0</v>
      </c>
    </row>
    <row r="92" spans="1:11" ht="60" x14ac:dyDescent="0.25">
      <c r="A92" s="139">
        <v>4107</v>
      </c>
      <c r="B92" s="139">
        <v>63</v>
      </c>
      <c r="C92" s="102" t="s">
        <v>5316</v>
      </c>
      <c r="D92" s="3" t="s">
        <v>279</v>
      </c>
      <c r="E92" s="3" t="s">
        <v>85</v>
      </c>
      <c r="F92" s="3" t="s">
        <v>86</v>
      </c>
      <c r="G92" s="3" t="s">
        <v>983</v>
      </c>
      <c r="H92" s="4" t="s">
        <v>24</v>
      </c>
      <c r="I92" s="50">
        <v>2.2999999999999998</v>
      </c>
      <c r="J92" s="50">
        <f>VLOOKUP(A92,CENIK!$A$2:$F$191,6,FALSE)</f>
        <v>0</v>
      </c>
      <c r="K92" s="50">
        <f t="shared" si="3"/>
        <v>0</v>
      </c>
    </row>
    <row r="93" spans="1:11" ht="45" x14ac:dyDescent="0.25">
      <c r="A93" s="139">
        <v>4122</v>
      </c>
      <c r="B93" s="139">
        <v>63</v>
      </c>
      <c r="C93" s="102" t="s">
        <v>5317</v>
      </c>
      <c r="D93" s="3" t="s">
        <v>279</v>
      </c>
      <c r="E93" s="3" t="s">
        <v>85</v>
      </c>
      <c r="F93" s="3" t="s">
        <v>86</v>
      </c>
      <c r="G93" s="3" t="s">
        <v>987</v>
      </c>
      <c r="H93" s="4" t="s">
        <v>24</v>
      </c>
      <c r="I93" s="50">
        <v>35.6</v>
      </c>
      <c r="J93" s="50">
        <f>VLOOKUP(A93,CENIK!$A$2:$F$191,6,FALSE)</f>
        <v>0</v>
      </c>
      <c r="K93" s="50">
        <f t="shared" si="3"/>
        <v>0</v>
      </c>
    </row>
    <row r="94" spans="1:11" ht="45" x14ac:dyDescent="0.25">
      <c r="A94" s="139">
        <v>4123</v>
      </c>
      <c r="B94" s="139">
        <v>63</v>
      </c>
      <c r="C94" s="102" t="s">
        <v>5318</v>
      </c>
      <c r="D94" s="3" t="s">
        <v>279</v>
      </c>
      <c r="E94" s="3" t="s">
        <v>85</v>
      </c>
      <c r="F94" s="3" t="s">
        <v>86</v>
      </c>
      <c r="G94" s="3" t="s">
        <v>988</v>
      </c>
      <c r="H94" s="4" t="s">
        <v>24</v>
      </c>
      <c r="I94" s="50">
        <v>714.36</v>
      </c>
      <c r="J94" s="50">
        <f>VLOOKUP(A94,CENIK!$A$2:$F$191,6,FALSE)</f>
        <v>0</v>
      </c>
      <c r="K94" s="50">
        <f t="shared" si="3"/>
        <v>0</v>
      </c>
    </row>
    <row r="95" spans="1:11" ht="30" x14ac:dyDescent="0.25">
      <c r="A95" s="139">
        <v>4202</v>
      </c>
      <c r="B95" s="139">
        <v>63</v>
      </c>
      <c r="C95" s="102" t="s">
        <v>5319</v>
      </c>
      <c r="D95" s="3" t="s">
        <v>279</v>
      </c>
      <c r="E95" s="3" t="s">
        <v>85</v>
      </c>
      <c r="F95" s="3" t="s">
        <v>98</v>
      </c>
      <c r="G95" s="3" t="s">
        <v>100</v>
      </c>
      <c r="H95" s="4" t="s">
        <v>33</v>
      </c>
      <c r="I95" s="50">
        <v>245.1</v>
      </c>
      <c r="J95" s="50">
        <f>VLOOKUP(A95,CENIK!$A$2:$F$191,6,FALSE)</f>
        <v>0</v>
      </c>
      <c r="K95" s="50">
        <f t="shared" si="3"/>
        <v>0</v>
      </c>
    </row>
    <row r="96" spans="1:11" ht="75" x14ac:dyDescent="0.25">
      <c r="A96" s="139">
        <v>4203</v>
      </c>
      <c r="B96" s="139">
        <v>63</v>
      </c>
      <c r="C96" s="102" t="s">
        <v>5320</v>
      </c>
      <c r="D96" s="3" t="s">
        <v>279</v>
      </c>
      <c r="E96" s="3" t="s">
        <v>85</v>
      </c>
      <c r="F96" s="3" t="s">
        <v>98</v>
      </c>
      <c r="G96" s="3" t="s">
        <v>101</v>
      </c>
      <c r="H96" s="4" t="s">
        <v>24</v>
      </c>
      <c r="I96" s="50">
        <v>24.5</v>
      </c>
      <c r="J96" s="50">
        <f>VLOOKUP(A96,CENIK!$A$2:$F$191,6,FALSE)</f>
        <v>0</v>
      </c>
      <c r="K96" s="50">
        <f t="shared" si="3"/>
        <v>0</v>
      </c>
    </row>
    <row r="97" spans="1:11" ht="60" x14ac:dyDescent="0.25">
      <c r="A97" s="139">
        <v>4204</v>
      </c>
      <c r="B97" s="139">
        <v>63</v>
      </c>
      <c r="C97" s="102" t="s">
        <v>5321</v>
      </c>
      <c r="D97" s="3" t="s">
        <v>279</v>
      </c>
      <c r="E97" s="3" t="s">
        <v>85</v>
      </c>
      <c r="F97" s="3" t="s">
        <v>98</v>
      </c>
      <c r="G97" s="3" t="s">
        <v>102</v>
      </c>
      <c r="H97" s="4" t="s">
        <v>24</v>
      </c>
      <c r="I97" s="50">
        <v>128.47</v>
      </c>
      <c r="J97" s="50">
        <f>VLOOKUP(A97,CENIK!$A$2:$F$191,6,FALSE)</f>
        <v>0</v>
      </c>
      <c r="K97" s="50">
        <f t="shared" si="3"/>
        <v>0</v>
      </c>
    </row>
    <row r="98" spans="1:11" ht="60" x14ac:dyDescent="0.25">
      <c r="A98" s="139">
        <v>4206</v>
      </c>
      <c r="B98" s="139">
        <v>63</v>
      </c>
      <c r="C98" s="102" t="s">
        <v>5322</v>
      </c>
      <c r="D98" s="3" t="s">
        <v>279</v>
      </c>
      <c r="E98" s="3" t="s">
        <v>85</v>
      </c>
      <c r="F98" s="3" t="s">
        <v>98</v>
      </c>
      <c r="G98" s="3" t="s">
        <v>104</v>
      </c>
      <c r="H98" s="4" t="s">
        <v>24</v>
      </c>
      <c r="I98" s="50">
        <v>428.93</v>
      </c>
      <c r="J98" s="50">
        <f>VLOOKUP(A98,CENIK!$A$2:$F$191,6,FALSE)</f>
        <v>0</v>
      </c>
      <c r="K98" s="50">
        <f t="shared" si="3"/>
        <v>0</v>
      </c>
    </row>
    <row r="99" spans="1:11" ht="75" x14ac:dyDescent="0.25">
      <c r="A99" s="139">
        <v>5106</v>
      </c>
      <c r="B99" s="139">
        <v>63</v>
      </c>
      <c r="C99" s="102" t="s">
        <v>5323</v>
      </c>
      <c r="D99" s="3" t="s">
        <v>279</v>
      </c>
      <c r="E99" s="3" t="s">
        <v>106</v>
      </c>
      <c r="F99" s="3" t="s">
        <v>107</v>
      </c>
      <c r="G99" s="3" t="s">
        <v>111</v>
      </c>
      <c r="H99" s="4" t="s">
        <v>6</v>
      </c>
      <c r="I99" s="50">
        <v>1</v>
      </c>
      <c r="J99" s="50">
        <f>VLOOKUP(A99,CENIK!$A$2:$F$191,6,FALSE)</f>
        <v>0</v>
      </c>
      <c r="K99" s="50">
        <f t="shared" si="3"/>
        <v>0</v>
      </c>
    </row>
    <row r="100" spans="1:11" ht="135" x14ac:dyDescent="0.25">
      <c r="A100" s="139">
        <v>6101</v>
      </c>
      <c r="B100" s="139">
        <v>63</v>
      </c>
      <c r="C100" s="102" t="s">
        <v>5324</v>
      </c>
      <c r="D100" s="3" t="s">
        <v>279</v>
      </c>
      <c r="E100" s="3" t="s">
        <v>128</v>
      </c>
      <c r="F100" s="3" t="s">
        <v>129</v>
      </c>
      <c r="G100" s="3" t="s">
        <v>6304</v>
      </c>
      <c r="H100" s="4" t="s">
        <v>10</v>
      </c>
      <c r="I100" s="50">
        <v>129</v>
      </c>
      <c r="J100" s="50">
        <f>VLOOKUP(A100,CENIK!$A$2:$F$191,6,FALSE)</f>
        <v>0</v>
      </c>
      <c r="K100" s="50">
        <f t="shared" si="3"/>
        <v>0</v>
      </c>
    </row>
    <row r="101" spans="1:11" ht="120" x14ac:dyDescent="0.25">
      <c r="A101" s="139">
        <v>6204</v>
      </c>
      <c r="B101" s="139">
        <v>63</v>
      </c>
      <c r="C101" s="102" t="s">
        <v>5325</v>
      </c>
      <c r="D101" s="3" t="s">
        <v>279</v>
      </c>
      <c r="E101" s="3" t="s">
        <v>128</v>
      </c>
      <c r="F101" s="3" t="s">
        <v>132</v>
      </c>
      <c r="G101" s="3" t="s">
        <v>993</v>
      </c>
      <c r="H101" s="4" t="s">
        <v>6</v>
      </c>
      <c r="I101" s="50">
        <v>2</v>
      </c>
      <c r="J101" s="50">
        <f>VLOOKUP(A101,CENIK!$A$2:$F$191,6,FALSE)</f>
        <v>0</v>
      </c>
      <c r="K101" s="50">
        <f t="shared" si="3"/>
        <v>0</v>
      </c>
    </row>
    <row r="102" spans="1:11" ht="120" x14ac:dyDescent="0.25">
      <c r="A102" s="139">
        <v>6206</v>
      </c>
      <c r="B102" s="139">
        <v>63</v>
      </c>
      <c r="C102" s="102" t="s">
        <v>5326</v>
      </c>
      <c r="D102" s="3" t="s">
        <v>279</v>
      </c>
      <c r="E102" s="3" t="s">
        <v>128</v>
      </c>
      <c r="F102" s="3" t="s">
        <v>132</v>
      </c>
      <c r="G102" s="3" t="s">
        <v>995</v>
      </c>
      <c r="H102" s="4" t="s">
        <v>6</v>
      </c>
      <c r="I102" s="50">
        <v>2</v>
      </c>
      <c r="J102" s="50">
        <f>VLOOKUP(A102,CENIK!$A$2:$F$191,6,FALSE)</f>
        <v>0</v>
      </c>
      <c r="K102" s="50">
        <f t="shared" si="3"/>
        <v>0</v>
      </c>
    </row>
    <row r="103" spans="1:11" ht="120" x14ac:dyDescent="0.25">
      <c r="A103" s="139">
        <v>6253</v>
      </c>
      <c r="B103" s="139">
        <v>63</v>
      </c>
      <c r="C103" s="102" t="s">
        <v>5327</v>
      </c>
      <c r="D103" s="3" t="s">
        <v>279</v>
      </c>
      <c r="E103" s="3" t="s">
        <v>128</v>
      </c>
      <c r="F103" s="3" t="s">
        <v>132</v>
      </c>
      <c r="G103" s="3" t="s">
        <v>1004</v>
      </c>
      <c r="H103" s="4" t="s">
        <v>6</v>
      </c>
      <c r="I103" s="50">
        <v>4</v>
      </c>
      <c r="J103" s="50">
        <f>VLOOKUP(A103,CENIK!$A$2:$F$191,6,FALSE)</f>
        <v>0</v>
      </c>
      <c r="K103" s="50">
        <f t="shared" si="3"/>
        <v>0</v>
      </c>
    </row>
    <row r="104" spans="1:11" ht="30" x14ac:dyDescent="0.25">
      <c r="A104" s="139">
        <v>6257</v>
      </c>
      <c r="B104" s="139">
        <v>63</v>
      </c>
      <c r="C104" s="102" t="s">
        <v>5328</v>
      </c>
      <c r="D104" s="3" t="s">
        <v>279</v>
      </c>
      <c r="E104" s="3" t="s">
        <v>128</v>
      </c>
      <c r="F104" s="3" t="s">
        <v>132</v>
      </c>
      <c r="G104" s="3" t="s">
        <v>136</v>
      </c>
      <c r="H104" s="4" t="s">
        <v>6</v>
      </c>
      <c r="I104" s="50">
        <v>1</v>
      </c>
      <c r="J104" s="50">
        <f>VLOOKUP(A104,CENIK!$A$2:$F$191,6,FALSE)</f>
        <v>0</v>
      </c>
      <c r="K104" s="50">
        <f t="shared" si="3"/>
        <v>0</v>
      </c>
    </row>
    <row r="105" spans="1:11" ht="345" x14ac:dyDescent="0.25">
      <c r="A105" s="139">
        <v>6301</v>
      </c>
      <c r="B105" s="139">
        <v>63</v>
      </c>
      <c r="C105" s="102" t="s">
        <v>5329</v>
      </c>
      <c r="D105" s="3" t="s">
        <v>279</v>
      </c>
      <c r="E105" s="3" t="s">
        <v>128</v>
      </c>
      <c r="F105" s="3" t="s">
        <v>140</v>
      </c>
      <c r="G105" s="3" t="s">
        <v>1005</v>
      </c>
      <c r="H105" s="4" t="s">
        <v>6</v>
      </c>
      <c r="I105" s="50">
        <v>6</v>
      </c>
      <c r="J105" s="50">
        <f>VLOOKUP(A105,CENIK!$A$2:$F$191,6,FALSE)</f>
        <v>0</v>
      </c>
      <c r="K105" s="50">
        <f t="shared" si="3"/>
        <v>0</v>
      </c>
    </row>
    <row r="106" spans="1:11" ht="120" x14ac:dyDescent="0.25">
      <c r="A106" s="139">
        <v>6304</v>
      </c>
      <c r="B106" s="139">
        <v>63</v>
      </c>
      <c r="C106" s="102" t="s">
        <v>5330</v>
      </c>
      <c r="D106" s="3" t="s">
        <v>279</v>
      </c>
      <c r="E106" s="3" t="s">
        <v>128</v>
      </c>
      <c r="F106" s="3" t="s">
        <v>140</v>
      </c>
      <c r="G106" s="3" t="s">
        <v>142</v>
      </c>
      <c r="H106" s="4" t="s">
        <v>6</v>
      </c>
      <c r="I106" s="50">
        <v>6</v>
      </c>
      <c r="J106" s="50">
        <f>VLOOKUP(A106,CENIK!$A$2:$F$191,6,FALSE)</f>
        <v>0</v>
      </c>
      <c r="K106" s="50">
        <f t="shared" si="3"/>
        <v>0</v>
      </c>
    </row>
    <row r="107" spans="1:11" ht="30" x14ac:dyDescent="0.25">
      <c r="A107" s="139">
        <v>6401</v>
      </c>
      <c r="B107" s="139">
        <v>63</v>
      </c>
      <c r="C107" s="102" t="s">
        <v>5331</v>
      </c>
      <c r="D107" s="3" t="s">
        <v>279</v>
      </c>
      <c r="E107" s="3" t="s">
        <v>128</v>
      </c>
      <c r="F107" s="3" t="s">
        <v>144</v>
      </c>
      <c r="G107" s="3" t="s">
        <v>145</v>
      </c>
      <c r="H107" s="4" t="s">
        <v>10</v>
      </c>
      <c r="I107" s="50">
        <v>129</v>
      </c>
      <c r="J107" s="50">
        <f>VLOOKUP(A107,CENIK!$A$2:$F$191,6,FALSE)</f>
        <v>0</v>
      </c>
      <c r="K107" s="50">
        <f t="shared" si="3"/>
        <v>0</v>
      </c>
    </row>
    <row r="108" spans="1:11" ht="30" x14ac:dyDescent="0.25">
      <c r="A108" s="139">
        <v>6402</v>
      </c>
      <c r="B108" s="139">
        <v>63</v>
      </c>
      <c r="C108" s="102" t="s">
        <v>5332</v>
      </c>
      <c r="D108" s="3" t="s">
        <v>279</v>
      </c>
      <c r="E108" s="3" t="s">
        <v>128</v>
      </c>
      <c r="F108" s="3" t="s">
        <v>144</v>
      </c>
      <c r="G108" s="3" t="s">
        <v>340</v>
      </c>
      <c r="H108" s="4" t="s">
        <v>10</v>
      </c>
      <c r="I108" s="50">
        <v>129</v>
      </c>
      <c r="J108" s="50">
        <f>VLOOKUP(A108,CENIK!$A$2:$F$191,6,FALSE)</f>
        <v>0</v>
      </c>
      <c r="K108" s="50">
        <f t="shared" si="3"/>
        <v>0</v>
      </c>
    </row>
    <row r="109" spans="1:11" ht="60" x14ac:dyDescent="0.25">
      <c r="A109" s="139">
        <v>6405</v>
      </c>
      <c r="B109" s="139">
        <v>63</v>
      </c>
      <c r="C109" s="102" t="s">
        <v>5333</v>
      </c>
      <c r="D109" s="3" t="s">
        <v>279</v>
      </c>
      <c r="E109" s="3" t="s">
        <v>128</v>
      </c>
      <c r="F109" s="3" t="s">
        <v>144</v>
      </c>
      <c r="G109" s="3" t="s">
        <v>146</v>
      </c>
      <c r="H109" s="4" t="s">
        <v>10</v>
      </c>
      <c r="I109" s="50">
        <v>129</v>
      </c>
      <c r="J109" s="50">
        <f>VLOOKUP(A109,CENIK!$A$2:$F$191,6,FALSE)</f>
        <v>0</v>
      </c>
      <c r="K109" s="50">
        <f t="shared" si="3"/>
        <v>0</v>
      </c>
    </row>
    <row r="110" spans="1:11" ht="30" x14ac:dyDescent="0.25">
      <c r="A110" s="139">
        <v>6501</v>
      </c>
      <c r="B110" s="139">
        <v>63</v>
      </c>
      <c r="C110" s="102" t="s">
        <v>5334</v>
      </c>
      <c r="D110" s="3" t="s">
        <v>279</v>
      </c>
      <c r="E110" s="3" t="s">
        <v>128</v>
      </c>
      <c r="F110" s="3" t="s">
        <v>147</v>
      </c>
      <c r="G110" s="3" t="s">
        <v>1007</v>
      </c>
      <c r="H110" s="4" t="s">
        <v>6</v>
      </c>
      <c r="I110" s="50">
        <v>4</v>
      </c>
      <c r="J110" s="50">
        <f>VLOOKUP(A110,CENIK!$A$2:$F$191,6,FALSE)</f>
        <v>0</v>
      </c>
      <c r="K110" s="50">
        <f t="shared" si="3"/>
        <v>0</v>
      </c>
    </row>
    <row r="111" spans="1:11" ht="45" x14ac:dyDescent="0.25">
      <c r="A111" s="139">
        <v>6503</v>
      </c>
      <c r="B111" s="139">
        <v>63</v>
      </c>
      <c r="C111" s="102" t="s">
        <v>5335</v>
      </c>
      <c r="D111" s="3" t="s">
        <v>279</v>
      </c>
      <c r="E111" s="3" t="s">
        <v>128</v>
      </c>
      <c r="F111" s="3" t="s">
        <v>147</v>
      </c>
      <c r="G111" s="3" t="s">
        <v>1009</v>
      </c>
      <c r="H111" s="4" t="s">
        <v>6</v>
      </c>
      <c r="I111" s="50">
        <v>3</v>
      </c>
      <c r="J111" s="50">
        <f>VLOOKUP(A111,CENIK!$A$2:$F$191,6,FALSE)</f>
        <v>0</v>
      </c>
      <c r="K111" s="50">
        <f t="shared" si="3"/>
        <v>0</v>
      </c>
    </row>
    <row r="112" spans="1:11" ht="45" x14ac:dyDescent="0.25">
      <c r="A112" s="139">
        <v>6504</v>
      </c>
      <c r="B112" s="139">
        <v>63</v>
      </c>
      <c r="C112" s="102" t="s">
        <v>5336</v>
      </c>
      <c r="D112" s="3" t="s">
        <v>279</v>
      </c>
      <c r="E112" s="3" t="s">
        <v>128</v>
      </c>
      <c r="F112" s="3" t="s">
        <v>147</v>
      </c>
      <c r="G112" s="3" t="s">
        <v>1010</v>
      </c>
      <c r="H112" s="4" t="s">
        <v>6</v>
      </c>
      <c r="I112" s="50">
        <v>1</v>
      </c>
      <c r="J112" s="50">
        <f>VLOOKUP(A112,CENIK!$A$2:$F$191,6,FALSE)</f>
        <v>0</v>
      </c>
      <c r="K112" s="50">
        <f t="shared" si="3"/>
        <v>0</v>
      </c>
    </row>
    <row r="113" spans="1:11" ht="30" x14ac:dyDescent="0.25">
      <c r="A113" s="139">
        <v>6507</v>
      </c>
      <c r="B113" s="139">
        <v>63</v>
      </c>
      <c r="C113" s="102" t="s">
        <v>5337</v>
      </c>
      <c r="D113" s="3" t="s">
        <v>279</v>
      </c>
      <c r="E113" s="3" t="s">
        <v>128</v>
      </c>
      <c r="F113" s="3" t="s">
        <v>147</v>
      </c>
      <c r="G113" s="3" t="s">
        <v>1013</v>
      </c>
      <c r="H113" s="4" t="s">
        <v>6</v>
      </c>
      <c r="I113" s="50">
        <v>2</v>
      </c>
      <c r="J113" s="50">
        <f>VLOOKUP(A113,CENIK!$A$2:$F$191,6,FALSE)</f>
        <v>0</v>
      </c>
      <c r="K113" s="50">
        <f t="shared" si="3"/>
        <v>0</v>
      </c>
    </row>
    <row r="114" spans="1:11" ht="75" x14ac:dyDescent="0.25">
      <c r="A114" s="139">
        <v>6513</v>
      </c>
      <c r="B114" s="139">
        <v>63</v>
      </c>
      <c r="C114" s="102" t="s">
        <v>5338</v>
      </c>
      <c r="D114" s="3" t="s">
        <v>279</v>
      </c>
      <c r="E114" s="3" t="s">
        <v>128</v>
      </c>
      <c r="F114" s="3" t="s">
        <v>147</v>
      </c>
      <c r="G114" s="3" t="s">
        <v>1016</v>
      </c>
      <c r="H114" s="4" t="s">
        <v>10</v>
      </c>
      <c r="I114" s="50">
        <v>20</v>
      </c>
      <c r="J114" s="50">
        <f>VLOOKUP(A114,CENIK!$A$2:$F$191,6,FALSE)</f>
        <v>125</v>
      </c>
      <c r="K114" s="50">
        <f t="shared" si="3"/>
        <v>2500</v>
      </c>
    </row>
  </sheetData>
  <sheetProtection algorithmName="SHA-512" hashValue="jVJ8BYF/FvG5DL/8dLyJ5jkzCWf9c9HKIt7rvBvi5Q21nd3Soj0ys3RiDMOt/d/K+3kJMWc9XHt3PaygtusXaw==" saltValue="34Lw17MjMB2S2+99qXa0ng=="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117"/>
  <sheetViews>
    <sheetView topLeftCell="C1" zoomScale="85" zoomScaleNormal="85" workbookViewId="0">
      <selection activeCell="G23" sqref="G23"/>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36</v>
      </c>
      <c r="G2" s="13" t="s">
        <v>320</v>
      </c>
      <c r="H2" s="14"/>
      <c r="I2" s="41"/>
      <c r="J2" s="41"/>
      <c r="K2" s="52"/>
    </row>
    <row r="4" spans="1:17" ht="26.25" x14ac:dyDescent="0.25">
      <c r="G4" s="16" t="s">
        <v>174</v>
      </c>
      <c r="J4" s="42"/>
      <c r="K4" s="42"/>
    </row>
    <row r="5" spans="1:17" x14ac:dyDescent="0.25">
      <c r="E5" s="17"/>
      <c r="F5" s="17"/>
    </row>
    <row r="6" spans="1:17" ht="18.75" x14ac:dyDescent="0.3">
      <c r="E6" s="18"/>
      <c r="F6" s="1116" t="s">
        <v>324</v>
      </c>
      <c r="G6" s="19" t="s">
        <v>175</v>
      </c>
      <c r="H6" s="20"/>
      <c r="I6" s="45"/>
      <c r="J6" s="45"/>
      <c r="K6" s="44" t="s">
        <v>151</v>
      </c>
    </row>
    <row r="7" spans="1:17" ht="18.75" x14ac:dyDescent="0.3">
      <c r="B7" s="129" t="s">
        <v>176</v>
      </c>
      <c r="C7" s="64"/>
      <c r="E7" s="18"/>
      <c r="F7" s="1117"/>
      <c r="G7" s="21" t="s">
        <v>177</v>
      </c>
      <c r="H7" s="22"/>
      <c r="I7" s="46"/>
      <c r="J7" s="46"/>
      <c r="K7" s="23">
        <f>SUM(K14:K20)</f>
        <v>0</v>
      </c>
    </row>
    <row r="8" spans="1:17" ht="18.75" x14ac:dyDescent="0.3">
      <c r="B8" s="130">
        <v>53</v>
      </c>
      <c r="C8" s="56"/>
      <c r="E8" s="18"/>
      <c r="F8" s="101">
        <v>53</v>
      </c>
      <c r="G8" s="24" t="s">
        <v>280</v>
      </c>
      <c r="H8" s="25"/>
      <c r="I8" s="47"/>
      <c r="J8" s="47"/>
      <c r="K8" s="26">
        <f>SUMIF($B$25:$B$91,B8,$K$25:$K$91)</f>
        <v>0</v>
      </c>
      <c r="M8" s="39"/>
      <c r="N8" s="39"/>
      <c r="O8" s="40"/>
      <c r="P8" s="40"/>
      <c r="Q8" s="40"/>
    </row>
    <row r="9" spans="1:17" ht="18.75" x14ac:dyDescent="0.3">
      <c r="B9" s="130">
        <v>54</v>
      </c>
      <c r="C9" s="56"/>
      <c r="E9" s="18"/>
      <c r="F9" s="101">
        <v>54</v>
      </c>
      <c r="G9" s="24" t="s">
        <v>281</v>
      </c>
      <c r="H9" s="25"/>
      <c r="I9" s="47"/>
      <c r="J9" s="47"/>
      <c r="K9" s="26">
        <f>SUMIF($B$25:$B$91,B9,$K$25:$K$91)</f>
        <v>0</v>
      </c>
      <c r="M9" s="39"/>
      <c r="N9" s="39"/>
      <c r="O9" s="40"/>
      <c r="P9" s="40"/>
      <c r="Q9" s="40"/>
    </row>
    <row r="10" spans="1:17" ht="18.75" x14ac:dyDescent="0.3">
      <c r="B10" s="131" t="s">
        <v>330</v>
      </c>
      <c r="C10" s="29"/>
      <c r="F10" s="101" t="s">
        <v>5642</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6" t="s">
        <v>326</v>
      </c>
      <c r="D13" s="1107" t="s">
        <v>189</v>
      </c>
      <c r="E13" s="1108"/>
      <c r="F13" s="1" t="s">
        <v>190</v>
      </c>
      <c r="G13" s="1" t="s">
        <v>3</v>
      </c>
      <c r="H13" s="2" t="s">
        <v>4</v>
      </c>
      <c r="I13" s="48" t="s">
        <v>191</v>
      </c>
      <c r="J13" s="49" t="s">
        <v>192</v>
      </c>
      <c r="K13" s="53" t="s">
        <v>4568</v>
      </c>
    </row>
    <row r="14" spans="1:17" ht="120" x14ac:dyDescent="0.25">
      <c r="A14" s="128">
        <v>1101</v>
      </c>
      <c r="B14" s="134"/>
      <c r="C14" s="102" t="s">
        <v>5635</v>
      </c>
      <c r="D14" s="1109" t="s">
        <v>5</v>
      </c>
      <c r="E14" s="1110"/>
      <c r="F14" s="1115" t="s">
        <v>193</v>
      </c>
      <c r="G14" s="126" t="s">
        <v>194</v>
      </c>
      <c r="H14" s="123" t="s">
        <v>14</v>
      </c>
      <c r="I14" s="124">
        <v>1</v>
      </c>
      <c r="J14" s="957"/>
      <c r="K14" s="121">
        <f t="shared" ref="K14:K20" si="0">ROUND(J14*I14,2)</f>
        <v>0</v>
      </c>
    </row>
    <row r="15" spans="1:17" ht="30" x14ac:dyDescent="0.25">
      <c r="A15" s="128">
        <v>1102</v>
      </c>
      <c r="B15" s="134"/>
      <c r="C15" s="102" t="s">
        <v>5636</v>
      </c>
      <c r="D15" s="1111"/>
      <c r="E15" s="1112"/>
      <c r="F15" s="1115"/>
      <c r="G15" s="126" t="s">
        <v>195</v>
      </c>
      <c r="H15" s="123" t="s">
        <v>14</v>
      </c>
      <c r="I15" s="124">
        <v>1</v>
      </c>
      <c r="J15" s="957"/>
      <c r="K15" s="121">
        <f t="shared" si="0"/>
        <v>0</v>
      </c>
    </row>
    <row r="16" spans="1:17" ht="75" x14ac:dyDescent="0.25">
      <c r="A16" s="128">
        <v>1103</v>
      </c>
      <c r="B16" s="134"/>
      <c r="C16" s="102" t="s">
        <v>5637</v>
      </c>
      <c r="D16" s="1111"/>
      <c r="E16" s="1112"/>
      <c r="F16" s="1115"/>
      <c r="G16" s="126" t="s">
        <v>196</v>
      </c>
      <c r="H16" s="123" t="s">
        <v>14</v>
      </c>
      <c r="I16" s="124">
        <v>1</v>
      </c>
      <c r="J16" s="957"/>
      <c r="K16" s="121">
        <f t="shared" si="0"/>
        <v>0</v>
      </c>
    </row>
    <row r="17" spans="1:11" ht="45" x14ac:dyDescent="0.25">
      <c r="A17" s="128">
        <v>1104</v>
      </c>
      <c r="B17" s="134"/>
      <c r="C17" s="102" t="s">
        <v>5638</v>
      </c>
      <c r="D17" s="1111"/>
      <c r="E17" s="1112"/>
      <c r="F17" s="1115"/>
      <c r="G17" s="126" t="s">
        <v>197</v>
      </c>
      <c r="H17" s="123" t="s">
        <v>14</v>
      </c>
      <c r="I17" s="124">
        <v>1</v>
      </c>
      <c r="J17" s="957"/>
      <c r="K17" s="121">
        <f t="shared" si="0"/>
        <v>0</v>
      </c>
    </row>
    <row r="18" spans="1:11" ht="45" x14ac:dyDescent="0.25">
      <c r="A18" s="128">
        <v>1105</v>
      </c>
      <c r="B18" s="134"/>
      <c r="C18" s="102" t="s">
        <v>5639</v>
      </c>
      <c r="D18" s="1111"/>
      <c r="E18" s="1112"/>
      <c r="F18" s="1115"/>
      <c r="G18" s="126" t="s">
        <v>198</v>
      </c>
      <c r="H18" s="123" t="s">
        <v>14</v>
      </c>
      <c r="I18" s="124">
        <v>1</v>
      </c>
      <c r="J18" s="957"/>
      <c r="K18" s="121">
        <f t="shared" si="0"/>
        <v>0</v>
      </c>
    </row>
    <row r="19" spans="1:11" ht="105" x14ac:dyDescent="0.25">
      <c r="A19" s="128">
        <v>1106</v>
      </c>
      <c r="B19" s="134"/>
      <c r="C19" s="102" t="s">
        <v>5640</v>
      </c>
      <c r="D19" s="1111"/>
      <c r="E19" s="1112"/>
      <c r="F19" s="1115"/>
      <c r="G19" s="126" t="s">
        <v>199</v>
      </c>
      <c r="H19" s="123" t="s">
        <v>10</v>
      </c>
      <c r="I19" s="124">
        <v>330</v>
      </c>
      <c r="J19" s="957"/>
      <c r="K19" s="121">
        <f t="shared" si="0"/>
        <v>0</v>
      </c>
    </row>
    <row r="20" spans="1:11" ht="30" x14ac:dyDescent="0.25">
      <c r="A20" s="135">
        <v>201</v>
      </c>
      <c r="B20" s="136" t="s">
        <v>328</v>
      </c>
      <c r="C20" s="102" t="s">
        <v>5641</v>
      </c>
      <c r="D20" s="1113"/>
      <c r="E20" s="1114"/>
      <c r="F20" s="658" t="s">
        <v>338</v>
      </c>
      <c r="G20" s="658"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53</v>
      </c>
      <c r="C25" s="102" t="s">
        <v>5339</v>
      </c>
      <c r="D25" s="658" t="s">
        <v>280</v>
      </c>
      <c r="E25" s="658" t="s">
        <v>7</v>
      </c>
      <c r="F25" s="658" t="s">
        <v>8</v>
      </c>
      <c r="G25" s="658" t="s">
        <v>9</v>
      </c>
      <c r="H25" s="85" t="s">
        <v>10</v>
      </c>
      <c r="I25" s="121">
        <v>102</v>
      </c>
      <c r="J25" s="121">
        <f>VLOOKUP(A25,CENIK!$A$2:$F$191,6,FALSE)</f>
        <v>0</v>
      </c>
      <c r="K25" s="121">
        <f t="shared" ref="K25:K56" si="1">ROUND(J25*I25,2)</f>
        <v>0</v>
      </c>
    </row>
    <row r="26" spans="1:11" ht="45" x14ac:dyDescent="0.25">
      <c r="A26" s="139">
        <v>1202</v>
      </c>
      <c r="B26" s="139">
        <v>53</v>
      </c>
      <c r="C26" s="102" t="s">
        <v>5340</v>
      </c>
      <c r="D26" s="658" t="s">
        <v>280</v>
      </c>
      <c r="E26" s="658" t="s">
        <v>7</v>
      </c>
      <c r="F26" s="658" t="s">
        <v>8</v>
      </c>
      <c r="G26" s="658" t="s">
        <v>11</v>
      </c>
      <c r="H26" s="85" t="s">
        <v>12</v>
      </c>
      <c r="I26" s="121">
        <v>3</v>
      </c>
      <c r="J26" s="121">
        <f>VLOOKUP(A26,CENIK!$A$2:$F$191,6,FALSE)</f>
        <v>0</v>
      </c>
      <c r="K26" s="121">
        <f t="shared" si="1"/>
        <v>0</v>
      </c>
    </row>
    <row r="27" spans="1:11" ht="60" x14ac:dyDescent="0.25">
      <c r="A27" s="139">
        <v>1203</v>
      </c>
      <c r="B27" s="139">
        <v>53</v>
      </c>
      <c r="C27" s="102" t="s">
        <v>5341</v>
      </c>
      <c r="D27" s="658" t="s">
        <v>280</v>
      </c>
      <c r="E27" s="658" t="s">
        <v>7</v>
      </c>
      <c r="F27" s="658" t="s">
        <v>8</v>
      </c>
      <c r="G27" s="658" t="s">
        <v>941</v>
      </c>
      <c r="H27" s="85" t="s">
        <v>10</v>
      </c>
      <c r="I27" s="121">
        <v>102</v>
      </c>
      <c r="J27" s="121">
        <f>VLOOKUP(A27,CENIK!$A$2:$F$191,6,FALSE)</f>
        <v>0</v>
      </c>
      <c r="K27" s="121">
        <f t="shared" si="1"/>
        <v>0</v>
      </c>
    </row>
    <row r="28" spans="1:11" ht="45" x14ac:dyDescent="0.25">
      <c r="A28" s="139">
        <v>1301</v>
      </c>
      <c r="B28" s="139">
        <v>53</v>
      </c>
      <c r="C28" s="102" t="s">
        <v>5342</v>
      </c>
      <c r="D28" s="658" t="s">
        <v>280</v>
      </c>
      <c r="E28" s="658" t="s">
        <v>7</v>
      </c>
      <c r="F28" s="658" t="s">
        <v>16</v>
      </c>
      <c r="G28" s="658" t="s">
        <v>17</v>
      </c>
      <c r="H28" s="85" t="s">
        <v>10</v>
      </c>
      <c r="I28" s="121">
        <v>102</v>
      </c>
      <c r="J28" s="121">
        <f>VLOOKUP(A28,CENIK!$A$2:$F$191,6,FALSE)</f>
        <v>0</v>
      </c>
      <c r="K28" s="121">
        <f t="shared" si="1"/>
        <v>0</v>
      </c>
    </row>
    <row r="29" spans="1:11" ht="150" x14ac:dyDescent="0.25">
      <c r="A29" s="139">
        <v>1302</v>
      </c>
      <c r="B29" s="139">
        <v>53</v>
      </c>
      <c r="C29" s="102" t="s">
        <v>5343</v>
      </c>
      <c r="D29" s="658" t="s">
        <v>280</v>
      </c>
      <c r="E29" s="658" t="s">
        <v>7</v>
      </c>
      <c r="F29" s="658" t="s">
        <v>16</v>
      </c>
      <c r="G29" s="658" t="s">
        <v>952</v>
      </c>
      <c r="H29" s="85" t="s">
        <v>10</v>
      </c>
      <c r="I29" s="121">
        <v>102</v>
      </c>
      <c r="J29" s="121">
        <f>VLOOKUP(A29,CENIK!$A$2:$F$191,6,FALSE)</f>
        <v>0</v>
      </c>
      <c r="K29" s="121">
        <f t="shared" si="1"/>
        <v>0</v>
      </c>
    </row>
    <row r="30" spans="1:11" ht="60" x14ac:dyDescent="0.25">
      <c r="A30" s="139">
        <v>1310</v>
      </c>
      <c r="B30" s="139">
        <v>53</v>
      </c>
      <c r="C30" s="102" t="s">
        <v>5344</v>
      </c>
      <c r="D30" s="658" t="s">
        <v>280</v>
      </c>
      <c r="E30" s="658" t="s">
        <v>7</v>
      </c>
      <c r="F30" s="658" t="s">
        <v>16</v>
      </c>
      <c r="G30" s="658" t="s">
        <v>23</v>
      </c>
      <c r="H30" s="85" t="s">
        <v>24</v>
      </c>
      <c r="I30" s="121">
        <v>143</v>
      </c>
      <c r="J30" s="121">
        <f>VLOOKUP(A30,CENIK!$A$2:$F$191,6,FALSE)</f>
        <v>0</v>
      </c>
      <c r="K30" s="121">
        <f t="shared" si="1"/>
        <v>0</v>
      </c>
    </row>
    <row r="31" spans="1:11" ht="30" x14ac:dyDescent="0.25">
      <c r="A31" s="139">
        <v>1401</v>
      </c>
      <c r="B31" s="139">
        <v>53</v>
      </c>
      <c r="C31" s="102" t="s">
        <v>5345</v>
      </c>
      <c r="D31" s="658" t="s">
        <v>280</v>
      </c>
      <c r="E31" s="658" t="s">
        <v>7</v>
      </c>
      <c r="F31" s="658" t="s">
        <v>27</v>
      </c>
      <c r="G31" s="658" t="s">
        <v>955</v>
      </c>
      <c r="H31" s="85" t="s">
        <v>22</v>
      </c>
      <c r="I31" s="121">
        <v>5</v>
      </c>
      <c r="J31" s="121">
        <f>VLOOKUP(A31,CENIK!$A$2:$F$191,6,FALSE)</f>
        <v>0</v>
      </c>
      <c r="K31" s="121">
        <f t="shared" si="1"/>
        <v>0</v>
      </c>
    </row>
    <row r="32" spans="1:11" ht="30" x14ac:dyDescent="0.25">
      <c r="A32" s="139">
        <v>1402</v>
      </c>
      <c r="B32" s="139">
        <v>53</v>
      </c>
      <c r="C32" s="102" t="s">
        <v>5346</v>
      </c>
      <c r="D32" s="658" t="s">
        <v>280</v>
      </c>
      <c r="E32" s="658" t="s">
        <v>7</v>
      </c>
      <c r="F32" s="658" t="s">
        <v>27</v>
      </c>
      <c r="G32" s="658" t="s">
        <v>956</v>
      </c>
      <c r="H32" s="85" t="s">
        <v>22</v>
      </c>
      <c r="I32" s="121">
        <v>20</v>
      </c>
      <c r="J32" s="121">
        <f>VLOOKUP(A32,CENIK!$A$2:$F$191,6,FALSE)</f>
        <v>0</v>
      </c>
      <c r="K32" s="121">
        <f t="shared" si="1"/>
        <v>0</v>
      </c>
    </row>
    <row r="33" spans="1:11" ht="30" x14ac:dyDescent="0.25">
      <c r="A33" s="139">
        <v>1403</v>
      </c>
      <c r="B33" s="139">
        <v>53</v>
      </c>
      <c r="C33" s="102" t="s">
        <v>5347</v>
      </c>
      <c r="D33" s="658" t="s">
        <v>280</v>
      </c>
      <c r="E33" s="658" t="s">
        <v>7</v>
      </c>
      <c r="F33" s="658" t="s">
        <v>27</v>
      </c>
      <c r="G33" s="658" t="s">
        <v>957</v>
      </c>
      <c r="H33" s="85" t="s">
        <v>22</v>
      </c>
      <c r="I33" s="121">
        <v>5</v>
      </c>
      <c r="J33" s="121">
        <f>VLOOKUP(A33,CENIK!$A$2:$F$191,6,FALSE)</f>
        <v>0</v>
      </c>
      <c r="K33" s="121">
        <f t="shared" si="1"/>
        <v>0</v>
      </c>
    </row>
    <row r="34" spans="1:11" ht="45" x14ac:dyDescent="0.25">
      <c r="A34" s="139">
        <v>12308</v>
      </c>
      <c r="B34" s="139">
        <v>53</v>
      </c>
      <c r="C34" s="102" t="s">
        <v>5348</v>
      </c>
      <c r="D34" s="658" t="s">
        <v>280</v>
      </c>
      <c r="E34" s="658" t="s">
        <v>30</v>
      </c>
      <c r="F34" s="658" t="s">
        <v>31</v>
      </c>
      <c r="G34" s="658" t="s">
        <v>32</v>
      </c>
      <c r="H34" s="85" t="s">
        <v>33</v>
      </c>
      <c r="I34" s="121">
        <v>204</v>
      </c>
      <c r="J34" s="121">
        <f>VLOOKUP(A34,CENIK!$A$2:$F$191,6,FALSE)</f>
        <v>0</v>
      </c>
      <c r="K34" s="121">
        <f t="shared" si="1"/>
        <v>0</v>
      </c>
    </row>
    <row r="35" spans="1:11" ht="60" x14ac:dyDescent="0.25">
      <c r="A35" s="139">
        <v>2107</v>
      </c>
      <c r="B35" s="139">
        <v>53</v>
      </c>
      <c r="C35" s="102" t="s">
        <v>5349</v>
      </c>
      <c r="D35" s="658" t="s">
        <v>280</v>
      </c>
      <c r="E35" s="658" t="s">
        <v>30</v>
      </c>
      <c r="F35" s="658" t="s">
        <v>31</v>
      </c>
      <c r="G35" s="658" t="s">
        <v>964</v>
      </c>
      <c r="H35" s="85" t="s">
        <v>24</v>
      </c>
      <c r="I35" s="121">
        <v>81.599999999999994</v>
      </c>
      <c r="J35" s="121">
        <f>VLOOKUP(A35,CENIK!$A$2:$F$191,6,FALSE)</f>
        <v>0</v>
      </c>
      <c r="K35" s="121">
        <f t="shared" si="1"/>
        <v>0</v>
      </c>
    </row>
    <row r="36" spans="1:11" ht="30" x14ac:dyDescent="0.25">
      <c r="A36" s="139">
        <v>22103</v>
      </c>
      <c r="B36" s="139">
        <v>53</v>
      </c>
      <c r="C36" s="102" t="s">
        <v>5350</v>
      </c>
      <c r="D36" s="658" t="s">
        <v>280</v>
      </c>
      <c r="E36" s="658" t="s">
        <v>30</v>
      </c>
      <c r="F36" s="658" t="s">
        <v>43</v>
      </c>
      <c r="G36" s="658" t="s">
        <v>48</v>
      </c>
      <c r="H36" s="85" t="s">
        <v>33</v>
      </c>
      <c r="I36" s="121">
        <v>204</v>
      </c>
      <c r="J36" s="121">
        <f>VLOOKUP(A36,CENIK!$A$2:$F$191,6,FALSE)</f>
        <v>0</v>
      </c>
      <c r="K36" s="121">
        <f t="shared" si="1"/>
        <v>0</v>
      </c>
    </row>
    <row r="37" spans="1:11" ht="30" x14ac:dyDescent="0.25">
      <c r="A37" s="139">
        <v>24405</v>
      </c>
      <c r="B37" s="139">
        <v>53</v>
      </c>
      <c r="C37" s="102" t="s">
        <v>5351</v>
      </c>
      <c r="D37" s="658" t="s">
        <v>280</v>
      </c>
      <c r="E37" s="658" t="s">
        <v>30</v>
      </c>
      <c r="F37" s="658" t="s">
        <v>43</v>
      </c>
      <c r="G37" s="658" t="s">
        <v>969</v>
      </c>
      <c r="H37" s="85" t="s">
        <v>24</v>
      </c>
      <c r="I37" s="121">
        <v>81.599999999999994</v>
      </c>
      <c r="J37" s="121">
        <f>VLOOKUP(A37,CENIK!$A$2:$F$191,6,FALSE)</f>
        <v>0</v>
      </c>
      <c r="K37" s="121">
        <f t="shared" si="1"/>
        <v>0</v>
      </c>
    </row>
    <row r="38" spans="1:11" ht="75" x14ac:dyDescent="0.25">
      <c r="A38" s="139">
        <v>31302</v>
      </c>
      <c r="B38" s="139">
        <v>53</v>
      </c>
      <c r="C38" s="102" t="s">
        <v>5352</v>
      </c>
      <c r="D38" s="658" t="s">
        <v>280</v>
      </c>
      <c r="E38" s="658" t="s">
        <v>30</v>
      </c>
      <c r="F38" s="658" t="s">
        <v>43</v>
      </c>
      <c r="G38" s="658" t="s">
        <v>971</v>
      </c>
      <c r="H38" s="85" t="s">
        <v>24</v>
      </c>
      <c r="I38" s="121">
        <v>41.3</v>
      </c>
      <c r="J38" s="121">
        <f>VLOOKUP(A38,CENIK!$A$2:$F$191,6,FALSE)</f>
        <v>0</v>
      </c>
      <c r="K38" s="121">
        <f t="shared" si="1"/>
        <v>0</v>
      </c>
    </row>
    <row r="39" spans="1:11" ht="30" x14ac:dyDescent="0.25">
      <c r="A39" s="139">
        <v>31602</v>
      </c>
      <c r="B39" s="139">
        <v>53</v>
      </c>
      <c r="C39" s="102" t="s">
        <v>5353</v>
      </c>
      <c r="D39" s="658" t="s">
        <v>280</v>
      </c>
      <c r="E39" s="658" t="s">
        <v>30</v>
      </c>
      <c r="F39" s="658" t="s">
        <v>43</v>
      </c>
      <c r="G39" s="658" t="s">
        <v>973</v>
      </c>
      <c r="H39" s="85" t="s">
        <v>33</v>
      </c>
      <c r="I39" s="121">
        <v>204</v>
      </c>
      <c r="J39" s="121">
        <f>VLOOKUP(A39,CENIK!$A$2:$F$191,6,FALSE)</f>
        <v>0</v>
      </c>
      <c r="K39" s="121">
        <f t="shared" si="1"/>
        <v>0</v>
      </c>
    </row>
    <row r="40" spans="1:11" ht="45" x14ac:dyDescent="0.25">
      <c r="A40" s="139">
        <v>32208</v>
      </c>
      <c r="B40" s="139">
        <v>53</v>
      </c>
      <c r="C40" s="102" t="s">
        <v>5354</v>
      </c>
      <c r="D40" s="658" t="s">
        <v>280</v>
      </c>
      <c r="E40" s="658" t="s">
        <v>30</v>
      </c>
      <c r="F40" s="658" t="s">
        <v>43</v>
      </c>
      <c r="G40" s="658" t="s">
        <v>974</v>
      </c>
      <c r="H40" s="85" t="s">
        <v>33</v>
      </c>
      <c r="I40" s="121">
        <v>204</v>
      </c>
      <c r="J40" s="121">
        <f>VLOOKUP(A40,CENIK!$A$2:$F$191,6,FALSE)</f>
        <v>0</v>
      </c>
      <c r="K40" s="121">
        <f t="shared" si="1"/>
        <v>0</v>
      </c>
    </row>
    <row r="41" spans="1:11" ht="30" x14ac:dyDescent="0.25">
      <c r="A41" s="139">
        <v>3105</v>
      </c>
      <c r="B41" s="139">
        <v>53</v>
      </c>
      <c r="C41" s="102" t="s">
        <v>5355</v>
      </c>
      <c r="D41" s="658" t="s">
        <v>280</v>
      </c>
      <c r="E41" s="658" t="s">
        <v>64</v>
      </c>
      <c r="F41" s="658" t="s">
        <v>65</v>
      </c>
      <c r="G41" s="658" t="s">
        <v>69</v>
      </c>
      <c r="H41" s="85" t="s">
        <v>10</v>
      </c>
      <c r="I41" s="121">
        <v>40</v>
      </c>
      <c r="J41" s="121">
        <f>VLOOKUP(A41,CENIK!$A$2:$F$191,6,FALSE)</f>
        <v>0</v>
      </c>
      <c r="K41" s="121">
        <f t="shared" si="1"/>
        <v>0</v>
      </c>
    </row>
    <row r="42" spans="1:11" ht="30" x14ac:dyDescent="0.25">
      <c r="A42" s="139">
        <v>3203</v>
      </c>
      <c r="B42" s="139">
        <v>53</v>
      </c>
      <c r="C42" s="102" t="s">
        <v>5356</v>
      </c>
      <c r="D42" s="658" t="s">
        <v>280</v>
      </c>
      <c r="E42" s="658" t="s">
        <v>64</v>
      </c>
      <c r="F42" s="658" t="s">
        <v>72</v>
      </c>
      <c r="G42" s="658" t="s">
        <v>73</v>
      </c>
      <c r="H42" s="85" t="s">
        <v>6</v>
      </c>
      <c r="I42" s="121">
        <v>10</v>
      </c>
      <c r="J42" s="121">
        <f>VLOOKUP(A42,CENIK!$A$2:$F$191,6,FALSE)</f>
        <v>0</v>
      </c>
      <c r="K42" s="121">
        <f t="shared" si="1"/>
        <v>0</v>
      </c>
    </row>
    <row r="43" spans="1:11" ht="75" x14ac:dyDescent="0.25">
      <c r="A43" s="139">
        <v>3303</v>
      </c>
      <c r="B43" s="139">
        <v>53</v>
      </c>
      <c r="C43" s="102" t="s">
        <v>5357</v>
      </c>
      <c r="D43" s="658" t="s">
        <v>280</v>
      </c>
      <c r="E43" s="658" t="s">
        <v>64</v>
      </c>
      <c r="F43" s="658" t="s">
        <v>77</v>
      </c>
      <c r="G43" s="658" t="s">
        <v>980</v>
      </c>
      <c r="H43" s="85" t="s">
        <v>10</v>
      </c>
      <c r="I43" s="121">
        <v>35</v>
      </c>
      <c r="J43" s="121">
        <f>VLOOKUP(A43,CENIK!$A$2:$F$191,6,FALSE)</f>
        <v>0</v>
      </c>
      <c r="K43" s="121">
        <f t="shared" si="1"/>
        <v>0</v>
      </c>
    </row>
    <row r="44" spans="1:11" ht="60" x14ac:dyDescent="0.25">
      <c r="A44" s="139">
        <v>4101</v>
      </c>
      <c r="B44" s="139">
        <v>53</v>
      </c>
      <c r="C44" s="102" t="s">
        <v>5358</v>
      </c>
      <c r="D44" s="658" t="s">
        <v>280</v>
      </c>
      <c r="E44" s="658" t="s">
        <v>85</v>
      </c>
      <c r="F44" s="658" t="s">
        <v>86</v>
      </c>
      <c r="G44" s="658" t="s">
        <v>459</v>
      </c>
      <c r="H44" s="85" t="s">
        <v>33</v>
      </c>
      <c r="I44" s="121">
        <v>300</v>
      </c>
      <c r="J44" s="121">
        <f>VLOOKUP(A44,CENIK!$A$2:$F$191,6,FALSE)</f>
        <v>0</v>
      </c>
      <c r="K44" s="121">
        <f t="shared" si="1"/>
        <v>0</v>
      </c>
    </row>
    <row r="45" spans="1:11" ht="60" x14ac:dyDescent="0.25">
      <c r="A45" s="139">
        <v>4110</v>
      </c>
      <c r="B45" s="139">
        <v>53</v>
      </c>
      <c r="C45" s="102" t="s">
        <v>5359</v>
      </c>
      <c r="D45" s="658" t="s">
        <v>280</v>
      </c>
      <c r="E45" s="658" t="s">
        <v>85</v>
      </c>
      <c r="F45" s="658" t="s">
        <v>86</v>
      </c>
      <c r="G45" s="658" t="s">
        <v>90</v>
      </c>
      <c r="H45" s="85" t="s">
        <v>24</v>
      </c>
      <c r="I45" s="121">
        <v>225</v>
      </c>
      <c r="J45" s="121">
        <f>VLOOKUP(A45,CENIK!$A$2:$F$191,6,FALSE)</f>
        <v>0</v>
      </c>
      <c r="K45" s="121">
        <f t="shared" si="1"/>
        <v>0</v>
      </c>
    </row>
    <row r="46" spans="1:11" ht="45" x14ac:dyDescent="0.25">
      <c r="A46" s="139">
        <v>4117</v>
      </c>
      <c r="B46" s="139">
        <v>53</v>
      </c>
      <c r="C46" s="102" t="s">
        <v>5360</v>
      </c>
      <c r="D46" s="658" t="s">
        <v>280</v>
      </c>
      <c r="E46" s="658" t="s">
        <v>85</v>
      </c>
      <c r="F46" s="658" t="s">
        <v>86</v>
      </c>
      <c r="G46" s="658" t="s">
        <v>94</v>
      </c>
      <c r="H46" s="85" t="s">
        <v>24</v>
      </c>
      <c r="I46" s="121">
        <v>22</v>
      </c>
      <c r="J46" s="121">
        <f>VLOOKUP(A46,CENIK!$A$2:$F$191,6,FALSE)</f>
        <v>0</v>
      </c>
      <c r="K46" s="121">
        <f t="shared" si="1"/>
        <v>0</v>
      </c>
    </row>
    <row r="47" spans="1:11" ht="45" x14ac:dyDescent="0.25">
      <c r="A47" s="139">
        <v>4121</v>
      </c>
      <c r="B47" s="139">
        <v>53</v>
      </c>
      <c r="C47" s="102" t="s">
        <v>5361</v>
      </c>
      <c r="D47" s="658" t="s">
        <v>280</v>
      </c>
      <c r="E47" s="658" t="s">
        <v>85</v>
      </c>
      <c r="F47" s="658" t="s">
        <v>86</v>
      </c>
      <c r="G47" s="658" t="s">
        <v>986</v>
      </c>
      <c r="H47" s="85" t="s">
        <v>24</v>
      </c>
      <c r="I47" s="121">
        <v>25</v>
      </c>
      <c r="J47" s="121">
        <f>VLOOKUP(A47,CENIK!$A$2:$F$191,6,FALSE)</f>
        <v>0</v>
      </c>
      <c r="K47" s="121">
        <f t="shared" si="1"/>
        <v>0</v>
      </c>
    </row>
    <row r="48" spans="1:11" ht="30" x14ac:dyDescent="0.25">
      <c r="A48" s="139">
        <v>4124</v>
      </c>
      <c r="B48" s="139">
        <v>53</v>
      </c>
      <c r="C48" s="102" t="s">
        <v>5362</v>
      </c>
      <c r="D48" s="658" t="s">
        <v>280</v>
      </c>
      <c r="E48" s="658" t="s">
        <v>85</v>
      </c>
      <c r="F48" s="657" t="s">
        <v>86</v>
      </c>
      <c r="G48" s="658" t="s">
        <v>97</v>
      </c>
      <c r="H48" s="85" t="s">
        <v>22</v>
      </c>
      <c r="I48" s="121">
        <v>10</v>
      </c>
      <c r="J48" s="121">
        <f>VLOOKUP(A48,CENIK!$A$2:$F$191,6,FALSE)</f>
        <v>0</v>
      </c>
      <c r="K48" s="121">
        <f t="shared" si="1"/>
        <v>0</v>
      </c>
    </row>
    <row r="49" spans="1:11" ht="30" x14ac:dyDescent="0.25">
      <c r="A49" s="139">
        <v>4202</v>
      </c>
      <c r="B49" s="139">
        <v>53</v>
      </c>
      <c r="C49" s="102" t="s">
        <v>5363</v>
      </c>
      <c r="D49" s="658" t="s">
        <v>280</v>
      </c>
      <c r="E49" s="658" t="s">
        <v>85</v>
      </c>
      <c r="F49" s="658" t="s">
        <v>98</v>
      </c>
      <c r="G49" s="658" t="s">
        <v>100</v>
      </c>
      <c r="H49" s="85" t="s">
        <v>33</v>
      </c>
      <c r="I49" s="121">
        <v>125</v>
      </c>
      <c r="J49" s="121">
        <f>VLOOKUP(A49,CENIK!$A$2:$F$191,6,FALSE)</f>
        <v>0</v>
      </c>
      <c r="K49" s="121">
        <f t="shared" si="1"/>
        <v>0</v>
      </c>
    </row>
    <row r="50" spans="1:11" ht="75" x14ac:dyDescent="0.25">
      <c r="A50" s="139">
        <v>4203</v>
      </c>
      <c r="B50" s="139">
        <v>53</v>
      </c>
      <c r="C50" s="102" t="s">
        <v>5364</v>
      </c>
      <c r="D50" s="658" t="s">
        <v>280</v>
      </c>
      <c r="E50" s="658" t="s">
        <v>85</v>
      </c>
      <c r="F50" s="658" t="s">
        <v>98</v>
      </c>
      <c r="G50" s="658" t="s">
        <v>101</v>
      </c>
      <c r="H50" s="85" t="s">
        <v>24</v>
      </c>
      <c r="I50" s="121">
        <v>13</v>
      </c>
      <c r="J50" s="121">
        <f>VLOOKUP(A50,CENIK!$A$2:$F$191,6,FALSE)</f>
        <v>0</v>
      </c>
      <c r="K50" s="121">
        <f t="shared" si="1"/>
        <v>0</v>
      </c>
    </row>
    <row r="51" spans="1:11" ht="60" x14ac:dyDescent="0.25">
      <c r="A51" s="139">
        <v>4204</v>
      </c>
      <c r="B51" s="139">
        <v>53</v>
      </c>
      <c r="C51" s="102" t="s">
        <v>5365</v>
      </c>
      <c r="D51" s="658" t="s">
        <v>280</v>
      </c>
      <c r="E51" s="658" t="s">
        <v>85</v>
      </c>
      <c r="F51" s="658" t="s">
        <v>98</v>
      </c>
      <c r="G51" s="658" t="s">
        <v>102</v>
      </c>
      <c r="H51" s="85" t="s">
        <v>24</v>
      </c>
      <c r="I51" s="121">
        <v>66</v>
      </c>
      <c r="J51" s="121">
        <f>VLOOKUP(A51,CENIK!$A$2:$F$191,6,FALSE)</f>
        <v>0</v>
      </c>
      <c r="K51" s="121">
        <f t="shared" si="1"/>
        <v>0</v>
      </c>
    </row>
    <row r="52" spans="1:11" ht="60" x14ac:dyDescent="0.25">
      <c r="A52" s="139">
        <v>4205</v>
      </c>
      <c r="B52" s="139">
        <v>53</v>
      </c>
      <c r="C52" s="102" t="s">
        <v>5366</v>
      </c>
      <c r="D52" s="658" t="s">
        <v>280</v>
      </c>
      <c r="E52" s="658" t="s">
        <v>85</v>
      </c>
      <c r="F52" s="658" t="s">
        <v>98</v>
      </c>
      <c r="G52" s="658" t="s">
        <v>103</v>
      </c>
      <c r="H52" s="85" t="s">
        <v>33</v>
      </c>
      <c r="I52" s="121">
        <v>464</v>
      </c>
      <c r="J52" s="121">
        <f>VLOOKUP(A52,CENIK!$A$2:$F$191,6,FALSE)</f>
        <v>0</v>
      </c>
      <c r="K52" s="121">
        <f t="shared" si="1"/>
        <v>0</v>
      </c>
    </row>
    <row r="53" spans="1:11" ht="60" x14ac:dyDescent="0.25">
      <c r="A53" s="139">
        <v>4207</v>
      </c>
      <c r="B53" s="139">
        <v>53</v>
      </c>
      <c r="C53" s="102" t="s">
        <v>5367</v>
      </c>
      <c r="D53" s="658" t="s">
        <v>280</v>
      </c>
      <c r="E53" s="658" t="s">
        <v>85</v>
      </c>
      <c r="F53" s="658" t="s">
        <v>98</v>
      </c>
      <c r="G53" s="658" t="s">
        <v>990</v>
      </c>
      <c r="H53" s="85" t="s">
        <v>24</v>
      </c>
      <c r="I53" s="121">
        <v>87</v>
      </c>
      <c r="J53" s="121">
        <f>VLOOKUP(A53,CENIK!$A$2:$F$191,6,FALSE)</f>
        <v>0</v>
      </c>
      <c r="K53" s="121">
        <f t="shared" si="1"/>
        <v>0</v>
      </c>
    </row>
    <row r="54" spans="1:11" ht="135" x14ac:dyDescent="0.25">
      <c r="A54" s="139">
        <v>6101</v>
      </c>
      <c r="B54" s="139">
        <v>53</v>
      </c>
      <c r="C54" s="102" t="s">
        <v>5368</v>
      </c>
      <c r="D54" s="658" t="s">
        <v>280</v>
      </c>
      <c r="E54" s="658" t="s">
        <v>128</v>
      </c>
      <c r="F54" s="658" t="s">
        <v>129</v>
      </c>
      <c r="G54" s="658" t="s">
        <v>6304</v>
      </c>
      <c r="H54" s="85" t="s">
        <v>10</v>
      </c>
      <c r="I54" s="121">
        <v>102</v>
      </c>
      <c r="J54" s="121">
        <f>VLOOKUP(A54,CENIK!$A$2:$F$191,6,FALSE)</f>
        <v>0</v>
      </c>
      <c r="K54" s="121">
        <f t="shared" si="1"/>
        <v>0</v>
      </c>
    </row>
    <row r="55" spans="1:11" ht="120" x14ac:dyDescent="0.25">
      <c r="A55" s="139">
        <v>6202</v>
      </c>
      <c r="B55" s="139">
        <v>53</v>
      </c>
      <c r="C55" s="102" t="s">
        <v>5369</v>
      </c>
      <c r="D55" s="658" t="s">
        <v>280</v>
      </c>
      <c r="E55" s="658" t="s">
        <v>128</v>
      </c>
      <c r="F55" s="658" t="s">
        <v>132</v>
      </c>
      <c r="G55" s="658" t="s">
        <v>991</v>
      </c>
      <c r="H55" s="85" t="s">
        <v>6</v>
      </c>
      <c r="I55" s="121">
        <v>1</v>
      </c>
      <c r="J55" s="121">
        <f>VLOOKUP(A55,CENIK!$A$2:$F$191,6,FALSE)</f>
        <v>0</v>
      </c>
      <c r="K55" s="121">
        <f t="shared" si="1"/>
        <v>0</v>
      </c>
    </row>
    <row r="56" spans="1:11" ht="120" x14ac:dyDescent="0.25">
      <c r="A56" s="139">
        <v>6204</v>
      </c>
      <c r="B56" s="139">
        <v>53</v>
      </c>
      <c r="C56" s="102" t="s">
        <v>5370</v>
      </c>
      <c r="D56" s="658" t="s">
        <v>280</v>
      </c>
      <c r="E56" s="658" t="s">
        <v>128</v>
      </c>
      <c r="F56" s="658" t="s">
        <v>132</v>
      </c>
      <c r="G56" s="658" t="s">
        <v>993</v>
      </c>
      <c r="H56" s="85" t="s">
        <v>6</v>
      </c>
      <c r="I56" s="121">
        <v>2</v>
      </c>
      <c r="J56" s="121">
        <f>VLOOKUP(A56,CENIK!$A$2:$F$191,6,FALSE)</f>
        <v>0</v>
      </c>
      <c r="K56" s="121">
        <f t="shared" si="1"/>
        <v>0</v>
      </c>
    </row>
    <row r="57" spans="1:11" ht="120" x14ac:dyDescent="0.25">
      <c r="A57" s="139">
        <v>6253</v>
      </c>
      <c r="B57" s="139">
        <v>53</v>
      </c>
      <c r="C57" s="102" t="s">
        <v>5371</v>
      </c>
      <c r="D57" s="658" t="s">
        <v>280</v>
      </c>
      <c r="E57" s="658" t="s">
        <v>128</v>
      </c>
      <c r="F57" s="658" t="s">
        <v>132</v>
      </c>
      <c r="G57" s="658" t="s">
        <v>1004</v>
      </c>
      <c r="H57" s="85" t="s">
        <v>6</v>
      </c>
      <c r="I57" s="121">
        <v>3</v>
      </c>
      <c r="J57" s="121">
        <f>VLOOKUP(A57,CENIK!$A$2:$F$191,6,FALSE)</f>
        <v>0</v>
      </c>
      <c r="K57" s="121">
        <f t="shared" ref="K57:K88" si="2">ROUND(J57*I57,2)</f>
        <v>0</v>
      </c>
    </row>
    <row r="58" spans="1:11" ht="30" x14ac:dyDescent="0.25">
      <c r="A58" s="139">
        <v>6258</v>
      </c>
      <c r="B58" s="139">
        <v>53</v>
      </c>
      <c r="C58" s="102" t="s">
        <v>5372</v>
      </c>
      <c r="D58" s="658" t="s">
        <v>280</v>
      </c>
      <c r="E58" s="658" t="s">
        <v>128</v>
      </c>
      <c r="F58" s="658" t="s">
        <v>132</v>
      </c>
      <c r="G58" s="658" t="s">
        <v>137</v>
      </c>
      <c r="H58" s="85" t="s">
        <v>6</v>
      </c>
      <c r="I58" s="121">
        <v>1</v>
      </c>
      <c r="J58" s="121">
        <f>VLOOKUP(A58,CENIK!$A$2:$F$191,6,FALSE)</f>
        <v>0</v>
      </c>
      <c r="K58" s="121">
        <f t="shared" si="2"/>
        <v>0</v>
      </c>
    </row>
    <row r="59" spans="1:11" ht="345" x14ac:dyDescent="0.25">
      <c r="A59" s="139">
        <v>6301</v>
      </c>
      <c r="B59" s="139">
        <v>53</v>
      </c>
      <c r="C59" s="102" t="s">
        <v>5373</v>
      </c>
      <c r="D59" s="658" t="s">
        <v>280</v>
      </c>
      <c r="E59" s="658" t="s">
        <v>128</v>
      </c>
      <c r="F59" s="658" t="s">
        <v>140</v>
      </c>
      <c r="G59" s="658" t="s">
        <v>1005</v>
      </c>
      <c r="H59" s="85" t="s">
        <v>6</v>
      </c>
      <c r="I59" s="121">
        <v>5</v>
      </c>
      <c r="J59" s="121">
        <f>VLOOKUP(A59,CENIK!$A$2:$F$191,6,FALSE)</f>
        <v>0</v>
      </c>
      <c r="K59" s="121">
        <f t="shared" si="2"/>
        <v>0</v>
      </c>
    </row>
    <row r="60" spans="1:11" ht="120" x14ac:dyDescent="0.25">
      <c r="A60" s="139">
        <v>6302</v>
      </c>
      <c r="B60" s="139">
        <v>53</v>
      </c>
      <c r="C60" s="102" t="s">
        <v>5374</v>
      </c>
      <c r="D60" s="658" t="s">
        <v>280</v>
      </c>
      <c r="E60" s="658" t="s">
        <v>128</v>
      </c>
      <c r="F60" s="658" t="s">
        <v>140</v>
      </c>
      <c r="G60" s="658" t="s">
        <v>141</v>
      </c>
      <c r="H60" s="85" t="s">
        <v>6</v>
      </c>
      <c r="I60" s="121">
        <v>5</v>
      </c>
      <c r="J60" s="121">
        <f>VLOOKUP(A60,CENIK!$A$2:$F$191,6,FALSE)</f>
        <v>0</v>
      </c>
      <c r="K60" s="121">
        <f t="shared" si="2"/>
        <v>0</v>
      </c>
    </row>
    <row r="61" spans="1:11" ht="30" x14ac:dyDescent="0.25">
      <c r="A61" s="139">
        <v>6401</v>
      </c>
      <c r="B61" s="139">
        <v>53</v>
      </c>
      <c r="C61" s="102" t="s">
        <v>5375</v>
      </c>
      <c r="D61" s="658" t="s">
        <v>280</v>
      </c>
      <c r="E61" s="658" t="s">
        <v>128</v>
      </c>
      <c r="F61" s="658" t="s">
        <v>144</v>
      </c>
      <c r="G61" s="658" t="s">
        <v>145</v>
      </c>
      <c r="H61" s="85" t="s">
        <v>10</v>
      </c>
      <c r="I61" s="121">
        <v>102</v>
      </c>
      <c r="J61" s="121">
        <f>VLOOKUP(A61,CENIK!$A$2:$F$191,6,FALSE)</f>
        <v>0</v>
      </c>
      <c r="K61" s="121">
        <f t="shared" si="2"/>
        <v>0</v>
      </c>
    </row>
    <row r="62" spans="1:11" ht="30" x14ac:dyDescent="0.25">
      <c r="A62" s="139">
        <v>6402</v>
      </c>
      <c r="B62" s="139">
        <v>53</v>
      </c>
      <c r="C62" s="102" t="s">
        <v>5376</v>
      </c>
      <c r="D62" s="658" t="s">
        <v>280</v>
      </c>
      <c r="E62" s="658" t="s">
        <v>128</v>
      </c>
      <c r="F62" s="658" t="s">
        <v>144</v>
      </c>
      <c r="G62" s="658" t="s">
        <v>340</v>
      </c>
      <c r="H62" s="85" t="s">
        <v>10</v>
      </c>
      <c r="I62" s="121">
        <v>102</v>
      </c>
      <c r="J62" s="121">
        <f>VLOOKUP(A62,CENIK!$A$2:$F$191,6,FALSE)</f>
        <v>0</v>
      </c>
      <c r="K62" s="121">
        <f t="shared" si="2"/>
        <v>0</v>
      </c>
    </row>
    <row r="63" spans="1:11" ht="60" x14ac:dyDescent="0.25">
      <c r="A63" s="139">
        <v>6405</v>
      </c>
      <c r="B63" s="139">
        <v>53</v>
      </c>
      <c r="C63" s="102" t="s">
        <v>5377</v>
      </c>
      <c r="D63" s="658" t="s">
        <v>280</v>
      </c>
      <c r="E63" s="658" t="s">
        <v>128</v>
      </c>
      <c r="F63" s="657" t="s">
        <v>144</v>
      </c>
      <c r="G63" s="658" t="s">
        <v>146</v>
      </c>
      <c r="H63" s="85" t="s">
        <v>10</v>
      </c>
      <c r="I63" s="121">
        <v>102</v>
      </c>
      <c r="J63" s="121">
        <f>VLOOKUP(A63,CENIK!$A$2:$F$191,6,FALSE)</f>
        <v>0</v>
      </c>
      <c r="K63" s="121">
        <f t="shared" si="2"/>
        <v>0</v>
      </c>
    </row>
    <row r="64" spans="1:11" ht="30" x14ac:dyDescent="0.25">
      <c r="A64" s="139">
        <v>6501</v>
      </c>
      <c r="B64" s="139">
        <v>53</v>
      </c>
      <c r="C64" s="102" t="s">
        <v>5378</v>
      </c>
      <c r="D64" s="658" t="s">
        <v>280</v>
      </c>
      <c r="E64" s="658" t="s">
        <v>128</v>
      </c>
      <c r="F64" s="658" t="s">
        <v>147</v>
      </c>
      <c r="G64" s="658" t="s">
        <v>1007</v>
      </c>
      <c r="H64" s="85" t="s">
        <v>6</v>
      </c>
      <c r="I64" s="121">
        <v>2</v>
      </c>
      <c r="J64" s="121">
        <f>VLOOKUP(A64,CENIK!$A$2:$F$191,6,FALSE)</f>
        <v>0</v>
      </c>
      <c r="K64" s="121">
        <f t="shared" si="2"/>
        <v>0</v>
      </c>
    </row>
    <row r="65" spans="1:11" ht="45" x14ac:dyDescent="0.25">
      <c r="A65" s="139">
        <v>6503</v>
      </c>
      <c r="B65" s="139">
        <v>53</v>
      </c>
      <c r="C65" s="102" t="s">
        <v>5379</v>
      </c>
      <c r="D65" s="658" t="s">
        <v>280</v>
      </c>
      <c r="E65" s="658" t="s">
        <v>128</v>
      </c>
      <c r="F65" s="658" t="s">
        <v>147</v>
      </c>
      <c r="G65" s="658" t="s">
        <v>1009</v>
      </c>
      <c r="H65" s="85" t="s">
        <v>6</v>
      </c>
      <c r="I65" s="121">
        <v>6</v>
      </c>
      <c r="J65" s="121">
        <f>VLOOKUP(A65,CENIK!$A$2:$F$191,6,FALSE)</f>
        <v>0</v>
      </c>
      <c r="K65" s="121">
        <f t="shared" si="2"/>
        <v>0</v>
      </c>
    </row>
    <row r="66" spans="1:11" ht="45" x14ac:dyDescent="0.25">
      <c r="A66" s="139">
        <v>6504</v>
      </c>
      <c r="B66" s="139">
        <v>53</v>
      </c>
      <c r="C66" s="102" t="s">
        <v>5380</v>
      </c>
      <c r="D66" s="658" t="s">
        <v>280</v>
      </c>
      <c r="E66" s="658" t="s">
        <v>128</v>
      </c>
      <c r="F66" s="658" t="s">
        <v>147</v>
      </c>
      <c r="G66" s="658" t="s">
        <v>1010</v>
      </c>
      <c r="H66" s="85" t="s">
        <v>6</v>
      </c>
      <c r="I66" s="121">
        <v>1</v>
      </c>
      <c r="J66" s="121">
        <f>VLOOKUP(A66,CENIK!$A$2:$F$191,6,FALSE)</f>
        <v>0</v>
      </c>
      <c r="K66" s="121">
        <f t="shared" si="2"/>
        <v>0</v>
      </c>
    </row>
    <row r="67" spans="1:11" ht="30" x14ac:dyDescent="0.25">
      <c r="A67" s="139">
        <v>6506</v>
      </c>
      <c r="B67" s="139">
        <v>53</v>
      </c>
      <c r="C67" s="102" t="s">
        <v>5381</v>
      </c>
      <c r="D67" s="658" t="s">
        <v>280</v>
      </c>
      <c r="E67" s="658" t="s">
        <v>128</v>
      </c>
      <c r="F67" s="658" t="s">
        <v>147</v>
      </c>
      <c r="G67" s="658" t="s">
        <v>1012</v>
      </c>
      <c r="H67" s="85" t="s">
        <v>6</v>
      </c>
      <c r="I67" s="121">
        <v>1</v>
      </c>
      <c r="J67" s="121">
        <f>VLOOKUP(A67,CENIK!$A$2:$F$191,6,FALSE)</f>
        <v>0</v>
      </c>
      <c r="K67" s="121">
        <f t="shared" si="2"/>
        <v>0</v>
      </c>
    </row>
    <row r="68" spans="1:11" ht="60" x14ac:dyDescent="0.25">
      <c r="A68" s="139">
        <v>1201</v>
      </c>
      <c r="B68" s="139">
        <v>54</v>
      </c>
      <c r="C68" s="102" t="s">
        <v>5382</v>
      </c>
      <c r="D68" s="658" t="s">
        <v>281</v>
      </c>
      <c r="E68" s="658" t="s">
        <v>7</v>
      </c>
      <c r="F68" s="658" t="s">
        <v>8</v>
      </c>
      <c r="G68" s="658" t="s">
        <v>9</v>
      </c>
      <c r="H68" s="85" t="s">
        <v>10</v>
      </c>
      <c r="I68" s="121">
        <v>223</v>
      </c>
      <c r="J68" s="121">
        <f>VLOOKUP(A68,CENIK!$A$2:$F$191,6,FALSE)</f>
        <v>0</v>
      </c>
      <c r="K68" s="121">
        <f t="shared" si="2"/>
        <v>0</v>
      </c>
    </row>
    <row r="69" spans="1:11" ht="45" x14ac:dyDescent="0.25">
      <c r="A69" s="139">
        <v>1202</v>
      </c>
      <c r="B69" s="139">
        <v>54</v>
      </c>
      <c r="C69" s="102" t="s">
        <v>5383</v>
      </c>
      <c r="D69" s="658" t="s">
        <v>281</v>
      </c>
      <c r="E69" s="658" t="s">
        <v>7</v>
      </c>
      <c r="F69" s="658" t="s">
        <v>8</v>
      </c>
      <c r="G69" s="658" t="s">
        <v>11</v>
      </c>
      <c r="H69" s="85" t="s">
        <v>12</v>
      </c>
      <c r="I69" s="121">
        <v>90</v>
      </c>
      <c r="J69" s="121">
        <f>VLOOKUP(A69,CENIK!$A$2:$F$191,6,FALSE)</f>
        <v>0</v>
      </c>
      <c r="K69" s="121">
        <f t="shared" si="2"/>
        <v>0</v>
      </c>
    </row>
    <row r="70" spans="1:11" ht="60" x14ac:dyDescent="0.25">
      <c r="A70" s="139">
        <v>1203</v>
      </c>
      <c r="B70" s="139">
        <v>54</v>
      </c>
      <c r="C70" s="102" t="s">
        <v>5384</v>
      </c>
      <c r="D70" s="658" t="s">
        <v>281</v>
      </c>
      <c r="E70" s="658" t="s">
        <v>7</v>
      </c>
      <c r="F70" s="658" t="s">
        <v>8</v>
      </c>
      <c r="G70" s="658" t="s">
        <v>941</v>
      </c>
      <c r="H70" s="85" t="s">
        <v>10</v>
      </c>
      <c r="I70" s="121">
        <v>223</v>
      </c>
      <c r="J70" s="121">
        <f>VLOOKUP(A70,CENIK!$A$2:$F$191,6,FALSE)</f>
        <v>0</v>
      </c>
      <c r="K70" s="121">
        <f t="shared" si="2"/>
        <v>0</v>
      </c>
    </row>
    <row r="71" spans="1:11" ht="45" x14ac:dyDescent="0.25">
      <c r="A71" s="139">
        <v>1301</v>
      </c>
      <c r="B71" s="139">
        <v>54</v>
      </c>
      <c r="C71" s="102" t="s">
        <v>5385</v>
      </c>
      <c r="D71" s="658" t="s">
        <v>281</v>
      </c>
      <c r="E71" s="658" t="s">
        <v>7</v>
      </c>
      <c r="F71" s="658" t="s">
        <v>16</v>
      </c>
      <c r="G71" s="658" t="s">
        <v>17</v>
      </c>
      <c r="H71" s="85" t="s">
        <v>10</v>
      </c>
      <c r="I71" s="121">
        <v>223</v>
      </c>
      <c r="J71" s="121">
        <f>VLOOKUP(A71,CENIK!$A$2:$F$191,6,FALSE)</f>
        <v>0</v>
      </c>
      <c r="K71" s="121">
        <f t="shared" si="2"/>
        <v>0</v>
      </c>
    </row>
    <row r="72" spans="1:11" ht="150" x14ac:dyDescent="0.25">
      <c r="A72" s="139">
        <v>1302</v>
      </c>
      <c r="B72" s="139">
        <v>54</v>
      </c>
      <c r="C72" s="102" t="s">
        <v>5386</v>
      </c>
      <c r="D72" s="658" t="s">
        <v>281</v>
      </c>
      <c r="E72" s="658" t="s">
        <v>7</v>
      </c>
      <c r="F72" s="658" t="s">
        <v>16</v>
      </c>
      <c r="G72" s="658" t="s">
        <v>952</v>
      </c>
      <c r="H72" s="85" t="s">
        <v>10</v>
      </c>
      <c r="I72" s="121">
        <v>223</v>
      </c>
      <c r="J72" s="121">
        <f>VLOOKUP(A72,CENIK!$A$2:$F$191,6,FALSE)</f>
        <v>0</v>
      </c>
      <c r="K72" s="121">
        <f t="shared" si="2"/>
        <v>0</v>
      </c>
    </row>
    <row r="73" spans="1:11" ht="60" x14ac:dyDescent="0.25">
      <c r="A73" s="139">
        <v>1310</v>
      </c>
      <c r="B73" s="139">
        <v>54</v>
      </c>
      <c r="C73" s="102" t="s">
        <v>5387</v>
      </c>
      <c r="D73" s="658" t="s">
        <v>281</v>
      </c>
      <c r="E73" s="658" t="s">
        <v>7</v>
      </c>
      <c r="F73" s="658" t="s">
        <v>16</v>
      </c>
      <c r="G73" s="658" t="s">
        <v>23</v>
      </c>
      <c r="H73" s="85" t="s">
        <v>24</v>
      </c>
      <c r="I73" s="121">
        <v>313</v>
      </c>
      <c r="J73" s="121">
        <f>VLOOKUP(A73,CENIK!$A$2:$F$191,6,FALSE)</f>
        <v>0</v>
      </c>
      <c r="K73" s="121">
        <f t="shared" si="2"/>
        <v>0</v>
      </c>
    </row>
    <row r="74" spans="1:11" ht="30" x14ac:dyDescent="0.25">
      <c r="A74" s="139">
        <v>1401</v>
      </c>
      <c r="B74" s="139">
        <v>54</v>
      </c>
      <c r="C74" s="102" t="s">
        <v>5388</v>
      </c>
      <c r="D74" s="658" t="s">
        <v>281</v>
      </c>
      <c r="E74" s="658" t="s">
        <v>7</v>
      </c>
      <c r="F74" s="658" t="s">
        <v>27</v>
      </c>
      <c r="G74" s="658" t="s">
        <v>955</v>
      </c>
      <c r="H74" s="85" t="s">
        <v>22</v>
      </c>
      <c r="I74" s="121">
        <v>10</v>
      </c>
      <c r="J74" s="121">
        <f>VLOOKUP(A74,CENIK!$A$2:$F$191,6,FALSE)</f>
        <v>0</v>
      </c>
      <c r="K74" s="121">
        <f t="shared" si="2"/>
        <v>0</v>
      </c>
    </row>
    <row r="75" spans="1:11" ht="30" x14ac:dyDescent="0.25">
      <c r="A75" s="139">
        <v>1402</v>
      </c>
      <c r="B75" s="139">
        <v>54</v>
      </c>
      <c r="C75" s="102" t="s">
        <v>5389</v>
      </c>
      <c r="D75" s="658" t="s">
        <v>281</v>
      </c>
      <c r="E75" s="658" t="s">
        <v>7</v>
      </c>
      <c r="F75" s="658" t="s">
        <v>27</v>
      </c>
      <c r="G75" s="658" t="s">
        <v>956</v>
      </c>
      <c r="H75" s="85" t="s">
        <v>22</v>
      </c>
      <c r="I75" s="121">
        <v>20</v>
      </c>
      <c r="J75" s="121">
        <f>VLOOKUP(A75,CENIK!$A$2:$F$191,6,FALSE)</f>
        <v>0</v>
      </c>
      <c r="K75" s="121">
        <f t="shared" si="2"/>
        <v>0</v>
      </c>
    </row>
    <row r="76" spans="1:11" ht="30" x14ac:dyDescent="0.25">
      <c r="A76" s="139">
        <v>1403</v>
      </c>
      <c r="B76" s="139">
        <v>54</v>
      </c>
      <c r="C76" s="102" t="s">
        <v>5390</v>
      </c>
      <c r="D76" s="658" t="s">
        <v>281</v>
      </c>
      <c r="E76" s="658" t="s">
        <v>7</v>
      </c>
      <c r="F76" s="658" t="s">
        <v>27</v>
      </c>
      <c r="G76" s="658" t="s">
        <v>957</v>
      </c>
      <c r="H76" s="85" t="s">
        <v>22</v>
      </c>
      <c r="I76" s="121">
        <v>10</v>
      </c>
      <c r="J76" s="121">
        <f>VLOOKUP(A76,CENIK!$A$2:$F$191,6,FALSE)</f>
        <v>0</v>
      </c>
      <c r="K76" s="121">
        <f t="shared" si="2"/>
        <v>0</v>
      </c>
    </row>
    <row r="77" spans="1:11" ht="45" x14ac:dyDescent="0.25">
      <c r="A77" s="139">
        <v>12309</v>
      </c>
      <c r="B77" s="139">
        <v>54</v>
      </c>
      <c r="C77" s="102" t="s">
        <v>5391</v>
      </c>
      <c r="D77" s="658" t="s">
        <v>281</v>
      </c>
      <c r="E77" s="658" t="s">
        <v>30</v>
      </c>
      <c r="F77" s="658" t="s">
        <v>31</v>
      </c>
      <c r="G77" s="658" t="s">
        <v>34</v>
      </c>
      <c r="H77" s="85" t="s">
        <v>33</v>
      </c>
      <c r="I77" s="121">
        <v>446</v>
      </c>
      <c r="J77" s="121">
        <f>VLOOKUP(A77,CENIK!$A$2:$F$191,6,FALSE)</f>
        <v>0</v>
      </c>
      <c r="K77" s="121">
        <f t="shared" si="2"/>
        <v>0</v>
      </c>
    </row>
    <row r="78" spans="1:11" ht="45" x14ac:dyDescent="0.25">
      <c r="A78" s="139">
        <v>12332</v>
      </c>
      <c r="B78" s="139">
        <v>54</v>
      </c>
      <c r="C78" s="102" t="s">
        <v>5392</v>
      </c>
      <c r="D78" s="658" t="s">
        <v>281</v>
      </c>
      <c r="E78" s="658" t="s">
        <v>30</v>
      </c>
      <c r="F78" s="658" t="s">
        <v>31</v>
      </c>
      <c r="G78" s="658" t="s">
        <v>39</v>
      </c>
      <c r="H78" s="85" t="s">
        <v>10</v>
      </c>
      <c r="I78" s="121">
        <v>10</v>
      </c>
      <c r="J78" s="121">
        <f>VLOOKUP(A78,CENIK!$A$2:$F$191,6,FALSE)</f>
        <v>0</v>
      </c>
      <c r="K78" s="121">
        <f t="shared" si="2"/>
        <v>0</v>
      </c>
    </row>
    <row r="79" spans="1:11" ht="45" x14ac:dyDescent="0.25">
      <c r="A79" s="139">
        <v>12333</v>
      </c>
      <c r="B79" s="139">
        <v>54</v>
      </c>
      <c r="C79" s="102" t="s">
        <v>5393</v>
      </c>
      <c r="D79" s="658" t="s">
        <v>281</v>
      </c>
      <c r="E79" s="658" t="s">
        <v>30</v>
      </c>
      <c r="F79" s="658" t="s">
        <v>31</v>
      </c>
      <c r="G79" s="658" t="s">
        <v>40</v>
      </c>
      <c r="H79" s="85" t="s">
        <v>10</v>
      </c>
      <c r="I79" s="121">
        <v>5</v>
      </c>
      <c r="J79" s="121">
        <f>VLOOKUP(A79,CENIK!$A$2:$F$191,6,FALSE)</f>
        <v>0</v>
      </c>
      <c r="K79" s="121">
        <f t="shared" si="2"/>
        <v>0</v>
      </c>
    </row>
    <row r="80" spans="1:11" ht="60" x14ac:dyDescent="0.25">
      <c r="A80" s="139">
        <v>12413</v>
      </c>
      <c r="B80" s="139">
        <v>54</v>
      </c>
      <c r="C80" s="102" t="s">
        <v>5394</v>
      </c>
      <c r="D80" s="658" t="s">
        <v>281</v>
      </c>
      <c r="E80" s="658" t="s">
        <v>30</v>
      </c>
      <c r="F80" s="658" t="s">
        <v>31</v>
      </c>
      <c r="G80" s="658" t="s">
        <v>963</v>
      </c>
      <c r="H80" s="85" t="s">
        <v>12</v>
      </c>
      <c r="I80" s="121">
        <v>7</v>
      </c>
      <c r="J80" s="121">
        <f>VLOOKUP(A80,CENIK!$A$2:$F$191,6,FALSE)</f>
        <v>0</v>
      </c>
      <c r="K80" s="121">
        <f t="shared" si="2"/>
        <v>0</v>
      </c>
    </row>
    <row r="81" spans="1:11" ht="60" x14ac:dyDescent="0.25">
      <c r="A81" s="139">
        <v>2107</v>
      </c>
      <c r="B81" s="139">
        <v>54</v>
      </c>
      <c r="C81" s="102" t="s">
        <v>5395</v>
      </c>
      <c r="D81" s="658" t="s">
        <v>281</v>
      </c>
      <c r="E81" s="658" t="s">
        <v>30</v>
      </c>
      <c r="F81" s="658" t="s">
        <v>31</v>
      </c>
      <c r="G81" s="658" t="s">
        <v>964</v>
      </c>
      <c r="H81" s="85" t="s">
        <v>24</v>
      </c>
      <c r="I81" s="121">
        <v>178.4</v>
      </c>
      <c r="J81" s="121">
        <f>VLOOKUP(A81,CENIK!$A$2:$F$191,6,FALSE)</f>
        <v>0</v>
      </c>
      <c r="K81" s="121">
        <f t="shared" si="2"/>
        <v>0</v>
      </c>
    </row>
    <row r="82" spans="1:11" ht="30" x14ac:dyDescent="0.25">
      <c r="A82" s="139">
        <v>22103</v>
      </c>
      <c r="B82" s="139">
        <v>54</v>
      </c>
      <c r="C82" s="102" t="s">
        <v>5396</v>
      </c>
      <c r="D82" s="658" t="s">
        <v>281</v>
      </c>
      <c r="E82" s="658" t="s">
        <v>30</v>
      </c>
      <c r="F82" s="658" t="s">
        <v>43</v>
      </c>
      <c r="G82" s="658" t="s">
        <v>48</v>
      </c>
      <c r="H82" s="85" t="s">
        <v>33</v>
      </c>
      <c r="I82" s="121">
        <v>446</v>
      </c>
      <c r="J82" s="121">
        <f>VLOOKUP(A82,CENIK!$A$2:$F$191,6,FALSE)</f>
        <v>0</v>
      </c>
      <c r="K82" s="121">
        <f t="shared" si="2"/>
        <v>0</v>
      </c>
    </row>
    <row r="83" spans="1:11" ht="30" x14ac:dyDescent="0.25">
      <c r="A83" s="139">
        <v>24405</v>
      </c>
      <c r="B83" s="139">
        <v>54</v>
      </c>
      <c r="C83" s="102" t="s">
        <v>5397</v>
      </c>
      <c r="D83" s="658" t="s">
        <v>281</v>
      </c>
      <c r="E83" s="658" t="s">
        <v>30</v>
      </c>
      <c r="F83" s="658" t="s">
        <v>43</v>
      </c>
      <c r="G83" s="658" t="s">
        <v>969</v>
      </c>
      <c r="H83" s="85" t="s">
        <v>24</v>
      </c>
      <c r="I83" s="121">
        <v>178.4</v>
      </c>
      <c r="J83" s="121">
        <f>VLOOKUP(A83,CENIK!$A$2:$F$191,6,FALSE)</f>
        <v>0</v>
      </c>
      <c r="K83" s="121">
        <f t="shared" si="2"/>
        <v>0</v>
      </c>
    </row>
    <row r="84" spans="1:11" ht="75" x14ac:dyDescent="0.25">
      <c r="A84" s="139">
        <v>31302</v>
      </c>
      <c r="B84" s="139">
        <v>54</v>
      </c>
      <c r="C84" s="102" t="s">
        <v>5398</v>
      </c>
      <c r="D84" s="658" t="s">
        <v>281</v>
      </c>
      <c r="E84" s="658" t="s">
        <v>30</v>
      </c>
      <c r="F84" s="658" t="s">
        <v>43</v>
      </c>
      <c r="G84" s="658" t="s">
        <v>971</v>
      </c>
      <c r="H84" s="85" t="s">
        <v>24</v>
      </c>
      <c r="I84" s="121">
        <v>89.2</v>
      </c>
      <c r="J84" s="121">
        <f>VLOOKUP(A84,CENIK!$A$2:$F$191,6,FALSE)</f>
        <v>0</v>
      </c>
      <c r="K84" s="121">
        <f t="shared" si="2"/>
        <v>0</v>
      </c>
    </row>
    <row r="85" spans="1:11" ht="30" x14ac:dyDescent="0.25">
      <c r="A85" s="139">
        <v>31602</v>
      </c>
      <c r="B85" s="139">
        <v>54</v>
      </c>
      <c r="C85" s="102" t="s">
        <v>5399</v>
      </c>
      <c r="D85" s="658" t="s">
        <v>281</v>
      </c>
      <c r="E85" s="658" t="s">
        <v>30</v>
      </c>
      <c r="F85" s="658" t="s">
        <v>43</v>
      </c>
      <c r="G85" s="658" t="s">
        <v>973</v>
      </c>
      <c r="H85" s="85" t="s">
        <v>33</v>
      </c>
      <c r="I85" s="121">
        <v>446</v>
      </c>
      <c r="J85" s="121">
        <f>VLOOKUP(A85,CENIK!$A$2:$F$191,6,FALSE)</f>
        <v>0</v>
      </c>
      <c r="K85" s="121">
        <f t="shared" si="2"/>
        <v>0</v>
      </c>
    </row>
    <row r="86" spans="1:11" ht="45" x14ac:dyDescent="0.25">
      <c r="A86" s="139">
        <v>32208</v>
      </c>
      <c r="B86" s="139">
        <v>54</v>
      </c>
      <c r="C86" s="102" t="s">
        <v>5400</v>
      </c>
      <c r="D86" s="658" t="s">
        <v>281</v>
      </c>
      <c r="E86" s="658" t="s">
        <v>30</v>
      </c>
      <c r="F86" s="658" t="s">
        <v>43</v>
      </c>
      <c r="G86" s="658" t="s">
        <v>974</v>
      </c>
      <c r="H86" s="85" t="s">
        <v>33</v>
      </c>
      <c r="I86" s="121">
        <v>223</v>
      </c>
      <c r="J86" s="121">
        <f>VLOOKUP(A86,CENIK!$A$2:$F$191,6,FALSE)</f>
        <v>0</v>
      </c>
      <c r="K86" s="121">
        <f t="shared" si="2"/>
        <v>0</v>
      </c>
    </row>
    <row r="87" spans="1:11" ht="45" x14ac:dyDescent="0.25">
      <c r="A87" s="139">
        <v>32311</v>
      </c>
      <c r="B87" s="139">
        <v>54</v>
      </c>
      <c r="C87" s="102" t="s">
        <v>5401</v>
      </c>
      <c r="D87" s="658" t="s">
        <v>281</v>
      </c>
      <c r="E87" s="658" t="s">
        <v>30</v>
      </c>
      <c r="F87" s="658" t="s">
        <v>43</v>
      </c>
      <c r="G87" s="658" t="s">
        <v>975</v>
      </c>
      <c r="H87" s="85" t="s">
        <v>33</v>
      </c>
      <c r="I87" s="121">
        <v>223</v>
      </c>
      <c r="J87" s="121">
        <f>VLOOKUP(A87,CENIK!$A$2:$F$191,6,FALSE)</f>
        <v>0</v>
      </c>
      <c r="K87" s="121">
        <f t="shared" si="2"/>
        <v>0</v>
      </c>
    </row>
    <row r="88" spans="1:11" ht="30" x14ac:dyDescent="0.25">
      <c r="A88" s="139">
        <v>34104</v>
      </c>
      <c r="B88" s="139">
        <v>54</v>
      </c>
      <c r="C88" s="102" t="s">
        <v>5402</v>
      </c>
      <c r="D88" s="658" t="s">
        <v>281</v>
      </c>
      <c r="E88" s="658" t="s">
        <v>30</v>
      </c>
      <c r="F88" s="658" t="s">
        <v>43</v>
      </c>
      <c r="G88" s="658" t="s">
        <v>54</v>
      </c>
      <c r="H88" s="85" t="s">
        <v>10</v>
      </c>
      <c r="I88" s="121">
        <v>283</v>
      </c>
      <c r="J88" s="121">
        <f>VLOOKUP(A88,CENIK!$A$2:$F$191,6,FALSE)</f>
        <v>0</v>
      </c>
      <c r="K88" s="121">
        <f t="shared" si="2"/>
        <v>0</v>
      </c>
    </row>
    <row r="89" spans="1:11" ht="60" x14ac:dyDescent="0.25">
      <c r="A89" s="139">
        <v>2306</v>
      </c>
      <c r="B89" s="139">
        <v>54</v>
      </c>
      <c r="C89" s="102" t="s">
        <v>5403</v>
      </c>
      <c r="D89" s="658" t="s">
        <v>281</v>
      </c>
      <c r="E89" s="658" t="s">
        <v>30</v>
      </c>
      <c r="F89" s="658" t="s">
        <v>59</v>
      </c>
      <c r="G89" s="658" t="s">
        <v>61</v>
      </c>
      <c r="H89" s="85" t="s">
        <v>10</v>
      </c>
      <c r="I89" s="121">
        <v>223</v>
      </c>
      <c r="J89" s="121">
        <f>VLOOKUP(A89,CENIK!$A$2:$F$191,6,FALSE)</f>
        <v>0</v>
      </c>
      <c r="K89" s="121">
        <f t="shared" ref="K89:K117" si="3">ROUND(J89*I89,2)</f>
        <v>0</v>
      </c>
    </row>
    <row r="90" spans="1:11" ht="45" x14ac:dyDescent="0.25">
      <c r="A90" s="139">
        <v>3103</v>
      </c>
      <c r="B90" s="139">
        <v>54</v>
      </c>
      <c r="C90" s="102" t="s">
        <v>5404</v>
      </c>
      <c r="D90" s="658" t="s">
        <v>281</v>
      </c>
      <c r="E90" s="658" t="s">
        <v>64</v>
      </c>
      <c r="F90" s="658" t="s">
        <v>65</v>
      </c>
      <c r="G90" s="658" t="s">
        <v>67</v>
      </c>
      <c r="H90" s="85" t="s">
        <v>10</v>
      </c>
      <c r="I90" s="121">
        <v>30</v>
      </c>
      <c r="J90" s="121">
        <f>VLOOKUP(A90,CENIK!$A$2:$F$191,6,FALSE)</f>
        <v>0</v>
      </c>
      <c r="K90" s="121">
        <f t="shared" si="3"/>
        <v>0</v>
      </c>
    </row>
    <row r="91" spans="1:11" ht="30" x14ac:dyDescent="0.25">
      <c r="A91" s="139">
        <v>3203</v>
      </c>
      <c r="B91" s="139">
        <v>54</v>
      </c>
      <c r="C91" s="102" t="s">
        <v>5405</v>
      </c>
      <c r="D91" s="658" t="s">
        <v>281</v>
      </c>
      <c r="E91" s="658" t="s">
        <v>64</v>
      </c>
      <c r="F91" s="658" t="s">
        <v>72</v>
      </c>
      <c r="G91" s="658" t="s">
        <v>73</v>
      </c>
      <c r="H91" s="85" t="s">
        <v>6</v>
      </c>
      <c r="I91" s="121">
        <v>40</v>
      </c>
      <c r="J91" s="121">
        <f>VLOOKUP(A91,CENIK!$A$2:$F$191,6,FALSE)</f>
        <v>0</v>
      </c>
      <c r="K91" s="121">
        <f t="shared" si="3"/>
        <v>0</v>
      </c>
    </row>
    <row r="92" spans="1:11" ht="45" x14ac:dyDescent="0.25">
      <c r="A92" s="139">
        <v>3311</v>
      </c>
      <c r="B92" s="139">
        <v>54</v>
      </c>
      <c r="C92" s="102" t="s">
        <v>5406</v>
      </c>
      <c r="D92" s="658" t="s">
        <v>281</v>
      </c>
      <c r="E92" s="658" t="s">
        <v>64</v>
      </c>
      <c r="F92" s="658" t="s">
        <v>77</v>
      </c>
      <c r="G92" s="658" t="s">
        <v>81</v>
      </c>
      <c r="H92" s="85" t="s">
        <v>10</v>
      </c>
      <c r="I92" s="121">
        <v>10</v>
      </c>
      <c r="J92" s="121">
        <f>VLOOKUP(A92,CENIK!$A$2:$F$191,6,FALSE)</f>
        <v>0</v>
      </c>
      <c r="K92" s="121">
        <f t="shared" si="3"/>
        <v>0</v>
      </c>
    </row>
    <row r="93" spans="1:11" ht="60" x14ac:dyDescent="0.25">
      <c r="A93" s="139">
        <v>4101</v>
      </c>
      <c r="B93" s="139">
        <v>54</v>
      </c>
      <c r="C93" s="102" t="s">
        <v>5407</v>
      </c>
      <c r="D93" s="658" t="s">
        <v>281</v>
      </c>
      <c r="E93" s="658" t="s">
        <v>85</v>
      </c>
      <c r="F93" s="658" t="s">
        <v>86</v>
      </c>
      <c r="G93" s="658" t="s">
        <v>459</v>
      </c>
      <c r="H93" s="85" t="s">
        <v>33</v>
      </c>
      <c r="I93" s="121">
        <v>170</v>
      </c>
      <c r="J93" s="121">
        <f>VLOOKUP(A93,CENIK!$A$2:$F$191,6,FALSE)</f>
        <v>0</v>
      </c>
      <c r="K93" s="121">
        <f t="shared" si="3"/>
        <v>0</v>
      </c>
    </row>
    <row r="94" spans="1:11" ht="60" x14ac:dyDescent="0.25">
      <c r="A94" s="139">
        <v>4110</v>
      </c>
      <c r="B94" s="139">
        <v>54</v>
      </c>
      <c r="C94" s="102" t="s">
        <v>5408</v>
      </c>
      <c r="D94" s="658" t="s">
        <v>281</v>
      </c>
      <c r="E94" s="658" t="s">
        <v>85</v>
      </c>
      <c r="F94" s="658" t="s">
        <v>86</v>
      </c>
      <c r="G94" s="658" t="s">
        <v>90</v>
      </c>
      <c r="H94" s="85" t="s">
        <v>24</v>
      </c>
      <c r="I94" s="121">
        <v>649</v>
      </c>
      <c r="J94" s="121">
        <f>VLOOKUP(A94,CENIK!$A$2:$F$191,6,FALSE)</f>
        <v>0</v>
      </c>
      <c r="K94" s="121">
        <f t="shared" si="3"/>
        <v>0</v>
      </c>
    </row>
    <row r="95" spans="1:11" ht="45" x14ac:dyDescent="0.25">
      <c r="A95" s="139">
        <v>4117</v>
      </c>
      <c r="B95" s="139">
        <v>54</v>
      </c>
      <c r="C95" s="102" t="s">
        <v>5409</v>
      </c>
      <c r="D95" s="658" t="s">
        <v>281</v>
      </c>
      <c r="E95" s="658" t="s">
        <v>85</v>
      </c>
      <c r="F95" s="658" t="s">
        <v>86</v>
      </c>
      <c r="G95" s="658" t="s">
        <v>94</v>
      </c>
      <c r="H95" s="85" t="s">
        <v>24</v>
      </c>
      <c r="I95" s="121">
        <v>65</v>
      </c>
      <c r="J95" s="121">
        <f>VLOOKUP(A95,CENIK!$A$2:$F$191,6,FALSE)</f>
        <v>0</v>
      </c>
      <c r="K95" s="121">
        <f t="shared" si="3"/>
        <v>0</v>
      </c>
    </row>
    <row r="96" spans="1:11" ht="45" x14ac:dyDescent="0.25">
      <c r="A96" s="139">
        <v>4121</v>
      </c>
      <c r="B96" s="139">
        <v>54</v>
      </c>
      <c r="C96" s="102" t="s">
        <v>5410</v>
      </c>
      <c r="D96" s="658" t="s">
        <v>281</v>
      </c>
      <c r="E96" s="658" t="s">
        <v>85</v>
      </c>
      <c r="F96" s="658" t="s">
        <v>86</v>
      </c>
      <c r="G96" s="658" t="s">
        <v>986</v>
      </c>
      <c r="H96" s="85" t="s">
        <v>24</v>
      </c>
      <c r="I96" s="121">
        <v>75</v>
      </c>
      <c r="J96" s="121">
        <f>VLOOKUP(A96,CENIK!$A$2:$F$191,6,FALSE)</f>
        <v>0</v>
      </c>
      <c r="K96" s="121">
        <f t="shared" si="3"/>
        <v>0</v>
      </c>
    </row>
    <row r="97" spans="1:11" ht="30" x14ac:dyDescent="0.25">
      <c r="A97" s="139">
        <v>4124</v>
      </c>
      <c r="B97" s="139">
        <v>54</v>
      </c>
      <c r="C97" s="102" t="s">
        <v>5411</v>
      </c>
      <c r="D97" s="658" t="s">
        <v>281</v>
      </c>
      <c r="E97" s="658" t="s">
        <v>85</v>
      </c>
      <c r="F97" s="658" t="s">
        <v>86</v>
      </c>
      <c r="G97" s="658" t="s">
        <v>97</v>
      </c>
      <c r="H97" s="85" t="s">
        <v>22</v>
      </c>
      <c r="I97" s="121">
        <v>20</v>
      </c>
      <c r="J97" s="121">
        <f>VLOOKUP(A97,CENIK!$A$2:$F$191,6,FALSE)</f>
        <v>0</v>
      </c>
      <c r="K97" s="121">
        <f t="shared" si="3"/>
        <v>0</v>
      </c>
    </row>
    <row r="98" spans="1:11" ht="30" x14ac:dyDescent="0.25">
      <c r="A98" s="139">
        <v>4202</v>
      </c>
      <c r="B98" s="139">
        <v>54</v>
      </c>
      <c r="C98" s="102" t="s">
        <v>5412</v>
      </c>
      <c r="D98" s="658" t="s">
        <v>281</v>
      </c>
      <c r="E98" s="658" t="s">
        <v>85</v>
      </c>
      <c r="F98" s="658" t="s">
        <v>98</v>
      </c>
      <c r="G98" s="658" t="s">
        <v>100</v>
      </c>
      <c r="H98" s="85" t="s">
        <v>33</v>
      </c>
      <c r="I98" s="121">
        <v>279</v>
      </c>
      <c r="J98" s="121">
        <f>VLOOKUP(A98,CENIK!$A$2:$F$191,6,FALSE)</f>
        <v>0</v>
      </c>
      <c r="K98" s="121">
        <f t="shared" si="3"/>
        <v>0</v>
      </c>
    </row>
    <row r="99" spans="1:11" ht="75" x14ac:dyDescent="0.25">
      <c r="A99" s="139">
        <v>4203</v>
      </c>
      <c r="B99" s="139">
        <v>54</v>
      </c>
      <c r="C99" s="102" t="s">
        <v>5413</v>
      </c>
      <c r="D99" s="658" t="s">
        <v>281</v>
      </c>
      <c r="E99" s="658" t="s">
        <v>85</v>
      </c>
      <c r="F99" s="658" t="s">
        <v>98</v>
      </c>
      <c r="G99" s="658" t="s">
        <v>101</v>
      </c>
      <c r="H99" s="85" t="s">
        <v>24</v>
      </c>
      <c r="I99" s="121">
        <v>29</v>
      </c>
      <c r="J99" s="121">
        <f>VLOOKUP(A99,CENIK!$A$2:$F$191,6,FALSE)</f>
        <v>0</v>
      </c>
      <c r="K99" s="121">
        <f t="shared" si="3"/>
        <v>0</v>
      </c>
    </row>
    <row r="100" spans="1:11" ht="60" x14ac:dyDescent="0.25">
      <c r="A100" s="139">
        <v>4204</v>
      </c>
      <c r="B100" s="139">
        <v>54</v>
      </c>
      <c r="C100" s="102" t="s">
        <v>5414</v>
      </c>
      <c r="D100" s="658" t="s">
        <v>281</v>
      </c>
      <c r="E100" s="658" t="s">
        <v>85</v>
      </c>
      <c r="F100" s="658" t="s">
        <v>98</v>
      </c>
      <c r="G100" s="658" t="s">
        <v>102</v>
      </c>
      <c r="H100" s="85" t="s">
        <v>24</v>
      </c>
      <c r="I100" s="121">
        <v>143</v>
      </c>
      <c r="J100" s="121">
        <f>VLOOKUP(A100,CENIK!$A$2:$F$191,6,FALSE)</f>
        <v>0</v>
      </c>
      <c r="K100" s="121">
        <f t="shared" si="3"/>
        <v>0</v>
      </c>
    </row>
    <row r="101" spans="1:11" ht="60" x14ac:dyDescent="0.25">
      <c r="A101" s="139">
        <v>4205</v>
      </c>
      <c r="B101" s="139">
        <v>54</v>
      </c>
      <c r="C101" s="102" t="s">
        <v>5415</v>
      </c>
      <c r="D101" s="658" t="s">
        <v>281</v>
      </c>
      <c r="E101" s="658" t="s">
        <v>85</v>
      </c>
      <c r="F101" s="658" t="s">
        <v>98</v>
      </c>
      <c r="G101" s="658" t="s">
        <v>103</v>
      </c>
      <c r="H101" s="85" t="s">
        <v>33</v>
      </c>
      <c r="I101" s="121">
        <v>1026</v>
      </c>
      <c r="J101" s="121">
        <f>VLOOKUP(A101,CENIK!$A$2:$F$191,6,FALSE)</f>
        <v>0</v>
      </c>
      <c r="K101" s="121">
        <f t="shared" si="3"/>
        <v>0</v>
      </c>
    </row>
    <row r="102" spans="1:11" ht="60" x14ac:dyDescent="0.25">
      <c r="A102" s="139">
        <v>4207</v>
      </c>
      <c r="B102" s="139">
        <v>54</v>
      </c>
      <c r="C102" s="102" t="s">
        <v>5416</v>
      </c>
      <c r="D102" s="658" t="s">
        <v>281</v>
      </c>
      <c r="E102" s="658" t="s">
        <v>85</v>
      </c>
      <c r="F102" s="658" t="s">
        <v>98</v>
      </c>
      <c r="G102" s="658" t="s">
        <v>990</v>
      </c>
      <c r="H102" s="85" t="s">
        <v>24</v>
      </c>
      <c r="I102" s="121">
        <v>363</v>
      </c>
      <c r="J102" s="121">
        <f>VLOOKUP(A102,CENIK!$A$2:$F$191,6,FALSE)</f>
        <v>0</v>
      </c>
      <c r="K102" s="121">
        <f t="shared" si="3"/>
        <v>0</v>
      </c>
    </row>
    <row r="103" spans="1:11" ht="135" x14ac:dyDescent="0.25">
      <c r="A103" s="139">
        <v>6101</v>
      </c>
      <c r="B103" s="139">
        <v>54</v>
      </c>
      <c r="C103" s="102" t="s">
        <v>5417</v>
      </c>
      <c r="D103" s="658" t="s">
        <v>281</v>
      </c>
      <c r="E103" s="658" t="s">
        <v>128</v>
      </c>
      <c r="F103" s="658" t="s">
        <v>129</v>
      </c>
      <c r="G103" s="658" t="s">
        <v>6304</v>
      </c>
      <c r="H103" s="85" t="s">
        <v>10</v>
      </c>
      <c r="I103" s="121">
        <v>223</v>
      </c>
      <c r="J103" s="121">
        <f>VLOOKUP(A103,CENIK!$A$2:$F$191,6,FALSE)</f>
        <v>0</v>
      </c>
      <c r="K103" s="121">
        <f t="shared" si="3"/>
        <v>0</v>
      </c>
    </row>
    <row r="104" spans="1:11" ht="120" x14ac:dyDescent="0.25">
      <c r="A104" s="139">
        <v>6202</v>
      </c>
      <c r="B104" s="139">
        <v>54</v>
      </c>
      <c r="C104" s="102" t="s">
        <v>5418</v>
      </c>
      <c r="D104" s="658" t="s">
        <v>281</v>
      </c>
      <c r="E104" s="658" t="s">
        <v>128</v>
      </c>
      <c r="F104" s="658" t="s">
        <v>132</v>
      </c>
      <c r="G104" s="658" t="s">
        <v>991</v>
      </c>
      <c r="H104" s="85" t="s">
        <v>6</v>
      </c>
      <c r="I104" s="121">
        <v>2</v>
      </c>
      <c r="J104" s="121">
        <f>VLOOKUP(A104,CENIK!$A$2:$F$191,6,FALSE)</f>
        <v>0</v>
      </c>
      <c r="K104" s="121">
        <f t="shared" si="3"/>
        <v>0</v>
      </c>
    </row>
    <row r="105" spans="1:11" ht="120" x14ac:dyDescent="0.25">
      <c r="A105" s="139">
        <v>6204</v>
      </c>
      <c r="B105" s="139">
        <v>54</v>
      </c>
      <c r="C105" s="102" t="s">
        <v>5419</v>
      </c>
      <c r="D105" s="658" t="s">
        <v>281</v>
      </c>
      <c r="E105" s="658" t="s">
        <v>128</v>
      </c>
      <c r="F105" s="658" t="s">
        <v>132</v>
      </c>
      <c r="G105" s="658" t="s">
        <v>993</v>
      </c>
      <c r="H105" s="85" t="s">
        <v>6</v>
      </c>
      <c r="I105" s="121">
        <v>3</v>
      </c>
      <c r="J105" s="121">
        <f>VLOOKUP(A105,CENIK!$A$2:$F$191,6,FALSE)</f>
        <v>0</v>
      </c>
      <c r="K105" s="121">
        <f t="shared" si="3"/>
        <v>0</v>
      </c>
    </row>
    <row r="106" spans="1:11" ht="135" x14ac:dyDescent="0.25">
      <c r="A106" s="139">
        <v>6205</v>
      </c>
      <c r="B106" s="139">
        <v>54</v>
      </c>
      <c r="C106" s="102" t="s">
        <v>5420</v>
      </c>
      <c r="D106" s="658" t="s">
        <v>281</v>
      </c>
      <c r="E106" s="658" t="s">
        <v>128</v>
      </c>
      <c r="F106" s="658" t="s">
        <v>132</v>
      </c>
      <c r="G106" s="658" t="s">
        <v>994</v>
      </c>
      <c r="H106" s="85" t="s">
        <v>6</v>
      </c>
      <c r="I106" s="121">
        <v>1</v>
      </c>
      <c r="J106" s="121">
        <f>VLOOKUP(A106,CENIK!$A$2:$F$191,6,FALSE)</f>
        <v>0</v>
      </c>
      <c r="K106" s="121">
        <f t="shared" si="3"/>
        <v>0</v>
      </c>
    </row>
    <row r="107" spans="1:11" ht="120" x14ac:dyDescent="0.25">
      <c r="A107" s="139">
        <v>6253</v>
      </c>
      <c r="B107" s="139">
        <v>54</v>
      </c>
      <c r="C107" s="102" t="s">
        <v>5421</v>
      </c>
      <c r="D107" s="658" t="s">
        <v>281</v>
      </c>
      <c r="E107" s="658" t="s">
        <v>128</v>
      </c>
      <c r="F107" s="658" t="s">
        <v>132</v>
      </c>
      <c r="G107" s="658" t="s">
        <v>1004</v>
      </c>
      <c r="H107" s="85" t="s">
        <v>6</v>
      </c>
      <c r="I107" s="121">
        <v>6</v>
      </c>
      <c r="J107" s="121">
        <f>VLOOKUP(A107,CENIK!$A$2:$F$191,6,FALSE)</f>
        <v>0</v>
      </c>
      <c r="K107" s="121">
        <f t="shared" si="3"/>
        <v>0</v>
      </c>
    </row>
    <row r="108" spans="1:11" ht="30" x14ac:dyDescent="0.25">
      <c r="A108" s="139">
        <v>6257</v>
      </c>
      <c r="B108" s="139">
        <v>54</v>
      </c>
      <c r="C108" s="102" t="s">
        <v>5422</v>
      </c>
      <c r="D108" s="658" t="s">
        <v>281</v>
      </c>
      <c r="E108" s="658" t="s">
        <v>128</v>
      </c>
      <c r="F108" s="658" t="s">
        <v>132</v>
      </c>
      <c r="G108" s="658" t="s">
        <v>136</v>
      </c>
      <c r="H108" s="85" t="s">
        <v>6</v>
      </c>
      <c r="I108" s="121">
        <v>1</v>
      </c>
      <c r="J108" s="121">
        <f>VLOOKUP(A108,CENIK!$A$2:$F$191,6,FALSE)</f>
        <v>0</v>
      </c>
      <c r="K108" s="121">
        <f t="shared" si="3"/>
        <v>0</v>
      </c>
    </row>
    <row r="109" spans="1:11" ht="345" x14ac:dyDescent="0.25">
      <c r="A109" s="139">
        <v>6301</v>
      </c>
      <c r="B109" s="139">
        <v>54</v>
      </c>
      <c r="C109" s="102" t="s">
        <v>5423</v>
      </c>
      <c r="D109" s="658" t="s">
        <v>281</v>
      </c>
      <c r="E109" s="658" t="s">
        <v>128</v>
      </c>
      <c r="F109" s="658" t="s">
        <v>140</v>
      </c>
      <c r="G109" s="658" t="s">
        <v>1005</v>
      </c>
      <c r="H109" s="85" t="s">
        <v>6</v>
      </c>
      <c r="I109" s="121">
        <v>13</v>
      </c>
      <c r="J109" s="121">
        <f>VLOOKUP(A109,CENIK!$A$2:$F$191,6,FALSE)</f>
        <v>0</v>
      </c>
      <c r="K109" s="121">
        <f t="shared" si="3"/>
        <v>0</v>
      </c>
    </row>
    <row r="110" spans="1:11" ht="120" x14ac:dyDescent="0.25">
      <c r="A110" s="139">
        <v>6302</v>
      </c>
      <c r="B110" s="139">
        <v>54</v>
      </c>
      <c r="C110" s="102" t="s">
        <v>5424</v>
      </c>
      <c r="D110" s="658" t="s">
        <v>281</v>
      </c>
      <c r="E110" s="658" t="s">
        <v>128</v>
      </c>
      <c r="F110" s="658" t="s">
        <v>140</v>
      </c>
      <c r="G110" s="658" t="s">
        <v>141</v>
      </c>
      <c r="H110" s="85" t="s">
        <v>6</v>
      </c>
      <c r="I110" s="121">
        <v>13</v>
      </c>
      <c r="J110" s="121">
        <f>VLOOKUP(A110,CENIK!$A$2:$F$191,6,FALSE)</f>
        <v>0</v>
      </c>
      <c r="K110" s="121">
        <f t="shared" si="3"/>
        <v>0</v>
      </c>
    </row>
    <row r="111" spans="1:11" ht="30" x14ac:dyDescent="0.25">
      <c r="A111" s="139">
        <v>6401</v>
      </c>
      <c r="B111" s="139">
        <v>54</v>
      </c>
      <c r="C111" s="102" t="s">
        <v>5425</v>
      </c>
      <c r="D111" s="658" t="s">
        <v>281</v>
      </c>
      <c r="E111" s="658" t="s">
        <v>128</v>
      </c>
      <c r="F111" s="658" t="s">
        <v>144</v>
      </c>
      <c r="G111" s="658" t="s">
        <v>145</v>
      </c>
      <c r="H111" s="85" t="s">
        <v>10</v>
      </c>
      <c r="I111" s="121">
        <v>223</v>
      </c>
      <c r="J111" s="121">
        <f>VLOOKUP(A111,CENIK!$A$2:$F$191,6,FALSE)</f>
        <v>0</v>
      </c>
      <c r="K111" s="121">
        <f t="shared" si="3"/>
        <v>0</v>
      </c>
    </row>
    <row r="112" spans="1:11" ht="30" x14ac:dyDescent="0.25">
      <c r="A112" s="139">
        <v>6402</v>
      </c>
      <c r="B112" s="139">
        <v>54</v>
      </c>
      <c r="C112" s="102" t="s">
        <v>5426</v>
      </c>
      <c r="D112" s="658" t="s">
        <v>281</v>
      </c>
      <c r="E112" s="658" t="s">
        <v>128</v>
      </c>
      <c r="F112" s="658" t="s">
        <v>144</v>
      </c>
      <c r="G112" s="658" t="s">
        <v>340</v>
      </c>
      <c r="H112" s="85" t="s">
        <v>10</v>
      </c>
      <c r="I112" s="121">
        <v>223</v>
      </c>
      <c r="J112" s="121">
        <f>VLOOKUP(A112,CENIK!$A$2:$F$191,6,FALSE)</f>
        <v>0</v>
      </c>
      <c r="K112" s="121">
        <f t="shared" si="3"/>
        <v>0</v>
      </c>
    </row>
    <row r="113" spans="1:11" ht="60" x14ac:dyDescent="0.25">
      <c r="A113" s="139">
        <v>6405</v>
      </c>
      <c r="B113" s="139">
        <v>54</v>
      </c>
      <c r="C113" s="102" t="s">
        <v>5427</v>
      </c>
      <c r="D113" s="658" t="s">
        <v>281</v>
      </c>
      <c r="E113" s="658" t="s">
        <v>128</v>
      </c>
      <c r="F113" s="658" t="s">
        <v>144</v>
      </c>
      <c r="G113" s="658" t="s">
        <v>146</v>
      </c>
      <c r="H113" s="85" t="s">
        <v>10</v>
      </c>
      <c r="I113" s="121">
        <v>223</v>
      </c>
      <c r="J113" s="121">
        <f>VLOOKUP(A113,CENIK!$A$2:$F$191,6,FALSE)</f>
        <v>0</v>
      </c>
      <c r="K113" s="121">
        <f t="shared" si="3"/>
        <v>0</v>
      </c>
    </row>
    <row r="114" spans="1:11" ht="30" x14ac:dyDescent="0.25">
      <c r="A114" s="139">
        <v>6501</v>
      </c>
      <c r="B114" s="139">
        <v>54</v>
      </c>
      <c r="C114" s="102" t="s">
        <v>5428</v>
      </c>
      <c r="D114" s="658" t="s">
        <v>281</v>
      </c>
      <c r="E114" s="658" t="s">
        <v>128</v>
      </c>
      <c r="F114" s="658" t="s">
        <v>147</v>
      </c>
      <c r="G114" s="658" t="s">
        <v>1007</v>
      </c>
      <c r="H114" s="85" t="s">
        <v>6</v>
      </c>
      <c r="I114" s="121">
        <v>2</v>
      </c>
      <c r="J114" s="121">
        <f>VLOOKUP(A114,CENIK!$A$2:$F$191,6,FALSE)</f>
        <v>0</v>
      </c>
      <c r="K114" s="121">
        <f t="shared" si="3"/>
        <v>0</v>
      </c>
    </row>
    <row r="115" spans="1:11" ht="45" x14ac:dyDescent="0.25">
      <c r="A115" s="139">
        <v>6503</v>
      </c>
      <c r="B115" s="139">
        <v>54</v>
      </c>
      <c r="C115" s="102" t="s">
        <v>5429</v>
      </c>
      <c r="D115" s="658" t="s">
        <v>281</v>
      </c>
      <c r="E115" s="658" t="s">
        <v>128</v>
      </c>
      <c r="F115" s="658" t="s">
        <v>147</v>
      </c>
      <c r="G115" s="658" t="s">
        <v>1009</v>
      </c>
      <c r="H115" s="85" t="s">
        <v>6</v>
      </c>
      <c r="I115" s="121">
        <v>11</v>
      </c>
      <c r="J115" s="121">
        <f>VLOOKUP(A115,CENIK!$A$2:$F$191,6,FALSE)</f>
        <v>0</v>
      </c>
      <c r="K115" s="121">
        <f t="shared" si="3"/>
        <v>0</v>
      </c>
    </row>
    <row r="116" spans="1:11" ht="45" x14ac:dyDescent="0.25">
      <c r="A116" s="139">
        <v>6504</v>
      </c>
      <c r="B116" s="139">
        <v>54</v>
      </c>
      <c r="C116" s="102" t="s">
        <v>5430</v>
      </c>
      <c r="D116" s="658" t="s">
        <v>281</v>
      </c>
      <c r="E116" s="658" t="s">
        <v>128</v>
      </c>
      <c r="F116" s="658" t="s">
        <v>147</v>
      </c>
      <c r="G116" s="658" t="s">
        <v>1010</v>
      </c>
      <c r="H116" s="85" t="s">
        <v>6</v>
      </c>
      <c r="I116" s="121">
        <v>3</v>
      </c>
      <c r="J116" s="121">
        <f>VLOOKUP(A116,CENIK!$A$2:$F$191,6,FALSE)</f>
        <v>0</v>
      </c>
      <c r="K116" s="121">
        <f t="shared" si="3"/>
        <v>0</v>
      </c>
    </row>
    <row r="117" spans="1:11" ht="30" x14ac:dyDescent="0.25">
      <c r="A117" s="139">
        <v>6506</v>
      </c>
      <c r="B117" s="139">
        <v>54</v>
      </c>
      <c r="C117" s="102" t="s">
        <v>5431</v>
      </c>
      <c r="D117" s="658" t="s">
        <v>281</v>
      </c>
      <c r="E117" s="658" t="s">
        <v>128</v>
      </c>
      <c r="F117" s="658" t="s">
        <v>147</v>
      </c>
      <c r="G117" s="658" t="s">
        <v>1012</v>
      </c>
      <c r="H117" s="85" t="s">
        <v>6</v>
      </c>
      <c r="I117" s="121">
        <v>1</v>
      </c>
      <c r="J117" s="121">
        <f>VLOOKUP(A117,CENIK!$A$2:$F$191,6,FALSE)</f>
        <v>0</v>
      </c>
      <c r="K117" s="121">
        <f t="shared" si="3"/>
        <v>0</v>
      </c>
    </row>
  </sheetData>
  <sheetProtection algorithmName="SHA-512" hashValue="no88qQx1FDXcWlpFqMqJrX6Co/yALnsOzZ48stOZVJVjI9WmXxA6IlyCbA3h+KSuu4ehDdYecIcfcHl3aty5hA==" saltValue="KiyePu1lciH1HS5vRCEzJQ=="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206"/>
  <sheetViews>
    <sheetView topLeftCell="C1" zoomScale="85" zoomScaleNormal="85" workbookViewId="0">
      <selection activeCell="G16" sqref="G16"/>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39</v>
      </c>
      <c r="G2" s="13" t="s">
        <v>321</v>
      </c>
      <c r="H2" s="14"/>
      <c r="I2" s="41"/>
      <c r="J2" s="41"/>
      <c r="K2" s="52"/>
    </row>
    <row r="4" spans="1:16" ht="26.25" x14ac:dyDescent="0.25">
      <c r="G4" s="16" t="s">
        <v>174</v>
      </c>
      <c r="J4" s="42"/>
      <c r="K4" s="42"/>
    </row>
    <row r="5" spans="1:16" x14ac:dyDescent="0.25">
      <c r="E5" s="17"/>
      <c r="F5" s="17"/>
    </row>
    <row r="6" spans="1:16" ht="18.75" x14ac:dyDescent="0.3">
      <c r="E6" s="18"/>
      <c r="F6" s="1116" t="s">
        <v>324</v>
      </c>
      <c r="G6" s="19" t="s">
        <v>175</v>
      </c>
      <c r="H6" s="20"/>
      <c r="I6" s="45"/>
      <c r="J6" s="45"/>
      <c r="K6" s="44" t="s">
        <v>151</v>
      </c>
    </row>
    <row r="7" spans="1:16" ht="18.75" x14ac:dyDescent="0.3">
      <c r="B7" s="129" t="s">
        <v>176</v>
      </c>
      <c r="C7" s="64"/>
      <c r="E7" s="18"/>
      <c r="F7" s="1117"/>
      <c r="G7" s="21" t="s">
        <v>177</v>
      </c>
      <c r="H7" s="22"/>
      <c r="I7" s="46"/>
      <c r="J7" s="46"/>
      <c r="K7" s="23">
        <f>SUM(K16:K22)</f>
        <v>0</v>
      </c>
    </row>
    <row r="8" spans="1:16" ht="18.75" x14ac:dyDescent="0.3">
      <c r="B8" s="130">
        <v>35</v>
      </c>
      <c r="C8" s="56"/>
      <c r="E8" s="18"/>
      <c r="F8" s="101">
        <v>35</v>
      </c>
      <c r="G8" s="24" t="s">
        <v>282</v>
      </c>
      <c r="H8" s="25"/>
      <c r="I8" s="47"/>
      <c r="J8" s="47"/>
      <c r="K8" s="26">
        <f>SUMIF($B$27:$B$203,B8,$K$27:$K$203)</f>
        <v>0</v>
      </c>
      <c r="M8" s="39"/>
      <c r="N8" s="39"/>
      <c r="O8" s="40"/>
      <c r="P8" s="40"/>
    </row>
    <row r="9" spans="1:16" ht="18.75" x14ac:dyDescent="0.3">
      <c r="B9" s="130">
        <v>36</v>
      </c>
      <c r="C9" s="56"/>
      <c r="E9" s="18"/>
      <c r="F9" s="101">
        <v>36</v>
      </c>
      <c r="G9" s="24" t="s">
        <v>283</v>
      </c>
      <c r="H9" s="25"/>
      <c r="I9" s="47"/>
      <c r="J9" s="47"/>
      <c r="K9" s="26">
        <f>SUMIF($B$27:$B$203,B9,$K$27:$K$203)</f>
        <v>11750</v>
      </c>
      <c r="M9" s="39"/>
      <c r="N9" s="39"/>
      <c r="O9" s="40"/>
      <c r="P9" s="40"/>
    </row>
    <row r="10" spans="1:16" ht="18.75" x14ac:dyDescent="0.3">
      <c r="B10" s="130">
        <v>40</v>
      </c>
      <c r="C10" s="56"/>
      <c r="E10" s="18"/>
      <c r="F10" s="101">
        <v>40</v>
      </c>
      <c r="G10" s="24" t="s">
        <v>284</v>
      </c>
      <c r="H10" s="25"/>
      <c r="I10" s="47"/>
      <c r="J10" s="47"/>
      <c r="K10" s="26">
        <f>SUMIF($B$27:$B$203,B10,$K$27:$K$203)</f>
        <v>0</v>
      </c>
      <c r="M10" s="39"/>
      <c r="N10" s="39"/>
      <c r="O10" s="40"/>
      <c r="P10" s="40"/>
    </row>
    <row r="11" spans="1:16" ht="18.75" x14ac:dyDescent="0.3">
      <c r="B11" s="130">
        <v>37</v>
      </c>
      <c r="C11" s="56"/>
      <c r="E11" s="18"/>
      <c r="F11" s="101">
        <v>37</v>
      </c>
      <c r="G11" s="24" t="s">
        <v>285</v>
      </c>
      <c r="H11" s="25"/>
      <c r="I11" s="47"/>
      <c r="J11" s="47"/>
      <c r="K11" s="26">
        <f>SUMIF($B$27:$B$203,B11,$K$27:$K$203)</f>
        <v>0</v>
      </c>
      <c r="M11" s="39"/>
      <c r="N11" s="39"/>
      <c r="O11" s="40"/>
      <c r="P11" s="40"/>
    </row>
    <row r="12" spans="1:16" ht="18.75" x14ac:dyDescent="0.3">
      <c r="B12" s="131" t="s">
        <v>330</v>
      </c>
      <c r="C12" s="29"/>
      <c r="F12" s="101" t="s">
        <v>5651</v>
      </c>
      <c r="G12" s="30" t="s">
        <v>188</v>
      </c>
      <c r="H12" s="25"/>
      <c r="I12" s="47"/>
      <c r="J12" s="47"/>
      <c r="K12" s="26">
        <f>(SUM(K8:K11)*0.002)</f>
        <v>23.5</v>
      </c>
    </row>
    <row r="13" spans="1:16" ht="18.75" x14ac:dyDescent="0.3">
      <c r="F13" s="72"/>
      <c r="G13" s="31"/>
      <c r="H13" s="20"/>
      <c r="I13" s="32" t="s">
        <v>172</v>
      </c>
      <c r="J13" s="32"/>
      <c r="K13" s="32">
        <f>SUM(K7:K12)</f>
        <v>11773.5</v>
      </c>
    </row>
    <row r="14" spans="1:16" ht="26.25" x14ac:dyDescent="0.25">
      <c r="D14" s="33" t="s">
        <v>177</v>
      </c>
    </row>
    <row r="15" spans="1:16" ht="30" x14ac:dyDescent="0.25">
      <c r="A15" s="132" t="s">
        <v>329</v>
      </c>
      <c r="B15" s="133"/>
      <c r="C15" s="656" t="s">
        <v>326</v>
      </c>
      <c r="D15" s="1107" t="s">
        <v>189</v>
      </c>
      <c r="E15" s="1108"/>
      <c r="F15" s="1" t="s">
        <v>190</v>
      </c>
      <c r="G15" s="1" t="s">
        <v>3</v>
      </c>
      <c r="H15" s="2" t="s">
        <v>4</v>
      </c>
      <c r="I15" s="48" t="s">
        <v>191</v>
      </c>
      <c r="J15" s="49" t="s">
        <v>192</v>
      </c>
      <c r="K15" s="120" t="s">
        <v>4568</v>
      </c>
    </row>
    <row r="16" spans="1:16" ht="120" x14ac:dyDescent="0.25">
      <c r="A16" s="128">
        <v>1101</v>
      </c>
      <c r="B16" s="134"/>
      <c r="C16" s="102" t="s">
        <v>5652</v>
      </c>
      <c r="D16" s="1109" t="s">
        <v>5</v>
      </c>
      <c r="E16" s="1110"/>
      <c r="F16" s="1115" t="s">
        <v>193</v>
      </c>
      <c r="G16" s="658" t="s">
        <v>194</v>
      </c>
      <c r="H16" s="85" t="s">
        <v>14</v>
      </c>
      <c r="I16" s="121">
        <v>1</v>
      </c>
      <c r="J16" s="957"/>
      <c r="K16" s="121">
        <f t="shared" ref="K16:K22" si="0">ROUND(J16*I16,2)</f>
        <v>0</v>
      </c>
    </row>
    <row r="17" spans="1:11" ht="30" x14ac:dyDescent="0.25">
      <c r="A17" s="128">
        <v>1102</v>
      </c>
      <c r="B17" s="134"/>
      <c r="C17" s="102" t="s">
        <v>5653</v>
      </c>
      <c r="D17" s="1111"/>
      <c r="E17" s="1112"/>
      <c r="F17" s="1115"/>
      <c r="G17" s="658" t="s">
        <v>195</v>
      </c>
      <c r="H17" s="85" t="s">
        <v>14</v>
      </c>
      <c r="I17" s="121">
        <v>1</v>
      </c>
      <c r="J17" s="957"/>
      <c r="K17" s="121">
        <f t="shared" si="0"/>
        <v>0</v>
      </c>
    </row>
    <row r="18" spans="1:11" ht="75" x14ac:dyDescent="0.25">
      <c r="A18" s="128">
        <v>1103</v>
      </c>
      <c r="B18" s="134"/>
      <c r="C18" s="102" t="s">
        <v>5654</v>
      </c>
      <c r="D18" s="1111"/>
      <c r="E18" s="1112"/>
      <c r="F18" s="1115"/>
      <c r="G18" s="658" t="s">
        <v>196</v>
      </c>
      <c r="H18" s="85" t="s">
        <v>14</v>
      </c>
      <c r="I18" s="121">
        <v>1</v>
      </c>
      <c r="J18" s="957"/>
      <c r="K18" s="121">
        <f t="shared" si="0"/>
        <v>0</v>
      </c>
    </row>
    <row r="19" spans="1:11" ht="45" x14ac:dyDescent="0.25">
      <c r="A19" s="128">
        <v>1104</v>
      </c>
      <c r="B19" s="134"/>
      <c r="C19" s="102" t="s">
        <v>5655</v>
      </c>
      <c r="D19" s="1111"/>
      <c r="E19" s="1112"/>
      <c r="F19" s="1115"/>
      <c r="G19" s="658" t="s">
        <v>197</v>
      </c>
      <c r="H19" s="85" t="s">
        <v>14</v>
      </c>
      <c r="I19" s="121">
        <v>1</v>
      </c>
      <c r="J19" s="957"/>
      <c r="K19" s="121">
        <f t="shared" si="0"/>
        <v>0</v>
      </c>
    </row>
    <row r="20" spans="1:11" ht="45" x14ac:dyDescent="0.25">
      <c r="A20" s="128">
        <v>1105</v>
      </c>
      <c r="B20" s="134"/>
      <c r="C20" s="102" t="s">
        <v>5656</v>
      </c>
      <c r="D20" s="1111"/>
      <c r="E20" s="1112"/>
      <c r="F20" s="1115"/>
      <c r="G20" s="658" t="s">
        <v>198</v>
      </c>
      <c r="H20" s="85" t="s">
        <v>14</v>
      </c>
      <c r="I20" s="121">
        <v>1</v>
      </c>
      <c r="J20" s="957"/>
      <c r="K20" s="121">
        <f t="shared" si="0"/>
        <v>0</v>
      </c>
    </row>
    <row r="21" spans="1:11" ht="105" x14ac:dyDescent="0.25">
      <c r="A21" s="128">
        <v>1106</v>
      </c>
      <c r="B21" s="134"/>
      <c r="C21" s="102" t="s">
        <v>5657</v>
      </c>
      <c r="D21" s="1111"/>
      <c r="E21" s="1112"/>
      <c r="F21" s="1115"/>
      <c r="G21" s="658" t="s">
        <v>199</v>
      </c>
      <c r="H21" s="127" t="s">
        <v>10</v>
      </c>
      <c r="I21" s="121">
        <v>397</v>
      </c>
      <c r="J21" s="958"/>
      <c r="K21" s="121">
        <f t="shared" si="0"/>
        <v>0</v>
      </c>
    </row>
    <row r="22" spans="1:11" ht="30" x14ac:dyDescent="0.25">
      <c r="A22" s="135">
        <v>201</v>
      </c>
      <c r="B22" s="136" t="s">
        <v>328</v>
      </c>
      <c r="C22" s="102" t="s">
        <v>5658</v>
      </c>
      <c r="D22" s="1113"/>
      <c r="E22" s="1114"/>
      <c r="F22" s="658" t="s">
        <v>338</v>
      </c>
      <c r="G22" s="658" t="s">
        <v>339</v>
      </c>
      <c r="H22" s="85" t="s">
        <v>6</v>
      </c>
      <c r="I22" s="121">
        <v>1</v>
      </c>
      <c r="J22" s="121">
        <f>VLOOKUP(A22,CENIK!$A$2:$F$191,6,FALSE)</f>
        <v>0</v>
      </c>
      <c r="K22" s="121">
        <f t="shared" si="0"/>
        <v>0</v>
      </c>
    </row>
    <row r="23" spans="1:11" x14ac:dyDescent="0.25">
      <c r="B23" s="137"/>
      <c r="C23" s="34"/>
      <c r="D23" s="35"/>
      <c r="E23" s="35"/>
      <c r="F23" s="35"/>
      <c r="G23" s="35"/>
      <c r="H23" s="36"/>
      <c r="I23" s="51"/>
      <c r="J23" s="51"/>
      <c r="K23" s="51"/>
    </row>
    <row r="24" spans="1:11" x14ac:dyDescent="0.25">
      <c r="B24" s="137"/>
      <c r="C24" s="34"/>
      <c r="D24" s="35"/>
      <c r="E24" s="35"/>
      <c r="F24" s="35"/>
      <c r="G24" s="35"/>
      <c r="H24" s="36"/>
      <c r="I24" s="51"/>
      <c r="J24" s="51"/>
      <c r="K24" s="51"/>
    </row>
    <row r="25" spans="1:11" ht="26.25" x14ac:dyDescent="0.25">
      <c r="A25" s="128" t="s">
        <v>329</v>
      </c>
      <c r="B25" s="138"/>
      <c r="C25" s="37"/>
      <c r="D25" s="33" t="s">
        <v>200</v>
      </c>
      <c r="E25" s="38"/>
      <c r="F25" s="38"/>
      <c r="G25" s="35"/>
      <c r="H25" s="36"/>
      <c r="I25" s="51"/>
      <c r="J25" s="51"/>
      <c r="K25" s="51"/>
    </row>
    <row r="26" spans="1:11" ht="30" x14ac:dyDescent="0.25">
      <c r="A26" s="139" t="s">
        <v>0</v>
      </c>
      <c r="B26" s="134" t="s">
        <v>176</v>
      </c>
      <c r="C26" s="70" t="s">
        <v>325</v>
      </c>
      <c r="D26" s="1" t="s">
        <v>201</v>
      </c>
      <c r="E26" s="1" t="s">
        <v>189</v>
      </c>
      <c r="F26" s="1" t="s">
        <v>190</v>
      </c>
      <c r="G26" s="1" t="s">
        <v>3</v>
      </c>
      <c r="H26" s="2" t="s">
        <v>4</v>
      </c>
      <c r="I26" s="48" t="s">
        <v>191</v>
      </c>
      <c r="J26" s="49" t="s">
        <v>192</v>
      </c>
      <c r="K26" s="53" t="s">
        <v>4568</v>
      </c>
    </row>
    <row r="27" spans="1:11" ht="60" x14ac:dyDescent="0.25">
      <c r="A27" s="139">
        <v>1201</v>
      </c>
      <c r="B27" s="139">
        <v>35</v>
      </c>
      <c r="C27" s="102" t="s">
        <v>5432</v>
      </c>
      <c r="D27" s="658" t="s">
        <v>282</v>
      </c>
      <c r="E27" s="658" t="s">
        <v>7</v>
      </c>
      <c r="F27" s="658" t="s">
        <v>8</v>
      </c>
      <c r="G27" s="3" t="s">
        <v>9</v>
      </c>
      <c r="H27" s="4" t="s">
        <v>10</v>
      </c>
      <c r="I27" s="50">
        <v>81</v>
      </c>
      <c r="J27" s="50">
        <f>VLOOKUP(A27,CENIK!$A$2:$F$191,6,FALSE)</f>
        <v>0</v>
      </c>
      <c r="K27" s="50">
        <f t="shared" ref="K27:K58" si="1">ROUND(J27*I27,2)</f>
        <v>0</v>
      </c>
    </row>
    <row r="28" spans="1:11" ht="45" x14ac:dyDescent="0.25">
      <c r="A28" s="139">
        <v>1202</v>
      </c>
      <c r="B28" s="139">
        <v>35</v>
      </c>
      <c r="C28" s="102" t="s">
        <v>5433</v>
      </c>
      <c r="D28" s="658" t="s">
        <v>282</v>
      </c>
      <c r="E28" s="658" t="s">
        <v>7</v>
      </c>
      <c r="F28" s="658" t="s">
        <v>8</v>
      </c>
      <c r="G28" s="3" t="s">
        <v>11</v>
      </c>
      <c r="H28" s="4" t="s">
        <v>12</v>
      </c>
      <c r="I28" s="50">
        <v>3</v>
      </c>
      <c r="J28" s="50">
        <f>VLOOKUP(A28,CENIK!$A$2:$F$191,6,FALSE)</f>
        <v>0</v>
      </c>
      <c r="K28" s="50">
        <f t="shared" si="1"/>
        <v>0</v>
      </c>
    </row>
    <row r="29" spans="1:11" ht="60" x14ac:dyDescent="0.25">
      <c r="A29" s="139">
        <v>1203</v>
      </c>
      <c r="B29" s="139">
        <v>35</v>
      </c>
      <c r="C29" s="102" t="s">
        <v>5434</v>
      </c>
      <c r="D29" s="658" t="s">
        <v>282</v>
      </c>
      <c r="E29" s="658" t="s">
        <v>7</v>
      </c>
      <c r="F29" s="658" t="s">
        <v>8</v>
      </c>
      <c r="G29" s="3" t="s">
        <v>941</v>
      </c>
      <c r="H29" s="4" t="s">
        <v>10</v>
      </c>
      <c r="I29" s="50">
        <v>81</v>
      </c>
      <c r="J29" s="50">
        <f>VLOOKUP(A29,CENIK!$A$2:$F$191,6,FALSE)</f>
        <v>0</v>
      </c>
      <c r="K29" s="50">
        <f t="shared" si="1"/>
        <v>0</v>
      </c>
    </row>
    <row r="30" spans="1:11" ht="45" x14ac:dyDescent="0.25">
      <c r="A30" s="139">
        <v>1204</v>
      </c>
      <c r="B30" s="139">
        <v>35</v>
      </c>
      <c r="C30" s="102" t="s">
        <v>5435</v>
      </c>
      <c r="D30" s="658" t="s">
        <v>282</v>
      </c>
      <c r="E30" s="658" t="s">
        <v>7</v>
      </c>
      <c r="F30" s="658" t="s">
        <v>8</v>
      </c>
      <c r="G30" s="3" t="s">
        <v>13</v>
      </c>
      <c r="H30" s="4" t="s">
        <v>10</v>
      </c>
      <c r="I30" s="50">
        <v>81</v>
      </c>
      <c r="J30" s="50">
        <f>VLOOKUP(A30,CENIK!$A$2:$F$191,6,FALSE)</f>
        <v>0</v>
      </c>
      <c r="K30" s="50">
        <f t="shared" si="1"/>
        <v>0</v>
      </c>
    </row>
    <row r="31" spans="1:11" ht="60" x14ac:dyDescent="0.25">
      <c r="A31" s="139">
        <v>1206</v>
      </c>
      <c r="B31" s="139">
        <v>35</v>
      </c>
      <c r="C31" s="102" t="s">
        <v>5436</v>
      </c>
      <c r="D31" s="658" t="s">
        <v>282</v>
      </c>
      <c r="E31" s="658" t="s">
        <v>7</v>
      </c>
      <c r="F31" s="658" t="s">
        <v>8</v>
      </c>
      <c r="G31" s="3" t="s">
        <v>943</v>
      </c>
      <c r="H31" s="4" t="s">
        <v>14</v>
      </c>
      <c r="I31" s="50">
        <v>1</v>
      </c>
      <c r="J31" s="50">
        <f>VLOOKUP(A31,CENIK!$A$2:$F$191,6,FALSE)</f>
        <v>0</v>
      </c>
      <c r="K31" s="50">
        <f t="shared" si="1"/>
        <v>0</v>
      </c>
    </row>
    <row r="32" spans="1:11" ht="45" x14ac:dyDescent="0.25">
      <c r="A32" s="139">
        <v>1301</v>
      </c>
      <c r="B32" s="139">
        <v>35</v>
      </c>
      <c r="C32" s="102" t="s">
        <v>5437</v>
      </c>
      <c r="D32" s="658" t="s">
        <v>282</v>
      </c>
      <c r="E32" s="658" t="s">
        <v>7</v>
      </c>
      <c r="F32" s="658" t="s">
        <v>16</v>
      </c>
      <c r="G32" s="3" t="s">
        <v>17</v>
      </c>
      <c r="H32" s="4" t="s">
        <v>10</v>
      </c>
      <c r="I32" s="50">
        <v>81</v>
      </c>
      <c r="J32" s="50">
        <f>VLOOKUP(A32,CENIK!$A$2:$F$191,6,FALSE)</f>
        <v>0</v>
      </c>
      <c r="K32" s="50">
        <f t="shared" si="1"/>
        <v>0</v>
      </c>
    </row>
    <row r="33" spans="1:11" ht="150" x14ac:dyDescent="0.25">
      <c r="A33" s="139">
        <v>1302</v>
      </c>
      <c r="B33" s="139">
        <v>35</v>
      </c>
      <c r="C33" s="102" t="s">
        <v>5438</v>
      </c>
      <c r="D33" s="658" t="s">
        <v>282</v>
      </c>
      <c r="E33" s="658" t="s">
        <v>7</v>
      </c>
      <c r="F33" s="658" t="s">
        <v>16</v>
      </c>
      <c r="G33" s="3" t="s">
        <v>952</v>
      </c>
      <c r="H33" s="4" t="s">
        <v>10</v>
      </c>
      <c r="I33" s="50">
        <v>81</v>
      </c>
      <c r="J33" s="50">
        <f>VLOOKUP(A33,CENIK!$A$2:$F$191,6,FALSE)</f>
        <v>0</v>
      </c>
      <c r="K33" s="50">
        <f t="shared" si="1"/>
        <v>0</v>
      </c>
    </row>
    <row r="34" spans="1:11" ht="60" x14ac:dyDescent="0.25">
      <c r="A34" s="139">
        <v>1308</v>
      </c>
      <c r="B34" s="139">
        <v>35</v>
      </c>
      <c r="C34" s="102" t="s">
        <v>5439</v>
      </c>
      <c r="D34" s="658" t="s">
        <v>282</v>
      </c>
      <c r="E34" s="658" t="s">
        <v>7</v>
      </c>
      <c r="F34" s="658" t="s">
        <v>16</v>
      </c>
      <c r="G34" s="3" t="s">
        <v>20</v>
      </c>
      <c r="H34" s="4" t="s">
        <v>6</v>
      </c>
      <c r="I34" s="50">
        <v>4</v>
      </c>
      <c r="J34" s="50">
        <f>VLOOKUP(A34,CENIK!$A$2:$F$191,6,FALSE)</f>
        <v>0</v>
      </c>
      <c r="K34" s="50">
        <f t="shared" si="1"/>
        <v>0</v>
      </c>
    </row>
    <row r="35" spans="1:11" ht="60" x14ac:dyDescent="0.25">
      <c r="A35" s="139">
        <v>1310</v>
      </c>
      <c r="B35" s="139">
        <v>35</v>
      </c>
      <c r="C35" s="102" t="s">
        <v>5440</v>
      </c>
      <c r="D35" s="658" t="s">
        <v>282</v>
      </c>
      <c r="E35" s="658" t="s">
        <v>7</v>
      </c>
      <c r="F35" s="658" t="s">
        <v>16</v>
      </c>
      <c r="G35" s="3" t="s">
        <v>23</v>
      </c>
      <c r="H35" s="4" t="s">
        <v>24</v>
      </c>
      <c r="I35" s="50">
        <v>43</v>
      </c>
      <c r="J35" s="50">
        <f>VLOOKUP(A35,CENIK!$A$2:$F$191,6,FALSE)</f>
        <v>0</v>
      </c>
      <c r="K35" s="50">
        <f t="shared" si="1"/>
        <v>0</v>
      </c>
    </row>
    <row r="36" spans="1:11" ht="45" x14ac:dyDescent="0.25">
      <c r="A36" s="139">
        <v>1311</v>
      </c>
      <c r="B36" s="139">
        <v>35</v>
      </c>
      <c r="C36" s="102" t="s">
        <v>5441</v>
      </c>
      <c r="D36" s="658" t="s">
        <v>282</v>
      </c>
      <c r="E36" s="658" t="s">
        <v>7</v>
      </c>
      <c r="F36" s="658" t="s">
        <v>16</v>
      </c>
      <c r="G36" s="3" t="s">
        <v>25</v>
      </c>
      <c r="H36" s="4" t="s">
        <v>14</v>
      </c>
      <c r="I36" s="50">
        <v>1</v>
      </c>
      <c r="J36" s="50">
        <f>VLOOKUP(A36,CENIK!$A$2:$F$191,6,FALSE)</f>
        <v>0</v>
      </c>
      <c r="K36" s="50">
        <f t="shared" si="1"/>
        <v>0</v>
      </c>
    </row>
    <row r="37" spans="1:11" ht="30" x14ac:dyDescent="0.25">
      <c r="A37" s="139">
        <v>1401</v>
      </c>
      <c r="B37" s="139">
        <v>35</v>
      </c>
      <c r="C37" s="102" t="s">
        <v>5442</v>
      </c>
      <c r="D37" s="658" t="s">
        <v>282</v>
      </c>
      <c r="E37" s="658" t="s">
        <v>7</v>
      </c>
      <c r="F37" s="658" t="s">
        <v>27</v>
      </c>
      <c r="G37" s="3" t="s">
        <v>955</v>
      </c>
      <c r="H37" s="4" t="s">
        <v>22</v>
      </c>
      <c r="I37" s="50">
        <v>2</v>
      </c>
      <c r="J37" s="50">
        <f>VLOOKUP(A37,CENIK!$A$2:$F$191,6,FALSE)</f>
        <v>0</v>
      </c>
      <c r="K37" s="50">
        <f t="shared" si="1"/>
        <v>0</v>
      </c>
    </row>
    <row r="38" spans="1:11" ht="30" x14ac:dyDescent="0.25">
      <c r="A38" s="139">
        <v>1402</v>
      </c>
      <c r="B38" s="139">
        <v>35</v>
      </c>
      <c r="C38" s="102" t="s">
        <v>5443</v>
      </c>
      <c r="D38" s="658" t="s">
        <v>282</v>
      </c>
      <c r="E38" s="658" t="s">
        <v>7</v>
      </c>
      <c r="F38" s="658" t="s">
        <v>27</v>
      </c>
      <c r="G38" s="3" t="s">
        <v>956</v>
      </c>
      <c r="H38" s="4" t="s">
        <v>22</v>
      </c>
      <c r="I38" s="50">
        <v>2</v>
      </c>
      <c r="J38" s="50">
        <f>VLOOKUP(A38,CENIK!$A$2:$F$191,6,FALSE)</f>
        <v>0</v>
      </c>
      <c r="K38" s="50">
        <f t="shared" si="1"/>
        <v>0</v>
      </c>
    </row>
    <row r="39" spans="1:11" ht="30" x14ac:dyDescent="0.25">
      <c r="A39" s="139">
        <v>1403</v>
      </c>
      <c r="B39" s="139">
        <v>35</v>
      </c>
      <c r="C39" s="102" t="s">
        <v>5444</v>
      </c>
      <c r="D39" s="658" t="s">
        <v>282</v>
      </c>
      <c r="E39" s="658" t="s">
        <v>7</v>
      </c>
      <c r="F39" s="658" t="s">
        <v>27</v>
      </c>
      <c r="G39" s="3" t="s">
        <v>957</v>
      </c>
      <c r="H39" s="4" t="s">
        <v>22</v>
      </c>
      <c r="I39" s="50">
        <v>2</v>
      </c>
      <c r="J39" s="50">
        <f>VLOOKUP(A39,CENIK!$A$2:$F$191,6,FALSE)</f>
        <v>0</v>
      </c>
      <c r="K39" s="50">
        <f t="shared" si="1"/>
        <v>0</v>
      </c>
    </row>
    <row r="40" spans="1:11" ht="45" x14ac:dyDescent="0.25">
      <c r="A40" s="139">
        <v>12308</v>
      </c>
      <c r="B40" s="139">
        <v>35</v>
      </c>
      <c r="C40" s="102" t="s">
        <v>5445</v>
      </c>
      <c r="D40" s="658" t="s">
        <v>282</v>
      </c>
      <c r="E40" s="658" t="s">
        <v>30</v>
      </c>
      <c r="F40" s="658" t="s">
        <v>31</v>
      </c>
      <c r="G40" s="3" t="s">
        <v>32</v>
      </c>
      <c r="H40" s="4" t="s">
        <v>33</v>
      </c>
      <c r="I40" s="50">
        <v>180</v>
      </c>
      <c r="J40" s="50">
        <f>VLOOKUP(A40,CENIK!$A$2:$F$191,6,FALSE)</f>
        <v>0</v>
      </c>
      <c r="K40" s="50">
        <f t="shared" si="1"/>
        <v>0</v>
      </c>
    </row>
    <row r="41" spans="1:11" ht="30" x14ac:dyDescent="0.25">
      <c r="A41" s="139">
        <v>12328</v>
      </c>
      <c r="B41" s="139">
        <v>35</v>
      </c>
      <c r="C41" s="102" t="s">
        <v>5446</v>
      </c>
      <c r="D41" s="658" t="s">
        <v>282</v>
      </c>
      <c r="E41" s="658" t="s">
        <v>30</v>
      </c>
      <c r="F41" s="658" t="s">
        <v>31</v>
      </c>
      <c r="G41" s="3" t="s">
        <v>37</v>
      </c>
      <c r="H41" s="4" t="s">
        <v>10</v>
      </c>
      <c r="I41" s="50">
        <v>165</v>
      </c>
      <c r="J41" s="50">
        <f>VLOOKUP(A41,CENIK!$A$2:$F$191,6,FALSE)</f>
        <v>0</v>
      </c>
      <c r="K41" s="50">
        <f t="shared" si="1"/>
        <v>0</v>
      </c>
    </row>
    <row r="42" spans="1:11" ht="30" x14ac:dyDescent="0.25">
      <c r="A42" s="139">
        <v>24405</v>
      </c>
      <c r="B42" s="139">
        <v>35</v>
      </c>
      <c r="C42" s="102" t="s">
        <v>5447</v>
      </c>
      <c r="D42" s="658" t="s">
        <v>282</v>
      </c>
      <c r="E42" s="658" t="s">
        <v>30</v>
      </c>
      <c r="F42" s="658" t="s">
        <v>43</v>
      </c>
      <c r="G42" s="3" t="s">
        <v>969</v>
      </c>
      <c r="H42" s="4" t="s">
        <v>24</v>
      </c>
      <c r="I42" s="50">
        <v>62</v>
      </c>
      <c r="J42" s="50">
        <f>VLOOKUP(A42,CENIK!$A$2:$F$191,6,FALSE)</f>
        <v>0</v>
      </c>
      <c r="K42" s="50">
        <f t="shared" si="1"/>
        <v>0</v>
      </c>
    </row>
    <row r="43" spans="1:11" ht="30" x14ac:dyDescent="0.25">
      <c r="A43" s="139">
        <v>24505</v>
      </c>
      <c r="B43" s="139">
        <v>35</v>
      </c>
      <c r="C43" s="102" t="s">
        <v>5448</v>
      </c>
      <c r="D43" s="658" t="s">
        <v>282</v>
      </c>
      <c r="E43" s="658" t="s">
        <v>30</v>
      </c>
      <c r="F43" s="658" t="s">
        <v>43</v>
      </c>
      <c r="G43" s="3" t="s">
        <v>50</v>
      </c>
      <c r="H43" s="4" t="s">
        <v>33</v>
      </c>
      <c r="I43" s="50">
        <v>180</v>
      </c>
      <c r="J43" s="50">
        <f>VLOOKUP(A43,CENIK!$A$2:$F$191,6,FALSE)</f>
        <v>0</v>
      </c>
      <c r="K43" s="50">
        <f t="shared" si="1"/>
        <v>0</v>
      </c>
    </row>
    <row r="44" spans="1:11" ht="75" x14ac:dyDescent="0.25">
      <c r="A44" s="139">
        <v>31302</v>
      </c>
      <c r="B44" s="139">
        <v>35</v>
      </c>
      <c r="C44" s="102" t="s">
        <v>5449</v>
      </c>
      <c r="D44" s="658" t="s">
        <v>282</v>
      </c>
      <c r="E44" s="658" t="s">
        <v>30</v>
      </c>
      <c r="F44" s="658" t="s">
        <v>43</v>
      </c>
      <c r="G44" s="3" t="s">
        <v>971</v>
      </c>
      <c r="H44" s="4" t="s">
        <v>24</v>
      </c>
      <c r="I44" s="50">
        <v>41</v>
      </c>
      <c r="J44" s="50">
        <f>VLOOKUP(A44,CENIK!$A$2:$F$191,6,FALSE)</f>
        <v>0</v>
      </c>
      <c r="K44" s="50">
        <f t="shared" si="1"/>
        <v>0</v>
      </c>
    </row>
    <row r="45" spans="1:11" ht="30" x14ac:dyDescent="0.25">
      <c r="A45" s="139">
        <v>31602</v>
      </c>
      <c r="B45" s="139">
        <v>35</v>
      </c>
      <c r="C45" s="102" t="s">
        <v>5450</v>
      </c>
      <c r="D45" s="658" t="s">
        <v>282</v>
      </c>
      <c r="E45" s="658" t="s">
        <v>30</v>
      </c>
      <c r="F45" s="658" t="s">
        <v>43</v>
      </c>
      <c r="G45" s="3" t="s">
        <v>973</v>
      </c>
      <c r="H45" s="4" t="s">
        <v>33</v>
      </c>
      <c r="I45" s="50">
        <v>180</v>
      </c>
      <c r="J45" s="50">
        <f>VLOOKUP(A45,CENIK!$A$2:$F$191,6,FALSE)</f>
        <v>0</v>
      </c>
      <c r="K45" s="50">
        <f t="shared" si="1"/>
        <v>0</v>
      </c>
    </row>
    <row r="46" spans="1:11" ht="45" x14ac:dyDescent="0.25">
      <c r="A46" s="139">
        <v>32311</v>
      </c>
      <c r="B46" s="139">
        <v>35</v>
      </c>
      <c r="C46" s="102" t="s">
        <v>5451</v>
      </c>
      <c r="D46" s="658" t="s">
        <v>282</v>
      </c>
      <c r="E46" s="658" t="s">
        <v>30</v>
      </c>
      <c r="F46" s="658" t="s">
        <v>43</v>
      </c>
      <c r="G46" s="3" t="s">
        <v>975</v>
      </c>
      <c r="H46" s="4" t="s">
        <v>33</v>
      </c>
      <c r="I46" s="50">
        <v>180</v>
      </c>
      <c r="J46" s="50">
        <f>VLOOKUP(A46,CENIK!$A$2:$F$191,6,FALSE)</f>
        <v>0</v>
      </c>
      <c r="K46" s="50">
        <f t="shared" si="1"/>
        <v>0</v>
      </c>
    </row>
    <row r="47" spans="1:11" ht="60" x14ac:dyDescent="0.25">
      <c r="A47" s="139">
        <v>4101</v>
      </c>
      <c r="B47" s="139">
        <v>35</v>
      </c>
      <c r="C47" s="102" t="s">
        <v>5452</v>
      </c>
      <c r="D47" s="658" t="s">
        <v>282</v>
      </c>
      <c r="E47" s="658" t="s">
        <v>85</v>
      </c>
      <c r="F47" s="658" t="s">
        <v>86</v>
      </c>
      <c r="G47" s="3" t="s">
        <v>459</v>
      </c>
      <c r="H47" s="4" t="s">
        <v>33</v>
      </c>
      <c r="I47" s="50">
        <v>285</v>
      </c>
      <c r="J47" s="50">
        <f>VLOOKUP(A47,CENIK!$A$2:$F$191,6,FALSE)</f>
        <v>0</v>
      </c>
      <c r="K47" s="50">
        <f t="shared" si="1"/>
        <v>0</v>
      </c>
    </row>
    <row r="48" spans="1:11" ht="60" x14ac:dyDescent="0.25">
      <c r="A48" s="139">
        <v>4105</v>
      </c>
      <c r="B48" s="139">
        <v>35</v>
      </c>
      <c r="C48" s="102" t="s">
        <v>5453</v>
      </c>
      <c r="D48" s="658" t="s">
        <v>282</v>
      </c>
      <c r="E48" s="658" t="s">
        <v>85</v>
      </c>
      <c r="F48" s="658" t="s">
        <v>86</v>
      </c>
      <c r="G48" s="3" t="s">
        <v>982</v>
      </c>
      <c r="H48" s="4" t="s">
        <v>24</v>
      </c>
      <c r="I48" s="50">
        <v>19</v>
      </c>
      <c r="J48" s="50">
        <f>VLOOKUP(A48,CENIK!$A$2:$F$191,6,FALSE)</f>
        <v>0</v>
      </c>
      <c r="K48" s="50">
        <f t="shared" si="1"/>
        <v>0</v>
      </c>
    </row>
    <row r="49" spans="1:11" ht="45" x14ac:dyDescent="0.25">
      <c r="A49" s="139">
        <v>4106</v>
      </c>
      <c r="B49" s="139">
        <v>35</v>
      </c>
      <c r="C49" s="102" t="s">
        <v>5454</v>
      </c>
      <c r="D49" s="658" t="s">
        <v>282</v>
      </c>
      <c r="E49" s="658" t="s">
        <v>85</v>
      </c>
      <c r="F49" s="658" t="s">
        <v>86</v>
      </c>
      <c r="G49" s="3" t="s">
        <v>89</v>
      </c>
      <c r="H49" s="4" t="s">
        <v>24</v>
      </c>
      <c r="I49" s="50">
        <v>212</v>
      </c>
      <c r="J49" s="50">
        <f>VLOOKUP(A49,CENIK!$A$2:$F$191,6,FALSE)</f>
        <v>0</v>
      </c>
      <c r="K49" s="50">
        <f t="shared" si="1"/>
        <v>0</v>
      </c>
    </row>
    <row r="50" spans="1:11" ht="60" x14ac:dyDescent="0.25">
      <c r="A50" s="139">
        <v>4109</v>
      </c>
      <c r="B50" s="139">
        <v>35</v>
      </c>
      <c r="C50" s="102" t="s">
        <v>5455</v>
      </c>
      <c r="D50" s="658" t="s">
        <v>282</v>
      </c>
      <c r="E50" s="658" t="s">
        <v>85</v>
      </c>
      <c r="F50" s="657" t="s">
        <v>86</v>
      </c>
      <c r="G50" s="3" t="s">
        <v>984</v>
      </c>
      <c r="H50" s="4" t="s">
        <v>24</v>
      </c>
      <c r="I50" s="50">
        <v>8</v>
      </c>
      <c r="J50" s="50">
        <f>VLOOKUP(A50,CENIK!$A$2:$F$191,6,FALSE)</f>
        <v>0</v>
      </c>
      <c r="K50" s="50">
        <f t="shared" si="1"/>
        <v>0</v>
      </c>
    </row>
    <row r="51" spans="1:11" ht="60" x14ac:dyDescent="0.25">
      <c r="A51" s="139">
        <v>4110</v>
      </c>
      <c r="B51" s="139">
        <v>35</v>
      </c>
      <c r="C51" s="102" t="s">
        <v>5456</v>
      </c>
      <c r="D51" s="658" t="s">
        <v>282</v>
      </c>
      <c r="E51" s="658" t="s">
        <v>85</v>
      </c>
      <c r="F51" s="658" t="s">
        <v>86</v>
      </c>
      <c r="G51" s="3" t="s">
        <v>90</v>
      </c>
      <c r="H51" s="4" t="s">
        <v>24</v>
      </c>
      <c r="I51" s="50">
        <v>86.2</v>
      </c>
      <c r="J51" s="50">
        <f>VLOOKUP(A51,CENIK!$A$2:$F$191,6,FALSE)</f>
        <v>0</v>
      </c>
      <c r="K51" s="50">
        <f t="shared" si="1"/>
        <v>0</v>
      </c>
    </row>
    <row r="52" spans="1:11" ht="45" x14ac:dyDescent="0.25">
      <c r="A52" s="139">
        <v>4121</v>
      </c>
      <c r="B52" s="139">
        <v>35</v>
      </c>
      <c r="C52" s="102" t="s">
        <v>5457</v>
      </c>
      <c r="D52" s="658" t="s">
        <v>282</v>
      </c>
      <c r="E52" s="658" t="s">
        <v>85</v>
      </c>
      <c r="F52" s="658" t="s">
        <v>86</v>
      </c>
      <c r="G52" s="3" t="s">
        <v>986</v>
      </c>
      <c r="H52" s="4" t="s">
        <v>24</v>
      </c>
      <c r="I52" s="50">
        <v>3</v>
      </c>
      <c r="J52" s="50">
        <f>VLOOKUP(A52,CENIK!$A$2:$F$191,6,FALSE)</f>
        <v>0</v>
      </c>
      <c r="K52" s="50">
        <f t="shared" si="1"/>
        <v>0</v>
      </c>
    </row>
    <row r="53" spans="1:11" ht="45" x14ac:dyDescent="0.25">
      <c r="A53" s="139">
        <v>4123</v>
      </c>
      <c r="B53" s="139">
        <v>35</v>
      </c>
      <c r="C53" s="102" t="s">
        <v>5458</v>
      </c>
      <c r="D53" s="658" t="s">
        <v>282</v>
      </c>
      <c r="E53" s="658" t="s">
        <v>85</v>
      </c>
      <c r="F53" s="658" t="s">
        <v>86</v>
      </c>
      <c r="G53" s="3" t="s">
        <v>988</v>
      </c>
      <c r="H53" s="4" t="s">
        <v>24</v>
      </c>
      <c r="I53" s="50">
        <v>27</v>
      </c>
      <c r="J53" s="50">
        <f>VLOOKUP(A53,CENIK!$A$2:$F$191,6,FALSE)</f>
        <v>0</v>
      </c>
      <c r="K53" s="50">
        <f t="shared" si="1"/>
        <v>0</v>
      </c>
    </row>
    <row r="54" spans="1:11" ht="30" x14ac:dyDescent="0.25">
      <c r="A54" s="139">
        <v>4124</v>
      </c>
      <c r="B54" s="139">
        <v>35</v>
      </c>
      <c r="C54" s="102" t="s">
        <v>5459</v>
      </c>
      <c r="D54" s="658" t="s">
        <v>282</v>
      </c>
      <c r="E54" s="658" t="s">
        <v>85</v>
      </c>
      <c r="F54" s="658" t="s">
        <v>86</v>
      </c>
      <c r="G54" s="3" t="s">
        <v>97</v>
      </c>
      <c r="H54" s="4" t="s">
        <v>22</v>
      </c>
      <c r="I54" s="50">
        <v>68</v>
      </c>
      <c r="J54" s="50">
        <f>VLOOKUP(A54,CENIK!$A$2:$F$191,6,FALSE)</f>
        <v>0</v>
      </c>
      <c r="K54" s="50">
        <f t="shared" si="1"/>
        <v>0</v>
      </c>
    </row>
    <row r="55" spans="1:11" ht="30" x14ac:dyDescent="0.25">
      <c r="A55" s="139">
        <v>4202</v>
      </c>
      <c r="B55" s="139">
        <v>35</v>
      </c>
      <c r="C55" s="102" t="s">
        <v>5460</v>
      </c>
      <c r="D55" s="658" t="s">
        <v>282</v>
      </c>
      <c r="E55" s="658" t="s">
        <v>85</v>
      </c>
      <c r="F55" s="658" t="s">
        <v>98</v>
      </c>
      <c r="G55" s="3" t="s">
        <v>100</v>
      </c>
      <c r="H55" s="4" t="s">
        <v>33</v>
      </c>
      <c r="I55" s="50">
        <v>104.7</v>
      </c>
      <c r="J55" s="50">
        <f>VLOOKUP(A55,CENIK!$A$2:$F$191,6,FALSE)</f>
        <v>0</v>
      </c>
      <c r="K55" s="50">
        <f t="shared" si="1"/>
        <v>0</v>
      </c>
    </row>
    <row r="56" spans="1:11" ht="75" x14ac:dyDescent="0.25">
      <c r="A56" s="139">
        <v>4203</v>
      </c>
      <c r="B56" s="139">
        <v>35</v>
      </c>
      <c r="C56" s="102" t="s">
        <v>5461</v>
      </c>
      <c r="D56" s="658" t="s">
        <v>282</v>
      </c>
      <c r="E56" s="658" t="s">
        <v>85</v>
      </c>
      <c r="F56" s="658" t="s">
        <v>98</v>
      </c>
      <c r="G56" s="3" t="s">
        <v>101</v>
      </c>
      <c r="H56" s="4" t="s">
        <v>24</v>
      </c>
      <c r="I56" s="50">
        <v>18.8</v>
      </c>
      <c r="J56" s="50">
        <f>VLOOKUP(A56,CENIK!$A$2:$F$191,6,FALSE)</f>
        <v>0</v>
      </c>
      <c r="K56" s="50">
        <f t="shared" si="1"/>
        <v>0</v>
      </c>
    </row>
    <row r="57" spans="1:11" ht="60" x14ac:dyDescent="0.25">
      <c r="A57" s="139">
        <v>4204</v>
      </c>
      <c r="B57" s="139">
        <v>35</v>
      </c>
      <c r="C57" s="102" t="s">
        <v>5462</v>
      </c>
      <c r="D57" s="658" t="s">
        <v>282</v>
      </c>
      <c r="E57" s="658" t="s">
        <v>85</v>
      </c>
      <c r="F57" s="658" t="s">
        <v>98</v>
      </c>
      <c r="G57" s="3" t="s">
        <v>102</v>
      </c>
      <c r="H57" s="4" t="s">
        <v>24</v>
      </c>
      <c r="I57" s="50">
        <v>60</v>
      </c>
      <c r="J57" s="50">
        <f>VLOOKUP(A57,CENIK!$A$2:$F$191,6,FALSE)</f>
        <v>0</v>
      </c>
      <c r="K57" s="50">
        <f t="shared" si="1"/>
        <v>0</v>
      </c>
    </row>
    <row r="58" spans="1:11" ht="60" x14ac:dyDescent="0.25">
      <c r="A58" s="139">
        <v>4205</v>
      </c>
      <c r="B58" s="139">
        <v>35</v>
      </c>
      <c r="C58" s="102" t="s">
        <v>5463</v>
      </c>
      <c r="D58" s="658" t="s">
        <v>282</v>
      </c>
      <c r="E58" s="658" t="s">
        <v>85</v>
      </c>
      <c r="F58" s="658" t="s">
        <v>98</v>
      </c>
      <c r="G58" s="3" t="s">
        <v>103</v>
      </c>
      <c r="H58" s="4" t="s">
        <v>33</v>
      </c>
      <c r="I58" s="50">
        <v>324</v>
      </c>
      <c r="J58" s="50">
        <f>VLOOKUP(A58,CENIK!$A$2:$F$191,6,FALSE)</f>
        <v>0</v>
      </c>
      <c r="K58" s="50">
        <f t="shared" si="1"/>
        <v>0</v>
      </c>
    </row>
    <row r="59" spans="1:11" ht="60" x14ac:dyDescent="0.25">
      <c r="A59" s="139">
        <v>4207</v>
      </c>
      <c r="B59" s="139">
        <v>35</v>
      </c>
      <c r="C59" s="102" t="s">
        <v>5464</v>
      </c>
      <c r="D59" s="658" t="s">
        <v>282</v>
      </c>
      <c r="E59" s="658" t="s">
        <v>85</v>
      </c>
      <c r="F59" s="658" t="s">
        <v>98</v>
      </c>
      <c r="G59" s="3" t="s">
        <v>990</v>
      </c>
      <c r="H59" s="4" t="s">
        <v>24</v>
      </c>
      <c r="I59" s="50">
        <v>134.19999999999999</v>
      </c>
      <c r="J59" s="50">
        <f>VLOOKUP(A59,CENIK!$A$2:$F$191,6,FALSE)</f>
        <v>0</v>
      </c>
      <c r="K59" s="50">
        <f t="shared" ref="K59:K90" si="2">ROUND(J59*I59,2)</f>
        <v>0</v>
      </c>
    </row>
    <row r="60" spans="1:11" ht="75" x14ac:dyDescent="0.25">
      <c r="A60" s="139">
        <v>5108</v>
      </c>
      <c r="B60" s="139">
        <v>35</v>
      </c>
      <c r="C60" s="102" t="s">
        <v>5465</v>
      </c>
      <c r="D60" s="658" t="s">
        <v>282</v>
      </c>
      <c r="E60" s="658" t="s">
        <v>106</v>
      </c>
      <c r="F60" s="658" t="s">
        <v>107</v>
      </c>
      <c r="G60" s="3" t="s">
        <v>112</v>
      </c>
      <c r="H60" s="4" t="s">
        <v>113</v>
      </c>
      <c r="I60" s="50">
        <v>81</v>
      </c>
      <c r="J60" s="50">
        <f>VLOOKUP(A60,CENIK!$A$2:$F$191,6,FALSE)</f>
        <v>0</v>
      </c>
      <c r="K60" s="50">
        <f t="shared" si="2"/>
        <v>0</v>
      </c>
    </row>
    <row r="61" spans="1:11" ht="135" x14ac:dyDescent="0.25">
      <c r="A61" s="139">
        <v>6101</v>
      </c>
      <c r="B61" s="139">
        <v>35</v>
      </c>
      <c r="C61" s="102" t="s">
        <v>5466</v>
      </c>
      <c r="D61" s="658" t="s">
        <v>282</v>
      </c>
      <c r="E61" s="658" t="s">
        <v>128</v>
      </c>
      <c r="F61" s="658" t="s">
        <v>129</v>
      </c>
      <c r="G61" s="3" t="s">
        <v>6304</v>
      </c>
      <c r="H61" s="4" t="s">
        <v>10</v>
      </c>
      <c r="I61" s="50">
        <v>81</v>
      </c>
      <c r="J61" s="50">
        <f>VLOOKUP(A61,CENIK!$A$2:$F$191,6,FALSE)</f>
        <v>0</v>
      </c>
      <c r="K61" s="50">
        <f t="shared" si="2"/>
        <v>0</v>
      </c>
    </row>
    <row r="62" spans="1:11" ht="120" x14ac:dyDescent="0.25">
      <c r="A62" s="139">
        <v>6202</v>
      </c>
      <c r="B62" s="139">
        <v>35</v>
      </c>
      <c r="C62" s="102" t="s">
        <v>5467</v>
      </c>
      <c r="D62" s="658" t="s">
        <v>282</v>
      </c>
      <c r="E62" s="658" t="s">
        <v>128</v>
      </c>
      <c r="F62" s="658" t="s">
        <v>132</v>
      </c>
      <c r="G62" s="3" t="s">
        <v>991</v>
      </c>
      <c r="H62" s="4" t="s">
        <v>6</v>
      </c>
      <c r="I62" s="50">
        <v>1</v>
      </c>
      <c r="J62" s="50">
        <f>VLOOKUP(A62,CENIK!$A$2:$F$191,6,FALSE)</f>
        <v>0</v>
      </c>
      <c r="K62" s="50">
        <f t="shared" si="2"/>
        <v>0</v>
      </c>
    </row>
    <row r="63" spans="1:11" ht="120" x14ac:dyDescent="0.25">
      <c r="A63" s="139">
        <v>6204</v>
      </c>
      <c r="B63" s="139">
        <v>35</v>
      </c>
      <c r="C63" s="102" t="s">
        <v>5468</v>
      </c>
      <c r="D63" s="658" t="s">
        <v>282</v>
      </c>
      <c r="E63" s="658" t="s">
        <v>128</v>
      </c>
      <c r="F63" s="658" t="s">
        <v>132</v>
      </c>
      <c r="G63" s="3" t="s">
        <v>993</v>
      </c>
      <c r="H63" s="4" t="s">
        <v>6</v>
      </c>
      <c r="I63" s="50">
        <v>2</v>
      </c>
      <c r="J63" s="50">
        <f>VLOOKUP(A63,CENIK!$A$2:$F$191,6,FALSE)</f>
        <v>0</v>
      </c>
      <c r="K63" s="50">
        <f t="shared" si="2"/>
        <v>0</v>
      </c>
    </row>
    <row r="64" spans="1:11" ht="120" x14ac:dyDescent="0.25">
      <c r="A64" s="139">
        <v>6253</v>
      </c>
      <c r="B64" s="139">
        <v>35</v>
      </c>
      <c r="C64" s="102" t="s">
        <v>5469</v>
      </c>
      <c r="D64" s="658" t="s">
        <v>282</v>
      </c>
      <c r="E64" s="658" t="s">
        <v>128</v>
      </c>
      <c r="F64" s="658" t="s">
        <v>132</v>
      </c>
      <c r="G64" s="3" t="s">
        <v>1004</v>
      </c>
      <c r="H64" s="4" t="s">
        <v>6</v>
      </c>
      <c r="I64" s="50">
        <v>3</v>
      </c>
      <c r="J64" s="50">
        <f>VLOOKUP(A64,CENIK!$A$2:$F$191,6,FALSE)</f>
        <v>0</v>
      </c>
      <c r="K64" s="50">
        <f t="shared" si="2"/>
        <v>0</v>
      </c>
    </row>
    <row r="65" spans="1:11" ht="345" x14ac:dyDescent="0.25">
      <c r="A65" s="139">
        <v>6301</v>
      </c>
      <c r="B65" s="139">
        <v>35</v>
      </c>
      <c r="C65" s="102" t="s">
        <v>5470</v>
      </c>
      <c r="D65" s="658" t="s">
        <v>282</v>
      </c>
      <c r="E65" s="658" t="s">
        <v>128</v>
      </c>
      <c r="F65" s="657" t="s">
        <v>140</v>
      </c>
      <c r="G65" s="3" t="s">
        <v>1005</v>
      </c>
      <c r="H65" s="4" t="s">
        <v>6</v>
      </c>
      <c r="I65" s="50">
        <v>5</v>
      </c>
      <c r="J65" s="50">
        <f>VLOOKUP(A65,CENIK!$A$2:$F$191,6,FALSE)</f>
        <v>0</v>
      </c>
      <c r="K65" s="50">
        <f t="shared" si="2"/>
        <v>0</v>
      </c>
    </row>
    <row r="66" spans="1:11" ht="120" x14ac:dyDescent="0.25">
      <c r="A66" s="139">
        <v>6305</v>
      </c>
      <c r="B66" s="139">
        <v>35</v>
      </c>
      <c r="C66" s="102" t="s">
        <v>5471</v>
      </c>
      <c r="D66" s="658" t="s">
        <v>282</v>
      </c>
      <c r="E66" s="658" t="s">
        <v>128</v>
      </c>
      <c r="F66" s="658" t="s">
        <v>140</v>
      </c>
      <c r="G66" s="3" t="s">
        <v>143</v>
      </c>
      <c r="H66" s="4" t="s">
        <v>6</v>
      </c>
      <c r="I66" s="50">
        <v>5</v>
      </c>
      <c r="J66" s="50">
        <f>VLOOKUP(A66,CENIK!$A$2:$F$191,6,FALSE)</f>
        <v>0</v>
      </c>
      <c r="K66" s="50">
        <f t="shared" si="2"/>
        <v>0</v>
      </c>
    </row>
    <row r="67" spans="1:11" ht="30" x14ac:dyDescent="0.25">
      <c r="A67" s="139">
        <v>6401</v>
      </c>
      <c r="B67" s="139">
        <v>35</v>
      </c>
      <c r="C67" s="102" t="s">
        <v>5472</v>
      </c>
      <c r="D67" s="658" t="s">
        <v>282</v>
      </c>
      <c r="E67" s="658" t="s">
        <v>128</v>
      </c>
      <c r="F67" s="658" t="s">
        <v>144</v>
      </c>
      <c r="G67" s="3" t="s">
        <v>145</v>
      </c>
      <c r="H67" s="4" t="s">
        <v>10</v>
      </c>
      <c r="I67" s="50">
        <v>81</v>
      </c>
      <c r="J67" s="50">
        <f>VLOOKUP(A67,CENIK!$A$2:$F$191,6,FALSE)</f>
        <v>0</v>
      </c>
      <c r="K67" s="50">
        <f t="shared" si="2"/>
        <v>0</v>
      </c>
    </row>
    <row r="68" spans="1:11" ht="30" x14ac:dyDescent="0.25">
      <c r="A68" s="139">
        <v>6402</v>
      </c>
      <c r="B68" s="139">
        <v>35</v>
      </c>
      <c r="C68" s="102" t="s">
        <v>5473</v>
      </c>
      <c r="D68" s="658" t="s">
        <v>282</v>
      </c>
      <c r="E68" s="658" t="s">
        <v>128</v>
      </c>
      <c r="F68" s="658" t="s">
        <v>144</v>
      </c>
      <c r="G68" s="3" t="s">
        <v>340</v>
      </c>
      <c r="H68" s="4" t="s">
        <v>10</v>
      </c>
      <c r="I68" s="50">
        <v>81</v>
      </c>
      <c r="J68" s="50">
        <f>VLOOKUP(A68,CENIK!$A$2:$F$191,6,FALSE)</f>
        <v>0</v>
      </c>
      <c r="K68" s="50">
        <f t="shared" si="2"/>
        <v>0</v>
      </c>
    </row>
    <row r="69" spans="1:11" ht="60" x14ac:dyDescent="0.25">
      <c r="A69" s="139">
        <v>6405</v>
      </c>
      <c r="B69" s="139">
        <v>35</v>
      </c>
      <c r="C69" s="102" t="s">
        <v>5474</v>
      </c>
      <c r="D69" s="658" t="s">
        <v>282</v>
      </c>
      <c r="E69" s="658" t="s">
        <v>128</v>
      </c>
      <c r="F69" s="658" t="s">
        <v>144</v>
      </c>
      <c r="G69" s="3" t="s">
        <v>146</v>
      </c>
      <c r="H69" s="4" t="s">
        <v>10</v>
      </c>
      <c r="I69" s="50">
        <v>81</v>
      </c>
      <c r="J69" s="50">
        <f>VLOOKUP(A69,CENIK!$A$2:$F$191,6,FALSE)</f>
        <v>0</v>
      </c>
      <c r="K69" s="50">
        <f t="shared" si="2"/>
        <v>0</v>
      </c>
    </row>
    <row r="70" spans="1:11" ht="30" x14ac:dyDescent="0.25">
      <c r="A70" s="139">
        <v>6501</v>
      </c>
      <c r="B70" s="139">
        <v>35</v>
      </c>
      <c r="C70" s="102" t="s">
        <v>5475</v>
      </c>
      <c r="D70" s="658" t="s">
        <v>282</v>
      </c>
      <c r="E70" s="658" t="s">
        <v>128</v>
      </c>
      <c r="F70" s="658" t="s">
        <v>147</v>
      </c>
      <c r="G70" s="3" t="s">
        <v>1007</v>
      </c>
      <c r="H70" s="4" t="s">
        <v>6</v>
      </c>
      <c r="I70" s="50">
        <v>3</v>
      </c>
      <c r="J70" s="50">
        <f>VLOOKUP(A70,CENIK!$A$2:$F$191,6,FALSE)</f>
        <v>0</v>
      </c>
      <c r="K70" s="50">
        <f t="shared" si="2"/>
        <v>0</v>
      </c>
    </row>
    <row r="71" spans="1:11" ht="30" x14ac:dyDescent="0.25">
      <c r="A71" s="139">
        <v>6507</v>
      </c>
      <c r="B71" s="139">
        <v>35</v>
      </c>
      <c r="C71" s="102" t="s">
        <v>5476</v>
      </c>
      <c r="D71" s="658" t="s">
        <v>282</v>
      </c>
      <c r="E71" s="658" t="s">
        <v>128</v>
      </c>
      <c r="F71" s="658" t="s">
        <v>147</v>
      </c>
      <c r="G71" s="3" t="s">
        <v>1013</v>
      </c>
      <c r="H71" s="4" t="s">
        <v>6</v>
      </c>
      <c r="I71" s="50">
        <v>1</v>
      </c>
      <c r="J71" s="50">
        <f>VLOOKUP(A71,CENIK!$A$2:$F$191,6,FALSE)</f>
        <v>0</v>
      </c>
      <c r="K71" s="50">
        <f t="shared" si="2"/>
        <v>0</v>
      </c>
    </row>
    <row r="72" spans="1:11" ht="60" x14ac:dyDescent="0.25">
      <c r="A72" s="139">
        <v>1201</v>
      </c>
      <c r="B72" s="139">
        <v>36</v>
      </c>
      <c r="C72" s="102" t="s">
        <v>5477</v>
      </c>
      <c r="D72" s="658" t="s">
        <v>283</v>
      </c>
      <c r="E72" s="658" t="s">
        <v>7</v>
      </c>
      <c r="F72" s="658" t="s">
        <v>8</v>
      </c>
      <c r="G72" s="3" t="s">
        <v>9</v>
      </c>
      <c r="H72" s="4" t="s">
        <v>10</v>
      </c>
      <c r="I72" s="50">
        <v>74</v>
      </c>
      <c r="J72" s="50">
        <f>VLOOKUP(A72,CENIK!$A$2:$F$191,6,FALSE)</f>
        <v>0</v>
      </c>
      <c r="K72" s="50">
        <f t="shared" si="2"/>
        <v>0</v>
      </c>
    </row>
    <row r="73" spans="1:11" ht="45" x14ac:dyDescent="0.25">
      <c r="A73" s="139">
        <v>1202</v>
      </c>
      <c r="B73" s="139">
        <v>36</v>
      </c>
      <c r="C73" s="102" t="s">
        <v>5478</v>
      </c>
      <c r="D73" s="658" t="s">
        <v>283</v>
      </c>
      <c r="E73" s="658" t="s">
        <v>7</v>
      </c>
      <c r="F73" s="658" t="s">
        <v>8</v>
      </c>
      <c r="G73" s="3" t="s">
        <v>11</v>
      </c>
      <c r="H73" s="4" t="s">
        <v>12</v>
      </c>
      <c r="I73" s="50">
        <v>3</v>
      </c>
      <c r="J73" s="50">
        <f>VLOOKUP(A73,CENIK!$A$2:$F$191,6,FALSE)</f>
        <v>0</v>
      </c>
      <c r="K73" s="50">
        <f t="shared" si="2"/>
        <v>0</v>
      </c>
    </row>
    <row r="74" spans="1:11" ht="60" x14ac:dyDescent="0.25">
      <c r="A74" s="139">
        <v>1203</v>
      </c>
      <c r="B74" s="139">
        <v>36</v>
      </c>
      <c r="C74" s="102" t="s">
        <v>5479</v>
      </c>
      <c r="D74" s="658" t="s">
        <v>283</v>
      </c>
      <c r="E74" s="658" t="s">
        <v>7</v>
      </c>
      <c r="F74" s="658" t="s">
        <v>8</v>
      </c>
      <c r="G74" s="3" t="s">
        <v>941</v>
      </c>
      <c r="H74" s="4" t="s">
        <v>10</v>
      </c>
      <c r="I74" s="50">
        <v>74</v>
      </c>
      <c r="J74" s="50">
        <f>VLOOKUP(A74,CENIK!$A$2:$F$191,6,FALSE)</f>
        <v>0</v>
      </c>
      <c r="K74" s="50">
        <f t="shared" si="2"/>
        <v>0</v>
      </c>
    </row>
    <row r="75" spans="1:11" ht="45" x14ac:dyDescent="0.25">
      <c r="A75" s="139">
        <v>1204</v>
      </c>
      <c r="B75" s="139">
        <v>36</v>
      </c>
      <c r="C75" s="102" t="s">
        <v>5480</v>
      </c>
      <c r="D75" s="658" t="s">
        <v>283</v>
      </c>
      <c r="E75" s="658" t="s">
        <v>7</v>
      </c>
      <c r="F75" s="658" t="s">
        <v>8</v>
      </c>
      <c r="G75" s="3" t="s">
        <v>13</v>
      </c>
      <c r="H75" s="4" t="s">
        <v>10</v>
      </c>
      <c r="I75" s="50">
        <v>74</v>
      </c>
      <c r="J75" s="50">
        <f>VLOOKUP(A75,CENIK!$A$2:$F$191,6,FALSE)</f>
        <v>0</v>
      </c>
      <c r="K75" s="50">
        <f t="shared" si="2"/>
        <v>0</v>
      </c>
    </row>
    <row r="76" spans="1:11" ht="60" x14ac:dyDescent="0.25">
      <c r="A76" s="139">
        <v>1206</v>
      </c>
      <c r="B76" s="139">
        <v>36</v>
      </c>
      <c r="C76" s="102" t="s">
        <v>5481</v>
      </c>
      <c r="D76" s="658" t="s">
        <v>283</v>
      </c>
      <c r="E76" s="658" t="s">
        <v>7</v>
      </c>
      <c r="F76" s="658" t="s">
        <v>8</v>
      </c>
      <c r="G76" s="3" t="s">
        <v>943</v>
      </c>
      <c r="H76" s="4" t="s">
        <v>14</v>
      </c>
      <c r="I76" s="50">
        <v>1</v>
      </c>
      <c r="J76" s="50">
        <f>VLOOKUP(A76,CENIK!$A$2:$F$191,6,FALSE)</f>
        <v>0</v>
      </c>
      <c r="K76" s="50">
        <f t="shared" si="2"/>
        <v>0</v>
      </c>
    </row>
    <row r="77" spans="1:11" ht="75" x14ac:dyDescent="0.25">
      <c r="A77" s="139">
        <v>1207</v>
      </c>
      <c r="B77" s="139">
        <v>36</v>
      </c>
      <c r="C77" s="102" t="s">
        <v>5482</v>
      </c>
      <c r="D77" s="3" t="s">
        <v>283</v>
      </c>
      <c r="E77" s="3" t="s">
        <v>7</v>
      </c>
      <c r="F77" s="3" t="s">
        <v>8</v>
      </c>
      <c r="G77" s="3" t="s">
        <v>944</v>
      </c>
      <c r="H77" s="4" t="s">
        <v>14</v>
      </c>
      <c r="I77" s="50">
        <v>1</v>
      </c>
      <c r="J77" s="50">
        <f>VLOOKUP(A77,CENIK!$A$2:$F$191,6,FALSE)</f>
        <v>0</v>
      </c>
      <c r="K77" s="50">
        <f t="shared" si="2"/>
        <v>0</v>
      </c>
    </row>
    <row r="78" spans="1:11" ht="75" x14ac:dyDescent="0.25">
      <c r="A78" s="139">
        <v>1208</v>
      </c>
      <c r="B78" s="139">
        <v>36</v>
      </c>
      <c r="C78" s="102" t="s">
        <v>5483</v>
      </c>
      <c r="D78" s="3" t="s">
        <v>283</v>
      </c>
      <c r="E78" s="3" t="s">
        <v>7</v>
      </c>
      <c r="F78" s="3" t="s">
        <v>8</v>
      </c>
      <c r="G78" s="3" t="s">
        <v>945</v>
      </c>
      <c r="H78" s="4" t="s">
        <v>14</v>
      </c>
      <c r="I78" s="50">
        <v>1</v>
      </c>
      <c r="J78" s="50">
        <f>VLOOKUP(A78,CENIK!$A$2:$F$191,6,FALSE)</f>
        <v>0</v>
      </c>
      <c r="K78" s="50">
        <f t="shared" si="2"/>
        <v>0</v>
      </c>
    </row>
    <row r="79" spans="1:11" ht="75" x14ac:dyDescent="0.25">
      <c r="A79" s="139">
        <v>1210</v>
      </c>
      <c r="B79" s="139">
        <v>36</v>
      </c>
      <c r="C79" s="102" t="s">
        <v>5484</v>
      </c>
      <c r="D79" s="3" t="s">
        <v>283</v>
      </c>
      <c r="E79" s="3" t="s">
        <v>7</v>
      </c>
      <c r="F79" s="3" t="s">
        <v>8</v>
      </c>
      <c r="G79" s="3" t="s">
        <v>947</v>
      </c>
      <c r="H79" s="4" t="s">
        <v>14</v>
      </c>
      <c r="I79" s="50">
        <v>1</v>
      </c>
      <c r="J79" s="50">
        <f>VLOOKUP(A79,CENIK!$A$2:$F$191,6,FALSE)</f>
        <v>0</v>
      </c>
      <c r="K79" s="50">
        <f t="shared" si="2"/>
        <v>0</v>
      </c>
    </row>
    <row r="80" spans="1:11" ht="45" x14ac:dyDescent="0.25">
      <c r="A80" s="139">
        <v>1301</v>
      </c>
      <c r="B80" s="139">
        <v>36</v>
      </c>
      <c r="C80" s="102" t="s">
        <v>5485</v>
      </c>
      <c r="D80" s="3" t="s">
        <v>283</v>
      </c>
      <c r="E80" s="3" t="s">
        <v>7</v>
      </c>
      <c r="F80" s="3" t="s">
        <v>16</v>
      </c>
      <c r="G80" s="3" t="s">
        <v>17</v>
      </c>
      <c r="H80" s="4" t="s">
        <v>10</v>
      </c>
      <c r="I80" s="50">
        <v>74</v>
      </c>
      <c r="J80" s="50">
        <f>VLOOKUP(A80,CENIK!$A$2:$F$191,6,FALSE)</f>
        <v>0</v>
      </c>
      <c r="K80" s="50">
        <f t="shared" si="2"/>
        <v>0</v>
      </c>
    </row>
    <row r="81" spans="1:11" ht="150" x14ac:dyDescent="0.25">
      <c r="A81" s="139">
        <v>1302</v>
      </c>
      <c r="B81" s="139">
        <v>36</v>
      </c>
      <c r="C81" s="102" t="s">
        <v>5486</v>
      </c>
      <c r="D81" s="3" t="s">
        <v>283</v>
      </c>
      <c r="E81" s="3" t="s">
        <v>7</v>
      </c>
      <c r="F81" s="3" t="s">
        <v>16</v>
      </c>
      <c r="G81" s="3" t="s">
        <v>952</v>
      </c>
      <c r="H81" s="4" t="s">
        <v>10</v>
      </c>
      <c r="I81" s="50">
        <v>74</v>
      </c>
      <c r="J81" s="50">
        <f>VLOOKUP(A81,CENIK!$A$2:$F$191,6,FALSE)</f>
        <v>0</v>
      </c>
      <c r="K81" s="50">
        <f t="shared" si="2"/>
        <v>0</v>
      </c>
    </row>
    <row r="82" spans="1:11" ht="60" x14ac:dyDescent="0.25">
      <c r="A82" s="139">
        <v>1309</v>
      </c>
      <c r="B82" s="139">
        <v>36</v>
      </c>
      <c r="C82" s="102" t="s">
        <v>5487</v>
      </c>
      <c r="D82" s="3" t="s">
        <v>283</v>
      </c>
      <c r="E82" s="3" t="s">
        <v>7</v>
      </c>
      <c r="F82" s="3" t="s">
        <v>16</v>
      </c>
      <c r="G82" s="3" t="s">
        <v>21</v>
      </c>
      <c r="H82" s="4" t="s">
        <v>22</v>
      </c>
      <c r="I82" s="50">
        <v>4</v>
      </c>
      <c r="J82" s="50">
        <f>VLOOKUP(A82,CENIK!$A$2:$F$191,6,FALSE)</f>
        <v>0</v>
      </c>
      <c r="K82" s="50">
        <f t="shared" si="2"/>
        <v>0</v>
      </c>
    </row>
    <row r="83" spans="1:11" ht="60" x14ac:dyDescent="0.25">
      <c r="A83" s="139">
        <v>1310</v>
      </c>
      <c r="B83" s="139">
        <v>36</v>
      </c>
      <c r="C83" s="102" t="s">
        <v>5488</v>
      </c>
      <c r="D83" s="3" t="s">
        <v>283</v>
      </c>
      <c r="E83" s="3" t="s">
        <v>7</v>
      </c>
      <c r="F83" s="3" t="s">
        <v>16</v>
      </c>
      <c r="G83" s="3" t="s">
        <v>23</v>
      </c>
      <c r="H83" s="4" t="s">
        <v>24</v>
      </c>
      <c r="I83" s="50">
        <v>32</v>
      </c>
      <c r="J83" s="50">
        <f>VLOOKUP(A83,CENIK!$A$2:$F$191,6,FALSE)</f>
        <v>0</v>
      </c>
      <c r="K83" s="50">
        <f t="shared" si="2"/>
        <v>0</v>
      </c>
    </row>
    <row r="84" spans="1:11" ht="45" x14ac:dyDescent="0.25">
      <c r="A84" s="139">
        <v>1311</v>
      </c>
      <c r="B84" s="139">
        <v>36</v>
      </c>
      <c r="C84" s="102" t="s">
        <v>5489</v>
      </c>
      <c r="D84" s="3" t="s">
        <v>283</v>
      </c>
      <c r="E84" s="3" t="s">
        <v>7</v>
      </c>
      <c r="F84" s="3" t="s">
        <v>16</v>
      </c>
      <c r="G84" s="3" t="s">
        <v>25</v>
      </c>
      <c r="H84" s="4" t="s">
        <v>14</v>
      </c>
      <c r="I84" s="50">
        <v>1</v>
      </c>
      <c r="J84" s="50">
        <f>VLOOKUP(A84,CENIK!$A$2:$F$191,6,FALSE)</f>
        <v>0</v>
      </c>
      <c r="K84" s="50">
        <f t="shared" si="2"/>
        <v>0</v>
      </c>
    </row>
    <row r="85" spans="1:11" ht="30" x14ac:dyDescent="0.25">
      <c r="A85" s="139">
        <v>1401</v>
      </c>
      <c r="B85" s="139">
        <v>36</v>
      </c>
      <c r="C85" s="102" t="s">
        <v>5490</v>
      </c>
      <c r="D85" s="3" t="s">
        <v>283</v>
      </c>
      <c r="E85" s="3" t="s">
        <v>7</v>
      </c>
      <c r="F85" s="3" t="s">
        <v>27</v>
      </c>
      <c r="G85" s="3" t="s">
        <v>955</v>
      </c>
      <c r="H85" s="4" t="s">
        <v>22</v>
      </c>
      <c r="I85" s="50">
        <v>2</v>
      </c>
      <c r="J85" s="50">
        <f>VLOOKUP(A85,CENIK!$A$2:$F$191,6,FALSE)</f>
        <v>0</v>
      </c>
      <c r="K85" s="50">
        <f t="shared" si="2"/>
        <v>0</v>
      </c>
    </row>
    <row r="86" spans="1:11" ht="30" x14ac:dyDescent="0.25">
      <c r="A86" s="139">
        <v>1402</v>
      </c>
      <c r="B86" s="139">
        <v>36</v>
      </c>
      <c r="C86" s="102" t="s">
        <v>5491</v>
      </c>
      <c r="D86" s="3" t="s">
        <v>283</v>
      </c>
      <c r="E86" s="3" t="s">
        <v>7</v>
      </c>
      <c r="F86" s="3" t="s">
        <v>27</v>
      </c>
      <c r="G86" s="3" t="s">
        <v>956</v>
      </c>
      <c r="H86" s="4" t="s">
        <v>22</v>
      </c>
      <c r="I86" s="50">
        <v>2</v>
      </c>
      <c r="J86" s="50">
        <f>VLOOKUP(A86,CENIK!$A$2:$F$191,6,FALSE)</f>
        <v>0</v>
      </c>
      <c r="K86" s="50">
        <f t="shared" si="2"/>
        <v>0</v>
      </c>
    </row>
    <row r="87" spans="1:11" ht="30" x14ac:dyDescent="0.25">
      <c r="A87" s="139">
        <v>1403</v>
      </c>
      <c r="B87" s="139">
        <v>36</v>
      </c>
      <c r="C87" s="102" t="s">
        <v>5492</v>
      </c>
      <c r="D87" s="3" t="s">
        <v>283</v>
      </c>
      <c r="E87" s="3" t="s">
        <v>7</v>
      </c>
      <c r="F87" s="3" t="s">
        <v>27</v>
      </c>
      <c r="G87" s="3" t="s">
        <v>957</v>
      </c>
      <c r="H87" s="4" t="s">
        <v>22</v>
      </c>
      <c r="I87" s="50">
        <v>2</v>
      </c>
      <c r="J87" s="50">
        <f>VLOOKUP(A87,CENIK!$A$2:$F$191,6,FALSE)</f>
        <v>0</v>
      </c>
      <c r="K87" s="50">
        <f t="shared" si="2"/>
        <v>0</v>
      </c>
    </row>
    <row r="88" spans="1:11" ht="45" x14ac:dyDescent="0.25">
      <c r="A88" s="139">
        <v>12308</v>
      </c>
      <c r="B88" s="139">
        <v>36</v>
      </c>
      <c r="C88" s="102" t="s">
        <v>5493</v>
      </c>
      <c r="D88" s="3" t="s">
        <v>283</v>
      </c>
      <c r="E88" s="3" t="s">
        <v>30</v>
      </c>
      <c r="F88" s="3" t="s">
        <v>31</v>
      </c>
      <c r="G88" s="3" t="s">
        <v>32</v>
      </c>
      <c r="H88" s="4" t="s">
        <v>33</v>
      </c>
      <c r="I88" s="50">
        <v>259</v>
      </c>
      <c r="J88" s="50">
        <f>VLOOKUP(A88,CENIK!$A$2:$F$191,6,FALSE)</f>
        <v>0</v>
      </c>
      <c r="K88" s="50">
        <f t="shared" si="2"/>
        <v>0</v>
      </c>
    </row>
    <row r="89" spans="1:11" ht="30" x14ac:dyDescent="0.25">
      <c r="A89" s="139">
        <v>12328</v>
      </c>
      <c r="B89" s="139">
        <v>36</v>
      </c>
      <c r="C89" s="102" t="s">
        <v>5494</v>
      </c>
      <c r="D89" s="3" t="s">
        <v>283</v>
      </c>
      <c r="E89" s="3" t="s">
        <v>30</v>
      </c>
      <c r="F89" s="3" t="s">
        <v>31</v>
      </c>
      <c r="G89" s="3" t="s">
        <v>37</v>
      </c>
      <c r="H89" s="4" t="s">
        <v>10</v>
      </c>
      <c r="I89" s="50">
        <v>152</v>
      </c>
      <c r="J89" s="50">
        <f>VLOOKUP(A89,CENIK!$A$2:$F$191,6,FALSE)</f>
        <v>0</v>
      </c>
      <c r="K89" s="50">
        <f t="shared" si="2"/>
        <v>0</v>
      </c>
    </row>
    <row r="90" spans="1:11" ht="45" x14ac:dyDescent="0.25">
      <c r="A90" s="139">
        <v>12333</v>
      </c>
      <c r="B90" s="139">
        <v>36</v>
      </c>
      <c r="C90" s="102" t="s">
        <v>5495</v>
      </c>
      <c r="D90" s="3" t="s">
        <v>283</v>
      </c>
      <c r="E90" s="3" t="s">
        <v>30</v>
      </c>
      <c r="F90" s="3" t="s">
        <v>31</v>
      </c>
      <c r="G90" s="3" t="s">
        <v>40</v>
      </c>
      <c r="H90" s="4" t="s">
        <v>10</v>
      </c>
      <c r="I90" s="50">
        <v>27</v>
      </c>
      <c r="J90" s="50">
        <f>VLOOKUP(A90,CENIK!$A$2:$F$191,6,FALSE)</f>
        <v>0</v>
      </c>
      <c r="K90" s="50">
        <f t="shared" si="2"/>
        <v>0</v>
      </c>
    </row>
    <row r="91" spans="1:11" ht="45" x14ac:dyDescent="0.25">
      <c r="A91" s="139">
        <v>12404</v>
      </c>
      <c r="B91" s="139">
        <v>36</v>
      </c>
      <c r="C91" s="102" t="s">
        <v>5496</v>
      </c>
      <c r="D91" s="3" t="s">
        <v>283</v>
      </c>
      <c r="E91" s="3" t="s">
        <v>30</v>
      </c>
      <c r="F91" s="3" t="s">
        <v>31</v>
      </c>
      <c r="G91" s="3" t="s">
        <v>962</v>
      </c>
      <c r="H91" s="4" t="s">
        <v>10</v>
      </c>
      <c r="I91" s="50">
        <v>5</v>
      </c>
      <c r="J91" s="50">
        <f>VLOOKUP(A91,CENIK!$A$2:$F$191,6,FALSE)</f>
        <v>0</v>
      </c>
      <c r="K91" s="50">
        <f t="shared" ref="K91:K122" si="3">ROUND(J91*I91,2)</f>
        <v>0</v>
      </c>
    </row>
    <row r="92" spans="1:11" ht="30" x14ac:dyDescent="0.25">
      <c r="A92" s="139">
        <v>24405</v>
      </c>
      <c r="B92" s="139">
        <v>36</v>
      </c>
      <c r="C92" s="102" t="s">
        <v>5497</v>
      </c>
      <c r="D92" s="3" t="s">
        <v>283</v>
      </c>
      <c r="E92" s="3" t="s">
        <v>30</v>
      </c>
      <c r="F92" s="3" t="s">
        <v>43</v>
      </c>
      <c r="G92" s="3" t="s">
        <v>969</v>
      </c>
      <c r="H92" s="4" t="s">
        <v>24</v>
      </c>
      <c r="I92" s="50">
        <v>83</v>
      </c>
      <c r="J92" s="50">
        <f>VLOOKUP(A92,CENIK!$A$2:$F$191,6,FALSE)</f>
        <v>0</v>
      </c>
      <c r="K92" s="50">
        <f t="shared" si="3"/>
        <v>0</v>
      </c>
    </row>
    <row r="93" spans="1:11" ht="30" x14ac:dyDescent="0.25">
      <c r="A93" s="139">
        <v>24505</v>
      </c>
      <c r="B93" s="139">
        <v>36</v>
      </c>
      <c r="C93" s="102" t="s">
        <v>5498</v>
      </c>
      <c r="D93" s="3" t="s">
        <v>283</v>
      </c>
      <c r="E93" s="3" t="s">
        <v>30</v>
      </c>
      <c r="F93" s="3" t="s">
        <v>43</v>
      </c>
      <c r="G93" s="3" t="s">
        <v>50</v>
      </c>
      <c r="H93" s="4" t="s">
        <v>33</v>
      </c>
      <c r="I93" s="50">
        <v>259</v>
      </c>
      <c r="J93" s="50">
        <f>VLOOKUP(A93,CENIK!$A$2:$F$191,6,FALSE)</f>
        <v>0</v>
      </c>
      <c r="K93" s="50">
        <f t="shared" si="3"/>
        <v>0</v>
      </c>
    </row>
    <row r="94" spans="1:11" ht="75" x14ac:dyDescent="0.25">
      <c r="A94" s="139">
        <v>31302</v>
      </c>
      <c r="B94" s="139">
        <v>36</v>
      </c>
      <c r="C94" s="102" t="s">
        <v>5499</v>
      </c>
      <c r="D94" s="3" t="s">
        <v>283</v>
      </c>
      <c r="E94" s="3" t="s">
        <v>30</v>
      </c>
      <c r="F94" s="3" t="s">
        <v>43</v>
      </c>
      <c r="G94" s="3" t="s">
        <v>971</v>
      </c>
      <c r="H94" s="4" t="s">
        <v>24</v>
      </c>
      <c r="I94" s="50">
        <v>59.2</v>
      </c>
      <c r="J94" s="50">
        <f>VLOOKUP(A94,CENIK!$A$2:$F$191,6,FALSE)</f>
        <v>0</v>
      </c>
      <c r="K94" s="50">
        <f t="shared" si="3"/>
        <v>0</v>
      </c>
    </row>
    <row r="95" spans="1:11" ht="30" x14ac:dyDescent="0.25">
      <c r="A95" s="139">
        <v>31602</v>
      </c>
      <c r="B95" s="139">
        <v>36</v>
      </c>
      <c r="C95" s="102" t="s">
        <v>5500</v>
      </c>
      <c r="D95" s="3" t="s">
        <v>283</v>
      </c>
      <c r="E95" s="3" t="s">
        <v>30</v>
      </c>
      <c r="F95" s="3" t="s">
        <v>43</v>
      </c>
      <c r="G95" s="3" t="s">
        <v>973</v>
      </c>
      <c r="H95" s="4" t="s">
        <v>33</v>
      </c>
      <c r="I95" s="50">
        <v>259</v>
      </c>
      <c r="J95" s="50">
        <f>VLOOKUP(A95,CENIK!$A$2:$F$191,6,FALSE)</f>
        <v>0</v>
      </c>
      <c r="K95" s="50">
        <f t="shared" si="3"/>
        <v>0</v>
      </c>
    </row>
    <row r="96" spans="1:11" ht="45" x14ac:dyDescent="0.25">
      <c r="A96" s="139">
        <v>32311</v>
      </c>
      <c r="B96" s="139">
        <v>36</v>
      </c>
      <c r="C96" s="102" t="s">
        <v>5501</v>
      </c>
      <c r="D96" s="3" t="s">
        <v>283</v>
      </c>
      <c r="E96" s="3" t="s">
        <v>30</v>
      </c>
      <c r="F96" s="3" t="s">
        <v>43</v>
      </c>
      <c r="G96" s="3" t="s">
        <v>975</v>
      </c>
      <c r="H96" s="4" t="s">
        <v>33</v>
      </c>
      <c r="I96" s="50">
        <v>259</v>
      </c>
      <c r="J96" s="50">
        <f>VLOOKUP(A96,CENIK!$A$2:$F$191,6,FALSE)</f>
        <v>0</v>
      </c>
      <c r="K96" s="50">
        <f t="shared" si="3"/>
        <v>0</v>
      </c>
    </row>
    <row r="97" spans="1:11" ht="45" x14ac:dyDescent="0.25">
      <c r="A97" s="139">
        <v>44301</v>
      </c>
      <c r="B97" s="139">
        <v>36</v>
      </c>
      <c r="C97" s="102" t="s">
        <v>5502</v>
      </c>
      <c r="D97" s="3" t="s">
        <v>283</v>
      </c>
      <c r="E97" s="3" t="s">
        <v>30</v>
      </c>
      <c r="F97" s="3" t="s">
        <v>43</v>
      </c>
      <c r="G97" s="3" t="s">
        <v>58</v>
      </c>
      <c r="H97" s="4" t="s">
        <v>10</v>
      </c>
      <c r="I97" s="50">
        <v>27</v>
      </c>
      <c r="J97" s="50">
        <f>VLOOKUP(A97,CENIK!$A$2:$F$191,6,FALSE)</f>
        <v>0</v>
      </c>
      <c r="K97" s="50">
        <f t="shared" si="3"/>
        <v>0</v>
      </c>
    </row>
    <row r="98" spans="1:11" ht="60" x14ac:dyDescent="0.25">
      <c r="A98" s="139">
        <v>4109</v>
      </c>
      <c r="B98" s="139">
        <v>36</v>
      </c>
      <c r="C98" s="102" t="s">
        <v>5503</v>
      </c>
      <c r="D98" s="3" t="s">
        <v>283</v>
      </c>
      <c r="E98" s="3" t="s">
        <v>85</v>
      </c>
      <c r="F98" s="3" t="s">
        <v>86</v>
      </c>
      <c r="G98" s="3" t="s">
        <v>984</v>
      </c>
      <c r="H98" s="4" t="s">
        <v>24</v>
      </c>
      <c r="I98" s="50">
        <v>37.700000000000003</v>
      </c>
      <c r="J98" s="50">
        <f>VLOOKUP(A98,CENIK!$A$2:$F$191,6,FALSE)</f>
        <v>0</v>
      </c>
      <c r="K98" s="50">
        <f t="shared" si="3"/>
        <v>0</v>
      </c>
    </row>
    <row r="99" spans="1:11" ht="60" x14ac:dyDescent="0.25">
      <c r="A99" s="139">
        <v>4110</v>
      </c>
      <c r="B99" s="139">
        <v>36</v>
      </c>
      <c r="C99" s="102" t="s">
        <v>5504</v>
      </c>
      <c r="D99" s="3" t="s">
        <v>283</v>
      </c>
      <c r="E99" s="3" t="s">
        <v>85</v>
      </c>
      <c r="F99" s="3" t="s">
        <v>86</v>
      </c>
      <c r="G99" s="3" t="s">
        <v>90</v>
      </c>
      <c r="H99" s="4" t="s">
        <v>24</v>
      </c>
      <c r="I99" s="50">
        <v>264.10000000000002</v>
      </c>
      <c r="J99" s="50">
        <f>VLOOKUP(A99,CENIK!$A$2:$F$191,6,FALSE)</f>
        <v>0</v>
      </c>
      <c r="K99" s="50">
        <f t="shared" si="3"/>
        <v>0</v>
      </c>
    </row>
    <row r="100" spans="1:11" ht="45" x14ac:dyDescent="0.25">
      <c r="A100" s="139">
        <v>4121</v>
      </c>
      <c r="B100" s="139">
        <v>36</v>
      </c>
      <c r="C100" s="102" t="s">
        <v>5505</v>
      </c>
      <c r="D100" s="3" t="s">
        <v>283</v>
      </c>
      <c r="E100" s="3" t="s">
        <v>85</v>
      </c>
      <c r="F100" s="3" t="s">
        <v>86</v>
      </c>
      <c r="G100" s="3" t="s">
        <v>986</v>
      </c>
      <c r="H100" s="4" t="s">
        <v>24</v>
      </c>
      <c r="I100" s="50">
        <v>8</v>
      </c>
      <c r="J100" s="50">
        <f>VLOOKUP(A100,CENIK!$A$2:$F$191,6,FALSE)</f>
        <v>0</v>
      </c>
      <c r="K100" s="50">
        <f t="shared" si="3"/>
        <v>0</v>
      </c>
    </row>
    <row r="101" spans="1:11" ht="45" x14ac:dyDescent="0.25">
      <c r="A101" s="139">
        <v>4123</v>
      </c>
      <c r="B101" s="139">
        <v>36</v>
      </c>
      <c r="C101" s="102" t="s">
        <v>5506</v>
      </c>
      <c r="D101" s="3" t="s">
        <v>283</v>
      </c>
      <c r="E101" s="3" t="s">
        <v>85</v>
      </c>
      <c r="F101" s="3" t="s">
        <v>86</v>
      </c>
      <c r="G101" s="3" t="s">
        <v>988</v>
      </c>
      <c r="H101" s="4" t="s">
        <v>24</v>
      </c>
      <c r="I101" s="50">
        <v>37.700000000000003</v>
      </c>
      <c r="J101" s="50">
        <f>VLOOKUP(A101,CENIK!$A$2:$F$191,6,FALSE)</f>
        <v>0</v>
      </c>
      <c r="K101" s="50">
        <f t="shared" si="3"/>
        <v>0</v>
      </c>
    </row>
    <row r="102" spans="1:11" ht="30" x14ac:dyDescent="0.25">
      <c r="A102" s="139">
        <v>4124</v>
      </c>
      <c r="B102" s="139">
        <v>36</v>
      </c>
      <c r="C102" s="102" t="s">
        <v>5507</v>
      </c>
      <c r="D102" s="3" t="s">
        <v>283</v>
      </c>
      <c r="E102" s="3" t="s">
        <v>85</v>
      </c>
      <c r="F102" s="3" t="s">
        <v>86</v>
      </c>
      <c r="G102" s="3" t="s">
        <v>97</v>
      </c>
      <c r="H102" s="4" t="s">
        <v>22</v>
      </c>
      <c r="I102" s="50">
        <v>62</v>
      </c>
      <c r="J102" s="50">
        <f>VLOOKUP(A102,CENIK!$A$2:$F$191,6,FALSE)</f>
        <v>0</v>
      </c>
      <c r="K102" s="50">
        <f t="shared" si="3"/>
        <v>0</v>
      </c>
    </row>
    <row r="103" spans="1:11" ht="30" x14ac:dyDescent="0.25">
      <c r="A103" s="139">
        <v>4202</v>
      </c>
      <c r="B103" s="139">
        <v>36</v>
      </c>
      <c r="C103" s="102" t="s">
        <v>5508</v>
      </c>
      <c r="D103" s="3" t="s">
        <v>283</v>
      </c>
      <c r="E103" s="3" t="s">
        <v>85</v>
      </c>
      <c r="F103" s="3" t="s">
        <v>98</v>
      </c>
      <c r="G103" s="3" t="s">
        <v>100</v>
      </c>
      <c r="H103" s="4" t="s">
        <v>33</v>
      </c>
      <c r="I103" s="50">
        <v>59.2</v>
      </c>
      <c r="J103" s="50">
        <f>VLOOKUP(A103,CENIK!$A$2:$F$191,6,FALSE)</f>
        <v>0</v>
      </c>
      <c r="K103" s="50">
        <f t="shared" si="3"/>
        <v>0</v>
      </c>
    </row>
    <row r="104" spans="1:11" ht="75" x14ac:dyDescent="0.25">
      <c r="A104" s="139">
        <v>4203</v>
      </c>
      <c r="B104" s="139">
        <v>36</v>
      </c>
      <c r="C104" s="102" t="s">
        <v>5509</v>
      </c>
      <c r="D104" s="3" t="s">
        <v>283</v>
      </c>
      <c r="E104" s="3" t="s">
        <v>85</v>
      </c>
      <c r="F104" s="3" t="s">
        <v>98</v>
      </c>
      <c r="G104" s="3" t="s">
        <v>101</v>
      </c>
      <c r="H104" s="4" t="s">
        <v>24</v>
      </c>
      <c r="I104" s="50">
        <v>10.199999999999999</v>
      </c>
      <c r="J104" s="50">
        <f>VLOOKUP(A104,CENIK!$A$2:$F$191,6,FALSE)</f>
        <v>0</v>
      </c>
      <c r="K104" s="50">
        <f t="shared" si="3"/>
        <v>0</v>
      </c>
    </row>
    <row r="105" spans="1:11" ht="60" x14ac:dyDescent="0.25">
      <c r="A105" s="139">
        <v>4204</v>
      </c>
      <c r="B105" s="139">
        <v>36</v>
      </c>
      <c r="C105" s="102" t="s">
        <v>5510</v>
      </c>
      <c r="D105" s="3" t="s">
        <v>283</v>
      </c>
      <c r="E105" s="3" t="s">
        <v>85</v>
      </c>
      <c r="F105" s="3" t="s">
        <v>98</v>
      </c>
      <c r="G105" s="3" t="s">
        <v>102</v>
      </c>
      <c r="H105" s="4" t="s">
        <v>24</v>
      </c>
      <c r="I105" s="50">
        <v>43.6</v>
      </c>
      <c r="J105" s="50">
        <f>VLOOKUP(A105,CENIK!$A$2:$F$191,6,FALSE)</f>
        <v>0</v>
      </c>
      <c r="K105" s="50">
        <f t="shared" si="3"/>
        <v>0</v>
      </c>
    </row>
    <row r="106" spans="1:11" ht="60" x14ac:dyDescent="0.25">
      <c r="A106" s="139">
        <v>4205</v>
      </c>
      <c r="B106" s="139">
        <v>36</v>
      </c>
      <c r="C106" s="102" t="s">
        <v>5511</v>
      </c>
      <c r="D106" s="3" t="s">
        <v>283</v>
      </c>
      <c r="E106" s="3" t="s">
        <v>85</v>
      </c>
      <c r="F106" s="3" t="s">
        <v>98</v>
      </c>
      <c r="G106" s="3" t="s">
        <v>103</v>
      </c>
      <c r="H106" s="4" t="s">
        <v>33</v>
      </c>
      <c r="I106" s="50">
        <v>296</v>
      </c>
      <c r="J106" s="50">
        <f>VLOOKUP(A106,CENIK!$A$2:$F$191,6,FALSE)</f>
        <v>0</v>
      </c>
      <c r="K106" s="50">
        <f t="shared" si="3"/>
        <v>0</v>
      </c>
    </row>
    <row r="107" spans="1:11" ht="60" x14ac:dyDescent="0.25">
      <c r="A107" s="139">
        <v>4207</v>
      </c>
      <c r="B107" s="139">
        <v>36</v>
      </c>
      <c r="C107" s="102" t="s">
        <v>5512</v>
      </c>
      <c r="D107" s="3" t="s">
        <v>283</v>
      </c>
      <c r="E107" s="3" t="s">
        <v>85</v>
      </c>
      <c r="F107" s="3" t="s">
        <v>98</v>
      </c>
      <c r="G107" s="3" t="s">
        <v>990</v>
      </c>
      <c r="H107" s="4" t="s">
        <v>24</v>
      </c>
      <c r="I107" s="50">
        <v>98.2</v>
      </c>
      <c r="J107" s="50">
        <f>VLOOKUP(A107,CENIK!$A$2:$F$191,6,FALSE)</f>
        <v>0</v>
      </c>
      <c r="K107" s="50">
        <f t="shared" si="3"/>
        <v>0</v>
      </c>
    </row>
    <row r="108" spans="1:11" ht="45" x14ac:dyDescent="0.25">
      <c r="A108" s="139">
        <v>5103</v>
      </c>
      <c r="B108" s="139">
        <v>36</v>
      </c>
      <c r="C108" s="102" t="s">
        <v>5513</v>
      </c>
      <c r="D108" s="3" t="s">
        <v>283</v>
      </c>
      <c r="E108" s="3" t="s">
        <v>106</v>
      </c>
      <c r="F108" s="3" t="s">
        <v>107</v>
      </c>
      <c r="G108" s="3" t="s">
        <v>110</v>
      </c>
      <c r="H108" s="4" t="s">
        <v>6</v>
      </c>
      <c r="I108" s="50">
        <v>1</v>
      </c>
      <c r="J108" s="50">
        <f>VLOOKUP(A108,CENIK!$A$2:$F$191,6,FALSE)</f>
        <v>0</v>
      </c>
      <c r="K108" s="50">
        <f t="shared" si="3"/>
        <v>0</v>
      </c>
    </row>
    <row r="109" spans="1:11" ht="75" x14ac:dyDescent="0.25">
      <c r="A109" s="139">
        <v>5108</v>
      </c>
      <c r="B109" s="139">
        <v>36</v>
      </c>
      <c r="C109" s="102" t="s">
        <v>5514</v>
      </c>
      <c r="D109" s="3" t="s">
        <v>283</v>
      </c>
      <c r="E109" s="3" t="s">
        <v>106</v>
      </c>
      <c r="F109" s="3" t="s">
        <v>107</v>
      </c>
      <c r="G109" s="3" t="s">
        <v>112</v>
      </c>
      <c r="H109" s="4" t="s">
        <v>113</v>
      </c>
      <c r="I109" s="50">
        <v>81</v>
      </c>
      <c r="J109" s="50">
        <f>VLOOKUP(A109,CENIK!$A$2:$F$191,6,FALSE)</f>
        <v>0</v>
      </c>
      <c r="K109" s="50">
        <f t="shared" si="3"/>
        <v>0</v>
      </c>
    </row>
    <row r="110" spans="1:11" ht="135" x14ac:dyDescent="0.25">
      <c r="A110" s="139">
        <v>6101</v>
      </c>
      <c r="B110" s="139">
        <v>36</v>
      </c>
      <c r="C110" s="102" t="s">
        <v>5515</v>
      </c>
      <c r="D110" s="3" t="s">
        <v>283</v>
      </c>
      <c r="E110" s="3" t="s">
        <v>128</v>
      </c>
      <c r="F110" s="3" t="s">
        <v>129</v>
      </c>
      <c r="G110" s="3" t="s">
        <v>6304</v>
      </c>
      <c r="H110" s="4" t="s">
        <v>10</v>
      </c>
      <c r="I110" s="50">
        <v>74</v>
      </c>
      <c r="J110" s="50">
        <f>VLOOKUP(A110,CENIK!$A$2:$F$191,6,FALSE)</f>
        <v>0</v>
      </c>
      <c r="K110" s="50">
        <f t="shared" si="3"/>
        <v>0</v>
      </c>
    </row>
    <row r="111" spans="1:11" ht="120" x14ac:dyDescent="0.25">
      <c r="A111" s="139">
        <v>6202</v>
      </c>
      <c r="B111" s="139">
        <v>36</v>
      </c>
      <c r="C111" s="102" t="s">
        <v>5516</v>
      </c>
      <c r="D111" s="3" t="s">
        <v>283</v>
      </c>
      <c r="E111" s="3" t="s">
        <v>128</v>
      </c>
      <c r="F111" s="3" t="s">
        <v>132</v>
      </c>
      <c r="G111" s="3" t="s">
        <v>991</v>
      </c>
      <c r="H111" s="4" t="s">
        <v>6</v>
      </c>
      <c r="I111" s="50">
        <v>3</v>
      </c>
      <c r="J111" s="50">
        <f>VLOOKUP(A111,CENIK!$A$2:$F$191,6,FALSE)</f>
        <v>0</v>
      </c>
      <c r="K111" s="50">
        <f t="shared" si="3"/>
        <v>0</v>
      </c>
    </row>
    <row r="112" spans="1:11" ht="120" x14ac:dyDescent="0.25">
      <c r="A112" s="139">
        <v>6253</v>
      </c>
      <c r="B112" s="139">
        <v>36</v>
      </c>
      <c r="C112" s="102" t="s">
        <v>5517</v>
      </c>
      <c r="D112" s="3" t="s">
        <v>283</v>
      </c>
      <c r="E112" s="3" t="s">
        <v>128</v>
      </c>
      <c r="F112" s="3" t="s">
        <v>132</v>
      </c>
      <c r="G112" s="3" t="s">
        <v>1004</v>
      </c>
      <c r="H112" s="4" t="s">
        <v>6</v>
      </c>
      <c r="I112" s="50">
        <v>3</v>
      </c>
      <c r="J112" s="50">
        <f>VLOOKUP(A112,CENIK!$A$2:$F$191,6,FALSE)</f>
        <v>0</v>
      </c>
      <c r="K112" s="50">
        <f t="shared" si="3"/>
        <v>0</v>
      </c>
    </row>
    <row r="113" spans="1:11" ht="345" x14ac:dyDescent="0.25">
      <c r="A113" s="139">
        <v>6301</v>
      </c>
      <c r="B113" s="139">
        <v>36</v>
      </c>
      <c r="C113" s="102" t="s">
        <v>5518</v>
      </c>
      <c r="D113" s="3" t="s">
        <v>283</v>
      </c>
      <c r="E113" s="3" t="s">
        <v>128</v>
      </c>
      <c r="F113" s="3" t="s">
        <v>140</v>
      </c>
      <c r="G113" s="3" t="s">
        <v>1005</v>
      </c>
      <c r="H113" s="4" t="s">
        <v>6</v>
      </c>
      <c r="I113" s="50">
        <v>3</v>
      </c>
      <c r="J113" s="50">
        <f>VLOOKUP(A113,CENIK!$A$2:$F$191,6,FALSE)</f>
        <v>0</v>
      </c>
      <c r="K113" s="50">
        <f t="shared" si="3"/>
        <v>0</v>
      </c>
    </row>
    <row r="114" spans="1:11" ht="120" x14ac:dyDescent="0.25">
      <c r="A114" s="139">
        <v>6305</v>
      </c>
      <c r="B114" s="139">
        <v>36</v>
      </c>
      <c r="C114" s="102" t="s">
        <v>5519</v>
      </c>
      <c r="D114" s="3" t="s">
        <v>283</v>
      </c>
      <c r="E114" s="3" t="s">
        <v>128</v>
      </c>
      <c r="F114" s="3" t="s">
        <v>140</v>
      </c>
      <c r="G114" s="3" t="s">
        <v>143</v>
      </c>
      <c r="H114" s="4" t="s">
        <v>6</v>
      </c>
      <c r="I114" s="50">
        <v>3</v>
      </c>
      <c r="J114" s="50">
        <f>VLOOKUP(A114,CENIK!$A$2:$F$191,6,FALSE)</f>
        <v>0</v>
      </c>
      <c r="K114" s="50">
        <f t="shared" si="3"/>
        <v>0</v>
      </c>
    </row>
    <row r="115" spans="1:11" ht="30" x14ac:dyDescent="0.25">
      <c r="A115" s="139">
        <v>6401</v>
      </c>
      <c r="B115" s="139">
        <v>36</v>
      </c>
      <c r="C115" s="102" t="s">
        <v>5520</v>
      </c>
      <c r="D115" s="3" t="s">
        <v>283</v>
      </c>
      <c r="E115" s="3" t="s">
        <v>128</v>
      </c>
      <c r="F115" s="3" t="s">
        <v>144</v>
      </c>
      <c r="G115" s="3" t="s">
        <v>145</v>
      </c>
      <c r="H115" s="4" t="s">
        <v>10</v>
      </c>
      <c r="I115" s="50">
        <v>74</v>
      </c>
      <c r="J115" s="50">
        <f>VLOOKUP(A115,CENIK!$A$2:$F$191,6,FALSE)</f>
        <v>0</v>
      </c>
      <c r="K115" s="50">
        <f t="shared" si="3"/>
        <v>0</v>
      </c>
    </row>
    <row r="116" spans="1:11" ht="30" x14ac:dyDescent="0.25">
      <c r="A116" s="139">
        <v>6402</v>
      </c>
      <c r="B116" s="139">
        <v>36</v>
      </c>
      <c r="C116" s="102" t="s">
        <v>5521</v>
      </c>
      <c r="D116" s="3" t="s">
        <v>283</v>
      </c>
      <c r="E116" s="3" t="s">
        <v>128</v>
      </c>
      <c r="F116" s="3" t="s">
        <v>144</v>
      </c>
      <c r="G116" s="3" t="s">
        <v>340</v>
      </c>
      <c r="H116" s="4" t="s">
        <v>10</v>
      </c>
      <c r="I116" s="50">
        <v>74</v>
      </c>
      <c r="J116" s="50">
        <f>VLOOKUP(A116,CENIK!$A$2:$F$191,6,FALSE)</f>
        <v>0</v>
      </c>
      <c r="K116" s="50">
        <f t="shared" si="3"/>
        <v>0</v>
      </c>
    </row>
    <row r="117" spans="1:11" ht="60" x14ac:dyDescent="0.25">
      <c r="A117" s="139">
        <v>6405</v>
      </c>
      <c r="B117" s="139">
        <v>36</v>
      </c>
      <c r="C117" s="102" t="s">
        <v>5522</v>
      </c>
      <c r="D117" s="3" t="s">
        <v>283</v>
      </c>
      <c r="E117" s="3" t="s">
        <v>128</v>
      </c>
      <c r="F117" s="3" t="s">
        <v>144</v>
      </c>
      <c r="G117" s="3" t="s">
        <v>146</v>
      </c>
      <c r="H117" s="4" t="s">
        <v>10</v>
      </c>
      <c r="I117" s="50">
        <v>74</v>
      </c>
      <c r="J117" s="50">
        <f>VLOOKUP(A117,CENIK!$A$2:$F$191,6,FALSE)</f>
        <v>0</v>
      </c>
      <c r="K117" s="50">
        <f t="shared" si="3"/>
        <v>0</v>
      </c>
    </row>
    <row r="118" spans="1:11" ht="45" x14ac:dyDescent="0.25">
      <c r="A118" s="139">
        <v>6503</v>
      </c>
      <c r="B118" s="139">
        <v>36</v>
      </c>
      <c r="C118" s="102" t="s">
        <v>5523</v>
      </c>
      <c r="D118" s="3" t="s">
        <v>283</v>
      </c>
      <c r="E118" s="3" t="s">
        <v>128</v>
      </c>
      <c r="F118" s="3" t="s">
        <v>147</v>
      </c>
      <c r="G118" s="3" t="s">
        <v>1009</v>
      </c>
      <c r="H118" s="4" t="s">
        <v>6</v>
      </c>
      <c r="I118" s="50">
        <v>5</v>
      </c>
      <c r="J118" s="50">
        <f>VLOOKUP(A118,CENIK!$A$2:$F$191,6,FALSE)</f>
        <v>0</v>
      </c>
      <c r="K118" s="50">
        <f t="shared" si="3"/>
        <v>0</v>
      </c>
    </row>
    <row r="119" spans="1:11" ht="45" x14ac:dyDescent="0.25">
      <c r="A119" s="139">
        <v>6505</v>
      </c>
      <c r="B119" s="139">
        <v>36</v>
      </c>
      <c r="C119" s="102" t="s">
        <v>5524</v>
      </c>
      <c r="D119" s="3" t="s">
        <v>283</v>
      </c>
      <c r="E119" s="3" t="s">
        <v>128</v>
      </c>
      <c r="F119" s="3" t="s">
        <v>147</v>
      </c>
      <c r="G119" s="3" t="s">
        <v>1011</v>
      </c>
      <c r="H119" s="4" t="s">
        <v>6</v>
      </c>
      <c r="I119" s="50">
        <v>1</v>
      </c>
      <c r="J119" s="50">
        <f>VLOOKUP(A119,CENIK!$A$2:$F$191,6,FALSE)</f>
        <v>0</v>
      </c>
      <c r="K119" s="50">
        <f t="shared" si="3"/>
        <v>0</v>
      </c>
    </row>
    <row r="120" spans="1:11" ht="30" x14ac:dyDescent="0.25">
      <c r="A120" s="139">
        <v>6507</v>
      </c>
      <c r="B120" s="139">
        <v>36</v>
      </c>
      <c r="C120" s="102" t="s">
        <v>5525</v>
      </c>
      <c r="D120" s="3" t="s">
        <v>283</v>
      </c>
      <c r="E120" s="3" t="s">
        <v>128</v>
      </c>
      <c r="F120" s="3" t="s">
        <v>147</v>
      </c>
      <c r="G120" s="3" t="s">
        <v>1013</v>
      </c>
      <c r="H120" s="4" t="s">
        <v>6</v>
      </c>
      <c r="I120" s="50">
        <v>1</v>
      </c>
      <c r="J120" s="50">
        <f>VLOOKUP(A120,CENIK!$A$2:$F$191,6,FALSE)</f>
        <v>0</v>
      </c>
      <c r="K120" s="50">
        <f t="shared" si="3"/>
        <v>0</v>
      </c>
    </row>
    <row r="121" spans="1:11" ht="75" x14ac:dyDescent="0.25">
      <c r="A121" s="139">
        <v>6513</v>
      </c>
      <c r="B121" s="139">
        <v>36</v>
      </c>
      <c r="C121" s="102" t="s">
        <v>5526</v>
      </c>
      <c r="D121" s="3" t="s">
        <v>283</v>
      </c>
      <c r="E121" s="3" t="s">
        <v>128</v>
      </c>
      <c r="F121" s="3" t="s">
        <v>147</v>
      </c>
      <c r="G121" s="3" t="s">
        <v>1016</v>
      </c>
      <c r="H121" s="4" t="s">
        <v>10</v>
      </c>
      <c r="I121" s="50">
        <v>70</v>
      </c>
      <c r="J121" s="50">
        <f>VLOOKUP(A121,CENIK!$A$2:$F$191,6,FALSE)</f>
        <v>125</v>
      </c>
      <c r="K121" s="50">
        <f t="shared" si="3"/>
        <v>8750</v>
      </c>
    </row>
    <row r="122" spans="1:11" ht="75" x14ac:dyDescent="0.25">
      <c r="A122" s="139">
        <v>6515</v>
      </c>
      <c r="B122" s="139">
        <v>36</v>
      </c>
      <c r="C122" s="102" t="s">
        <v>5527</v>
      </c>
      <c r="D122" s="3" t="s">
        <v>283</v>
      </c>
      <c r="E122" s="3" t="s">
        <v>128</v>
      </c>
      <c r="F122" s="3" t="s">
        <v>147</v>
      </c>
      <c r="G122" s="3" t="s">
        <v>1018</v>
      </c>
      <c r="H122" s="4" t="s">
        <v>10</v>
      </c>
      <c r="I122" s="50">
        <v>30</v>
      </c>
      <c r="J122" s="50">
        <f>VLOOKUP(A122,CENIK!$A$2:$F$191,6,FALSE)</f>
        <v>100</v>
      </c>
      <c r="K122" s="50">
        <f t="shared" si="3"/>
        <v>3000</v>
      </c>
    </row>
    <row r="123" spans="1:11" ht="60" x14ac:dyDescent="0.25">
      <c r="A123" s="139">
        <v>1201</v>
      </c>
      <c r="B123" s="139">
        <v>40</v>
      </c>
      <c r="C123" s="102" t="s">
        <v>5528</v>
      </c>
      <c r="D123" s="3" t="s">
        <v>284</v>
      </c>
      <c r="E123" s="3" t="s">
        <v>7</v>
      </c>
      <c r="F123" s="3" t="s">
        <v>8</v>
      </c>
      <c r="G123" s="3" t="s">
        <v>9</v>
      </c>
      <c r="H123" s="4" t="s">
        <v>10</v>
      </c>
      <c r="I123" s="50">
        <v>96</v>
      </c>
      <c r="J123" s="50">
        <f>VLOOKUP(A123,CENIK!$A$2:$F$191,6,FALSE)</f>
        <v>0</v>
      </c>
      <c r="K123" s="50">
        <f t="shared" ref="K123:K154" si="4">ROUND(J123*I123,2)</f>
        <v>0</v>
      </c>
    </row>
    <row r="124" spans="1:11" ht="45" x14ac:dyDescent="0.25">
      <c r="A124" s="139">
        <v>1202</v>
      </c>
      <c r="B124" s="139">
        <v>40</v>
      </c>
      <c r="C124" s="102" t="s">
        <v>5529</v>
      </c>
      <c r="D124" s="3" t="s">
        <v>284</v>
      </c>
      <c r="E124" s="3" t="s">
        <v>7</v>
      </c>
      <c r="F124" s="3" t="s">
        <v>8</v>
      </c>
      <c r="G124" s="3" t="s">
        <v>11</v>
      </c>
      <c r="H124" s="4" t="s">
        <v>12</v>
      </c>
      <c r="I124" s="50">
        <v>4</v>
      </c>
      <c r="J124" s="50">
        <f>VLOOKUP(A124,CENIK!$A$2:$F$191,6,FALSE)</f>
        <v>0</v>
      </c>
      <c r="K124" s="50">
        <f t="shared" si="4"/>
        <v>0</v>
      </c>
    </row>
    <row r="125" spans="1:11" ht="60" x14ac:dyDescent="0.25">
      <c r="A125" s="139">
        <v>1203</v>
      </c>
      <c r="B125" s="139">
        <v>40</v>
      </c>
      <c r="C125" s="102" t="s">
        <v>5530</v>
      </c>
      <c r="D125" s="3" t="s">
        <v>284</v>
      </c>
      <c r="E125" s="3" t="s">
        <v>7</v>
      </c>
      <c r="F125" s="3" t="s">
        <v>8</v>
      </c>
      <c r="G125" s="3" t="s">
        <v>941</v>
      </c>
      <c r="H125" s="4" t="s">
        <v>10</v>
      </c>
      <c r="I125" s="50">
        <v>96</v>
      </c>
      <c r="J125" s="50">
        <f>VLOOKUP(A125,CENIK!$A$2:$F$191,6,FALSE)</f>
        <v>0</v>
      </c>
      <c r="K125" s="50">
        <f t="shared" si="4"/>
        <v>0</v>
      </c>
    </row>
    <row r="126" spans="1:11" ht="45" x14ac:dyDescent="0.25">
      <c r="A126" s="139">
        <v>1204</v>
      </c>
      <c r="B126" s="139">
        <v>40</v>
      </c>
      <c r="C126" s="102" t="s">
        <v>5531</v>
      </c>
      <c r="D126" s="3" t="s">
        <v>284</v>
      </c>
      <c r="E126" s="3" t="s">
        <v>7</v>
      </c>
      <c r="F126" s="3" t="s">
        <v>8</v>
      </c>
      <c r="G126" s="3" t="s">
        <v>13</v>
      </c>
      <c r="H126" s="4" t="s">
        <v>10</v>
      </c>
      <c r="I126" s="50">
        <v>96</v>
      </c>
      <c r="J126" s="50">
        <f>VLOOKUP(A126,CENIK!$A$2:$F$191,6,FALSE)</f>
        <v>0</v>
      </c>
      <c r="K126" s="50">
        <f t="shared" si="4"/>
        <v>0</v>
      </c>
    </row>
    <row r="127" spans="1:11" ht="45" x14ac:dyDescent="0.25">
      <c r="A127" s="139">
        <v>1301</v>
      </c>
      <c r="B127" s="139">
        <v>40</v>
      </c>
      <c r="C127" s="102" t="s">
        <v>5532</v>
      </c>
      <c r="D127" s="3" t="s">
        <v>284</v>
      </c>
      <c r="E127" s="3" t="s">
        <v>7</v>
      </c>
      <c r="F127" s="3" t="s">
        <v>16</v>
      </c>
      <c r="G127" s="3" t="s">
        <v>17</v>
      </c>
      <c r="H127" s="4" t="s">
        <v>10</v>
      </c>
      <c r="I127" s="50">
        <v>96</v>
      </c>
      <c r="J127" s="50">
        <f>VLOOKUP(A127,CENIK!$A$2:$F$191,6,FALSE)</f>
        <v>0</v>
      </c>
      <c r="K127" s="50">
        <f t="shared" si="4"/>
        <v>0</v>
      </c>
    </row>
    <row r="128" spans="1:11" ht="60" x14ac:dyDescent="0.25">
      <c r="A128" s="139">
        <v>1309</v>
      </c>
      <c r="B128" s="139">
        <v>40</v>
      </c>
      <c r="C128" s="102" t="s">
        <v>5533</v>
      </c>
      <c r="D128" s="3" t="s">
        <v>284</v>
      </c>
      <c r="E128" s="3" t="s">
        <v>7</v>
      </c>
      <c r="F128" s="3" t="s">
        <v>16</v>
      </c>
      <c r="G128" s="3" t="s">
        <v>21</v>
      </c>
      <c r="H128" s="4" t="s">
        <v>22</v>
      </c>
      <c r="I128" s="50">
        <v>4</v>
      </c>
      <c r="J128" s="50">
        <f>VLOOKUP(A128,CENIK!$A$2:$F$191,6,FALSE)</f>
        <v>0</v>
      </c>
      <c r="K128" s="50">
        <f t="shared" si="4"/>
        <v>0</v>
      </c>
    </row>
    <row r="129" spans="1:11" ht="30" x14ac:dyDescent="0.25">
      <c r="A129" s="139">
        <v>1401</v>
      </c>
      <c r="B129" s="139">
        <v>40</v>
      </c>
      <c r="C129" s="102" t="s">
        <v>5534</v>
      </c>
      <c r="D129" s="3" t="s">
        <v>284</v>
      </c>
      <c r="E129" s="3" t="s">
        <v>7</v>
      </c>
      <c r="F129" s="3" t="s">
        <v>27</v>
      </c>
      <c r="G129" s="3" t="s">
        <v>955</v>
      </c>
      <c r="H129" s="4" t="s">
        <v>22</v>
      </c>
      <c r="I129" s="50">
        <v>2</v>
      </c>
      <c r="J129" s="50">
        <f>VLOOKUP(A129,CENIK!$A$2:$F$191,6,FALSE)</f>
        <v>0</v>
      </c>
      <c r="K129" s="50">
        <f t="shared" si="4"/>
        <v>0</v>
      </c>
    </row>
    <row r="130" spans="1:11" ht="30" x14ac:dyDescent="0.25">
      <c r="A130" s="139">
        <v>1402</v>
      </c>
      <c r="B130" s="139">
        <v>40</v>
      </c>
      <c r="C130" s="102" t="s">
        <v>5535</v>
      </c>
      <c r="D130" s="3" t="s">
        <v>284</v>
      </c>
      <c r="E130" s="3" t="s">
        <v>7</v>
      </c>
      <c r="F130" s="3" t="s">
        <v>27</v>
      </c>
      <c r="G130" s="3" t="s">
        <v>956</v>
      </c>
      <c r="H130" s="4" t="s">
        <v>22</v>
      </c>
      <c r="I130" s="50">
        <v>2</v>
      </c>
      <c r="J130" s="50">
        <f>VLOOKUP(A130,CENIK!$A$2:$F$191,6,FALSE)</f>
        <v>0</v>
      </c>
      <c r="K130" s="50">
        <f t="shared" si="4"/>
        <v>0</v>
      </c>
    </row>
    <row r="131" spans="1:11" ht="30" x14ac:dyDescent="0.25">
      <c r="A131" s="139">
        <v>1403</v>
      </c>
      <c r="B131" s="139">
        <v>40</v>
      </c>
      <c r="C131" s="102" t="s">
        <v>5536</v>
      </c>
      <c r="D131" s="3" t="s">
        <v>284</v>
      </c>
      <c r="E131" s="3" t="s">
        <v>7</v>
      </c>
      <c r="F131" s="3" t="s">
        <v>27</v>
      </c>
      <c r="G131" s="3" t="s">
        <v>957</v>
      </c>
      <c r="H131" s="4" t="s">
        <v>22</v>
      </c>
      <c r="I131" s="50">
        <v>2</v>
      </c>
      <c r="J131" s="50">
        <f>VLOOKUP(A131,CENIK!$A$2:$F$191,6,FALSE)</f>
        <v>0</v>
      </c>
      <c r="K131" s="50">
        <f t="shared" si="4"/>
        <v>0</v>
      </c>
    </row>
    <row r="132" spans="1:11" ht="45" x14ac:dyDescent="0.25">
      <c r="A132" s="139">
        <v>3101</v>
      </c>
      <c r="B132" s="139">
        <v>40</v>
      </c>
      <c r="C132" s="102" t="s">
        <v>5537</v>
      </c>
      <c r="D132" s="3" t="s">
        <v>284</v>
      </c>
      <c r="E132" s="3" t="s">
        <v>64</v>
      </c>
      <c r="F132" s="3" t="s">
        <v>65</v>
      </c>
      <c r="G132" s="3" t="s">
        <v>977</v>
      </c>
      <c r="H132" s="4" t="s">
        <v>33</v>
      </c>
      <c r="I132" s="50">
        <v>200</v>
      </c>
      <c r="J132" s="50">
        <f>VLOOKUP(A132,CENIK!$A$2:$F$191,6,FALSE)</f>
        <v>0</v>
      </c>
      <c r="K132" s="50">
        <f t="shared" si="4"/>
        <v>0</v>
      </c>
    </row>
    <row r="133" spans="1:11" ht="45" x14ac:dyDescent="0.25">
      <c r="A133" s="139">
        <v>3106</v>
      </c>
      <c r="B133" s="139">
        <v>40</v>
      </c>
      <c r="C133" s="102" t="s">
        <v>5538</v>
      </c>
      <c r="D133" s="3" t="s">
        <v>284</v>
      </c>
      <c r="E133" s="3" t="s">
        <v>64</v>
      </c>
      <c r="F133" s="3" t="s">
        <v>65</v>
      </c>
      <c r="G133" s="3" t="s">
        <v>70</v>
      </c>
      <c r="H133" s="4" t="s">
        <v>6</v>
      </c>
      <c r="I133" s="50">
        <v>5</v>
      </c>
      <c r="J133" s="50">
        <f>VLOOKUP(A133,CENIK!$A$2:$F$191,6,FALSE)</f>
        <v>0</v>
      </c>
      <c r="K133" s="50">
        <f t="shared" si="4"/>
        <v>0</v>
      </c>
    </row>
    <row r="134" spans="1:11" ht="60" x14ac:dyDescent="0.25">
      <c r="A134" s="139">
        <v>4109</v>
      </c>
      <c r="B134" s="139">
        <v>40</v>
      </c>
      <c r="C134" s="102" t="s">
        <v>5539</v>
      </c>
      <c r="D134" s="3" t="s">
        <v>284</v>
      </c>
      <c r="E134" s="3" t="s">
        <v>85</v>
      </c>
      <c r="F134" s="3" t="s">
        <v>86</v>
      </c>
      <c r="G134" s="3" t="s">
        <v>984</v>
      </c>
      <c r="H134" s="4" t="s">
        <v>24</v>
      </c>
      <c r="I134" s="50">
        <v>50.4</v>
      </c>
      <c r="J134" s="50">
        <f>VLOOKUP(A134,CENIK!$A$2:$F$191,6,FALSE)</f>
        <v>0</v>
      </c>
      <c r="K134" s="50">
        <f t="shared" si="4"/>
        <v>0</v>
      </c>
    </row>
    <row r="135" spans="1:11" ht="60" x14ac:dyDescent="0.25">
      <c r="A135" s="139">
        <v>4110</v>
      </c>
      <c r="B135" s="139">
        <v>40</v>
      </c>
      <c r="C135" s="102" t="s">
        <v>5540</v>
      </c>
      <c r="D135" s="3" t="s">
        <v>284</v>
      </c>
      <c r="E135" s="3" t="s">
        <v>85</v>
      </c>
      <c r="F135" s="3" t="s">
        <v>86</v>
      </c>
      <c r="G135" s="3" t="s">
        <v>90</v>
      </c>
      <c r="H135" s="4" t="s">
        <v>24</v>
      </c>
      <c r="I135" s="50">
        <v>504.1</v>
      </c>
      <c r="J135" s="50">
        <f>VLOOKUP(A135,CENIK!$A$2:$F$191,6,FALSE)</f>
        <v>0</v>
      </c>
      <c r="K135" s="50">
        <f t="shared" si="4"/>
        <v>0</v>
      </c>
    </row>
    <row r="136" spans="1:11" ht="45" x14ac:dyDescent="0.25">
      <c r="A136" s="139">
        <v>4121</v>
      </c>
      <c r="B136" s="139">
        <v>40</v>
      </c>
      <c r="C136" s="102" t="s">
        <v>5541</v>
      </c>
      <c r="D136" s="3" t="s">
        <v>284</v>
      </c>
      <c r="E136" s="3" t="s">
        <v>85</v>
      </c>
      <c r="F136" s="3" t="s">
        <v>86</v>
      </c>
      <c r="G136" s="3" t="s">
        <v>986</v>
      </c>
      <c r="H136" s="4" t="s">
        <v>24</v>
      </c>
      <c r="I136" s="50">
        <v>5</v>
      </c>
      <c r="J136" s="50">
        <f>VLOOKUP(A136,CENIK!$A$2:$F$191,6,FALSE)</f>
        <v>0</v>
      </c>
      <c r="K136" s="50">
        <f t="shared" si="4"/>
        <v>0</v>
      </c>
    </row>
    <row r="137" spans="1:11" ht="45" x14ac:dyDescent="0.25">
      <c r="A137" s="139">
        <v>4123</v>
      </c>
      <c r="B137" s="139">
        <v>40</v>
      </c>
      <c r="C137" s="102" t="s">
        <v>5542</v>
      </c>
      <c r="D137" s="3" t="s">
        <v>284</v>
      </c>
      <c r="E137" s="3" t="s">
        <v>85</v>
      </c>
      <c r="F137" s="3" t="s">
        <v>86</v>
      </c>
      <c r="G137" s="3" t="s">
        <v>988</v>
      </c>
      <c r="H137" s="4" t="s">
        <v>24</v>
      </c>
      <c r="I137" s="50">
        <v>50.4</v>
      </c>
      <c r="J137" s="50">
        <f>VLOOKUP(A137,CENIK!$A$2:$F$191,6,FALSE)</f>
        <v>0</v>
      </c>
      <c r="K137" s="50">
        <f t="shared" si="4"/>
        <v>0</v>
      </c>
    </row>
    <row r="138" spans="1:11" ht="30" x14ac:dyDescent="0.25">
      <c r="A138" s="139">
        <v>4124</v>
      </c>
      <c r="B138" s="139">
        <v>40</v>
      </c>
      <c r="C138" s="102" t="s">
        <v>5543</v>
      </c>
      <c r="D138" s="3" t="s">
        <v>284</v>
      </c>
      <c r="E138" s="3" t="s">
        <v>85</v>
      </c>
      <c r="F138" s="3" t="s">
        <v>86</v>
      </c>
      <c r="G138" s="3" t="s">
        <v>97</v>
      </c>
      <c r="H138" s="4" t="s">
        <v>22</v>
      </c>
      <c r="I138" s="50">
        <v>80</v>
      </c>
      <c r="J138" s="50">
        <f>VLOOKUP(A138,CENIK!$A$2:$F$191,6,FALSE)</f>
        <v>0</v>
      </c>
      <c r="K138" s="50">
        <f t="shared" si="4"/>
        <v>0</v>
      </c>
    </row>
    <row r="139" spans="1:11" ht="30" x14ac:dyDescent="0.25">
      <c r="A139" s="139">
        <v>4202</v>
      </c>
      <c r="B139" s="139">
        <v>40</v>
      </c>
      <c r="C139" s="102" t="s">
        <v>5544</v>
      </c>
      <c r="D139" s="3" t="s">
        <v>284</v>
      </c>
      <c r="E139" s="3" t="s">
        <v>85</v>
      </c>
      <c r="F139" s="3" t="s">
        <v>98</v>
      </c>
      <c r="G139" s="3" t="s">
        <v>100</v>
      </c>
      <c r="H139" s="4" t="s">
        <v>33</v>
      </c>
      <c r="I139" s="50">
        <v>77</v>
      </c>
      <c r="J139" s="50">
        <f>VLOOKUP(A139,CENIK!$A$2:$F$191,6,FALSE)</f>
        <v>0</v>
      </c>
      <c r="K139" s="50">
        <f t="shared" si="4"/>
        <v>0</v>
      </c>
    </row>
    <row r="140" spans="1:11" ht="75" x14ac:dyDescent="0.25">
      <c r="A140" s="139">
        <v>4203</v>
      </c>
      <c r="B140" s="139">
        <v>40</v>
      </c>
      <c r="C140" s="102" t="s">
        <v>5545</v>
      </c>
      <c r="D140" s="3" t="s">
        <v>284</v>
      </c>
      <c r="E140" s="3" t="s">
        <v>85</v>
      </c>
      <c r="F140" s="3" t="s">
        <v>98</v>
      </c>
      <c r="G140" s="3" t="s">
        <v>101</v>
      </c>
      <c r="H140" s="4" t="s">
        <v>24</v>
      </c>
      <c r="I140" s="50">
        <v>14.2</v>
      </c>
      <c r="J140" s="50">
        <f>VLOOKUP(A140,CENIK!$A$2:$F$191,6,FALSE)</f>
        <v>0</v>
      </c>
      <c r="K140" s="50">
        <f t="shared" si="4"/>
        <v>0</v>
      </c>
    </row>
    <row r="141" spans="1:11" ht="60" x14ac:dyDescent="0.25">
      <c r="A141" s="139">
        <v>4204</v>
      </c>
      <c r="B141" s="139">
        <v>40</v>
      </c>
      <c r="C141" s="102" t="s">
        <v>5546</v>
      </c>
      <c r="D141" s="3" t="s">
        <v>284</v>
      </c>
      <c r="E141" s="3" t="s">
        <v>85</v>
      </c>
      <c r="F141" s="3" t="s">
        <v>98</v>
      </c>
      <c r="G141" s="3" t="s">
        <v>102</v>
      </c>
      <c r="H141" s="4" t="s">
        <v>24</v>
      </c>
      <c r="I141" s="50">
        <v>55.1</v>
      </c>
      <c r="J141" s="50">
        <f>VLOOKUP(A141,CENIK!$A$2:$F$191,6,FALSE)</f>
        <v>0</v>
      </c>
      <c r="K141" s="50">
        <f t="shared" si="4"/>
        <v>0</v>
      </c>
    </row>
    <row r="142" spans="1:11" ht="60" x14ac:dyDescent="0.25">
      <c r="A142" s="139">
        <v>4205</v>
      </c>
      <c r="B142" s="139">
        <v>40</v>
      </c>
      <c r="C142" s="102" t="s">
        <v>5547</v>
      </c>
      <c r="D142" s="3" t="s">
        <v>284</v>
      </c>
      <c r="E142" s="3" t="s">
        <v>85</v>
      </c>
      <c r="F142" s="3" t="s">
        <v>98</v>
      </c>
      <c r="G142" s="3" t="s">
        <v>103</v>
      </c>
      <c r="H142" s="4" t="s">
        <v>33</v>
      </c>
      <c r="I142" s="50">
        <v>384</v>
      </c>
      <c r="J142" s="50">
        <f>VLOOKUP(A142,CENIK!$A$2:$F$191,6,FALSE)</f>
        <v>0</v>
      </c>
      <c r="K142" s="50">
        <f t="shared" si="4"/>
        <v>0</v>
      </c>
    </row>
    <row r="143" spans="1:11" ht="60" x14ac:dyDescent="0.25">
      <c r="A143" s="139">
        <v>4207</v>
      </c>
      <c r="B143" s="139">
        <v>40</v>
      </c>
      <c r="C143" s="102" t="s">
        <v>5548</v>
      </c>
      <c r="D143" s="3" t="s">
        <v>284</v>
      </c>
      <c r="E143" s="3" t="s">
        <v>85</v>
      </c>
      <c r="F143" s="3" t="s">
        <v>98</v>
      </c>
      <c r="G143" s="3" t="s">
        <v>990</v>
      </c>
      <c r="H143" s="4" t="s">
        <v>24</v>
      </c>
      <c r="I143" s="50">
        <v>425</v>
      </c>
      <c r="J143" s="50">
        <f>VLOOKUP(A143,CENIK!$A$2:$F$191,6,FALSE)</f>
        <v>0</v>
      </c>
      <c r="K143" s="50">
        <f t="shared" si="4"/>
        <v>0</v>
      </c>
    </row>
    <row r="144" spans="1:11" ht="135" x14ac:dyDescent="0.25">
      <c r="A144" s="139">
        <v>6101</v>
      </c>
      <c r="B144" s="139">
        <v>40</v>
      </c>
      <c r="C144" s="102" t="s">
        <v>5549</v>
      </c>
      <c r="D144" s="3" t="s">
        <v>284</v>
      </c>
      <c r="E144" s="3" t="s">
        <v>128</v>
      </c>
      <c r="F144" s="3" t="s">
        <v>129</v>
      </c>
      <c r="G144" s="3" t="s">
        <v>6304</v>
      </c>
      <c r="H144" s="4" t="s">
        <v>10</v>
      </c>
      <c r="I144" s="50">
        <v>96</v>
      </c>
      <c r="J144" s="50">
        <f>VLOOKUP(A144,CENIK!$A$2:$F$191,6,FALSE)</f>
        <v>0</v>
      </c>
      <c r="K144" s="50">
        <f t="shared" si="4"/>
        <v>0</v>
      </c>
    </row>
    <row r="145" spans="1:11" ht="120" x14ac:dyDescent="0.25">
      <c r="A145" s="139">
        <v>6202</v>
      </c>
      <c r="B145" s="139">
        <v>40</v>
      </c>
      <c r="C145" s="102" t="s">
        <v>5550</v>
      </c>
      <c r="D145" s="3" t="s">
        <v>284</v>
      </c>
      <c r="E145" s="3" t="s">
        <v>128</v>
      </c>
      <c r="F145" s="3" t="s">
        <v>132</v>
      </c>
      <c r="G145" s="3" t="s">
        <v>991</v>
      </c>
      <c r="H145" s="4" t="s">
        <v>6</v>
      </c>
      <c r="I145" s="50">
        <v>1</v>
      </c>
      <c r="J145" s="50">
        <f>VLOOKUP(A145,CENIK!$A$2:$F$191,6,FALSE)</f>
        <v>0</v>
      </c>
      <c r="K145" s="50">
        <f t="shared" si="4"/>
        <v>0</v>
      </c>
    </row>
    <row r="146" spans="1:11" ht="120" x14ac:dyDescent="0.25">
      <c r="A146" s="139">
        <v>6204</v>
      </c>
      <c r="B146" s="139">
        <v>40</v>
      </c>
      <c r="C146" s="102" t="s">
        <v>5551</v>
      </c>
      <c r="D146" s="3" t="s">
        <v>284</v>
      </c>
      <c r="E146" s="3" t="s">
        <v>128</v>
      </c>
      <c r="F146" s="3" t="s">
        <v>132</v>
      </c>
      <c r="G146" s="3" t="s">
        <v>993</v>
      </c>
      <c r="H146" s="4" t="s">
        <v>6</v>
      </c>
      <c r="I146" s="50">
        <v>2</v>
      </c>
      <c r="J146" s="50">
        <f>VLOOKUP(A146,CENIK!$A$2:$F$191,6,FALSE)</f>
        <v>0</v>
      </c>
      <c r="K146" s="50">
        <f t="shared" si="4"/>
        <v>0</v>
      </c>
    </row>
    <row r="147" spans="1:11" ht="120" x14ac:dyDescent="0.25">
      <c r="A147" s="139">
        <v>6253</v>
      </c>
      <c r="B147" s="139">
        <v>40</v>
      </c>
      <c r="C147" s="102" t="s">
        <v>5552</v>
      </c>
      <c r="D147" s="3" t="s">
        <v>284</v>
      </c>
      <c r="E147" s="3" t="s">
        <v>128</v>
      </c>
      <c r="F147" s="3" t="s">
        <v>132</v>
      </c>
      <c r="G147" s="3" t="s">
        <v>1004</v>
      </c>
      <c r="H147" s="4" t="s">
        <v>6</v>
      </c>
      <c r="I147" s="50">
        <v>3</v>
      </c>
      <c r="J147" s="50">
        <f>VLOOKUP(A147,CENIK!$A$2:$F$191,6,FALSE)</f>
        <v>0</v>
      </c>
      <c r="K147" s="50">
        <f t="shared" si="4"/>
        <v>0</v>
      </c>
    </row>
    <row r="148" spans="1:11" ht="30" x14ac:dyDescent="0.25">
      <c r="A148" s="139">
        <v>6257</v>
      </c>
      <c r="B148" s="139">
        <v>40</v>
      </c>
      <c r="C148" s="102" t="s">
        <v>5553</v>
      </c>
      <c r="D148" s="3" t="s">
        <v>284</v>
      </c>
      <c r="E148" s="3" t="s">
        <v>128</v>
      </c>
      <c r="F148" s="3" t="s">
        <v>132</v>
      </c>
      <c r="G148" s="3" t="s">
        <v>136</v>
      </c>
      <c r="H148" s="4" t="s">
        <v>6</v>
      </c>
      <c r="I148" s="50">
        <v>1</v>
      </c>
      <c r="J148" s="50">
        <f>VLOOKUP(A148,CENIK!$A$2:$F$191,6,FALSE)</f>
        <v>0</v>
      </c>
      <c r="K148" s="50">
        <f t="shared" si="4"/>
        <v>0</v>
      </c>
    </row>
    <row r="149" spans="1:11" ht="345" x14ac:dyDescent="0.25">
      <c r="A149" s="139">
        <v>6301</v>
      </c>
      <c r="B149" s="139">
        <v>40</v>
      </c>
      <c r="C149" s="102" t="s">
        <v>5554</v>
      </c>
      <c r="D149" s="3" t="s">
        <v>284</v>
      </c>
      <c r="E149" s="3" t="s">
        <v>128</v>
      </c>
      <c r="F149" s="3" t="s">
        <v>140</v>
      </c>
      <c r="G149" s="3" t="s">
        <v>1005</v>
      </c>
      <c r="H149" s="4" t="s">
        <v>6</v>
      </c>
      <c r="I149" s="50">
        <v>2</v>
      </c>
      <c r="J149" s="50">
        <f>VLOOKUP(A149,CENIK!$A$2:$F$191,6,FALSE)</f>
        <v>0</v>
      </c>
      <c r="K149" s="50">
        <f t="shared" si="4"/>
        <v>0</v>
      </c>
    </row>
    <row r="150" spans="1:11" ht="120" x14ac:dyDescent="0.25">
      <c r="A150" s="139">
        <v>6305</v>
      </c>
      <c r="B150" s="139">
        <v>40</v>
      </c>
      <c r="C150" s="102" t="s">
        <v>5555</v>
      </c>
      <c r="D150" s="3" t="s">
        <v>284</v>
      </c>
      <c r="E150" s="3" t="s">
        <v>128</v>
      </c>
      <c r="F150" s="3" t="s">
        <v>140</v>
      </c>
      <c r="G150" s="3" t="s">
        <v>143</v>
      </c>
      <c r="H150" s="4" t="s">
        <v>6</v>
      </c>
      <c r="I150" s="50">
        <v>2</v>
      </c>
      <c r="J150" s="50">
        <f>VLOOKUP(A150,CENIK!$A$2:$F$191,6,FALSE)</f>
        <v>0</v>
      </c>
      <c r="K150" s="50">
        <f t="shared" si="4"/>
        <v>0</v>
      </c>
    </row>
    <row r="151" spans="1:11" ht="30" x14ac:dyDescent="0.25">
      <c r="A151" s="139">
        <v>6401</v>
      </c>
      <c r="B151" s="139">
        <v>40</v>
      </c>
      <c r="C151" s="102" t="s">
        <v>5556</v>
      </c>
      <c r="D151" s="3" t="s">
        <v>284</v>
      </c>
      <c r="E151" s="3" t="s">
        <v>128</v>
      </c>
      <c r="F151" s="3" t="s">
        <v>144</v>
      </c>
      <c r="G151" s="3" t="s">
        <v>145</v>
      </c>
      <c r="H151" s="4" t="s">
        <v>10</v>
      </c>
      <c r="I151" s="50">
        <v>96</v>
      </c>
      <c r="J151" s="50">
        <f>VLOOKUP(A151,CENIK!$A$2:$F$191,6,FALSE)</f>
        <v>0</v>
      </c>
      <c r="K151" s="50">
        <f t="shared" si="4"/>
        <v>0</v>
      </c>
    </row>
    <row r="152" spans="1:11" ht="30" x14ac:dyDescent="0.25">
      <c r="A152" s="139">
        <v>6402</v>
      </c>
      <c r="B152" s="139">
        <v>40</v>
      </c>
      <c r="C152" s="102" t="s">
        <v>5557</v>
      </c>
      <c r="D152" s="3" t="s">
        <v>284</v>
      </c>
      <c r="E152" s="3" t="s">
        <v>128</v>
      </c>
      <c r="F152" s="3" t="s">
        <v>144</v>
      </c>
      <c r="G152" s="3" t="s">
        <v>340</v>
      </c>
      <c r="H152" s="4" t="s">
        <v>10</v>
      </c>
      <c r="I152" s="50">
        <v>96</v>
      </c>
      <c r="J152" s="50">
        <f>VLOOKUP(A152,CENIK!$A$2:$F$191,6,FALSE)</f>
        <v>0</v>
      </c>
      <c r="K152" s="50">
        <f t="shared" si="4"/>
        <v>0</v>
      </c>
    </row>
    <row r="153" spans="1:11" ht="60" x14ac:dyDescent="0.25">
      <c r="A153" s="139">
        <v>6405</v>
      </c>
      <c r="B153" s="139">
        <v>40</v>
      </c>
      <c r="C153" s="102" t="s">
        <v>5558</v>
      </c>
      <c r="D153" s="3" t="s">
        <v>284</v>
      </c>
      <c r="E153" s="3" t="s">
        <v>128</v>
      </c>
      <c r="F153" s="3" t="s">
        <v>144</v>
      </c>
      <c r="G153" s="3" t="s">
        <v>146</v>
      </c>
      <c r="H153" s="4" t="s">
        <v>10</v>
      </c>
      <c r="I153" s="50">
        <v>96</v>
      </c>
      <c r="J153" s="50">
        <f>VLOOKUP(A153,CENIK!$A$2:$F$191,6,FALSE)</f>
        <v>0</v>
      </c>
      <c r="K153" s="50">
        <f t="shared" si="4"/>
        <v>0</v>
      </c>
    </row>
    <row r="154" spans="1:11" ht="60" x14ac:dyDescent="0.25">
      <c r="A154" s="139">
        <v>1201</v>
      </c>
      <c r="B154" s="139">
        <v>37</v>
      </c>
      <c r="C154" s="102" t="s">
        <v>5559</v>
      </c>
      <c r="D154" s="3" t="s">
        <v>285</v>
      </c>
      <c r="E154" s="3" t="s">
        <v>7</v>
      </c>
      <c r="F154" s="3" t="s">
        <v>8</v>
      </c>
      <c r="G154" s="3" t="s">
        <v>9</v>
      </c>
      <c r="H154" s="4" t="s">
        <v>10</v>
      </c>
      <c r="I154" s="50">
        <v>146</v>
      </c>
      <c r="J154" s="50">
        <f>VLOOKUP(A154,CENIK!$A$2:$F$191,6,FALSE)</f>
        <v>0</v>
      </c>
      <c r="K154" s="50">
        <f t="shared" si="4"/>
        <v>0</v>
      </c>
    </row>
    <row r="155" spans="1:11" ht="45" x14ac:dyDescent="0.25">
      <c r="A155" s="139">
        <v>1202</v>
      </c>
      <c r="B155" s="139">
        <v>37</v>
      </c>
      <c r="C155" s="102" t="s">
        <v>5560</v>
      </c>
      <c r="D155" s="3" t="s">
        <v>285</v>
      </c>
      <c r="E155" s="3" t="s">
        <v>7</v>
      </c>
      <c r="F155" s="3" t="s">
        <v>8</v>
      </c>
      <c r="G155" s="3" t="s">
        <v>11</v>
      </c>
      <c r="H155" s="4" t="s">
        <v>12</v>
      </c>
      <c r="I155" s="50">
        <v>35</v>
      </c>
      <c r="J155" s="50">
        <f>VLOOKUP(A155,CENIK!$A$2:$F$191,6,FALSE)</f>
        <v>0</v>
      </c>
      <c r="K155" s="50">
        <f t="shared" ref="K155:K186" si="5">ROUND(J155*I155,2)</f>
        <v>0</v>
      </c>
    </row>
    <row r="156" spans="1:11" ht="60" x14ac:dyDescent="0.25">
      <c r="A156" s="139">
        <v>1203</v>
      </c>
      <c r="B156" s="139">
        <v>37</v>
      </c>
      <c r="C156" s="102" t="s">
        <v>5561</v>
      </c>
      <c r="D156" s="3" t="s">
        <v>285</v>
      </c>
      <c r="E156" s="3" t="s">
        <v>7</v>
      </c>
      <c r="F156" s="3" t="s">
        <v>8</v>
      </c>
      <c r="G156" s="3" t="s">
        <v>941</v>
      </c>
      <c r="H156" s="4" t="s">
        <v>10</v>
      </c>
      <c r="I156" s="50">
        <v>146</v>
      </c>
      <c r="J156" s="50">
        <f>VLOOKUP(A156,CENIK!$A$2:$F$191,6,FALSE)</f>
        <v>0</v>
      </c>
      <c r="K156" s="50">
        <f t="shared" si="5"/>
        <v>0</v>
      </c>
    </row>
    <row r="157" spans="1:11" ht="45" x14ac:dyDescent="0.25">
      <c r="A157" s="139">
        <v>1204</v>
      </c>
      <c r="B157" s="139">
        <v>37</v>
      </c>
      <c r="C157" s="102" t="s">
        <v>5562</v>
      </c>
      <c r="D157" s="3" t="s">
        <v>285</v>
      </c>
      <c r="E157" s="3" t="s">
        <v>7</v>
      </c>
      <c r="F157" s="3" t="s">
        <v>8</v>
      </c>
      <c r="G157" s="3" t="s">
        <v>13</v>
      </c>
      <c r="H157" s="4" t="s">
        <v>10</v>
      </c>
      <c r="I157" s="50">
        <v>146</v>
      </c>
      <c r="J157" s="50">
        <f>VLOOKUP(A157,CENIK!$A$2:$F$191,6,FALSE)</f>
        <v>0</v>
      </c>
      <c r="K157" s="50">
        <f t="shared" si="5"/>
        <v>0</v>
      </c>
    </row>
    <row r="158" spans="1:11" ht="60" x14ac:dyDescent="0.25">
      <c r="A158" s="139">
        <v>1205</v>
      </c>
      <c r="B158" s="139">
        <v>37</v>
      </c>
      <c r="C158" s="102" t="s">
        <v>5563</v>
      </c>
      <c r="D158" s="3" t="s">
        <v>285</v>
      </c>
      <c r="E158" s="3" t="s">
        <v>7</v>
      </c>
      <c r="F158" s="3" t="s">
        <v>8</v>
      </c>
      <c r="G158" s="3" t="s">
        <v>942</v>
      </c>
      <c r="H158" s="4" t="s">
        <v>14</v>
      </c>
      <c r="I158" s="50">
        <v>1</v>
      </c>
      <c r="J158" s="50">
        <f>VLOOKUP(A158,CENIK!$A$2:$F$191,6,FALSE)</f>
        <v>0</v>
      </c>
      <c r="K158" s="50">
        <f t="shared" si="5"/>
        <v>0</v>
      </c>
    </row>
    <row r="159" spans="1:11" ht="75" x14ac:dyDescent="0.25">
      <c r="A159" s="139">
        <v>1208</v>
      </c>
      <c r="B159" s="139">
        <v>37</v>
      </c>
      <c r="C159" s="102" t="s">
        <v>5564</v>
      </c>
      <c r="D159" s="3" t="s">
        <v>285</v>
      </c>
      <c r="E159" s="3" t="s">
        <v>7</v>
      </c>
      <c r="F159" s="3" t="s">
        <v>8</v>
      </c>
      <c r="G159" s="3" t="s">
        <v>945</v>
      </c>
      <c r="H159" s="4" t="s">
        <v>14</v>
      </c>
      <c r="I159" s="50">
        <v>1</v>
      </c>
      <c r="J159" s="50">
        <f>VLOOKUP(A159,CENIK!$A$2:$F$191,6,FALSE)</f>
        <v>0</v>
      </c>
      <c r="K159" s="50">
        <f t="shared" si="5"/>
        <v>0</v>
      </c>
    </row>
    <row r="160" spans="1:11" ht="45" x14ac:dyDescent="0.25">
      <c r="A160" s="139">
        <v>1301</v>
      </c>
      <c r="B160" s="139">
        <v>37</v>
      </c>
      <c r="C160" s="102" t="s">
        <v>5565</v>
      </c>
      <c r="D160" s="3" t="s">
        <v>285</v>
      </c>
      <c r="E160" s="3" t="s">
        <v>7</v>
      </c>
      <c r="F160" s="3" t="s">
        <v>16</v>
      </c>
      <c r="G160" s="3" t="s">
        <v>17</v>
      </c>
      <c r="H160" s="4" t="s">
        <v>10</v>
      </c>
      <c r="I160" s="50">
        <v>146</v>
      </c>
      <c r="J160" s="50">
        <f>VLOOKUP(A160,CENIK!$A$2:$F$191,6,FALSE)</f>
        <v>0</v>
      </c>
      <c r="K160" s="50">
        <f t="shared" si="5"/>
        <v>0</v>
      </c>
    </row>
    <row r="161" spans="1:11" ht="150" x14ac:dyDescent="0.25">
      <c r="A161" s="139">
        <v>1302</v>
      </c>
      <c r="B161" s="139">
        <v>37</v>
      </c>
      <c r="C161" s="102" t="s">
        <v>5566</v>
      </c>
      <c r="D161" s="3" t="s">
        <v>285</v>
      </c>
      <c r="E161" s="3" t="s">
        <v>7</v>
      </c>
      <c r="F161" s="3" t="s">
        <v>16</v>
      </c>
      <c r="G161" s="3" t="s">
        <v>952</v>
      </c>
      <c r="H161" s="4" t="s">
        <v>10</v>
      </c>
      <c r="I161" s="50">
        <v>146</v>
      </c>
      <c r="J161" s="50">
        <f>VLOOKUP(A161,CENIK!$A$2:$F$191,6,FALSE)</f>
        <v>0</v>
      </c>
      <c r="K161" s="50">
        <f t="shared" si="5"/>
        <v>0</v>
      </c>
    </row>
    <row r="162" spans="1:11" ht="60" x14ac:dyDescent="0.25">
      <c r="A162" s="139">
        <v>1307</v>
      </c>
      <c r="B162" s="139">
        <v>37</v>
      </c>
      <c r="C162" s="102" t="s">
        <v>5567</v>
      </c>
      <c r="D162" s="3" t="s">
        <v>285</v>
      </c>
      <c r="E162" s="3" t="s">
        <v>7</v>
      </c>
      <c r="F162" s="3" t="s">
        <v>16</v>
      </c>
      <c r="G162" s="3" t="s">
        <v>19</v>
      </c>
      <c r="H162" s="4" t="s">
        <v>6</v>
      </c>
      <c r="I162" s="50">
        <v>1</v>
      </c>
      <c r="J162" s="50">
        <f>VLOOKUP(A162,CENIK!$A$2:$F$191,6,FALSE)</f>
        <v>0</v>
      </c>
      <c r="K162" s="50">
        <f t="shared" si="5"/>
        <v>0</v>
      </c>
    </row>
    <row r="163" spans="1:11" ht="60" x14ac:dyDescent="0.25">
      <c r="A163" s="139">
        <v>1309</v>
      </c>
      <c r="B163" s="139">
        <v>37</v>
      </c>
      <c r="C163" s="102" t="s">
        <v>5568</v>
      </c>
      <c r="D163" s="3" t="s">
        <v>285</v>
      </c>
      <c r="E163" s="3" t="s">
        <v>7</v>
      </c>
      <c r="F163" s="3" t="s">
        <v>16</v>
      </c>
      <c r="G163" s="3" t="s">
        <v>21</v>
      </c>
      <c r="H163" s="4" t="s">
        <v>22</v>
      </c>
      <c r="I163" s="50">
        <v>8</v>
      </c>
      <c r="J163" s="50">
        <f>VLOOKUP(A163,CENIK!$A$2:$F$191,6,FALSE)</f>
        <v>0</v>
      </c>
      <c r="K163" s="50">
        <f t="shared" si="5"/>
        <v>0</v>
      </c>
    </row>
    <row r="164" spans="1:11" ht="60" x14ac:dyDescent="0.25">
      <c r="A164" s="139">
        <v>1310</v>
      </c>
      <c r="B164" s="139">
        <v>37</v>
      </c>
      <c r="C164" s="102" t="s">
        <v>5569</v>
      </c>
      <c r="D164" s="3" t="s">
        <v>285</v>
      </c>
      <c r="E164" s="3" t="s">
        <v>7</v>
      </c>
      <c r="F164" s="3" t="s">
        <v>16</v>
      </c>
      <c r="G164" s="3" t="s">
        <v>23</v>
      </c>
      <c r="H164" s="4" t="s">
        <v>24</v>
      </c>
      <c r="I164" s="50">
        <v>83</v>
      </c>
      <c r="J164" s="50">
        <f>VLOOKUP(A164,CENIK!$A$2:$F$191,6,FALSE)</f>
        <v>0</v>
      </c>
      <c r="K164" s="50">
        <f t="shared" si="5"/>
        <v>0</v>
      </c>
    </row>
    <row r="165" spans="1:11" ht="45" x14ac:dyDescent="0.25">
      <c r="A165" s="139">
        <v>1311</v>
      </c>
      <c r="B165" s="139">
        <v>37</v>
      </c>
      <c r="C165" s="102" t="s">
        <v>5570</v>
      </c>
      <c r="D165" s="3" t="s">
        <v>285</v>
      </c>
      <c r="E165" s="3" t="s">
        <v>7</v>
      </c>
      <c r="F165" s="3" t="s">
        <v>16</v>
      </c>
      <c r="G165" s="3" t="s">
        <v>25</v>
      </c>
      <c r="H165" s="4" t="s">
        <v>14</v>
      </c>
      <c r="I165" s="50">
        <v>1</v>
      </c>
      <c r="J165" s="50">
        <f>VLOOKUP(A165,CENIK!$A$2:$F$191,6,FALSE)</f>
        <v>0</v>
      </c>
      <c r="K165" s="50">
        <f t="shared" si="5"/>
        <v>0</v>
      </c>
    </row>
    <row r="166" spans="1:11" ht="30" x14ac:dyDescent="0.25">
      <c r="A166" s="139">
        <v>1401</v>
      </c>
      <c r="B166" s="139">
        <v>37</v>
      </c>
      <c r="C166" s="102" t="s">
        <v>5571</v>
      </c>
      <c r="D166" s="3" t="s">
        <v>285</v>
      </c>
      <c r="E166" s="3" t="s">
        <v>7</v>
      </c>
      <c r="F166" s="3" t="s">
        <v>27</v>
      </c>
      <c r="G166" s="3" t="s">
        <v>955</v>
      </c>
      <c r="H166" s="4" t="s">
        <v>22</v>
      </c>
      <c r="I166" s="50">
        <v>6</v>
      </c>
      <c r="J166" s="50">
        <f>VLOOKUP(A166,CENIK!$A$2:$F$191,6,FALSE)</f>
        <v>0</v>
      </c>
      <c r="K166" s="50">
        <f t="shared" si="5"/>
        <v>0</v>
      </c>
    </row>
    <row r="167" spans="1:11" ht="30" x14ac:dyDescent="0.25">
      <c r="A167" s="139">
        <v>1402</v>
      </c>
      <c r="B167" s="139">
        <v>37</v>
      </c>
      <c r="C167" s="102" t="s">
        <v>5572</v>
      </c>
      <c r="D167" s="3" t="s">
        <v>285</v>
      </c>
      <c r="E167" s="3" t="s">
        <v>7</v>
      </c>
      <c r="F167" s="3" t="s">
        <v>27</v>
      </c>
      <c r="G167" s="3" t="s">
        <v>956</v>
      </c>
      <c r="H167" s="4" t="s">
        <v>22</v>
      </c>
      <c r="I167" s="50">
        <v>6</v>
      </c>
      <c r="J167" s="50">
        <f>VLOOKUP(A167,CENIK!$A$2:$F$191,6,FALSE)</f>
        <v>0</v>
      </c>
      <c r="K167" s="50">
        <f t="shared" si="5"/>
        <v>0</v>
      </c>
    </row>
    <row r="168" spans="1:11" ht="30" x14ac:dyDescent="0.25">
      <c r="A168" s="139">
        <v>1403</v>
      </c>
      <c r="B168" s="139">
        <v>37</v>
      </c>
      <c r="C168" s="102" t="s">
        <v>5573</v>
      </c>
      <c r="D168" s="3" t="s">
        <v>285</v>
      </c>
      <c r="E168" s="3" t="s">
        <v>7</v>
      </c>
      <c r="F168" s="3" t="s">
        <v>27</v>
      </c>
      <c r="G168" s="3" t="s">
        <v>957</v>
      </c>
      <c r="H168" s="4" t="s">
        <v>22</v>
      </c>
      <c r="I168" s="50">
        <v>6</v>
      </c>
      <c r="J168" s="50">
        <f>VLOOKUP(A168,CENIK!$A$2:$F$191,6,FALSE)</f>
        <v>0</v>
      </c>
      <c r="K168" s="50">
        <f t="shared" si="5"/>
        <v>0</v>
      </c>
    </row>
    <row r="169" spans="1:11" ht="45" x14ac:dyDescent="0.25">
      <c r="A169" s="139">
        <v>12308</v>
      </c>
      <c r="B169" s="139">
        <v>37</v>
      </c>
      <c r="C169" s="102" t="s">
        <v>5574</v>
      </c>
      <c r="D169" s="3" t="s">
        <v>285</v>
      </c>
      <c r="E169" s="3" t="s">
        <v>30</v>
      </c>
      <c r="F169" s="3" t="s">
        <v>31</v>
      </c>
      <c r="G169" s="3" t="s">
        <v>32</v>
      </c>
      <c r="H169" s="4" t="s">
        <v>33</v>
      </c>
      <c r="I169" s="50">
        <v>374</v>
      </c>
      <c r="J169" s="50">
        <f>VLOOKUP(A169,CENIK!$A$2:$F$191,6,FALSE)</f>
        <v>0</v>
      </c>
      <c r="K169" s="50">
        <f t="shared" si="5"/>
        <v>0</v>
      </c>
    </row>
    <row r="170" spans="1:11" ht="30" x14ac:dyDescent="0.25">
      <c r="A170" s="139">
        <v>12328</v>
      </c>
      <c r="B170" s="139">
        <v>37</v>
      </c>
      <c r="C170" s="102" t="s">
        <v>5575</v>
      </c>
      <c r="D170" s="3" t="s">
        <v>285</v>
      </c>
      <c r="E170" s="3" t="s">
        <v>30</v>
      </c>
      <c r="F170" s="3" t="s">
        <v>31</v>
      </c>
      <c r="G170" s="3" t="s">
        <v>37</v>
      </c>
      <c r="H170" s="4" t="s">
        <v>10</v>
      </c>
      <c r="I170" s="50">
        <v>300</v>
      </c>
      <c r="J170" s="50">
        <f>VLOOKUP(A170,CENIK!$A$2:$F$191,6,FALSE)</f>
        <v>0</v>
      </c>
      <c r="K170" s="50">
        <f t="shared" si="5"/>
        <v>0</v>
      </c>
    </row>
    <row r="171" spans="1:11" ht="45" x14ac:dyDescent="0.25">
      <c r="A171" s="139">
        <v>12331</v>
      </c>
      <c r="B171" s="139">
        <v>37</v>
      </c>
      <c r="C171" s="102" t="s">
        <v>5576</v>
      </c>
      <c r="D171" s="3" t="s">
        <v>285</v>
      </c>
      <c r="E171" s="3" t="s">
        <v>30</v>
      </c>
      <c r="F171" s="3" t="s">
        <v>31</v>
      </c>
      <c r="G171" s="3" t="s">
        <v>38</v>
      </c>
      <c r="H171" s="4" t="s">
        <v>10</v>
      </c>
      <c r="I171" s="50">
        <v>15</v>
      </c>
      <c r="J171" s="50">
        <f>VLOOKUP(A171,CENIK!$A$2:$F$191,6,FALSE)</f>
        <v>0</v>
      </c>
      <c r="K171" s="50">
        <f t="shared" si="5"/>
        <v>0</v>
      </c>
    </row>
    <row r="172" spans="1:11" ht="30" x14ac:dyDescent="0.25">
      <c r="A172" s="139">
        <v>24405</v>
      </c>
      <c r="B172" s="139">
        <v>37</v>
      </c>
      <c r="C172" s="102" t="s">
        <v>5577</v>
      </c>
      <c r="D172" s="3" t="s">
        <v>285</v>
      </c>
      <c r="E172" s="3" t="s">
        <v>30</v>
      </c>
      <c r="F172" s="3" t="s">
        <v>43</v>
      </c>
      <c r="G172" s="3" t="s">
        <v>969</v>
      </c>
      <c r="H172" s="4" t="s">
        <v>24</v>
      </c>
      <c r="I172" s="50">
        <v>139.5</v>
      </c>
      <c r="J172" s="50">
        <f>VLOOKUP(A172,CENIK!$A$2:$F$191,6,FALSE)</f>
        <v>0</v>
      </c>
      <c r="K172" s="50">
        <f t="shared" si="5"/>
        <v>0</v>
      </c>
    </row>
    <row r="173" spans="1:11" ht="30" x14ac:dyDescent="0.25">
      <c r="A173" s="139">
        <v>24505</v>
      </c>
      <c r="B173" s="139">
        <v>37</v>
      </c>
      <c r="C173" s="102" t="s">
        <v>5578</v>
      </c>
      <c r="D173" s="3" t="s">
        <v>285</v>
      </c>
      <c r="E173" s="3" t="s">
        <v>30</v>
      </c>
      <c r="F173" s="3" t="s">
        <v>43</v>
      </c>
      <c r="G173" s="3" t="s">
        <v>50</v>
      </c>
      <c r="H173" s="4" t="s">
        <v>33</v>
      </c>
      <c r="I173" s="50">
        <v>421</v>
      </c>
      <c r="J173" s="50">
        <f>VLOOKUP(A173,CENIK!$A$2:$F$191,6,FALSE)</f>
        <v>0</v>
      </c>
      <c r="K173" s="50">
        <f t="shared" si="5"/>
        <v>0</v>
      </c>
    </row>
    <row r="174" spans="1:11" ht="75" x14ac:dyDescent="0.25">
      <c r="A174" s="139">
        <v>31302</v>
      </c>
      <c r="B174" s="139">
        <v>37</v>
      </c>
      <c r="C174" s="102" t="s">
        <v>5579</v>
      </c>
      <c r="D174" s="3" t="s">
        <v>285</v>
      </c>
      <c r="E174" s="3" t="s">
        <v>30</v>
      </c>
      <c r="F174" s="3" t="s">
        <v>43</v>
      </c>
      <c r="G174" s="3" t="s">
        <v>971</v>
      </c>
      <c r="H174" s="4" t="s">
        <v>24</v>
      </c>
      <c r="I174" s="50">
        <v>91.6</v>
      </c>
      <c r="J174" s="50">
        <f>VLOOKUP(A174,CENIK!$A$2:$F$191,6,FALSE)</f>
        <v>0</v>
      </c>
      <c r="K174" s="50">
        <f t="shared" si="5"/>
        <v>0</v>
      </c>
    </row>
    <row r="175" spans="1:11" ht="30" x14ac:dyDescent="0.25">
      <c r="A175" s="139">
        <v>31602</v>
      </c>
      <c r="B175" s="139">
        <v>37</v>
      </c>
      <c r="C175" s="102" t="s">
        <v>5580</v>
      </c>
      <c r="D175" s="3" t="s">
        <v>285</v>
      </c>
      <c r="E175" s="3" t="s">
        <v>30</v>
      </c>
      <c r="F175" s="3" t="s">
        <v>43</v>
      </c>
      <c r="G175" s="3" t="s">
        <v>973</v>
      </c>
      <c r="H175" s="4" t="s">
        <v>33</v>
      </c>
      <c r="I175" s="50">
        <v>374</v>
      </c>
      <c r="J175" s="50">
        <f>VLOOKUP(A175,CENIK!$A$2:$F$191,6,FALSE)</f>
        <v>0</v>
      </c>
      <c r="K175" s="50">
        <f t="shared" si="5"/>
        <v>0</v>
      </c>
    </row>
    <row r="176" spans="1:11" ht="45" x14ac:dyDescent="0.25">
      <c r="A176" s="139">
        <v>32311</v>
      </c>
      <c r="B176" s="139">
        <v>37</v>
      </c>
      <c r="C176" s="102" t="s">
        <v>5581</v>
      </c>
      <c r="D176" s="3" t="s">
        <v>285</v>
      </c>
      <c r="E176" s="3" t="s">
        <v>30</v>
      </c>
      <c r="F176" s="3" t="s">
        <v>43</v>
      </c>
      <c r="G176" s="3" t="s">
        <v>975</v>
      </c>
      <c r="H176" s="4" t="s">
        <v>33</v>
      </c>
      <c r="I176" s="50">
        <v>374</v>
      </c>
      <c r="J176" s="50">
        <f>VLOOKUP(A176,CENIK!$A$2:$F$191,6,FALSE)</f>
        <v>0</v>
      </c>
      <c r="K176" s="50">
        <f t="shared" si="5"/>
        <v>0</v>
      </c>
    </row>
    <row r="177" spans="1:11" ht="30" x14ac:dyDescent="0.25">
      <c r="A177" s="139">
        <v>34104</v>
      </c>
      <c r="B177" s="139">
        <v>37</v>
      </c>
      <c r="C177" s="102" t="s">
        <v>5582</v>
      </c>
      <c r="D177" s="3" t="s">
        <v>285</v>
      </c>
      <c r="E177" s="3" t="s">
        <v>30</v>
      </c>
      <c r="F177" s="3" t="s">
        <v>43</v>
      </c>
      <c r="G177" s="3" t="s">
        <v>54</v>
      </c>
      <c r="H177" s="4" t="s">
        <v>10</v>
      </c>
      <c r="I177" s="50">
        <v>15</v>
      </c>
      <c r="J177" s="50">
        <f>VLOOKUP(A177,CENIK!$A$2:$F$191,6,FALSE)</f>
        <v>0</v>
      </c>
      <c r="K177" s="50">
        <f t="shared" si="5"/>
        <v>0</v>
      </c>
    </row>
    <row r="178" spans="1:11" ht="60" x14ac:dyDescent="0.25">
      <c r="A178" s="139">
        <v>3305</v>
      </c>
      <c r="B178" s="139">
        <v>37</v>
      </c>
      <c r="C178" s="102" t="s">
        <v>5583</v>
      </c>
      <c r="D178" s="3" t="s">
        <v>285</v>
      </c>
      <c r="E178" s="3" t="s">
        <v>64</v>
      </c>
      <c r="F178" s="3" t="s">
        <v>77</v>
      </c>
      <c r="G178" s="3" t="s">
        <v>80</v>
      </c>
      <c r="H178" s="4" t="s">
        <v>33</v>
      </c>
      <c r="I178" s="50">
        <v>8</v>
      </c>
      <c r="J178" s="50">
        <f>VLOOKUP(A178,CENIK!$A$2:$F$191,6,FALSE)</f>
        <v>0</v>
      </c>
      <c r="K178" s="50">
        <f t="shared" si="5"/>
        <v>0</v>
      </c>
    </row>
    <row r="179" spans="1:11" ht="60" x14ac:dyDescent="0.25">
      <c r="A179" s="139">
        <v>4101</v>
      </c>
      <c r="B179" s="139">
        <v>37</v>
      </c>
      <c r="C179" s="102" t="s">
        <v>5584</v>
      </c>
      <c r="D179" s="3" t="s">
        <v>285</v>
      </c>
      <c r="E179" s="3" t="s">
        <v>85</v>
      </c>
      <c r="F179" s="3" t="s">
        <v>86</v>
      </c>
      <c r="G179" s="3" t="s">
        <v>459</v>
      </c>
      <c r="H179" s="4" t="s">
        <v>33</v>
      </c>
      <c r="I179" s="50">
        <v>506.1</v>
      </c>
      <c r="J179" s="50">
        <f>VLOOKUP(A179,CENIK!$A$2:$F$191,6,FALSE)</f>
        <v>0</v>
      </c>
      <c r="K179" s="50">
        <f t="shared" si="5"/>
        <v>0</v>
      </c>
    </row>
    <row r="180" spans="1:11" ht="60" x14ac:dyDescent="0.25">
      <c r="A180" s="139">
        <v>4105</v>
      </c>
      <c r="B180" s="139">
        <v>37</v>
      </c>
      <c r="C180" s="102" t="s">
        <v>5585</v>
      </c>
      <c r="D180" s="3" t="s">
        <v>285</v>
      </c>
      <c r="E180" s="3" t="s">
        <v>85</v>
      </c>
      <c r="F180" s="3" t="s">
        <v>86</v>
      </c>
      <c r="G180" s="3" t="s">
        <v>982</v>
      </c>
      <c r="H180" s="4" t="s">
        <v>24</v>
      </c>
      <c r="I180" s="50">
        <v>50</v>
      </c>
      <c r="J180" s="50">
        <f>VLOOKUP(A180,CENIK!$A$2:$F$191,6,FALSE)</f>
        <v>0</v>
      </c>
      <c r="K180" s="50">
        <f t="shared" si="5"/>
        <v>0</v>
      </c>
    </row>
    <row r="181" spans="1:11" ht="45" x14ac:dyDescent="0.25">
      <c r="A181" s="139">
        <v>4106</v>
      </c>
      <c r="B181" s="139">
        <v>37</v>
      </c>
      <c r="C181" s="102" t="s">
        <v>5586</v>
      </c>
      <c r="D181" s="3" t="s">
        <v>285</v>
      </c>
      <c r="E181" s="3" t="s">
        <v>85</v>
      </c>
      <c r="F181" s="3" t="s">
        <v>86</v>
      </c>
      <c r="G181" s="3" t="s">
        <v>89</v>
      </c>
      <c r="H181" s="4" t="s">
        <v>24</v>
      </c>
      <c r="I181" s="50">
        <v>402.6</v>
      </c>
      <c r="J181" s="50">
        <f>VLOOKUP(A181,CENIK!$A$2:$F$191,6,FALSE)</f>
        <v>0</v>
      </c>
      <c r="K181" s="50">
        <f t="shared" si="5"/>
        <v>0</v>
      </c>
    </row>
    <row r="182" spans="1:11" ht="60" x14ac:dyDescent="0.25">
      <c r="A182" s="139">
        <v>4109</v>
      </c>
      <c r="B182" s="139">
        <v>37</v>
      </c>
      <c r="C182" s="102" t="s">
        <v>5587</v>
      </c>
      <c r="D182" s="3" t="s">
        <v>285</v>
      </c>
      <c r="E182" s="3" t="s">
        <v>85</v>
      </c>
      <c r="F182" s="3" t="s">
        <v>86</v>
      </c>
      <c r="G182" s="3" t="s">
        <v>984</v>
      </c>
      <c r="H182" s="4" t="s">
        <v>24</v>
      </c>
      <c r="I182" s="50">
        <v>33</v>
      </c>
      <c r="J182" s="50">
        <f>VLOOKUP(A182,CENIK!$A$2:$F$191,6,FALSE)</f>
        <v>0</v>
      </c>
      <c r="K182" s="50">
        <f t="shared" si="5"/>
        <v>0</v>
      </c>
    </row>
    <row r="183" spans="1:11" ht="60" x14ac:dyDescent="0.25">
      <c r="A183" s="139">
        <v>4110</v>
      </c>
      <c r="B183" s="139">
        <v>37</v>
      </c>
      <c r="C183" s="102" t="s">
        <v>5588</v>
      </c>
      <c r="D183" s="3" t="s">
        <v>285</v>
      </c>
      <c r="E183" s="3" t="s">
        <v>85</v>
      </c>
      <c r="F183" s="3" t="s">
        <v>86</v>
      </c>
      <c r="G183" s="3" t="s">
        <v>90</v>
      </c>
      <c r="H183" s="4" t="s">
        <v>24</v>
      </c>
      <c r="I183" s="50">
        <v>274.3</v>
      </c>
      <c r="J183" s="50">
        <f>VLOOKUP(A183,CENIK!$A$2:$F$191,6,FALSE)</f>
        <v>0</v>
      </c>
      <c r="K183" s="50">
        <f t="shared" si="5"/>
        <v>0</v>
      </c>
    </row>
    <row r="184" spans="1:11" ht="45" x14ac:dyDescent="0.25">
      <c r="A184" s="139">
        <v>4121</v>
      </c>
      <c r="B184" s="139">
        <v>37</v>
      </c>
      <c r="C184" s="102" t="s">
        <v>5589</v>
      </c>
      <c r="D184" s="3" t="s">
        <v>285</v>
      </c>
      <c r="E184" s="3" t="s">
        <v>85</v>
      </c>
      <c r="F184" s="3" t="s">
        <v>86</v>
      </c>
      <c r="G184" s="3" t="s">
        <v>986</v>
      </c>
      <c r="H184" s="4" t="s">
        <v>24</v>
      </c>
      <c r="I184" s="50">
        <v>8</v>
      </c>
      <c r="J184" s="50">
        <f>VLOOKUP(A184,CENIK!$A$2:$F$191,6,FALSE)</f>
        <v>0</v>
      </c>
      <c r="K184" s="50">
        <f t="shared" si="5"/>
        <v>0</v>
      </c>
    </row>
    <row r="185" spans="1:11" ht="45" x14ac:dyDescent="0.25">
      <c r="A185" s="139">
        <v>4123</v>
      </c>
      <c r="B185" s="139">
        <v>37</v>
      </c>
      <c r="C185" s="102" t="s">
        <v>5590</v>
      </c>
      <c r="D185" s="3" t="s">
        <v>285</v>
      </c>
      <c r="E185" s="3" t="s">
        <v>85</v>
      </c>
      <c r="F185" s="3" t="s">
        <v>86</v>
      </c>
      <c r="G185" s="3" t="s">
        <v>988</v>
      </c>
      <c r="H185" s="4" t="s">
        <v>24</v>
      </c>
      <c r="I185" s="50">
        <v>83</v>
      </c>
      <c r="J185" s="50">
        <f>VLOOKUP(A185,CENIK!$A$2:$F$191,6,FALSE)</f>
        <v>0</v>
      </c>
      <c r="K185" s="50">
        <f t="shared" si="5"/>
        <v>0</v>
      </c>
    </row>
    <row r="186" spans="1:11" ht="30" x14ac:dyDescent="0.25">
      <c r="A186" s="139">
        <v>4124</v>
      </c>
      <c r="B186" s="139">
        <v>37</v>
      </c>
      <c r="C186" s="102" t="s">
        <v>5591</v>
      </c>
      <c r="D186" s="3" t="s">
        <v>285</v>
      </c>
      <c r="E186" s="3" t="s">
        <v>85</v>
      </c>
      <c r="F186" s="3" t="s">
        <v>86</v>
      </c>
      <c r="G186" s="3" t="s">
        <v>97</v>
      </c>
      <c r="H186" s="4" t="s">
        <v>22</v>
      </c>
      <c r="I186" s="50">
        <v>122</v>
      </c>
      <c r="J186" s="50">
        <f>VLOOKUP(A186,CENIK!$A$2:$F$191,6,FALSE)</f>
        <v>0</v>
      </c>
      <c r="K186" s="50">
        <f t="shared" si="5"/>
        <v>0</v>
      </c>
    </row>
    <row r="187" spans="1:11" ht="30" x14ac:dyDescent="0.25">
      <c r="A187" s="139">
        <v>4202</v>
      </c>
      <c r="B187" s="139">
        <v>37</v>
      </c>
      <c r="C187" s="102" t="s">
        <v>5592</v>
      </c>
      <c r="D187" s="3" t="s">
        <v>285</v>
      </c>
      <c r="E187" s="3" t="s">
        <v>85</v>
      </c>
      <c r="F187" s="3" t="s">
        <v>98</v>
      </c>
      <c r="G187" s="3" t="s">
        <v>100</v>
      </c>
      <c r="H187" s="4" t="s">
        <v>33</v>
      </c>
      <c r="I187" s="50">
        <v>131.5</v>
      </c>
      <c r="J187" s="50">
        <f>VLOOKUP(A187,CENIK!$A$2:$F$191,6,FALSE)</f>
        <v>0</v>
      </c>
      <c r="K187" s="50">
        <f t="shared" ref="K187:K206" si="6">ROUND(J187*I187,2)</f>
        <v>0</v>
      </c>
    </row>
    <row r="188" spans="1:11" ht="75" x14ac:dyDescent="0.25">
      <c r="A188" s="139">
        <v>4203</v>
      </c>
      <c r="B188" s="139">
        <v>37</v>
      </c>
      <c r="C188" s="102" t="s">
        <v>5593</v>
      </c>
      <c r="D188" s="3" t="s">
        <v>285</v>
      </c>
      <c r="E188" s="3" t="s">
        <v>85</v>
      </c>
      <c r="F188" s="3" t="s">
        <v>98</v>
      </c>
      <c r="G188" s="3" t="s">
        <v>101</v>
      </c>
      <c r="H188" s="4" t="s">
        <v>24</v>
      </c>
      <c r="I188" s="50">
        <v>22.4</v>
      </c>
      <c r="J188" s="50">
        <f>VLOOKUP(A188,CENIK!$A$2:$F$191,6,FALSE)</f>
        <v>0</v>
      </c>
      <c r="K188" s="50">
        <f t="shared" si="6"/>
        <v>0</v>
      </c>
    </row>
    <row r="189" spans="1:11" ht="60" x14ac:dyDescent="0.25">
      <c r="A189" s="139">
        <v>4204</v>
      </c>
      <c r="B189" s="139">
        <v>37</v>
      </c>
      <c r="C189" s="102" t="s">
        <v>5594</v>
      </c>
      <c r="D189" s="3" t="s">
        <v>285</v>
      </c>
      <c r="E189" s="3" t="s">
        <v>85</v>
      </c>
      <c r="F189" s="3" t="s">
        <v>98</v>
      </c>
      <c r="G189" s="3" t="s">
        <v>102</v>
      </c>
      <c r="H189" s="4" t="s">
        <v>24</v>
      </c>
      <c r="I189" s="50">
        <v>90.1</v>
      </c>
      <c r="J189" s="50">
        <f>VLOOKUP(A189,CENIK!$A$2:$F$191,6,FALSE)</f>
        <v>0</v>
      </c>
      <c r="K189" s="50">
        <f t="shared" si="6"/>
        <v>0</v>
      </c>
    </row>
    <row r="190" spans="1:11" ht="60" x14ac:dyDescent="0.25">
      <c r="A190" s="139">
        <v>4205</v>
      </c>
      <c r="B190" s="139">
        <v>37</v>
      </c>
      <c r="C190" s="102" t="s">
        <v>5595</v>
      </c>
      <c r="D190" s="3" t="s">
        <v>285</v>
      </c>
      <c r="E190" s="3" t="s">
        <v>85</v>
      </c>
      <c r="F190" s="3" t="s">
        <v>98</v>
      </c>
      <c r="G190" s="3" t="s">
        <v>103</v>
      </c>
      <c r="H190" s="4" t="s">
        <v>33</v>
      </c>
      <c r="I190" s="50">
        <v>584</v>
      </c>
      <c r="J190" s="50">
        <f>VLOOKUP(A190,CENIK!$A$2:$F$191,6,FALSE)</f>
        <v>0</v>
      </c>
      <c r="K190" s="50">
        <f t="shared" si="6"/>
        <v>0</v>
      </c>
    </row>
    <row r="191" spans="1:11" ht="60" x14ac:dyDescent="0.25">
      <c r="A191" s="139">
        <v>4207</v>
      </c>
      <c r="B191" s="139">
        <v>37</v>
      </c>
      <c r="C191" s="102" t="s">
        <v>5596</v>
      </c>
      <c r="D191" s="3" t="s">
        <v>285</v>
      </c>
      <c r="E191" s="3" t="s">
        <v>85</v>
      </c>
      <c r="F191" s="3" t="s">
        <v>98</v>
      </c>
      <c r="G191" s="3" t="s">
        <v>990</v>
      </c>
      <c r="H191" s="4" t="s">
        <v>24</v>
      </c>
      <c r="I191" s="50">
        <v>414.3</v>
      </c>
      <c r="J191" s="50">
        <f>VLOOKUP(A191,CENIK!$A$2:$F$191,6,FALSE)</f>
        <v>0</v>
      </c>
      <c r="K191" s="50">
        <f t="shared" si="6"/>
        <v>0</v>
      </c>
    </row>
    <row r="192" spans="1:11" ht="75" x14ac:dyDescent="0.25">
      <c r="A192" s="139">
        <v>5108</v>
      </c>
      <c r="B192" s="139">
        <v>37</v>
      </c>
      <c r="C192" s="102" t="s">
        <v>5597</v>
      </c>
      <c r="D192" s="3" t="s">
        <v>285</v>
      </c>
      <c r="E192" s="3" t="s">
        <v>106</v>
      </c>
      <c r="F192" s="3" t="s">
        <v>107</v>
      </c>
      <c r="G192" s="3" t="s">
        <v>112</v>
      </c>
      <c r="H192" s="4" t="s">
        <v>113</v>
      </c>
      <c r="I192" s="50">
        <v>146</v>
      </c>
      <c r="J192" s="50">
        <f>VLOOKUP(A192,CENIK!$A$2:$F$191,6,FALSE)</f>
        <v>0</v>
      </c>
      <c r="K192" s="50">
        <f t="shared" si="6"/>
        <v>0</v>
      </c>
    </row>
    <row r="193" spans="1:11" ht="90" x14ac:dyDescent="0.25">
      <c r="A193" s="139">
        <v>5203</v>
      </c>
      <c r="B193" s="139">
        <v>37</v>
      </c>
      <c r="C193" s="102" t="s">
        <v>6299</v>
      </c>
      <c r="D193" s="3" t="s">
        <v>285</v>
      </c>
      <c r="E193" s="3" t="s">
        <v>106</v>
      </c>
      <c r="F193" s="3" t="s">
        <v>116</v>
      </c>
      <c r="G193" s="3" t="s">
        <v>6294</v>
      </c>
      <c r="H193" s="4" t="s">
        <v>14</v>
      </c>
      <c r="I193" s="50">
        <v>1</v>
      </c>
      <c r="J193" s="50">
        <f>VLOOKUP(A193,CENIK!$A$2:$F$191,6,FALSE)</f>
        <v>0</v>
      </c>
      <c r="K193" s="50">
        <f t="shared" si="6"/>
        <v>0</v>
      </c>
    </row>
    <row r="194" spans="1:11" ht="135" x14ac:dyDescent="0.25">
      <c r="A194" s="139">
        <v>6101</v>
      </c>
      <c r="B194" s="139">
        <v>37</v>
      </c>
      <c r="C194" s="102" t="s">
        <v>5598</v>
      </c>
      <c r="D194" s="3" t="s">
        <v>285</v>
      </c>
      <c r="E194" s="3" t="s">
        <v>128</v>
      </c>
      <c r="F194" s="3" t="s">
        <v>129</v>
      </c>
      <c r="G194" s="3" t="s">
        <v>6304</v>
      </c>
      <c r="H194" s="4" t="s">
        <v>10</v>
      </c>
      <c r="I194" s="50">
        <v>146</v>
      </c>
      <c r="J194" s="50">
        <f>VLOOKUP(A194,CENIK!$A$2:$F$191,6,FALSE)</f>
        <v>0</v>
      </c>
      <c r="K194" s="50">
        <f t="shared" si="6"/>
        <v>0</v>
      </c>
    </row>
    <row r="195" spans="1:11" ht="120" x14ac:dyDescent="0.25">
      <c r="A195" s="139">
        <v>6204</v>
      </c>
      <c r="B195" s="139">
        <v>37</v>
      </c>
      <c r="C195" s="102" t="s">
        <v>5599</v>
      </c>
      <c r="D195" s="3" t="s">
        <v>285</v>
      </c>
      <c r="E195" s="3" t="s">
        <v>128</v>
      </c>
      <c r="F195" s="3" t="s">
        <v>132</v>
      </c>
      <c r="G195" s="3" t="s">
        <v>993</v>
      </c>
      <c r="H195" s="4" t="s">
        <v>6</v>
      </c>
      <c r="I195" s="50">
        <v>4</v>
      </c>
      <c r="J195" s="50">
        <f>VLOOKUP(A195,CENIK!$A$2:$F$191,6,FALSE)</f>
        <v>0</v>
      </c>
      <c r="K195" s="50">
        <f t="shared" si="6"/>
        <v>0</v>
      </c>
    </row>
    <row r="196" spans="1:11" ht="135" x14ac:dyDescent="0.25">
      <c r="A196" s="139">
        <v>6207</v>
      </c>
      <c r="B196" s="139">
        <v>37</v>
      </c>
      <c r="C196" s="102" t="s">
        <v>5600</v>
      </c>
      <c r="D196" s="3" t="s">
        <v>285</v>
      </c>
      <c r="E196" s="3" t="s">
        <v>128</v>
      </c>
      <c r="F196" s="3" t="s">
        <v>132</v>
      </c>
      <c r="G196" s="3" t="s">
        <v>996</v>
      </c>
      <c r="H196" s="4" t="s">
        <v>6</v>
      </c>
      <c r="I196" s="50">
        <v>1</v>
      </c>
      <c r="J196" s="50">
        <f>VLOOKUP(A196,CENIK!$A$2:$F$191,6,FALSE)</f>
        <v>0</v>
      </c>
      <c r="K196" s="50">
        <f t="shared" si="6"/>
        <v>0</v>
      </c>
    </row>
    <row r="197" spans="1:11" ht="120" x14ac:dyDescent="0.25">
      <c r="A197" s="139">
        <v>6253</v>
      </c>
      <c r="B197" s="139">
        <v>37</v>
      </c>
      <c r="C197" s="102" t="s">
        <v>5601</v>
      </c>
      <c r="D197" s="3" t="s">
        <v>285</v>
      </c>
      <c r="E197" s="3" t="s">
        <v>128</v>
      </c>
      <c r="F197" s="3" t="s">
        <v>132</v>
      </c>
      <c r="G197" s="3" t="s">
        <v>1004</v>
      </c>
      <c r="H197" s="4" t="s">
        <v>6</v>
      </c>
      <c r="I197" s="50">
        <v>5</v>
      </c>
      <c r="J197" s="50">
        <f>VLOOKUP(A197,CENIK!$A$2:$F$191,6,FALSE)</f>
        <v>0</v>
      </c>
      <c r="K197" s="50">
        <f t="shared" si="6"/>
        <v>0</v>
      </c>
    </row>
    <row r="198" spans="1:11" ht="30" x14ac:dyDescent="0.25">
      <c r="A198" s="139">
        <v>6257</v>
      </c>
      <c r="B198" s="139">
        <v>37</v>
      </c>
      <c r="C198" s="102" t="s">
        <v>5602</v>
      </c>
      <c r="D198" s="3" t="s">
        <v>285</v>
      </c>
      <c r="E198" s="3" t="s">
        <v>128</v>
      </c>
      <c r="F198" s="3" t="s">
        <v>132</v>
      </c>
      <c r="G198" s="3" t="s">
        <v>136</v>
      </c>
      <c r="H198" s="4" t="s">
        <v>6</v>
      </c>
      <c r="I198" s="50">
        <v>1</v>
      </c>
      <c r="J198" s="50">
        <f>VLOOKUP(A198,CENIK!$A$2:$F$191,6,FALSE)</f>
        <v>0</v>
      </c>
      <c r="K198" s="50">
        <f t="shared" si="6"/>
        <v>0</v>
      </c>
    </row>
    <row r="199" spans="1:11" ht="345" x14ac:dyDescent="0.25">
      <c r="A199" s="139">
        <v>6301</v>
      </c>
      <c r="B199" s="139">
        <v>37</v>
      </c>
      <c r="C199" s="102" t="s">
        <v>5603</v>
      </c>
      <c r="D199" s="3" t="s">
        <v>285</v>
      </c>
      <c r="E199" s="3" t="s">
        <v>128</v>
      </c>
      <c r="F199" s="3" t="s">
        <v>140</v>
      </c>
      <c r="G199" s="3" t="s">
        <v>1005</v>
      </c>
      <c r="H199" s="4" t="s">
        <v>6</v>
      </c>
      <c r="I199" s="50">
        <v>13</v>
      </c>
      <c r="J199" s="50">
        <f>VLOOKUP(A199,CENIK!$A$2:$F$191,6,FALSE)</f>
        <v>0</v>
      </c>
      <c r="K199" s="50">
        <f t="shared" si="6"/>
        <v>0</v>
      </c>
    </row>
    <row r="200" spans="1:11" ht="120" x14ac:dyDescent="0.25">
      <c r="A200" s="139">
        <v>6305</v>
      </c>
      <c r="B200" s="139">
        <v>37</v>
      </c>
      <c r="C200" s="102" t="s">
        <v>5604</v>
      </c>
      <c r="D200" s="3" t="s">
        <v>285</v>
      </c>
      <c r="E200" s="3" t="s">
        <v>128</v>
      </c>
      <c r="F200" s="3" t="s">
        <v>140</v>
      </c>
      <c r="G200" s="3" t="s">
        <v>143</v>
      </c>
      <c r="H200" s="4" t="s">
        <v>6</v>
      </c>
      <c r="I200" s="50">
        <v>13</v>
      </c>
      <c r="J200" s="50">
        <f>VLOOKUP(A200,CENIK!$A$2:$F$191,6,FALSE)</f>
        <v>0</v>
      </c>
      <c r="K200" s="50">
        <f t="shared" si="6"/>
        <v>0</v>
      </c>
    </row>
    <row r="201" spans="1:11" ht="30" x14ac:dyDescent="0.25">
      <c r="A201" s="139">
        <v>6401</v>
      </c>
      <c r="B201" s="139">
        <v>37</v>
      </c>
      <c r="C201" s="102" t="s">
        <v>5605</v>
      </c>
      <c r="D201" s="3" t="s">
        <v>285</v>
      </c>
      <c r="E201" s="3" t="s">
        <v>128</v>
      </c>
      <c r="F201" s="3" t="s">
        <v>144</v>
      </c>
      <c r="G201" s="3" t="s">
        <v>145</v>
      </c>
      <c r="H201" s="4" t="s">
        <v>10</v>
      </c>
      <c r="I201" s="50">
        <v>146</v>
      </c>
      <c r="J201" s="50">
        <f>VLOOKUP(A201,CENIK!$A$2:$F$191,6,FALSE)</f>
        <v>0</v>
      </c>
      <c r="K201" s="50">
        <f t="shared" si="6"/>
        <v>0</v>
      </c>
    </row>
    <row r="202" spans="1:11" ht="30" x14ac:dyDescent="0.25">
      <c r="A202" s="139">
        <v>6402</v>
      </c>
      <c r="B202" s="139">
        <v>37</v>
      </c>
      <c r="C202" s="102" t="s">
        <v>5606</v>
      </c>
      <c r="D202" s="3" t="s">
        <v>285</v>
      </c>
      <c r="E202" s="3" t="s">
        <v>128</v>
      </c>
      <c r="F202" s="3" t="s">
        <v>144</v>
      </c>
      <c r="G202" s="3" t="s">
        <v>340</v>
      </c>
      <c r="H202" s="4" t="s">
        <v>10</v>
      </c>
      <c r="I202" s="50">
        <v>146</v>
      </c>
      <c r="J202" s="50">
        <f>VLOOKUP(A202,CENIK!$A$2:$F$191,6,FALSE)</f>
        <v>0</v>
      </c>
      <c r="K202" s="50">
        <f t="shared" si="6"/>
        <v>0</v>
      </c>
    </row>
    <row r="203" spans="1:11" ht="60" x14ac:dyDescent="0.25">
      <c r="A203" s="139">
        <v>6405</v>
      </c>
      <c r="B203" s="139">
        <v>37</v>
      </c>
      <c r="C203" s="102" t="s">
        <v>5607</v>
      </c>
      <c r="D203" s="3" t="s">
        <v>285</v>
      </c>
      <c r="E203" s="3" t="s">
        <v>128</v>
      </c>
      <c r="F203" s="3" t="s">
        <v>144</v>
      </c>
      <c r="G203" s="3" t="s">
        <v>146</v>
      </c>
      <c r="H203" s="4" t="s">
        <v>10</v>
      </c>
      <c r="I203" s="50">
        <v>146</v>
      </c>
      <c r="J203" s="50">
        <f>VLOOKUP(A203,CENIK!$A$2:$F$191,6,FALSE)</f>
        <v>0</v>
      </c>
      <c r="K203" s="50">
        <f t="shared" si="6"/>
        <v>0</v>
      </c>
    </row>
    <row r="204" spans="1:11" ht="30" x14ac:dyDescent="0.25">
      <c r="A204" s="139">
        <v>6501</v>
      </c>
      <c r="B204" s="139">
        <v>37</v>
      </c>
      <c r="C204" s="102" t="s">
        <v>5608</v>
      </c>
      <c r="D204" s="3" t="s">
        <v>285</v>
      </c>
      <c r="E204" s="3" t="s">
        <v>128</v>
      </c>
      <c r="F204" s="3" t="s">
        <v>147</v>
      </c>
      <c r="G204" s="3" t="s">
        <v>1007</v>
      </c>
      <c r="H204" s="4" t="s">
        <v>6</v>
      </c>
      <c r="I204" s="50">
        <v>9</v>
      </c>
      <c r="J204" s="50">
        <f>VLOOKUP(A204,CENIK!$A$2:$F$191,6,FALSE)</f>
        <v>0</v>
      </c>
      <c r="K204" s="50">
        <f t="shared" si="6"/>
        <v>0</v>
      </c>
    </row>
    <row r="205" spans="1:11" ht="30" x14ac:dyDescent="0.25">
      <c r="A205" s="139">
        <v>6507</v>
      </c>
      <c r="B205" s="139">
        <v>37</v>
      </c>
      <c r="C205" s="102" t="s">
        <v>5609</v>
      </c>
      <c r="D205" s="3" t="s">
        <v>285</v>
      </c>
      <c r="E205" s="3" t="s">
        <v>128</v>
      </c>
      <c r="F205" s="3" t="s">
        <v>147</v>
      </c>
      <c r="G205" s="3" t="s">
        <v>1013</v>
      </c>
      <c r="H205" s="4" t="s">
        <v>6</v>
      </c>
      <c r="I205" s="50">
        <v>5</v>
      </c>
      <c r="J205" s="50">
        <f>VLOOKUP(A205,CENIK!$A$2:$F$191,6,FALSE)</f>
        <v>0</v>
      </c>
      <c r="K205" s="50">
        <f t="shared" si="6"/>
        <v>0</v>
      </c>
    </row>
    <row r="206" spans="1:11" ht="75" x14ac:dyDescent="0.25">
      <c r="A206" s="139">
        <v>6514</v>
      </c>
      <c r="B206" s="139">
        <v>37</v>
      </c>
      <c r="C206" s="102" t="s">
        <v>5610</v>
      </c>
      <c r="D206" s="3" t="s">
        <v>285</v>
      </c>
      <c r="E206" s="3" t="s">
        <v>128</v>
      </c>
      <c r="F206" s="3" t="s">
        <v>147</v>
      </c>
      <c r="G206" s="3" t="s">
        <v>1017</v>
      </c>
      <c r="H206" s="4" t="s">
        <v>10</v>
      </c>
      <c r="I206" s="50">
        <v>20</v>
      </c>
      <c r="J206" s="50">
        <f>VLOOKUP(A206,CENIK!$A$2:$F$191,6,FALSE)</f>
        <v>90</v>
      </c>
      <c r="K206" s="50">
        <f t="shared" si="6"/>
        <v>1800</v>
      </c>
    </row>
  </sheetData>
  <sheetProtection algorithmName="SHA-512" hashValue="2tcLTQFzEXNpq+Ar++ZA4V2yvFywex2ZUpRdawcLTINUVMqE3+jMBIRSbImnMWTzlMprVzvlM0CElzsSkUU8wQ==" saltValue="SI4yWq4q0DJliDcd6uN3VA==" spinCount="100000" sheet="1" objects="1" scenarios="1"/>
  <mergeCells count="4">
    <mergeCell ref="D15:E15"/>
    <mergeCell ref="D16:E22"/>
    <mergeCell ref="F16:F21"/>
    <mergeCell ref="F6:F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election activeCell="D6" sqref="D6"/>
    </sheetView>
  </sheetViews>
  <sheetFormatPr defaultRowHeight="15" x14ac:dyDescent="0.25"/>
  <cols>
    <col min="1" max="1" width="8.7109375" style="667" customWidth="1"/>
    <col min="2" max="2" width="27.7109375" style="667" customWidth="1"/>
    <col min="3" max="3" width="5.7109375" style="667" customWidth="1"/>
    <col min="4" max="4" width="15.7109375" style="667" customWidth="1"/>
    <col min="5" max="16384" width="9.140625" style="667"/>
  </cols>
  <sheetData>
    <row r="2" spans="1:4" ht="18.75" x14ac:dyDescent="0.25">
      <c r="A2" s="1146" t="s">
        <v>342</v>
      </c>
      <c r="B2" s="1146"/>
      <c r="C2" s="1146"/>
      <c r="D2" s="1146"/>
    </row>
    <row r="4" spans="1:4" ht="25.5" x14ac:dyDescent="0.25">
      <c r="A4" s="967" t="s">
        <v>343</v>
      </c>
      <c r="B4" s="968" t="s">
        <v>344</v>
      </c>
      <c r="C4" s="969" t="s">
        <v>345</v>
      </c>
      <c r="D4" s="970" t="s">
        <v>346</v>
      </c>
    </row>
    <row r="5" spans="1:4" x14ac:dyDescent="0.25">
      <c r="A5" s="971"/>
      <c r="B5" s="971"/>
      <c r="C5" s="971"/>
      <c r="D5" s="971"/>
    </row>
    <row r="6" spans="1:4" x14ac:dyDescent="0.25">
      <c r="A6" s="972" t="s">
        <v>347</v>
      </c>
      <c r="B6" s="973" t="s">
        <v>348</v>
      </c>
      <c r="C6" s="974" t="s">
        <v>349</v>
      </c>
      <c r="D6" s="76" t="s">
        <v>350</v>
      </c>
    </row>
    <row r="7" spans="1:4" x14ac:dyDescent="0.25">
      <c r="A7" s="976"/>
      <c r="B7" s="977"/>
      <c r="C7" s="978"/>
      <c r="D7" s="979"/>
    </row>
    <row r="8" spans="1:4" x14ac:dyDescent="0.25">
      <c r="A8" s="980" t="s">
        <v>351</v>
      </c>
      <c r="B8" s="981" t="s">
        <v>352</v>
      </c>
      <c r="C8" s="982" t="s">
        <v>349</v>
      </c>
      <c r="D8" s="77" t="s">
        <v>350</v>
      </c>
    </row>
    <row r="9" spans="1:4" x14ac:dyDescent="0.25">
      <c r="A9" s="976"/>
      <c r="B9" s="977"/>
      <c r="C9" s="978"/>
      <c r="D9" s="979"/>
    </row>
    <row r="10" spans="1:4" x14ac:dyDescent="0.25">
      <c r="A10" s="980" t="s">
        <v>353</v>
      </c>
      <c r="B10" s="981" t="s">
        <v>354</v>
      </c>
      <c r="C10" s="982" t="s">
        <v>349</v>
      </c>
      <c r="D10" s="77" t="s">
        <v>350</v>
      </c>
    </row>
    <row r="11" spans="1:4" x14ac:dyDescent="0.25">
      <c r="A11" s="976"/>
      <c r="B11" s="977"/>
      <c r="C11" s="978"/>
      <c r="D11" s="979"/>
    </row>
    <row r="12" spans="1:4" x14ac:dyDescent="0.25">
      <c r="A12" s="980" t="s">
        <v>355</v>
      </c>
      <c r="B12" s="981" t="s">
        <v>356</v>
      </c>
      <c r="C12" s="982" t="s">
        <v>349</v>
      </c>
      <c r="D12" s="77" t="s">
        <v>350</v>
      </c>
    </row>
    <row r="13" spans="1:4" x14ac:dyDescent="0.25">
      <c r="A13" s="976"/>
      <c r="B13" s="977"/>
      <c r="C13" s="978"/>
      <c r="D13" s="979"/>
    </row>
    <row r="14" spans="1:4" ht="29.25" customHeight="1" x14ac:dyDescent="0.25">
      <c r="A14" s="980" t="s">
        <v>357</v>
      </c>
      <c r="B14" s="984" t="s">
        <v>358</v>
      </c>
      <c r="C14" s="985" t="s">
        <v>349</v>
      </c>
      <c r="D14" s="77" t="s">
        <v>350</v>
      </c>
    </row>
    <row r="15" spans="1:4" x14ac:dyDescent="0.25">
      <c r="A15" s="976"/>
      <c r="B15" s="977"/>
      <c r="C15" s="978"/>
      <c r="D15" s="979"/>
    </row>
    <row r="16" spans="1:4" x14ac:dyDescent="0.25">
      <c r="A16" s="986"/>
      <c r="B16" s="987"/>
      <c r="C16" s="988"/>
      <c r="D16" s="989"/>
    </row>
  </sheetData>
  <sheetProtection algorithmName="SHA-512" hashValue="ReNBmMMoifm0bsnnpGhHp8CO7Mh11SrKPDFZi3G0k7OVsbrpGDCffhHdAbI120vH5zhy335IpDabqR5NrLJTDw==" saltValue="7ub/gT0BcOzZUw+f7WdfmQ==" spinCount="100000" sheet="1" objects="1" scenarios="1" selectLockedCells="1"/>
  <mergeCells count="1">
    <mergeCell ref="A2:D2"/>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6"/>
  <sheetViews>
    <sheetView workbookViewId="0">
      <selection activeCell="D62" sqref="D62"/>
    </sheetView>
  </sheetViews>
  <sheetFormatPr defaultRowHeight="15" x14ac:dyDescent="0.25"/>
  <cols>
    <col min="1" max="1" width="8.7109375" style="667" customWidth="1"/>
    <col min="2" max="2" width="27.7109375" style="667" customWidth="1"/>
    <col min="3" max="3" width="5.7109375" style="667" customWidth="1"/>
    <col min="4" max="4" width="15.7109375" style="667" customWidth="1"/>
    <col min="5" max="16384" width="9.140625" style="667"/>
  </cols>
  <sheetData>
    <row r="2" spans="1:4" ht="18.75" x14ac:dyDescent="0.25">
      <c r="A2" s="1146" t="s">
        <v>359</v>
      </c>
      <c r="B2" s="1146"/>
      <c r="C2" s="1146"/>
      <c r="D2" s="1146"/>
    </row>
    <row r="4" spans="1:4" ht="25.5" x14ac:dyDescent="0.25">
      <c r="A4" s="967" t="s">
        <v>343</v>
      </c>
      <c r="B4" s="968" t="s">
        <v>344</v>
      </c>
      <c r="C4" s="969" t="s">
        <v>345</v>
      </c>
      <c r="D4" s="970" t="s">
        <v>346</v>
      </c>
    </row>
    <row r="5" spans="1:4" x14ac:dyDescent="0.25">
      <c r="A5" s="971"/>
      <c r="B5" s="971"/>
      <c r="C5" s="971"/>
      <c r="D5" s="971"/>
    </row>
    <row r="6" spans="1:4" x14ac:dyDescent="0.25">
      <c r="A6" s="972"/>
      <c r="B6" s="990" t="s">
        <v>360</v>
      </c>
      <c r="C6" s="974"/>
      <c r="D6" s="975"/>
    </row>
    <row r="7" spans="1:4" x14ac:dyDescent="0.25">
      <c r="A7" s="976"/>
      <c r="B7" s="991"/>
      <c r="C7" s="978"/>
      <c r="D7" s="979"/>
    </row>
    <row r="8" spans="1:4" ht="16.5" customHeight="1" x14ac:dyDescent="0.25">
      <c r="A8" s="980" t="s">
        <v>347</v>
      </c>
      <c r="B8" s="992" t="s">
        <v>361</v>
      </c>
      <c r="C8" s="982" t="s">
        <v>362</v>
      </c>
      <c r="D8" s="77" t="s">
        <v>350</v>
      </c>
    </row>
    <row r="9" spans="1:4" x14ac:dyDescent="0.25">
      <c r="A9" s="980"/>
      <c r="B9" s="992"/>
      <c r="C9" s="982"/>
      <c r="D9" s="983"/>
    </row>
    <row r="10" spans="1:4" x14ac:dyDescent="0.25">
      <c r="A10" s="980" t="s">
        <v>351</v>
      </c>
      <c r="B10" s="992" t="s">
        <v>363</v>
      </c>
      <c r="C10" s="982" t="s">
        <v>362</v>
      </c>
      <c r="D10" s="77" t="s">
        <v>350</v>
      </c>
    </row>
    <row r="11" spans="1:4" x14ac:dyDescent="0.25">
      <c r="A11" s="980"/>
      <c r="B11" s="992"/>
      <c r="C11" s="982"/>
      <c r="D11" s="983"/>
    </row>
    <row r="12" spans="1:4" x14ac:dyDescent="0.25">
      <c r="A12" s="980" t="s">
        <v>353</v>
      </c>
      <c r="B12" s="992" t="s">
        <v>364</v>
      </c>
      <c r="C12" s="982" t="s">
        <v>362</v>
      </c>
      <c r="D12" s="77" t="s">
        <v>350</v>
      </c>
    </row>
    <row r="13" spans="1:4" x14ac:dyDescent="0.25">
      <c r="A13" s="980"/>
      <c r="B13" s="992"/>
      <c r="C13" s="982"/>
      <c r="D13" s="983"/>
    </row>
    <row r="14" spans="1:4" x14ac:dyDescent="0.25">
      <c r="A14" s="980" t="s">
        <v>355</v>
      </c>
      <c r="B14" s="992" t="s">
        <v>365</v>
      </c>
      <c r="C14" s="982" t="s">
        <v>362</v>
      </c>
      <c r="D14" s="77" t="s">
        <v>350</v>
      </c>
    </row>
    <row r="15" spans="1:4" x14ac:dyDescent="0.25">
      <c r="A15" s="980"/>
      <c r="B15" s="992"/>
      <c r="C15" s="982"/>
      <c r="D15" s="983"/>
    </row>
    <row r="16" spans="1:4" x14ac:dyDescent="0.25">
      <c r="A16" s="980" t="s">
        <v>357</v>
      </c>
      <c r="B16" s="992" t="s">
        <v>366</v>
      </c>
      <c r="C16" s="982" t="s">
        <v>362</v>
      </c>
      <c r="D16" s="77" t="s">
        <v>350</v>
      </c>
    </row>
    <row r="17" spans="1:4" x14ac:dyDescent="0.25">
      <c r="A17" s="980"/>
      <c r="B17" s="992"/>
      <c r="C17" s="982"/>
      <c r="D17" s="983"/>
    </row>
    <row r="18" spans="1:4" x14ac:dyDescent="0.25">
      <c r="A18" s="980" t="s">
        <v>367</v>
      </c>
      <c r="B18" s="992" t="s">
        <v>368</v>
      </c>
      <c r="C18" s="982" t="s">
        <v>362</v>
      </c>
      <c r="D18" s="77" t="s">
        <v>350</v>
      </c>
    </row>
    <row r="19" spans="1:4" x14ac:dyDescent="0.25">
      <c r="A19" s="980"/>
      <c r="B19" s="992"/>
      <c r="C19" s="982"/>
      <c r="D19" s="983"/>
    </row>
    <row r="20" spans="1:4" x14ac:dyDescent="0.25">
      <c r="A20" s="980" t="s">
        <v>369</v>
      </c>
      <c r="B20" s="992" t="s">
        <v>370</v>
      </c>
      <c r="C20" s="982" t="s">
        <v>362</v>
      </c>
      <c r="D20" s="77" t="s">
        <v>350</v>
      </c>
    </row>
    <row r="21" spans="1:4" x14ac:dyDescent="0.25">
      <c r="A21" s="980"/>
      <c r="B21" s="992"/>
      <c r="C21" s="982"/>
      <c r="D21" s="983"/>
    </row>
    <row r="22" spans="1:4" x14ac:dyDescent="0.25">
      <c r="A22" s="980" t="s">
        <v>371</v>
      </c>
      <c r="B22" s="992" t="s">
        <v>372</v>
      </c>
      <c r="C22" s="982" t="s">
        <v>362</v>
      </c>
      <c r="D22" s="77" t="s">
        <v>350</v>
      </c>
    </row>
    <row r="23" spans="1:4" x14ac:dyDescent="0.25">
      <c r="A23" s="980"/>
      <c r="B23" s="992"/>
      <c r="C23" s="982"/>
      <c r="D23" s="983"/>
    </row>
    <row r="24" spans="1:4" x14ac:dyDescent="0.25">
      <c r="A24" s="980" t="s">
        <v>373</v>
      </c>
      <c r="B24" s="992" t="s">
        <v>374</v>
      </c>
      <c r="C24" s="982" t="s">
        <v>362</v>
      </c>
      <c r="D24" s="77" t="s">
        <v>350</v>
      </c>
    </row>
    <row r="25" spans="1:4" x14ac:dyDescent="0.25">
      <c r="A25" s="980"/>
      <c r="B25" s="992"/>
      <c r="C25" s="982"/>
      <c r="D25" s="983"/>
    </row>
    <row r="26" spans="1:4" x14ac:dyDescent="0.25">
      <c r="A26" s="980" t="s">
        <v>375</v>
      </c>
      <c r="B26" s="992" t="s">
        <v>376</v>
      </c>
      <c r="C26" s="982" t="s">
        <v>362</v>
      </c>
      <c r="D26" s="77" t="s">
        <v>350</v>
      </c>
    </row>
    <row r="27" spans="1:4" x14ac:dyDescent="0.25">
      <c r="A27" s="980"/>
      <c r="B27" s="992"/>
      <c r="C27" s="982"/>
      <c r="D27" s="983"/>
    </row>
    <row r="28" spans="1:4" x14ac:dyDescent="0.25">
      <c r="A28" s="980" t="s">
        <v>377</v>
      </c>
      <c r="B28" s="992" t="s">
        <v>378</v>
      </c>
      <c r="C28" s="982" t="s">
        <v>362</v>
      </c>
      <c r="D28" s="77" t="s">
        <v>350</v>
      </c>
    </row>
    <row r="29" spans="1:4" x14ac:dyDescent="0.25">
      <c r="A29" s="980"/>
      <c r="B29" s="992"/>
      <c r="C29" s="982"/>
      <c r="D29" s="983"/>
    </row>
    <row r="30" spans="1:4" x14ac:dyDescent="0.25">
      <c r="A30" s="980" t="s">
        <v>379</v>
      </c>
      <c r="B30" s="992" t="s">
        <v>380</v>
      </c>
      <c r="C30" s="982" t="s">
        <v>362</v>
      </c>
      <c r="D30" s="77" t="s">
        <v>350</v>
      </c>
    </row>
    <row r="31" spans="1:4" x14ac:dyDescent="0.25">
      <c r="A31" s="980"/>
      <c r="B31" s="992"/>
      <c r="C31" s="982"/>
      <c r="D31" s="983"/>
    </row>
    <row r="32" spans="1:4" x14ac:dyDescent="0.25">
      <c r="A32" s="980" t="s">
        <v>381</v>
      </c>
      <c r="B32" s="992" t="s">
        <v>382</v>
      </c>
      <c r="C32" s="982" t="s">
        <v>362</v>
      </c>
      <c r="D32" s="77" t="s">
        <v>350</v>
      </c>
    </row>
    <row r="33" spans="1:4" x14ac:dyDescent="0.25">
      <c r="A33" s="980"/>
      <c r="B33" s="992"/>
      <c r="C33" s="982"/>
      <c r="D33" s="983"/>
    </row>
    <row r="34" spans="1:4" x14ac:dyDescent="0.25">
      <c r="A34" s="980" t="s">
        <v>383</v>
      </c>
      <c r="B34" s="992" t="s">
        <v>384</v>
      </c>
      <c r="C34" s="982" t="s">
        <v>362</v>
      </c>
      <c r="D34" s="77" t="s">
        <v>350</v>
      </c>
    </row>
    <row r="35" spans="1:4" x14ac:dyDescent="0.25">
      <c r="A35" s="980"/>
      <c r="B35" s="993"/>
      <c r="C35" s="994"/>
      <c r="D35" s="983"/>
    </row>
    <row r="36" spans="1:4" x14ac:dyDescent="0.25">
      <c r="A36" s="976"/>
      <c r="B36" s="995" t="s">
        <v>385</v>
      </c>
      <c r="C36" s="994"/>
      <c r="D36" s="996"/>
    </row>
    <row r="37" spans="1:4" x14ac:dyDescent="0.25">
      <c r="A37" s="980"/>
      <c r="B37" s="995"/>
      <c r="C37" s="994"/>
      <c r="D37" s="996"/>
    </row>
    <row r="38" spans="1:4" x14ac:dyDescent="0.25">
      <c r="A38" s="980" t="s">
        <v>386</v>
      </c>
      <c r="B38" s="992" t="s">
        <v>361</v>
      </c>
      <c r="C38" s="982" t="s">
        <v>362</v>
      </c>
      <c r="D38" s="77" t="s">
        <v>350</v>
      </c>
    </row>
    <row r="39" spans="1:4" x14ac:dyDescent="0.25">
      <c r="A39" s="976"/>
      <c r="B39" s="992"/>
      <c r="C39" s="994"/>
      <c r="D39" s="996"/>
    </row>
    <row r="40" spans="1:4" x14ac:dyDescent="0.25">
      <c r="A40" s="980" t="s">
        <v>387</v>
      </c>
      <c r="B40" s="992" t="s">
        <v>363</v>
      </c>
      <c r="C40" s="982" t="s">
        <v>362</v>
      </c>
      <c r="D40" s="77" t="s">
        <v>350</v>
      </c>
    </row>
    <row r="41" spans="1:4" x14ac:dyDescent="0.25">
      <c r="A41" s="976"/>
      <c r="B41" s="992"/>
      <c r="C41" s="994"/>
      <c r="D41" s="996"/>
    </row>
    <row r="42" spans="1:4" x14ac:dyDescent="0.25">
      <c r="A42" s="980" t="s">
        <v>388</v>
      </c>
      <c r="B42" s="992" t="s">
        <v>364</v>
      </c>
      <c r="C42" s="982" t="s">
        <v>362</v>
      </c>
      <c r="D42" s="77" t="s">
        <v>350</v>
      </c>
    </row>
    <row r="43" spans="1:4" x14ac:dyDescent="0.25">
      <c r="A43" s="976"/>
      <c r="B43" s="992"/>
      <c r="C43" s="994"/>
      <c r="D43" s="996"/>
    </row>
    <row r="44" spans="1:4" x14ac:dyDescent="0.25">
      <c r="A44" s="980" t="s">
        <v>389</v>
      </c>
      <c r="B44" s="992" t="s">
        <v>365</v>
      </c>
      <c r="C44" s="982" t="s">
        <v>362</v>
      </c>
      <c r="D44" s="77" t="s">
        <v>350</v>
      </c>
    </row>
    <row r="45" spans="1:4" x14ac:dyDescent="0.25">
      <c r="A45" s="976"/>
      <c r="B45" s="992"/>
      <c r="C45" s="994"/>
      <c r="D45" s="996"/>
    </row>
    <row r="46" spans="1:4" x14ac:dyDescent="0.25">
      <c r="A46" s="980" t="s">
        <v>390</v>
      </c>
      <c r="B46" s="997" t="s">
        <v>366</v>
      </c>
      <c r="C46" s="982" t="s">
        <v>362</v>
      </c>
      <c r="D46" s="77" t="s">
        <v>350</v>
      </c>
    </row>
    <row r="47" spans="1:4" x14ac:dyDescent="0.25">
      <c r="A47" s="976"/>
      <c r="B47" s="997"/>
      <c r="C47" s="994"/>
      <c r="D47" s="996"/>
    </row>
    <row r="48" spans="1:4" x14ac:dyDescent="0.25">
      <c r="A48" s="980" t="s">
        <v>391</v>
      </c>
      <c r="B48" s="997" t="s">
        <v>368</v>
      </c>
      <c r="C48" s="982" t="s">
        <v>362</v>
      </c>
      <c r="D48" s="77" t="s">
        <v>350</v>
      </c>
    </row>
    <row r="49" spans="1:4" x14ac:dyDescent="0.25">
      <c r="A49" s="976"/>
      <c r="B49" s="997"/>
      <c r="C49" s="994"/>
      <c r="D49" s="996"/>
    </row>
    <row r="50" spans="1:4" x14ac:dyDescent="0.25">
      <c r="A50" s="980" t="s">
        <v>392</v>
      </c>
      <c r="B50" s="997" t="s">
        <v>370</v>
      </c>
      <c r="C50" s="982" t="s">
        <v>362</v>
      </c>
      <c r="D50" s="77" t="s">
        <v>350</v>
      </c>
    </row>
    <row r="51" spans="1:4" x14ac:dyDescent="0.25">
      <c r="A51" s="976"/>
      <c r="B51" s="997"/>
      <c r="C51" s="994"/>
      <c r="D51" s="996"/>
    </row>
    <row r="52" spans="1:4" x14ac:dyDescent="0.25">
      <c r="A52" s="980" t="s">
        <v>393</v>
      </c>
      <c r="B52" s="997" t="s">
        <v>372</v>
      </c>
      <c r="C52" s="982" t="s">
        <v>362</v>
      </c>
      <c r="D52" s="77" t="s">
        <v>350</v>
      </c>
    </row>
    <row r="53" spans="1:4" x14ac:dyDescent="0.25">
      <c r="A53" s="976"/>
      <c r="B53" s="997"/>
      <c r="C53" s="994"/>
      <c r="D53" s="996"/>
    </row>
    <row r="54" spans="1:4" x14ac:dyDescent="0.25">
      <c r="A54" s="980" t="s">
        <v>394</v>
      </c>
      <c r="B54" s="997" t="s">
        <v>374</v>
      </c>
      <c r="C54" s="982" t="s">
        <v>362</v>
      </c>
      <c r="D54" s="77" t="s">
        <v>350</v>
      </c>
    </row>
    <row r="55" spans="1:4" x14ac:dyDescent="0.25">
      <c r="A55" s="976"/>
      <c r="B55" s="997"/>
      <c r="C55" s="994"/>
      <c r="D55" s="996"/>
    </row>
    <row r="56" spans="1:4" x14ac:dyDescent="0.25">
      <c r="A56" s="980" t="s">
        <v>395</v>
      </c>
      <c r="B56" s="997" t="s">
        <v>376</v>
      </c>
      <c r="C56" s="982" t="s">
        <v>362</v>
      </c>
      <c r="D56" s="77" t="s">
        <v>350</v>
      </c>
    </row>
    <row r="57" spans="1:4" x14ac:dyDescent="0.25">
      <c r="A57" s="976"/>
      <c r="B57" s="997"/>
      <c r="C57" s="994"/>
      <c r="D57" s="996"/>
    </row>
    <row r="58" spans="1:4" x14ac:dyDescent="0.25">
      <c r="A58" s="980" t="s">
        <v>396</v>
      </c>
      <c r="B58" s="997" t="s">
        <v>378</v>
      </c>
      <c r="C58" s="982" t="s">
        <v>362</v>
      </c>
      <c r="D58" s="77" t="s">
        <v>350</v>
      </c>
    </row>
    <row r="59" spans="1:4" x14ac:dyDescent="0.25">
      <c r="A59" s="976"/>
      <c r="B59" s="997"/>
      <c r="C59" s="994"/>
      <c r="D59" s="996"/>
    </row>
    <row r="60" spans="1:4" x14ac:dyDescent="0.25">
      <c r="A60" s="980" t="s">
        <v>397</v>
      </c>
      <c r="B60" s="997" t="s">
        <v>380</v>
      </c>
      <c r="C60" s="982" t="s">
        <v>362</v>
      </c>
      <c r="D60" s="77" t="s">
        <v>350</v>
      </c>
    </row>
    <row r="61" spans="1:4" x14ac:dyDescent="0.25">
      <c r="A61" s="976"/>
      <c r="B61" s="997"/>
      <c r="C61" s="994"/>
      <c r="D61" s="996"/>
    </row>
    <row r="62" spans="1:4" x14ac:dyDescent="0.25">
      <c r="A62" s="980" t="s">
        <v>398</v>
      </c>
      <c r="B62" s="997" t="s">
        <v>382</v>
      </c>
      <c r="C62" s="982" t="s">
        <v>362</v>
      </c>
      <c r="D62" s="77" t="s">
        <v>350</v>
      </c>
    </row>
    <row r="63" spans="1:4" x14ac:dyDescent="0.25">
      <c r="A63" s="976"/>
      <c r="B63" s="997"/>
      <c r="C63" s="994"/>
      <c r="D63" s="996"/>
    </row>
    <row r="64" spans="1:4" x14ac:dyDescent="0.25">
      <c r="A64" s="980" t="s">
        <v>399</v>
      </c>
      <c r="B64" s="997" t="s">
        <v>384</v>
      </c>
      <c r="C64" s="982" t="s">
        <v>362</v>
      </c>
      <c r="D64" s="77" t="s">
        <v>350</v>
      </c>
    </row>
    <row r="65" spans="1:4" x14ac:dyDescent="0.25">
      <c r="A65" s="998"/>
      <c r="B65" s="999"/>
      <c r="C65" s="1000"/>
      <c r="D65" s="1001"/>
    </row>
    <row r="66" spans="1:4" x14ac:dyDescent="0.25">
      <c r="A66" s="1002"/>
      <c r="B66" s="1003"/>
      <c r="C66" s="1004"/>
      <c r="D66" s="1005"/>
    </row>
  </sheetData>
  <sheetProtection algorithmName="SHA-512" hashValue="os8vc32S/HZr6OuAJJLw4TwNP3l/hySYonkneXSXbr04j3UgCjiA/MIyFflAD+jwYYiic1QWvXNB4E92ZZFkAg==" saltValue="HDWEHXZlXqeS2jBUd3r/NQ==" spinCount="100000" sheet="1" objects="1" scenarios="1" selectLockedCells="1"/>
  <mergeCells count="1">
    <mergeCell ref="A2:D2"/>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8"/>
  <sheetViews>
    <sheetView workbookViewId="0">
      <selection activeCell="D52" sqref="D52"/>
    </sheetView>
  </sheetViews>
  <sheetFormatPr defaultRowHeight="15" x14ac:dyDescent="0.25"/>
  <cols>
    <col min="1" max="1" width="8.7109375" style="667" customWidth="1"/>
    <col min="2" max="2" width="27.7109375" style="667" customWidth="1"/>
    <col min="3" max="3" width="5.7109375" style="667" customWidth="1"/>
    <col min="4" max="4" width="15.7109375" style="667" customWidth="1"/>
    <col min="5" max="16384" width="9.140625" style="667"/>
  </cols>
  <sheetData>
    <row r="2" spans="1:4" ht="18.75" x14ac:dyDescent="0.25">
      <c r="A2" s="1146" t="s">
        <v>400</v>
      </c>
      <c r="B2" s="1146"/>
      <c r="C2" s="1146"/>
      <c r="D2" s="1146"/>
    </row>
    <row r="4" spans="1:4" ht="25.5" x14ac:dyDescent="0.25">
      <c r="A4" s="967" t="s">
        <v>343</v>
      </c>
      <c r="B4" s="968" t="s">
        <v>344</v>
      </c>
      <c r="C4" s="969" t="s">
        <v>345</v>
      </c>
      <c r="D4" s="970" t="s">
        <v>346</v>
      </c>
    </row>
    <row r="5" spans="1:4" x14ac:dyDescent="0.25">
      <c r="A5" s="971"/>
      <c r="B5" s="971"/>
      <c r="C5" s="971"/>
      <c r="D5" s="971"/>
    </row>
    <row r="6" spans="1:4" x14ac:dyDescent="0.25">
      <c r="A6" s="972" t="s">
        <v>347</v>
      </c>
      <c r="B6" s="1006" t="s">
        <v>401</v>
      </c>
      <c r="C6" s="1007" t="s">
        <v>349</v>
      </c>
      <c r="D6" s="76" t="s">
        <v>350</v>
      </c>
    </row>
    <row r="7" spans="1:4" x14ac:dyDescent="0.25">
      <c r="A7" s="976"/>
      <c r="B7" s="1008"/>
      <c r="C7" s="1009"/>
      <c r="D7" s="979"/>
    </row>
    <row r="8" spans="1:4" ht="29.25" customHeight="1" x14ac:dyDescent="0.25">
      <c r="A8" s="980" t="s">
        <v>351</v>
      </c>
      <c r="B8" s="1008" t="s">
        <v>402</v>
      </c>
      <c r="C8" s="1009" t="s">
        <v>349</v>
      </c>
      <c r="D8" s="77" t="s">
        <v>350</v>
      </c>
    </row>
    <row r="9" spans="1:4" x14ac:dyDescent="0.25">
      <c r="A9" s="976"/>
      <c r="B9" s="1008"/>
      <c r="C9" s="1009"/>
      <c r="D9" s="979"/>
    </row>
    <row r="10" spans="1:4" ht="30" customHeight="1" x14ac:dyDescent="0.25">
      <c r="A10" s="980" t="s">
        <v>353</v>
      </c>
      <c r="B10" s="1008" t="s">
        <v>403</v>
      </c>
      <c r="C10" s="1009" t="s">
        <v>349</v>
      </c>
      <c r="D10" s="77" t="s">
        <v>350</v>
      </c>
    </row>
    <row r="11" spans="1:4" x14ac:dyDescent="0.25">
      <c r="A11" s="976"/>
      <c r="B11" s="1008"/>
      <c r="C11" s="1009"/>
      <c r="D11" s="979"/>
    </row>
    <row r="12" spans="1:4" ht="29.25" customHeight="1" x14ac:dyDescent="0.25">
      <c r="A12" s="980" t="s">
        <v>355</v>
      </c>
      <c r="B12" s="1008" t="s">
        <v>404</v>
      </c>
      <c r="C12" s="1009" t="s">
        <v>349</v>
      </c>
      <c r="D12" s="77" t="s">
        <v>350</v>
      </c>
    </row>
    <row r="13" spans="1:4" x14ac:dyDescent="0.25">
      <c r="A13" s="976"/>
      <c r="B13" s="1008"/>
      <c r="C13" s="1009"/>
      <c r="D13" s="979"/>
    </row>
    <row r="14" spans="1:4" x14ac:dyDescent="0.25">
      <c r="A14" s="980" t="s">
        <v>357</v>
      </c>
      <c r="B14" s="1008" t="s">
        <v>405</v>
      </c>
      <c r="C14" s="1009" t="s">
        <v>349</v>
      </c>
      <c r="D14" s="77" t="s">
        <v>350</v>
      </c>
    </row>
    <row r="15" spans="1:4" x14ac:dyDescent="0.25">
      <c r="A15" s="976"/>
      <c r="B15" s="1008"/>
      <c r="C15" s="1009"/>
      <c r="D15" s="979"/>
    </row>
    <row r="16" spans="1:4" ht="14.25" customHeight="1" x14ac:dyDescent="0.25">
      <c r="A16" s="980" t="s">
        <v>367</v>
      </c>
      <c r="B16" s="1008" t="s">
        <v>406</v>
      </c>
      <c r="C16" s="1009" t="s">
        <v>349</v>
      </c>
      <c r="D16" s="77" t="s">
        <v>350</v>
      </c>
    </row>
    <row r="17" spans="1:4" x14ac:dyDescent="0.25">
      <c r="A17" s="976"/>
      <c r="B17" s="1008"/>
      <c r="C17" s="1009"/>
      <c r="D17" s="983"/>
    </row>
    <row r="18" spans="1:4" ht="16.5" customHeight="1" x14ac:dyDescent="0.25">
      <c r="A18" s="980" t="s">
        <v>369</v>
      </c>
      <c r="B18" s="1008" t="s">
        <v>407</v>
      </c>
      <c r="C18" s="1009" t="s">
        <v>349</v>
      </c>
      <c r="D18" s="77" t="s">
        <v>350</v>
      </c>
    </row>
    <row r="19" spans="1:4" x14ac:dyDescent="0.25">
      <c r="A19" s="976"/>
      <c r="B19" s="1008"/>
      <c r="C19" s="1009"/>
      <c r="D19" s="983"/>
    </row>
    <row r="20" spans="1:4" ht="25.5" x14ac:dyDescent="0.25">
      <c r="A20" s="980" t="s">
        <v>371</v>
      </c>
      <c r="B20" s="1008" t="s">
        <v>408</v>
      </c>
      <c r="C20" s="1009" t="s">
        <v>349</v>
      </c>
      <c r="D20" s="77" t="s">
        <v>350</v>
      </c>
    </row>
    <row r="21" spans="1:4" x14ac:dyDescent="0.25">
      <c r="A21" s="976"/>
      <c r="B21" s="1008"/>
      <c r="C21" s="1009"/>
      <c r="D21" s="983"/>
    </row>
    <row r="22" spans="1:4" x14ac:dyDescent="0.25">
      <c r="A22" s="980" t="s">
        <v>373</v>
      </c>
      <c r="B22" s="1008" t="s">
        <v>409</v>
      </c>
      <c r="C22" s="1009" t="s">
        <v>349</v>
      </c>
      <c r="D22" s="77" t="s">
        <v>350</v>
      </c>
    </row>
    <row r="23" spans="1:4" x14ac:dyDescent="0.25">
      <c r="A23" s="976"/>
      <c r="B23" s="1008"/>
      <c r="C23" s="1009"/>
      <c r="D23" s="983"/>
    </row>
    <row r="24" spans="1:4" x14ac:dyDescent="0.25">
      <c r="A24" s="980" t="s">
        <v>375</v>
      </c>
      <c r="B24" s="1008" t="s">
        <v>410</v>
      </c>
      <c r="C24" s="1009" t="s">
        <v>349</v>
      </c>
      <c r="D24" s="77" t="s">
        <v>350</v>
      </c>
    </row>
    <row r="25" spans="1:4" x14ac:dyDescent="0.25">
      <c r="A25" s="976"/>
      <c r="B25" s="1008"/>
      <c r="C25" s="1009"/>
      <c r="D25" s="983"/>
    </row>
    <row r="26" spans="1:4" x14ac:dyDescent="0.25">
      <c r="A26" s="980" t="s">
        <v>377</v>
      </c>
      <c r="B26" s="1008" t="s">
        <v>411</v>
      </c>
      <c r="C26" s="1009" t="s">
        <v>349</v>
      </c>
      <c r="D26" s="77" t="s">
        <v>350</v>
      </c>
    </row>
    <row r="27" spans="1:4" x14ac:dyDescent="0.25">
      <c r="A27" s="980"/>
      <c r="B27" s="1008"/>
      <c r="C27" s="1009"/>
      <c r="D27" s="983"/>
    </row>
    <row r="28" spans="1:4" x14ac:dyDescent="0.25">
      <c r="A28" s="980" t="s">
        <v>379</v>
      </c>
      <c r="B28" s="1008" t="s">
        <v>412</v>
      </c>
      <c r="C28" s="1009" t="s">
        <v>349</v>
      </c>
      <c r="D28" s="77" t="s">
        <v>350</v>
      </c>
    </row>
    <row r="29" spans="1:4" x14ac:dyDescent="0.25">
      <c r="A29" s="976"/>
      <c r="B29" s="1008"/>
      <c r="C29" s="1009"/>
      <c r="D29" s="983"/>
    </row>
    <row r="30" spans="1:4" x14ac:dyDescent="0.25">
      <c r="A30" s="980" t="s">
        <v>381</v>
      </c>
      <c r="B30" s="1008" t="s">
        <v>413</v>
      </c>
      <c r="C30" s="1009" t="s">
        <v>349</v>
      </c>
      <c r="D30" s="77" t="s">
        <v>350</v>
      </c>
    </row>
    <row r="31" spans="1:4" x14ac:dyDescent="0.25">
      <c r="A31" s="976"/>
      <c r="B31" s="1008"/>
      <c r="C31" s="1009"/>
      <c r="D31" s="983"/>
    </row>
    <row r="32" spans="1:4" ht="25.5" x14ac:dyDescent="0.25">
      <c r="A32" s="980" t="s">
        <v>383</v>
      </c>
      <c r="B32" s="1008" t="s">
        <v>414</v>
      </c>
      <c r="C32" s="1009" t="s">
        <v>349</v>
      </c>
      <c r="D32" s="77" t="s">
        <v>350</v>
      </c>
    </row>
    <row r="33" spans="1:4" x14ac:dyDescent="0.25">
      <c r="A33" s="976"/>
      <c r="B33" s="1008"/>
      <c r="C33" s="1009"/>
      <c r="D33" s="983"/>
    </row>
    <row r="34" spans="1:4" ht="15.75" customHeight="1" x14ac:dyDescent="0.25">
      <c r="A34" s="980" t="s">
        <v>386</v>
      </c>
      <c r="B34" s="1008" t="s">
        <v>415</v>
      </c>
      <c r="C34" s="1009" t="s">
        <v>349</v>
      </c>
      <c r="D34" s="77" t="s">
        <v>350</v>
      </c>
    </row>
    <row r="35" spans="1:4" x14ac:dyDescent="0.25">
      <c r="A35" s="976"/>
      <c r="B35" s="1008"/>
      <c r="C35" s="1009"/>
      <c r="D35" s="983"/>
    </row>
    <row r="36" spans="1:4" ht="17.25" customHeight="1" x14ac:dyDescent="0.25">
      <c r="A36" s="980" t="s">
        <v>387</v>
      </c>
      <c r="B36" s="1008" t="s">
        <v>416</v>
      </c>
      <c r="C36" s="1009" t="s">
        <v>349</v>
      </c>
      <c r="D36" s="77" t="s">
        <v>350</v>
      </c>
    </row>
    <row r="37" spans="1:4" x14ac:dyDescent="0.25">
      <c r="A37" s="976"/>
      <c r="B37" s="1008"/>
      <c r="C37" s="1009"/>
      <c r="D37" s="983"/>
    </row>
    <row r="38" spans="1:4" ht="25.5" x14ac:dyDescent="0.25">
      <c r="A38" s="980" t="s">
        <v>388</v>
      </c>
      <c r="B38" s="1010" t="s">
        <v>417</v>
      </c>
      <c r="C38" s="1009" t="s">
        <v>349</v>
      </c>
      <c r="D38" s="77" t="s">
        <v>350</v>
      </c>
    </row>
    <row r="39" spans="1:4" x14ac:dyDescent="0.25">
      <c r="A39" s="976"/>
      <c r="B39" s="1010"/>
      <c r="C39" s="1009"/>
      <c r="D39" s="983"/>
    </row>
    <row r="40" spans="1:4" x14ac:dyDescent="0.25">
      <c r="A40" s="980" t="s">
        <v>389</v>
      </c>
      <c r="B40" s="1011" t="s">
        <v>418</v>
      </c>
      <c r="C40" s="1009" t="s">
        <v>349</v>
      </c>
      <c r="D40" s="77" t="s">
        <v>350</v>
      </c>
    </row>
    <row r="41" spans="1:4" x14ac:dyDescent="0.25">
      <c r="A41" s="976"/>
      <c r="B41" s="1010"/>
      <c r="C41" s="1009"/>
      <c r="D41" s="983"/>
    </row>
    <row r="42" spans="1:4" x14ac:dyDescent="0.25">
      <c r="A42" s="980" t="s">
        <v>390</v>
      </c>
      <c r="B42" s="1010" t="s">
        <v>419</v>
      </c>
      <c r="C42" s="1009" t="s">
        <v>349</v>
      </c>
      <c r="D42" s="77" t="s">
        <v>350</v>
      </c>
    </row>
    <row r="43" spans="1:4" x14ac:dyDescent="0.25">
      <c r="A43" s="976"/>
      <c r="B43" s="1012"/>
      <c r="C43" s="1009"/>
      <c r="D43" s="983"/>
    </row>
    <row r="44" spans="1:4" x14ac:dyDescent="0.25">
      <c r="A44" s="980" t="s">
        <v>391</v>
      </c>
      <c r="B44" s="1010" t="s">
        <v>420</v>
      </c>
      <c r="C44" s="1009" t="s">
        <v>349</v>
      </c>
      <c r="D44" s="77" t="s">
        <v>350</v>
      </c>
    </row>
    <row r="45" spans="1:4" x14ac:dyDescent="0.25">
      <c r="A45" s="976"/>
      <c r="B45" s="1013"/>
      <c r="C45" s="1009"/>
      <c r="D45" s="983"/>
    </row>
    <row r="46" spans="1:4" x14ac:dyDescent="0.25">
      <c r="A46" s="980" t="s">
        <v>392</v>
      </c>
      <c r="B46" s="1013" t="s">
        <v>421</v>
      </c>
      <c r="C46" s="1009" t="s">
        <v>349</v>
      </c>
      <c r="D46" s="77" t="s">
        <v>350</v>
      </c>
    </row>
    <row r="47" spans="1:4" x14ac:dyDescent="0.25">
      <c r="A47" s="976"/>
      <c r="B47" s="1012"/>
      <c r="C47" s="1009"/>
      <c r="D47" s="983"/>
    </row>
    <row r="48" spans="1:4" ht="25.5" x14ac:dyDescent="0.25">
      <c r="A48" s="980" t="s">
        <v>393</v>
      </c>
      <c r="B48" s="1012" t="s">
        <v>422</v>
      </c>
      <c r="C48" s="1009" t="s">
        <v>349</v>
      </c>
      <c r="D48" s="77" t="s">
        <v>350</v>
      </c>
    </row>
    <row r="49" spans="1:4" x14ac:dyDescent="0.25">
      <c r="A49" s="976"/>
      <c r="B49" s="1012"/>
      <c r="C49" s="1009"/>
      <c r="D49" s="983"/>
    </row>
    <row r="50" spans="1:4" x14ac:dyDescent="0.25">
      <c r="A50" s="980" t="s">
        <v>394</v>
      </c>
      <c r="B50" s="1012" t="s">
        <v>423</v>
      </c>
      <c r="C50" s="1009" t="s">
        <v>349</v>
      </c>
      <c r="D50" s="77" t="s">
        <v>350</v>
      </c>
    </row>
    <row r="51" spans="1:4" x14ac:dyDescent="0.25">
      <c r="A51" s="1014"/>
      <c r="B51" s="1012"/>
      <c r="C51" s="1009"/>
      <c r="D51" s="983"/>
    </row>
    <row r="52" spans="1:4" x14ac:dyDescent="0.25">
      <c r="A52" s="980" t="s">
        <v>395</v>
      </c>
      <c r="B52" s="1012" t="s">
        <v>424</v>
      </c>
      <c r="C52" s="1009" t="s">
        <v>349</v>
      </c>
      <c r="D52" s="77" t="s">
        <v>350</v>
      </c>
    </row>
    <row r="53" spans="1:4" x14ac:dyDescent="0.25">
      <c r="A53" s="1014"/>
      <c r="B53" s="1012"/>
      <c r="C53" s="1009"/>
      <c r="D53" s="983"/>
    </row>
    <row r="54" spans="1:4" x14ac:dyDescent="0.25">
      <c r="A54" s="980" t="s">
        <v>396</v>
      </c>
      <c r="B54" s="1012" t="s">
        <v>425</v>
      </c>
      <c r="C54" s="1009" t="s">
        <v>349</v>
      </c>
      <c r="D54" s="77" t="s">
        <v>350</v>
      </c>
    </row>
    <row r="55" spans="1:4" x14ac:dyDescent="0.25">
      <c r="A55" s="1014"/>
      <c r="B55" s="1012"/>
      <c r="C55" s="1009"/>
      <c r="D55" s="983"/>
    </row>
    <row r="56" spans="1:4" ht="25.5" x14ac:dyDescent="0.25">
      <c r="A56" s="980" t="s">
        <v>397</v>
      </c>
      <c r="B56" s="1008" t="s">
        <v>426</v>
      </c>
      <c r="C56" s="1009" t="s">
        <v>33</v>
      </c>
      <c r="D56" s="77" t="s">
        <v>350</v>
      </c>
    </row>
    <row r="57" spans="1:4" x14ac:dyDescent="0.25">
      <c r="A57" s="1015"/>
      <c r="B57" s="1016"/>
      <c r="C57" s="1017"/>
      <c r="D57" s="1018"/>
    </row>
    <row r="58" spans="1:4" x14ac:dyDescent="0.25">
      <c r="A58" s="1019"/>
      <c r="B58" s="1020"/>
      <c r="C58" s="1021"/>
      <c r="D58" s="1022"/>
    </row>
  </sheetData>
  <sheetProtection algorithmName="SHA-512" hashValue="bpxN3Baj5disAyrQrVYl/Fe3Nzoylg2L0+MR1aZsl10i16sryFcEjS2MQm+x9APzvxa7GBAHh+HgoSv4LvEDnw==" saltValue="4RNB0EPc9SnDIBn6+vL6rw==" spinCount="100000" sheet="1" objects="1" scenarios="1" selectLockedCells="1"/>
  <mergeCells count="1">
    <mergeCell ref="A2:D2"/>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workbookViewId="0">
      <selection activeCell="C34" sqref="C34:D34"/>
    </sheetView>
  </sheetViews>
  <sheetFormatPr defaultRowHeight="15" x14ac:dyDescent="0.25"/>
  <cols>
    <col min="1" max="1" width="31.42578125" style="667" bestFit="1" customWidth="1"/>
    <col min="2" max="2" width="12.5703125" style="667" bestFit="1" customWidth="1"/>
    <col min="3" max="4" width="13.7109375" style="667" bestFit="1" customWidth="1"/>
    <col min="5" max="16384" width="9.140625" style="667"/>
  </cols>
  <sheetData>
    <row r="2" spans="1:4" ht="19.5" thickBot="1" x14ac:dyDescent="0.3">
      <c r="A2" s="1146" t="s">
        <v>427</v>
      </c>
      <c r="B2" s="1146"/>
      <c r="C2" s="1146"/>
      <c r="D2" s="1146"/>
    </row>
    <row r="3" spans="1:4" ht="15.75" thickBot="1" x14ac:dyDescent="0.3">
      <c r="A3" s="1159" t="s">
        <v>428</v>
      </c>
      <c r="B3" s="1160"/>
      <c r="C3" s="1160"/>
      <c r="D3" s="1161"/>
    </row>
    <row r="4" spans="1:4" ht="15.75" thickBot="1" x14ac:dyDescent="0.3">
      <c r="A4" s="1023"/>
      <c r="B4" s="1024"/>
      <c r="C4" s="1025" t="s">
        <v>429</v>
      </c>
      <c r="D4" s="1026" t="s">
        <v>430</v>
      </c>
    </row>
    <row r="5" spans="1:4" x14ac:dyDescent="0.25">
      <c r="A5" s="1162" t="s">
        <v>431</v>
      </c>
      <c r="B5" s="1027" t="s">
        <v>432</v>
      </c>
      <c r="C5" s="78" t="s">
        <v>350</v>
      </c>
      <c r="D5" s="78" t="s">
        <v>350</v>
      </c>
    </row>
    <row r="6" spans="1:4" ht="15.75" thickBot="1" x14ac:dyDescent="0.3">
      <c r="A6" s="1163"/>
      <c r="B6" s="1028" t="s">
        <v>433</v>
      </c>
      <c r="C6" s="79" t="s">
        <v>350</v>
      </c>
      <c r="D6" s="79" t="s">
        <v>350</v>
      </c>
    </row>
    <row r="7" spans="1:4" x14ac:dyDescent="0.25">
      <c r="A7" s="1162" t="s">
        <v>434</v>
      </c>
      <c r="B7" s="1027" t="s">
        <v>432</v>
      </c>
      <c r="C7" s="78" t="s">
        <v>350</v>
      </c>
      <c r="D7" s="78" t="s">
        <v>350</v>
      </c>
    </row>
    <row r="8" spans="1:4" ht="15.75" thickBot="1" x14ac:dyDescent="0.3">
      <c r="A8" s="1163"/>
      <c r="B8" s="1028" t="s">
        <v>433</v>
      </c>
      <c r="C8" s="79" t="s">
        <v>350</v>
      </c>
      <c r="D8" s="79" t="s">
        <v>350</v>
      </c>
    </row>
    <row r="9" spans="1:4" x14ac:dyDescent="0.25">
      <c r="A9" s="1164" t="s">
        <v>435</v>
      </c>
      <c r="B9" s="1027" t="s">
        <v>432</v>
      </c>
      <c r="C9" s="78" t="s">
        <v>350</v>
      </c>
      <c r="D9" s="78" t="s">
        <v>350</v>
      </c>
    </row>
    <row r="10" spans="1:4" ht="15.75" thickBot="1" x14ac:dyDescent="0.3">
      <c r="A10" s="1165"/>
      <c r="B10" s="1028" t="s">
        <v>433</v>
      </c>
      <c r="C10" s="79" t="s">
        <v>350</v>
      </c>
      <c r="D10" s="79" t="s">
        <v>350</v>
      </c>
    </row>
    <row r="11" spans="1:4" x14ac:dyDescent="0.25">
      <c r="A11" s="1029"/>
      <c r="B11" s="1030"/>
      <c r="C11" s="1030"/>
      <c r="D11" s="1030"/>
    </row>
    <row r="12" spans="1:4" ht="15.75" thickBot="1" x14ac:dyDescent="0.3">
      <c r="A12" s="1031"/>
      <c r="B12" s="1031"/>
      <c r="C12" s="1031"/>
      <c r="D12" s="1031"/>
    </row>
    <row r="13" spans="1:4" ht="15.75" thickBot="1" x14ac:dyDescent="0.3">
      <c r="A13" s="1159" t="s">
        <v>436</v>
      </c>
      <c r="B13" s="1160"/>
      <c r="C13" s="1160"/>
      <c r="D13" s="1161"/>
    </row>
    <row r="14" spans="1:4" ht="15.75" thickBot="1" x14ac:dyDescent="0.3">
      <c r="A14" s="1023"/>
      <c r="B14" s="1024"/>
      <c r="C14" s="1032" t="s">
        <v>429</v>
      </c>
      <c r="D14" s="1033" t="s">
        <v>430</v>
      </c>
    </row>
    <row r="15" spans="1:4" x14ac:dyDescent="0.25">
      <c r="A15" s="1162" t="s">
        <v>431</v>
      </c>
      <c r="B15" s="1027" t="s">
        <v>432</v>
      </c>
      <c r="C15" s="78" t="s">
        <v>350</v>
      </c>
      <c r="D15" s="78" t="s">
        <v>350</v>
      </c>
    </row>
    <row r="16" spans="1:4" ht="15.75" thickBot="1" x14ac:dyDescent="0.3">
      <c r="A16" s="1163"/>
      <c r="B16" s="1028" t="s">
        <v>433</v>
      </c>
      <c r="C16" s="79" t="s">
        <v>350</v>
      </c>
      <c r="D16" s="79" t="s">
        <v>350</v>
      </c>
    </row>
    <row r="17" spans="1:4" x14ac:dyDescent="0.25">
      <c r="A17" s="1162" t="s">
        <v>434</v>
      </c>
      <c r="B17" s="1027" t="s">
        <v>432</v>
      </c>
      <c r="C17" s="78" t="s">
        <v>350</v>
      </c>
      <c r="D17" s="78" t="s">
        <v>350</v>
      </c>
    </row>
    <row r="18" spans="1:4" ht="15.75" thickBot="1" x14ac:dyDescent="0.3">
      <c r="A18" s="1163"/>
      <c r="B18" s="1028" t="s">
        <v>433</v>
      </c>
      <c r="C18" s="79" t="s">
        <v>350</v>
      </c>
      <c r="D18" s="79" t="s">
        <v>350</v>
      </c>
    </row>
    <row r="19" spans="1:4" x14ac:dyDescent="0.25">
      <c r="A19" s="1164" t="s">
        <v>435</v>
      </c>
      <c r="B19" s="1027" t="s">
        <v>432</v>
      </c>
      <c r="C19" s="78" t="s">
        <v>350</v>
      </c>
      <c r="D19" s="78" t="s">
        <v>350</v>
      </c>
    </row>
    <row r="20" spans="1:4" ht="15.75" thickBot="1" x14ac:dyDescent="0.3">
      <c r="A20" s="1165"/>
      <c r="B20" s="1028" t="s">
        <v>433</v>
      </c>
      <c r="C20" s="79" t="s">
        <v>350</v>
      </c>
      <c r="D20" s="79" t="s">
        <v>350</v>
      </c>
    </row>
    <row r="21" spans="1:4" x14ac:dyDescent="0.25">
      <c r="A21" s="1031"/>
      <c r="B21" s="1031"/>
      <c r="C21" s="1031"/>
      <c r="D21" s="1031"/>
    </row>
    <row r="22" spans="1:4" ht="15.75" thickBot="1" x14ac:dyDescent="0.3">
      <c r="A22" s="1031"/>
      <c r="B22" s="1031"/>
      <c r="C22" s="1031"/>
      <c r="D22" s="1031"/>
    </row>
    <row r="23" spans="1:4" ht="15.75" thickBot="1" x14ac:dyDescent="0.3">
      <c r="A23" s="1166" t="s">
        <v>437</v>
      </c>
      <c r="B23" s="1167"/>
      <c r="C23" s="1167"/>
      <c r="D23" s="1168"/>
    </row>
    <row r="24" spans="1:4" ht="15.75" thickBot="1" x14ac:dyDescent="0.3">
      <c r="A24" s="1034" t="s">
        <v>438</v>
      </c>
      <c r="B24" s="1169" t="s">
        <v>439</v>
      </c>
      <c r="C24" s="1170"/>
      <c r="D24" s="1171"/>
    </row>
    <row r="25" spans="1:4" x14ac:dyDescent="0.25">
      <c r="A25" s="1035" t="s">
        <v>440</v>
      </c>
      <c r="B25" s="1027" t="s">
        <v>441</v>
      </c>
      <c r="C25" s="80" t="s">
        <v>350</v>
      </c>
      <c r="D25" s="1157"/>
    </row>
    <row r="26" spans="1:4" x14ac:dyDescent="0.25">
      <c r="A26" s="1036"/>
      <c r="B26" s="1037" t="s">
        <v>442</v>
      </c>
      <c r="C26" s="81" t="s">
        <v>350</v>
      </c>
      <c r="D26" s="1157"/>
    </row>
    <row r="27" spans="1:4" x14ac:dyDescent="0.25">
      <c r="A27" s="1036"/>
      <c r="B27" s="1037" t="s">
        <v>443</v>
      </c>
      <c r="C27" s="81" t="s">
        <v>350</v>
      </c>
      <c r="D27" s="1157"/>
    </row>
    <row r="28" spans="1:4" ht="15.75" thickBot="1" x14ac:dyDescent="0.3">
      <c r="A28" s="1038"/>
      <c r="B28" s="1028" t="s">
        <v>444</v>
      </c>
      <c r="C28" s="82" t="s">
        <v>350</v>
      </c>
      <c r="D28" s="1158"/>
    </row>
    <row r="29" spans="1:4" ht="15.75" thickBot="1" x14ac:dyDescent="0.3">
      <c r="A29" s="1039" t="s">
        <v>445</v>
      </c>
      <c r="B29" s="1040"/>
      <c r="C29" s="1025" t="s">
        <v>429</v>
      </c>
      <c r="D29" s="1041" t="s">
        <v>430</v>
      </c>
    </row>
    <row r="30" spans="1:4" x14ac:dyDescent="0.25">
      <c r="A30" s="1023"/>
      <c r="B30" s="1027" t="s">
        <v>441</v>
      </c>
      <c r="C30" s="80" t="s">
        <v>350</v>
      </c>
      <c r="D30" s="80" t="s">
        <v>350</v>
      </c>
    </row>
    <row r="31" spans="1:4" x14ac:dyDescent="0.25">
      <c r="A31" s="1042"/>
      <c r="B31" s="1037" t="s">
        <v>442</v>
      </c>
      <c r="C31" s="81" t="s">
        <v>350</v>
      </c>
      <c r="D31" s="81" t="s">
        <v>350</v>
      </c>
    </row>
    <row r="32" spans="1:4" x14ac:dyDescent="0.25">
      <c r="A32" s="1042"/>
      <c r="B32" s="1037" t="s">
        <v>443</v>
      </c>
      <c r="C32" s="81" t="s">
        <v>350</v>
      </c>
      <c r="D32" s="81" t="s">
        <v>350</v>
      </c>
    </row>
    <row r="33" spans="1:4" ht="15.75" thickBot="1" x14ac:dyDescent="0.3">
      <c r="A33" s="1043"/>
      <c r="B33" s="1028" t="s">
        <v>444</v>
      </c>
      <c r="C33" s="82" t="s">
        <v>350</v>
      </c>
      <c r="D33" s="82" t="s">
        <v>350</v>
      </c>
    </row>
    <row r="34" spans="1:4" ht="15.75" thickBot="1" x14ac:dyDescent="0.3">
      <c r="A34" s="1034" t="s">
        <v>446</v>
      </c>
      <c r="B34" s="1044"/>
      <c r="C34" s="1147" t="s">
        <v>350</v>
      </c>
      <c r="D34" s="1148"/>
    </row>
    <row r="35" spans="1:4" x14ac:dyDescent="0.25">
      <c r="A35" s="1031"/>
      <c r="B35" s="1031"/>
      <c r="C35" s="1031"/>
      <c r="D35" s="1031"/>
    </row>
    <row r="36" spans="1:4" ht="15.75" thickBot="1" x14ac:dyDescent="0.3">
      <c r="A36" s="1031"/>
      <c r="B36" s="1031"/>
      <c r="C36" s="1031"/>
      <c r="D36" s="1031"/>
    </row>
    <row r="37" spans="1:4" ht="15.75" thickBot="1" x14ac:dyDescent="0.3">
      <c r="A37" s="1045" t="s">
        <v>447</v>
      </c>
      <c r="B37" s="1046"/>
      <c r="C37" s="1047" t="s">
        <v>448</v>
      </c>
      <c r="D37" s="1047" t="s">
        <v>430</v>
      </c>
    </row>
    <row r="38" spans="1:4" ht="15.75" thickBot="1" x14ac:dyDescent="0.3">
      <c r="A38" s="1038"/>
      <c r="B38" s="1048"/>
      <c r="C38" s="79" t="s">
        <v>350</v>
      </c>
      <c r="D38" s="79" t="s">
        <v>350</v>
      </c>
    </row>
    <row r="39" spans="1:4" x14ac:dyDescent="0.25">
      <c r="A39" s="1024"/>
      <c r="B39" s="1030"/>
      <c r="C39" s="1030"/>
      <c r="D39" s="1030"/>
    </row>
    <row r="40" spans="1:4" ht="15.75" thickBot="1" x14ac:dyDescent="0.3">
      <c r="A40" s="1031"/>
      <c r="B40" s="1031"/>
      <c r="C40" s="1031"/>
      <c r="D40" s="1031"/>
    </row>
    <row r="41" spans="1:4" ht="15.75" thickBot="1" x14ac:dyDescent="0.3">
      <c r="A41" s="1045" t="s">
        <v>449</v>
      </c>
      <c r="B41" s="1046"/>
      <c r="C41" s="1046"/>
      <c r="D41" s="1049"/>
    </row>
    <row r="42" spans="1:4" x14ac:dyDescent="0.25">
      <c r="A42" s="1050"/>
      <c r="B42" s="1051"/>
      <c r="C42" s="1052" t="s">
        <v>448</v>
      </c>
      <c r="D42" s="1052" t="s">
        <v>430</v>
      </c>
    </row>
    <row r="43" spans="1:4" ht="15.75" thickBot="1" x14ac:dyDescent="0.3">
      <c r="A43" s="1149" t="s">
        <v>450</v>
      </c>
      <c r="B43" s="1150"/>
      <c r="C43" s="82" t="s">
        <v>350</v>
      </c>
      <c r="D43" s="82" t="s">
        <v>350</v>
      </c>
    </row>
    <row r="44" spans="1:4" ht="15.75" thickBot="1" x14ac:dyDescent="0.3">
      <c r="A44" s="1151" t="s">
        <v>451</v>
      </c>
      <c r="B44" s="1152"/>
      <c r="C44" s="1153" t="s">
        <v>350</v>
      </c>
      <c r="D44" s="1154" t="s">
        <v>350</v>
      </c>
    </row>
    <row r="45" spans="1:4" ht="15.75" thickBot="1" x14ac:dyDescent="0.3">
      <c r="A45" s="1031"/>
      <c r="B45" s="1031"/>
      <c r="C45" s="1031"/>
      <c r="D45" s="1031"/>
    </row>
    <row r="46" spans="1:4" ht="15.75" thickBot="1" x14ac:dyDescent="0.3">
      <c r="A46" s="1155" t="s">
        <v>452</v>
      </c>
      <c r="B46" s="1156"/>
      <c r="C46" s="1156"/>
      <c r="D46" s="83" t="s">
        <v>350</v>
      </c>
    </row>
    <row r="47" spans="1:4" x14ac:dyDescent="0.25">
      <c r="A47" s="1024"/>
      <c r="B47" s="1030"/>
      <c r="C47" s="1030"/>
      <c r="D47" s="1030"/>
    </row>
    <row r="48" spans="1:4" x14ac:dyDescent="0.25">
      <c r="A48" s="1053" t="s">
        <v>453</v>
      </c>
      <c r="B48" s="1053"/>
      <c r="C48" s="1053"/>
    </row>
  </sheetData>
  <sheetProtection algorithmName="SHA-512" hashValue="htDbGJpMkcVwE4vZReYBpV5UKjSCHjOASFsdTsYoBr7BR76lTrbFdLM3HAFbi4Y02p3uzpGxmyjX0gTxN+3XSg==" saltValue="X9/yHOTRVXNHLhpNh3aL2w==" spinCount="100000" sheet="1" objects="1" scenarios="1" selectLockedCells="1"/>
  <mergeCells count="17">
    <mergeCell ref="D25:D28"/>
    <mergeCell ref="A2:D2"/>
    <mergeCell ref="A3:D3"/>
    <mergeCell ref="A5:A6"/>
    <mergeCell ref="A7:A8"/>
    <mergeCell ref="A9:A10"/>
    <mergeCell ref="A13:D13"/>
    <mergeCell ref="A15:A16"/>
    <mergeCell ref="A17:A18"/>
    <mergeCell ref="A19:A20"/>
    <mergeCell ref="A23:D23"/>
    <mergeCell ref="B24:D24"/>
    <mergeCell ref="C34:D34"/>
    <mergeCell ref="A43:B43"/>
    <mergeCell ref="A44:B44"/>
    <mergeCell ref="C44:D44"/>
    <mergeCell ref="A46:C4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511"/>
  <sheetViews>
    <sheetView topLeftCell="C25" zoomScale="85" zoomScaleNormal="85" workbookViewId="0">
      <selection activeCell="J37" sqref="J37"/>
    </sheetView>
  </sheetViews>
  <sheetFormatPr defaultRowHeight="15" x14ac:dyDescent="0.25"/>
  <cols>
    <col min="1" max="1" width="9.140625" style="128" hidden="1" customWidth="1"/>
    <col min="2" max="2" width="7.28515625" style="128" hidden="1" customWidth="1"/>
    <col min="3" max="3" width="10.85546875" style="65"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2:13" ht="15" customHeight="1" x14ac:dyDescent="0.25">
      <c r="F1" s="71" t="s">
        <v>327</v>
      </c>
    </row>
    <row r="2" spans="2:13" ht="26.25" x14ac:dyDescent="0.25">
      <c r="F2" s="104">
        <v>1</v>
      </c>
      <c r="G2" s="13" t="s">
        <v>173</v>
      </c>
      <c r="H2" s="14"/>
      <c r="I2" s="41"/>
      <c r="J2" s="41"/>
      <c r="K2" s="52"/>
    </row>
    <row r="4" spans="2:13" ht="26.25" x14ac:dyDescent="0.25">
      <c r="G4" s="16" t="s">
        <v>174</v>
      </c>
      <c r="J4" s="42"/>
      <c r="K4" s="42"/>
    </row>
    <row r="5" spans="2:13" x14ac:dyDescent="0.25">
      <c r="E5" s="17"/>
      <c r="F5" s="17"/>
    </row>
    <row r="6" spans="2:13" ht="18.75" x14ac:dyDescent="0.3">
      <c r="E6" s="18"/>
      <c r="F6" s="1116" t="s">
        <v>324</v>
      </c>
      <c r="G6" s="19" t="s">
        <v>175</v>
      </c>
      <c r="H6" s="20"/>
      <c r="I6" s="45"/>
      <c r="J6" s="45"/>
      <c r="K6" s="44" t="s">
        <v>151</v>
      </c>
    </row>
    <row r="7" spans="2:13" ht="18.75" x14ac:dyDescent="0.3">
      <c r="B7" s="129" t="s">
        <v>176</v>
      </c>
      <c r="C7" s="66"/>
      <c r="E7" s="18"/>
      <c r="F7" s="1117"/>
      <c r="G7" s="63" t="s">
        <v>177</v>
      </c>
      <c r="H7" s="22"/>
      <c r="I7" s="46"/>
      <c r="J7" s="46"/>
      <c r="K7" s="23">
        <f>SUM(K22:K28)</f>
        <v>0</v>
      </c>
    </row>
    <row r="8" spans="2:13" ht="18.75" x14ac:dyDescent="0.3">
      <c r="B8" s="144">
        <v>286</v>
      </c>
      <c r="C8" s="67"/>
      <c r="E8" s="18"/>
      <c r="F8" s="101">
        <v>286</v>
      </c>
      <c r="G8" s="24" t="s">
        <v>178</v>
      </c>
      <c r="H8" s="25"/>
      <c r="I8" s="47"/>
      <c r="J8" s="47"/>
      <c r="K8" s="26">
        <f t="shared" ref="K8:K17" si="0">SUMIF($B$33:$B$482,B8,$K$33:$K$482)</f>
        <v>0</v>
      </c>
    </row>
    <row r="9" spans="2:13" ht="18.75" x14ac:dyDescent="0.3">
      <c r="B9" s="144">
        <v>280</v>
      </c>
      <c r="C9" s="67"/>
      <c r="E9" s="18"/>
      <c r="F9" s="101">
        <v>280</v>
      </c>
      <c r="G9" s="24" t="s">
        <v>179</v>
      </c>
      <c r="H9" s="25"/>
      <c r="I9" s="47"/>
      <c r="J9" s="47"/>
      <c r="K9" s="26">
        <f t="shared" si="0"/>
        <v>0</v>
      </c>
    </row>
    <row r="10" spans="2:13" ht="18.75" x14ac:dyDescent="0.3">
      <c r="B10" s="144">
        <v>281</v>
      </c>
      <c r="C10" s="67"/>
      <c r="E10" s="18"/>
      <c r="F10" s="101">
        <v>281</v>
      </c>
      <c r="G10" s="24" t="s">
        <v>180</v>
      </c>
      <c r="H10" s="25"/>
      <c r="I10" s="47"/>
      <c r="J10" s="47"/>
      <c r="K10" s="26">
        <f t="shared" si="0"/>
        <v>0</v>
      </c>
    </row>
    <row r="11" spans="2:13" ht="18.75" x14ac:dyDescent="0.3">
      <c r="B11" s="144">
        <v>279</v>
      </c>
      <c r="C11" s="67"/>
      <c r="E11" s="18"/>
      <c r="F11" s="101">
        <v>279</v>
      </c>
      <c r="G11" s="24" t="s">
        <v>181</v>
      </c>
      <c r="H11" s="25"/>
      <c r="I11" s="47"/>
      <c r="J11" s="47"/>
      <c r="K11" s="26">
        <f t="shared" si="0"/>
        <v>0</v>
      </c>
    </row>
    <row r="12" spans="2:13" ht="18.75" x14ac:dyDescent="0.3">
      <c r="B12" s="144">
        <v>275</v>
      </c>
      <c r="C12" s="67"/>
      <c r="E12" s="18"/>
      <c r="F12" s="101">
        <v>275</v>
      </c>
      <c r="G12" s="24" t="s">
        <v>182</v>
      </c>
      <c r="H12" s="25"/>
      <c r="I12" s="47"/>
      <c r="J12" s="47"/>
      <c r="K12" s="26">
        <f t="shared" si="0"/>
        <v>0</v>
      </c>
    </row>
    <row r="13" spans="2:13" ht="18.75" x14ac:dyDescent="0.3">
      <c r="B13" s="144">
        <v>276</v>
      </c>
      <c r="C13" s="67"/>
      <c r="E13" s="18"/>
      <c r="F13" s="101">
        <v>276</v>
      </c>
      <c r="G13" s="24" t="s">
        <v>183</v>
      </c>
      <c r="H13" s="25"/>
      <c r="I13" s="47"/>
      <c r="J13" s="47"/>
      <c r="K13" s="26">
        <f t="shared" si="0"/>
        <v>0</v>
      </c>
    </row>
    <row r="14" spans="2:13" ht="18.75" x14ac:dyDescent="0.3">
      <c r="B14" s="144">
        <v>277</v>
      </c>
      <c r="C14" s="67"/>
      <c r="E14" s="18"/>
      <c r="F14" s="101">
        <v>277</v>
      </c>
      <c r="G14" s="24" t="s">
        <v>184</v>
      </c>
      <c r="H14" s="25"/>
      <c r="I14" s="47"/>
      <c r="J14" s="47"/>
      <c r="K14" s="26">
        <f t="shared" si="0"/>
        <v>0</v>
      </c>
    </row>
    <row r="15" spans="2:13" ht="18.75" x14ac:dyDescent="0.3">
      <c r="B15" s="144">
        <v>278</v>
      </c>
      <c r="C15" s="67"/>
      <c r="E15" s="18"/>
      <c r="F15" s="101">
        <v>278</v>
      </c>
      <c r="G15" s="24" t="s">
        <v>185</v>
      </c>
      <c r="H15" s="25"/>
      <c r="I15" s="47"/>
      <c r="J15" s="47"/>
      <c r="K15" s="26">
        <f t="shared" si="0"/>
        <v>0</v>
      </c>
    </row>
    <row r="16" spans="2:13" ht="18.75" x14ac:dyDescent="0.3">
      <c r="B16" s="144">
        <v>285</v>
      </c>
      <c r="C16" s="67"/>
      <c r="D16" s="27"/>
      <c r="F16" s="101">
        <v>285</v>
      </c>
      <c r="G16" s="24" t="s">
        <v>186</v>
      </c>
      <c r="H16" s="25"/>
      <c r="I16" s="47"/>
      <c r="J16" s="47"/>
      <c r="K16" s="26">
        <f t="shared" si="0"/>
        <v>0</v>
      </c>
      <c r="M16" s="28"/>
    </row>
    <row r="17" spans="1:11" ht="18.75" x14ac:dyDescent="0.3">
      <c r="B17" s="144">
        <v>282</v>
      </c>
      <c r="C17" s="67"/>
      <c r="F17" s="101">
        <v>282</v>
      </c>
      <c r="G17" s="24" t="s">
        <v>187</v>
      </c>
      <c r="H17" s="25"/>
      <c r="I17" s="47"/>
      <c r="J17" s="47"/>
      <c r="K17" s="26">
        <f t="shared" si="0"/>
        <v>0</v>
      </c>
    </row>
    <row r="18" spans="1:11" ht="18.75" x14ac:dyDescent="0.3">
      <c r="B18" s="131" t="s">
        <v>330</v>
      </c>
      <c r="C18" s="12"/>
      <c r="D18" s="5"/>
      <c r="F18" s="101" t="s">
        <v>1023</v>
      </c>
      <c r="G18" s="30" t="s">
        <v>188</v>
      </c>
      <c r="H18" s="25"/>
      <c r="I18" s="47"/>
      <c r="J18" s="47"/>
      <c r="K18" s="26">
        <f>(SUM(K8:K17)*0.002)</f>
        <v>0</v>
      </c>
    </row>
    <row r="19" spans="1:11" ht="18.75" x14ac:dyDescent="0.3">
      <c r="C19" s="12"/>
      <c r="D19" s="5"/>
      <c r="F19" s="72"/>
      <c r="G19" s="31"/>
      <c r="H19" s="20"/>
      <c r="I19" s="32" t="s">
        <v>172</v>
      </c>
      <c r="J19" s="32"/>
      <c r="K19" s="32">
        <f>SUM(K7:K18)</f>
        <v>0</v>
      </c>
    </row>
    <row r="20" spans="1:11" ht="26.25" x14ac:dyDescent="0.25">
      <c r="D20" s="33" t="s">
        <v>177</v>
      </c>
    </row>
    <row r="21" spans="1:11" ht="30" x14ac:dyDescent="0.25">
      <c r="A21" s="132" t="s">
        <v>329</v>
      </c>
      <c r="B21" s="133"/>
      <c r="C21" s="656" t="s">
        <v>326</v>
      </c>
      <c r="D21" s="1107" t="s">
        <v>189</v>
      </c>
      <c r="E21" s="1108"/>
      <c r="F21" s="1" t="s">
        <v>190</v>
      </c>
      <c r="G21" s="1" t="s">
        <v>3</v>
      </c>
      <c r="H21" s="2" t="s">
        <v>4</v>
      </c>
      <c r="I21" s="48" t="s">
        <v>191</v>
      </c>
      <c r="J21" s="49" t="s">
        <v>192</v>
      </c>
      <c r="K21" s="53" t="s">
        <v>4568</v>
      </c>
    </row>
    <row r="22" spans="1:11" ht="120" x14ac:dyDescent="0.25">
      <c r="A22" s="128">
        <v>1101</v>
      </c>
      <c r="B22" s="134"/>
      <c r="C22" s="102" t="s">
        <v>1024</v>
      </c>
      <c r="D22" s="1109" t="s">
        <v>5</v>
      </c>
      <c r="E22" s="1110"/>
      <c r="F22" s="1115" t="s">
        <v>193</v>
      </c>
      <c r="G22" s="657" t="s">
        <v>194</v>
      </c>
      <c r="H22" s="105" t="s">
        <v>14</v>
      </c>
      <c r="I22" s="106">
        <v>1</v>
      </c>
      <c r="J22" s="659"/>
      <c r="K22" s="106">
        <f t="shared" ref="K22:K28" si="1">ROUND(J22*I22,2)</f>
        <v>0</v>
      </c>
    </row>
    <row r="23" spans="1:11" ht="30" x14ac:dyDescent="0.25">
      <c r="A23" s="128">
        <v>1102</v>
      </c>
      <c r="B23" s="134"/>
      <c r="C23" s="102" t="s">
        <v>1025</v>
      </c>
      <c r="D23" s="1111"/>
      <c r="E23" s="1112"/>
      <c r="F23" s="1115"/>
      <c r="G23" s="657" t="s">
        <v>195</v>
      </c>
      <c r="H23" s="105" t="s">
        <v>14</v>
      </c>
      <c r="I23" s="106">
        <v>1</v>
      </c>
      <c r="J23" s="659"/>
      <c r="K23" s="106">
        <f t="shared" si="1"/>
        <v>0</v>
      </c>
    </row>
    <row r="24" spans="1:11" ht="75" x14ac:dyDescent="0.25">
      <c r="A24" s="128">
        <v>1103</v>
      </c>
      <c r="B24" s="134"/>
      <c r="C24" s="102" t="s">
        <v>1026</v>
      </c>
      <c r="D24" s="1111"/>
      <c r="E24" s="1112"/>
      <c r="F24" s="1115"/>
      <c r="G24" s="657" t="s">
        <v>196</v>
      </c>
      <c r="H24" s="105" t="s">
        <v>14</v>
      </c>
      <c r="I24" s="106">
        <v>1</v>
      </c>
      <c r="J24" s="659"/>
      <c r="K24" s="106">
        <f t="shared" si="1"/>
        <v>0</v>
      </c>
    </row>
    <row r="25" spans="1:11" ht="45" x14ac:dyDescent="0.25">
      <c r="A25" s="128">
        <v>1104</v>
      </c>
      <c r="B25" s="134"/>
      <c r="C25" s="102" t="s">
        <v>1027</v>
      </c>
      <c r="D25" s="1111"/>
      <c r="E25" s="1112"/>
      <c r="F25" s="1115"/>
      <c r="G25" s="657" t="s">
        <v>197</v>
      </c>
      <c r="H25" s="105" t="s">
        <v>14</v>
      </c>
      <c r="I25" s="106">
        <v>1</v>
      </c>
      <c r="J25" s="659"/>
      <c r="K25" s="106">
        <f t="shared" si="1"/>
        <v>0</v>
      </c>
    </row>
    <row r="26" spans="1:11" ht="45" x14ac:dyDescent="0.25">
      <c r="A26" s="128">
        <v>1105</v>
      </c>
      <c r="B26" s="134"/>
      <c r="C26" s="102" t="s">
        <v>1028</v>
      </c>
      <c r="D26" s="1111"/>
      <c r="E26" s="1112"/>
      <c r="F26" s="1115"/>
      <c r="G26" s="657" t="s">
        <v>198</v>
      </c>
      <c r="H26" s="105" t="s">
        <v>14</v>
      </c>
      <c r="I26" s="106">
        <v>1</v>
      </c>
      <c r="J26" s="659"/>
      <c r="K26" s="106">
        <f t="shared" si="1"/>
        <v>0</v>
      </c>
    </row>
    <row r="27" spans="1:11" ht="105" x14ac:dyDescent="0.25">
      <c r="A27" s="128">
        <v>1106</v>
      </c>
      <c r="B27" s="134"/>
      <c r="C27" s="102" t="s">
        <v>1029</v>
      </c>
      <c r="D27" s="1111"/>
      <c r="E27" s="1112"/>
      <c r="F27" s="1115"/>
      <c r="G27" s="657" t="s">
        <v>199</v>
      </c>
      <c r="H27" s="105" t="s">
        <v>10</v>
      </c>
      <c r="I27" s="106">
        <v>2110</v>
      </c>
      <c r="J27" s="659"/>
      <c r="K27" s="106">
        <f t="shared" si="1"/>
        <v>0</v>
      </c>
    </row>
    <row r="28" spans="1:11" ht="30" x14ac:dyDescent="0.25">
      <c r="A28" s="135">
        <v>201</v>
      </c>
      <c r="B28" s="136" t="s">
        <v>328</v>
      </c>
      <c r="C28" s="102" t="s">
        <v>1030</v>
      </c>
      <c r="D28" s="1113"/>
      <c r="E28" s="1114"/>
      <c r="F28" s="657" t="s">
        <v>338</v>
      </c>
      <c r="G28" s="657" t="s">
        <v>339</v>
      </c>
      <c r="H28" s="105" t="s">
        <v>6</v>
      </c>
      <c r="I28" s="106">
        <v>1</v>
      </c>
      <c r="J28" s="106">
        <f>VLOOKUP(A28,CENIK!$A$2:$F$191,6,FALSE)</f>
        <v>0</v>
      </c>
      <c r="K28" s="106">
        <f t="shared" si="1"/>
        <v>0</v>
      </c>
    </row>
    <row r="29" spans="1:11" x14ac:dyDescent="0.25">
      <c r="B29" s="137"/>
      <c r="C29" s="68"/>
      <c r="D29" s="35"/>
      <c r="E29" s="35"/>
      <c r="F29" s="35"/>
      <c r="G29" s="35"/>
      <c r="H29" s="36"/>
      <c r="I29" s="51"/>
      <c r="J29" s="51"/>
      <c r="K29" s="51"/>
    </row>
    <row r="30" spans="1:11" x14ac:dyDescent="0.25">
      <c r="B30" s="137"/>
      <c r="C30" s="68"/>
      <c r="D30" s="35"/>
      <c r="E30" s="35"/>
      <c r="F30" s="35"/>
      <c r="G30" s="35"/>
      <c r="H30" s="36"/>
      <c r="I30" s="51"/>
      <c r="J30" s="51"/>
      <c r="K30" s="51"/>
    </row>
    <row r="31" spans="1:11" ht="26.25" x14ac:dyDescent="0.25">
      <c r="A31" s="128" t="s">
        <v>329</v>
      </c>
      <c r="B31" s="138"/>
      <c r="C31" s="69"/>
      <c r="D31" s="33" t="s">
        <v>200</v>
      </c>
      <c r="E31" s="38"/>
      <c r="F31" s="38"/>
      <c r="G31" s="35"/>
      <c r="H31" s="36"/>
      <c r="I31" s="51"/>
      <c r="J31" s="51"/>
      <c r="K31" s="51"/>
    </row>
    <row r="32" spans="1:11" ht="30" x14ac:dyDescent="0.25">
      <c r="A32" s="139" t="s">
        <v>0</v>
      </c>
      <c r="B32" s="134" t="s">
        <v>176</v>
      </c>
      <c r="C32" s="70" t="s">
        <v>326</v>
      </c>
      <c r="D32" s="1" t="s">
        <v>201</v>
      </c>
      <c r="E32" s="1" t="s">
        <v>189</v>
      </c>
      <c r="F32" s="1" t="s">
        <v>190</v>
      </c>
      <c r="G32" s="1" t="s">
        <v>3</v>
      </c>
      <c r="H32" s="2" t="s">
        <v>4</v>
      </c>
      <c r="I32" s="48" t="s">
        <v>191</v>
      </c>
      <c r="J32" s="49" t="s">
        <v>192</v>
      </c>
      <c r="K32" s="53" t="s">
        <v>4568</v>
      </c>
    </row>
    <row r="33" spans="1:11" ht="60" x14ac:dyDescent="0.25">
      <c r="A33" s="105">
        <v>1201</v>
      </c>
      <c r="B33" s="105">
        <v>286</v>
      </c>
      <c r="C33" s="102" t="s">
        <v>462</v>
      </c>
      <c r="D33" s="657" t="s">
        <v>178</v>
      </c>
      <c r="E33" s="657" t="s">
        <v>7</v>
      </c>
      <c r="F33" s="657" t="s">
        <v>8</v>
      </c>
      <c r="G33" s="657" t="s">
        <v>9</v>
      </c>
      <c r="H33" s="105" t="s">
        <v>10</v>
      </c>
      <c r="I33" s="106">
        <v>141.13999999999999</v>
      </c>
      <c r="J33" s="106">
        <f>VLOOKUP(A33,CENIK!$A$2:$F$191,6,FALSE)</f>
        <v>0</v>
      </c>
      <c r="K33" s="106">
        <f t="shared" ref="K33:K96" si="2">ROUND(J33*I33,2)</f>
        <v>0</v>
      </c>
    </row>
    <row r="34" spans="1:11" ht="45" x14ac:dyDescent="0.25">
      <c r="A34" s="105">
        <v>1202</v>
      </c>
      <c r="B34" s="105">
        <v>286</v>
      </c>
      <c r="C34" s="102" t="s">
        <v>463</v>
      </c>
      <c r="D34" s="657" t="s">
        <v>178</v>
      </c>
      <c r="E34" s="657" t="s">
        <v>7</v>
      </c>
      <c r="F34" s="657" t="s">
        <v>8</v>
      </c>
      <c r="G34" s="657" t="s">
        <v>11</v>
      </c>
      <c r="H34" s="105" t="s">
        <v>12</v>
      </c>
      <c r="I34" s="106">
        <v>4</v>
      </c>
      <c r="J34" s="106">
        <f>VLOOKUP(A34,CENIK!$A$2:$F$191,6,FALSE)</f>
        <v>0</v>
      </c>
      <c r="K34" s="106">
        <f t="shared" si="2"/>
        <v>0</v>
      </c>
    </row>
    <row r="35" spans="1:11" ht="60" x14ac:dyDescent="0.25">
      <c r="A35" s="105">
        <v>1203</v>
      </c>
      <c r="B35" s="105">
        <v>286</v>
      </c>
      <c r="C35" s="102" t="s">
        <v>464</v>
      </c>
      <c r="D35" s="657" t="s">
        <v>178</v>
      </c>
      <c r="E35" s="657" t="s">
        <v>7</v>
      </c>
      <c r="F35" s="657" t="s">
        <v>8</v>
      </c>
      <c r="G35" s="657" t="s">
        <v>941</v>
      </c>
      <c r="H35" s="105" t="s">
        <v>10</v>
      </c>
      <c r="I35" s="106">
        <v>141.13999999999999</v>
      </c>
      <c r="J35" s="106">
        <f>VLOOKUP(A35,CENIK!$A$2:$F$191,6,FALSE)</f>
        <v>0</v>
      </c>
      <c r="K35" s="106">
        <f t="shared" si="2"/>
        <v>0</v>
      </c>
    </row>
    <row r="36" spans="1:11" ht="60" x14ac:dyDescent="0.25">
      <c r="A36" s="105">
        <v>1205</v>
      </c>
      <c r="B36" s="105">
        <v>286</v>
      </c>
      <c r="C36" s="102" t="s">
        <v>465</v>
      </c>
      <c r="D36" s="657" t="s">
        <v>178</v>
      </c>
      <c r="E36" s="657" t="s">
        <v>7</v>
      </c>
      <c r="F36" s="657" t="s">
        <v>8</v>
      </c>
      <c r="G36" s="657" t="s">
        <v>942</v>
      </c>
      <c r="H36" s="105" t="s">
        <v>14</v>
      </c>
      <c r="I36" s="106">
        <v>1</v>
      </c>
      <c r="J36" s="106">
        <f>VLOOKUP(A36,CENIK!$A$2:$F$191,6,FALSE)</f>
        <v>0</v>
      </c>
      <c r="K36" s="106">
        <f t="shared" si="2"/>
        <v>0</v>
      </c>
    </row>
    <row r="37" spans="1:11" ht="60" x14ac:dyDescent="0.25">
      <c r="A37" s="105">
        <v>1206</v>
      </c>
      <c r="B37" s="105">
        <v>286</v>
      </c>
      <c r="C37" s="102" t="s">
        <v>466</v>
      </c>
      <c r="D37" s="657" t="s">
        <v>178</v>
      </c>
      <c r="E37" s="657" t="s">
        <v>7</v>
      </c>
      <c r="F37" s="657" t="s">
        <v>8</v>
      </c>
      <c r="G37" s="657" t="s">
        <v>943</v>
      </c>
      <c r="H37" s="105" t="s">
        <v>14</v>
      </c>
      <c r="I37" s="106">
        <v>1</v>
      </c>
      <c r="J37" s="106">
        <f>VLOOKUP(A37,CENIK!$A$2:$F$191,6,FALSE)</f>
        <v>0</v>
      </c>
      <c r="K37" s="106">
        <f t="shared" si="2"/>
        <v>0</v>
      </c>
    </row>
    <row r="38" spans="1:11" ht="45" x14ac:dyDescent="0.25">
      <c r="A38" s="105">
        <v>1301</v>
      </c>
      <c r="B38" s="105">
        <v>286</v>
      </c>
      <c r="C38" s="102" t="s">
        <v>467</v>
      </c>
      <c r="D38" s="657" t="s">
        <v>178</v>
      </c>
      <c r="E38" s="657" t="s">
        <v>7</v>
      </c>
      <c r="F38" s="657" t="s">
        <v>16</v>
      </c>
      <c r="G38" s="657" t="s">
        <v>17</v>
      </c>
      <c r="H38" s="105" t="s">
        <v>10</v>
      </c>
      <c r="I38" s="106">
        <v>141.13999999999999</v>
      </c>
      <c r="J38" s="106">
        <f>VLOOKUP(A38,CENIK!$A$2:$F$191,6,FALSE)</f>
        <v>0</v>
      </c>
      <c r="K38" s="106">
        <f t="shared" si="2"/>
        <v>0</v>
      </c>
    </row>
    <row r="39" spans="1:11" ht="150" x14ac:dyDescent="0.25">
      <c r="A39" s="105">
        <v>1302</v>
      </c>
      <c r="B39" s="105">
        <v>286</v>
      </c>
      <c r="C39" s="102" t="s">
        <v>468</v>
      </c>
      <c r="D39" s="657" t="s">
        <v>178</v>
      </c>
      <c r="E39" s="657" t="s">
        <v>7</v>
      </c>
      <c r="F39" s="657" t="s">
        <v>16</v>
      </c>
      <c r="G39" s="657" t="s">
        <v>952</v>
      </c>
      <c r="H39" s="105" t="s">
        <v>10</v>
      </c>
      <c r="I39" s="106">
        <v>141.13999999999999</v>
      </c>
      <c r="J39" s="106">
        <f>VLOOKUP(A39,CENIK!$A$2:$F$191,6,FALSE)</f>
        <v>0</v>
      </c>
      <c r="K39" s="106">
        <f t="shared" si="2"/>
        <v>0</v>
      </c>
    </row>
    <row r="40" spans="1:11" ht="60" x14ac:dyDescent="0.25">
      <c r="A40" s="105">
        <v>1307</v>
      </c>
      <c r="B40" s="105">
        <v>286</v>
      </c>
      <c r="C40" s="102" t="s">
        <v>469</v>
      </c>
      <c r="D40" s="657" t="s">
        <v>178</v>
      </c>
      <c r="E40" s="657" t="s">
        <v>7</v>
      </c>
      <c r="F40" s="657" t="s">
        <v>16</v>
      </c>
      <c r="G40" s="657" t="s">
        <v>19</v>
      </c>
      <c r="H40" s="105" t="s">
        <v>6</v>
      </c>
      <c r="I40" s="106">
        <v>15</v>
      </c>
      <c r="J40" s="106">
        <f>VLOOKUP(A40,CENIK!$A$2:$F$191,6,FALSE)</f>
        <v>0</v>
      </c>
      <c r="K40" s="106">
        <f t="shared" si="2"/>
        <v>0</v>
      </c>
    </row>
    <row r="41" spans="1:11" ht="60" x14ac:dyDescent="0.25">
      <c r="A41" s="105">
        <v>1309</v>
      </c>
      <c r="B41" s="105">
        <v>286</v>
      </c>
      <c r="C41" s="102" t="s">
        <v>470</v>
      </c>
      <c r="D41" s="657" t="s">
        <v>178</v>
      </c>
      <c r="E41" s="657" t="s">
        <v>7</v>
      </c>
      <c r="F41" s="657" t="s">
        <v>16</v>
      </c>
      <c r="G41" s="657" t="s">
        <v>21</v>
      </c>
      <c r="H41" s="105" t="s">
        <v>22</v>
      </c>
      <c r="I41" s="106">
        <v>95</v>
      </c>
      <c r="J41" s="106">
        <f>VLOOKUP(A41,CENIK!$A$2:$F$191,6,FALSE)</f>
        <v>0</v>
      </c>
      <c r="K41" s="106">
        <f t="shared" si="2"/>
        <v>0</v>
      </c>
    </row>
    <row r="42" spans="1:11" ht="60" x14ac:dyDescent="0.25">
      <c r="A42" s="105">
        <v>1310</v>
      </c>
      <c r="B42" s="105">
        <v>286</v>
      </c>
      <c r="C42" s="102" t="s">
        <v>471</v>
      </c>
      <c r="D42" s="657" t="s">
        <v>178</v>
      </c>
      <c r="E42" s="657" t="s">
        <v>7</v>
      </c>
      <c r="F42" s="657" t="s">
        <v>16</v>
      </c>
      <c r="G42" s="657" t="s">
        <v>23</v>
      </c>
      <c r="H42" s="105" t="s">
        <v>24</v>
      </c>
      <c r="I42" s="106">
        <v>197.6</v>
      </c>
      <c r="J42" s="106">
        <f>VLOOKUP(A42,CENIK!$A$2:$F$191,6,FALSE)</f>
        <v>0</v>
      </c>
      <c r="K42" s="106">
        <f t="shared" si="2"/>
        <v>0</v>
      </c>
    </row>
    <row r="43" spans="1:11" ht="30" x14ac:dyDescent="0.25">
      <c r="A43" s="105">
        <v>1401</v>
      </c>
      <c r="B43" s="105">
        <v>286</v>
      </c>
      <c r="C43" s="102" t="s">
        <v>472</v>
      </c>
      <c r="D43" s="657" t="s">
        <v>178</v>
      </c>
      <c r="E43" s="657" t="s">
        <v>7</v>
      </c>
      <c r="F43" s="657" t="s">
        <v>27</v>
      </c>
      <c r="G43" s="657" t="s">
        <v>955</v>
      </c>
      <c r="H43" s="105" t="s">
        <v>22</v>
      </c>
      <c r="I43" s="106">
        <v>10</v>
      </c>
      <c r="J43" s="106">
        <f>VLOOKUP(A43,CENIK!$A$2:$F$191,6,FALSE)</f>
        <v>0</v>
      </c>
      <c r="K43" s="106">
        <f t="shared" si="2"/>
        <v>0</v>
      </c>
    </row>
    <row r="44" spans="1:11" ht="30" x14ac:dyDescent="0.25">
      <c r="A44" s="105">
        <v>1402</v>
      </c>
      <c r="B44" s="105">
        <v>286</v>
      </c>
      <c r="C44" s="102" t="s">
        <v>473</v>
      </c>
      <c r="D44" s="657" t="s">
        <v>178</v>
      </c>
      <c r="E44" s="657" t="s">
        <v>7</v>
      </c>
      <c r="F44" s="657" t="s">
        <v>27</v>
      </c>
      <c r="G44" s="657" t="s">
        <v>956</v>
      </c>
      <c r="H44" s="105" t="s">
        <v>22</v>
      </c>
      <c r="I44" s="106">
        <v>10</v>
      </c>
      <c r="J44" s="106">
        <f>VLOOKUP(A44,CENIK!$A$2:$F$191,6,FALSE)</f>
        <v>0</v>
      </c>
      <c r="K44" s="106">
        <f t="shared" si="2"/>
        <v>0</v>
      </c>
    </row>
    <row r="45" spans="1:11" ht="30" x14ac:dyDescent="0.25">
      <c r="A45" s="105">
        <v>1403</v>
      </c>
      <c r="B45" s="105">
        <v>286</v>
      </c>
      <c r="C45" s="102" t="s">
        <v>474</v>
      </c>
      <c r="D45" s="657" t="s">
        <v>178</v>
      </c>
      <c r="E45" s="657" t="s">
        <v>7</v>
      </c>
      <c r="F45" s="657" t="s">
        <v>27</v>
      </c>
      <c r="G45" s="657" t="s">
        <v>957</v>
      </c>
      <c r="H45" s="105" t="s">
        <v>22</v>
      </c>
      <c r="I45" s="106">
        <v>10</v>
      </c>
      <c r="J45" s="106">
        <f>VLOOKUP(A45,CENIK!$A$2:$F$191,6,FALSE)</f>
        <v>0</v>
      </c>
      <c r="K45" s="106">
        <f t="shared" si="2"/>
        <v>0</v>
      </c>
    </row>
    <row r="46" spans="1:11" ht="45" x14ac:dyDescent="0.25">
      <c r="A46" s="105">
        <v>12309</v>
      </c>
      <c r="B46" s="105">
        <v>286</v>
      </c>
      <c r="C46" s="102" t="s">
        <v>475</v>
      </c>
      <c r="D46" s="657" t="s">
        <v>178</v>
      </c>
      <c r="E46" s="657" t="s">
        <v>30</v>
      </c>
      <c r="F46" s="657" t="s">
        <v>31</v>
      </c>
      <c r="G46" s="657" t="s">
        <v>34</v>
      </c>
      <c r="H46" s="105" t="s">
        <v>33</v>
      </c>
      <c r="I46" s="106">
        <v>282.27999999999997</v>
      </c>
      <c r="J46" s="106">
        <f>VLOOKUP(A46,CENIK!$A$2:$F$191,6,FALSE)</f>
        <v>0</v>
      </c>
      <c r="K46" s="106">
        <f t="shared" si="2"/>
        <v>0</v>
      </c>
    </row>
    <row r="47" spans="1:11" ht="30" x14ac:dyDescent="0.25">
      <c r="A47" s="105">
        <v>12328</v>
      </c>
      <c r="B47" s="105">
        <v>286</v>
      </c>
      <c r="C47" s="102" t="s">
        <v>476</v>
      </c>
      <c r="D47" s="657" t="s">
        <v>178</v>
      </c>
      <c r="E47" s="657" t="s">
        <v>30</v>
      </c>
      <c r="F47" s="657" t="s">
        <v>31</v>
      </c>
      <c r="G47" s="657" t="s">
        <v>37</v>
      </c>
      <c r="H47" s="105" t="s">
        <v>10</v>
      </c>
      <c r="I47" s="106">
        <v>282.27999999999997</v>
      </c>
      <c r="J47" s="106">
        <f>VLOOKUP(A47,CENIK!$A$2:$F$191,6,FALSE)</f>
        <v>0</v>
      </c>
      <c r="K47" s="106">
        <f t="shared" si="2"/>
        <v>0</v>
      </c>
    </row>
    <row r="48" spans="1:11" ht="45" x14ac:dyDescent="0.25">
      <c r="A48" s="105">
        <v>12331</v>
      </c>
      <c r="B48" s="105">
        <v>286</v>
      </c>
      <c r="C48" s="102" t="s">
        <v>477</v>
      </c>
      <c r="D48" s="657" t="s">
        <v>178</v>
      </c>
      <c r="E48" s="657" t="s">
        <v>30</v>
      </c>
      <c r="F48" s="657" t="s">
        <v>31</v>
      </c>
      <c r="G48" s="657" t="s">
        <v>38</v>
      </c>
      <c r="H48" s="105" t="s">
        <v>10</v>
      </c>
      <c r="I48" s="106">
        <v>100</v>
      </c>
      <c r="J48" s="106">
        <f>VLOOKUP(A48,CENIK!$A$2:$F$191,6,FALSE)</f>
        <v>0</v>
      </c>
      <c r="K48" s="106">
        <f t="shared" si="2"/>
        <v>0</v>
      </c>
    </row>
    <row r="49" spans="1:11" ht="60" x14ac:dyDescent="0.25">
      <c r="A49" s="105">
        <v>12413</v>
      </c>
      <c r="B49" s="105">
        <v>286</v>
      </c>
      <c r="C49" s="102" t="s">
        <v>478</v>
      </c>
      <c r="D49" s="657" t="s">
        <v>178</v>
      </c>
      <c r="E49" s="657" t="s">
        <v>30</v>
      </c>
      <c r="F49" s="657" t="s">
        <v>31</v>
      </c>
      <c r="G49" s="657" t="s">
        <v>963</v>
      </c>
      <c r="H49" s="105" t="s">
        <v>12</v>
      </c>
      <c r="I49" s="106">
        <v>5</v>
      </c>
      <c r="J49" s="106">
        <f>VLOOKUP(A49,CENIK!$A$2:$F$191,6,FALSE)</f>
        <v>0</v>
      </c>
      <c r="K49" s="106">
        <f t="shared" si="2"/>
        <v>0</v>
      </c>
    </row>
    <row r="50" spans="1:11" ht="60" x14ac:dyDescent="0.25">
      <c r="A50" s="105">
        <v>21106</v>
      </c>
      <c r="B50" s="105">
        <v>286</v>
      </c>
      <c r="C50" s="102" t="s">
        <v>479</v>
      </c>
      <c r="D50" s="657" t="s">
        <v>178</v>
      </c>
      <c r="E50" s="657" t="s">
        <v>30</v>
      </c>
      <c r="F50" s="657" t="s">
        <v>31</v>
      </c>
      <c r="G50" s="657" t="s">
        <v>965</v>
      </c>
      <c r="H50" s="105" t="s">
        <v>24</v>
      </c>
      <c r="I50" s="106">
        <v>112.91</v>
      </c>
      <c r="J50" s="106">
        <f>VLOOKUP(A50,CENIK!$A$2:$F$191,6,FALSE)</f>
        <v>0</v>
      </c>
      <c r="K50" s="106">
        <f t="shared" si="2"/>
        <v>0</v>
      </c>
    </row>
    <row r="51" spans="1:11" ht="30" x14ac:dyDescent="0.25">
      <c r="A51" s="105">
        <v>22103</v>
      </c>
      <c r="B51" s="105">
        <v>286</v>
      </c>
      <c r="C51" s="102" t="s">
        <v>480</v>
      </c>
      <c r="D51" s="657" t="s">
        <v>178</v>
      </c>
      <c r="E51" s="657" t="s">
        <v>30</v>
      </c>
      <c r="F51" s="657" t="s">
        <v>43</v>
      </c>
      <c r="G51" s="657" t="s">
        <v>48</v>
      </c>
      <c r="H51" s="105" t="s">
        <v>33</v>
      </c>
      <c r="I51" s="106">
        <v>282.27999999999997</v>
      </c>
      <c r="J51" s="106">
        <f>VLOOKUP(A51,CENIK!$A$2:$F$191,6,FALSE)</f>
        <v>0</v>
      </c>
      <c r="K51" s="106">
        <f t="shared" si="2"/>
        <v>0</v>
      </c>
    </row>
    <row r="52" spans="1:11" ht="30" x14ac:dyDescent="0.25">
      <c r="A52" s="105">
        <v>24405</v>
      </c>
      <c r="B52" s="105">
        <v>286</v>
      </c>
      <c r="C52" s="102" t="s">
        <v>481</v>
      </c>
      <c r="D52" s="657" t="s">
        <v>178</v>
      </c>
      <c r="E52" s="657" t="s">
        <v>30</v>
      </c>
      <c r="F52" s="657" t="s">
        <v>43</v>
      </c>
      <c r="G52" s="657" t="s">
        <v>969</v>
      </c>
      <c r="H52" s="105" t="s">
        <v>24</v>
      </c>
      <c r="I52" s="106">
        <v>112.91</v>
      </c>
      <c r="J52" s="106">
        <f>VLOOKUP(A52,CENIK!$A$2:$F$191,6,FALSE)</f>
        <v>0</v>
      </c>
      <c r="K52" s="106">
        <f t="shared" si="2"/>
        <v>0</v>
      </c>
    </row>
    <row r="53" spans="1:11" ht="30" x14ac:dyDescent="0.25">
      <c r="A53" s="105">
        <v>31101</v>
      </c>
      <c r="B53" s="105">
        <v>286</v>
      </c>
      <c r="C53" s="102" t="s">
        <v>482</v>
      </c>
      <c r="D53" s="657" t="s">
        <v>178</v>
      </c>
      <c r="E53" s="657" t="s">
        <v>30</v>
      </c>
      <c r="F53" s="657" t="s">
        <v>43</v>
      </c>
      <c r="G53" s="657" t="s">
        <v>970</v>
      </c>
      <c r="H53" s="105" t="s">
        <v>24</v>
      </c>
      <c r="I53" s="106">
        <v>56.46</v>
      </c>
      <c r="J53" s="106">
        <f>VLOOKUP(A53,CENIK!$A$2:$F$191,6,FALSE)</f>
        <v>0</v>
      </c>
      <c r="K53" s="106">
        <f t="shared" si="2"/>
        <v>0</v>
      </c>
    </row>
    <row r="54" spans="1:11" ht="30" x14ac:dyDescent="0.25">
      <c r="A54" s="105">
        <v>31602</v>
      </c>
      <c r="B54" s="105">
        <v>286</v>
      </c>
      <c r="C54" s="102" t="s">
        <v>483</v>
      </c>
      <c r="D54" s="657" t="s">
        <v>178</v>
      </c>
      <c r="E54" s="657" t="s">
        <v>30</v>
      </c>
      <c r="F54" s="657" t="s">
        <v>43</v>
      </c>
      <c r="G54" s="657" t="s">
        <v>973</v>
      </c>
      <c r="H54" s="105" t="s">
        <v>33</v>
      </c>
      <c r="I54" s="106">
        <v>282.27999999999997</v>
      </c>
      <c r="J54" s="106">
        <f>VLOOKUP(A54,CENIK!$A$2:$F$191,6,FALSE)</f>
        <v>0</v>
      </c>
      <c r="K54" s="106">
        <f t="shared" si="2"/>
        <v>0</v>
      </c>
    </row>
    <row r="55" spans="1:11" ht="45" x14ac:dyDescent="0.25">
      <c r="A55" s="105">
        <v>32208</v>
      </c>
      <c r="B55" s="105">
        <v>286</v>
      </c>
      <c r="C55" s="102" t="s">
        <v>484</v>
      </c>
      <c r="D55" s="657" t="s">
        <v>178</v>
      </c>
      <c r="E55" s="657" t="s">
        <v>30</v>
      </c>
      <c r="F55" s="657" t="s">
        <v>43</v>
      </c>
      <c r="G55" s="657" t="s">
        <v>974</v>
      </c>
      <c r="H55" s="105" t="s">
        <v>33</v>
      </c>
      <c r="I55" s="106">
        <v>282.27999999999997</v>
      </c>
      <c r="J55" s="106">
        <f>VLOOKUP(A55,CENIK!$A$2:$F$191,6,FALSE)</f>
        <v>0</v>
      </c>
      <c r="K55" s="106">
        <f t="shared" si="2"/>
        <v>0</v>
      </c>
    </row>
    <row r="56" spans="1:11" ht="45" x14ac:dyDescent="0.25">
      <c r="A56" s="105">
        <v>3103</v>
      </c>
      <c r="B56" s="105">
        <v>286</v>
      </c>
      <c r="C56" s="102" t="s">
        <v>485</v>
      </c>
      <c r="D56" s="657" t="s">
        <v>178</v>
      </c>
      <c r="E56" s="657" t="s">
        <v>64</v>
      </c>
      <c r="F56" s="657" t="s">
        <v>65</v>
      </c>
      <c r="G56" s="657" t="s">
        <v>67</v>
      </c>
      <c r="H56" s="105" t="s">
        <v>10</v>
      </c>
      <c r="I56" s="106">
        <v>5</v>
      </c>
      <c r="J56" s="106">
        <f>VLOOKUP(A56,CENIK!$A$2:$F$191,6,FALSE)</f>
        <v>0</v>
      </c>
      <c r="K56" s="106">
        <f t="shared" si="2"/>
        <v>0</v>
      </c>
    </row>
    <row r="57" spans="1:11" ht="60" x14ac:dyDescent="0.25">
      <c r="A57" s="105">
        <v>3305</v>
      </c>
      <c r="B57" s="105">
        <v>286</v>
      </c>
      <c r="C57" s="102" t="s">
        <v>486</v>
      </c>
      <c r="D57" s="657" t="s">
        <v>178</v>
      </c>
      <c r="E57" s="657" t="s">
        <v>64</v>
      </c>
      <c r="F57" s="657" t="s">
        <v>77</v>
      </c>
      <c r="G57" s="657" t="s">
        <v>80</v>
      </c>
      <c r="H57" s="105" t="s">
        <v>33</v>
      </c>
      <c r="I57" s="106">
        <v>100</v>
      </c>
      <c r="J57" s="106">
        <f>VLOOKUP(A57,CENIK!$A$2:$F$191,6,FALSE)</f>
        <v>0</v>
      </c>
      <c r="K57" s="106">
        <f t="shared" si="2"/>
        <v>0</v>
      </c>
    </row>
    <row r="58" spans="1:11" ht="150" x14ac:dyDescent="0.25">
      <c r="A58" s="105">
        <v>3315</v>
      </c>
      <c r="B58" s="105">
        <v>286</v>
      </c>
      <c r="C58" s="102" t="s">
        <v>487</v>
      </c>
      <c r="D58" s="657" t="s">
        <v>178</v>
      </c>
      <c r="E58" s="657" t="s">
        <v>64</v>
      </c>
      <c r="F58" s="657" t="s">
        <v>77</v>
      </c>
      <c r="G58" s="657" t="s">
        <v>83</v>
      </c>
      <c r="H58" s="105" t="s">
        <v>24</v>
      </c>
      <c r="I58" s="106">
        <v>29</v>
      </c>
      <c r="J58" s="106">
        <f>VLOOKUP(A58,CENIK!$A$2:$F$191,6,FALSE)</f>
        <v>0</v>
      </c>
      <c r="K58" s="106">
        <f t="shared" si="2"/>
        <v>0</v>
      </c>
    </row>
    <row r="59" spans="1:11" ht="60" x14ac:dyDescent="0.25">
      <c r="A59" s="105">
        <v>4101</v>
      </c>
      <c r="B59" s="105">
        <v>286</v>
      </c>
      <c r="C59" s="102" t="s">
        <v>488</v>
      </c>
      <c r="D59" s="657" t="s">
        <v>178</v>
      </c>
      <c r="E59" s="657" t="s">
        <v>85</v>
      </c>
      <c r="F59" s="657" t="s">
        <v>86</v>
      </c>
      <c r="G59" s="657" t="s">
        <v>459</v>
      </c>
      <c r="H59" s="105" t="s">
        <v>33</v>
      </c>
      <c r="I59" s="106">
        <v>369.79</v>
      </c>
      <c r="J59" s="106">
        <f>VLOOKUP(A59,CENIK!$A$2:$F$191,6,FALSE)</f>
        <v>0</v>
      </c>
      <c r="K59" s="106">
        <f t="shared" si="2"/>
        <v>0</v>
      </c>
    </row>
    <row r="60" spans="1:11" ht="60" x14ac:dyDescent="0.25">
      <c r="A60" s="105">
        <v>4105</v>
      </c>
      <c r="B60" s="105">
        <v>286</v>
      </c>
      <c r="C60" s="102" t="s">
        <v>489</v>
      </c>
      <c r="D60" s="657" t="s">
        <v>178</v>
      </c>
      <c r="E60" s="657" t="s">
        <v>85</v>
      </c>
      <c r="F60" s="657" t="s">
        <v>86</v>
      </c>
      <c r="G60" s="657" t="s">
        <v>982</v>
      </c>
      <c r="H60" s="105" t="s">
        <v>24</v>
      </c>
      <c r="I60" s="106">
        <v>14.74</v>
      </c>
      <c r="J60" s="106">
        <f>VLOOKUP(A60,CENIK!$A$2:$F$191,6,FALSE)</f>
        <v>0</v>
      </c>
      <c r="K60" s="106">
        <f t="shared" si="2"/>
        <v>0</v>
      </c>
    </row>
    <row r="61" spans="1:11" ht="45" x14ac:dyDescent="0.25">
      <c r="A61" s="105">
        <v>4106</v>
      </c>
      <c r="B61" s="105">
        <v>286</v>
      </c>
      <c r="C61" s="102" t="s">
        <v>490</v>
      </c>
      <c r="D61" s="657" t="s">
        <v>178</v>
      </c>
      <c r="E61" s="657" t="s">
        <v>85</v>
      </c>
      <c r="F61" s="657" t="s">
        <v>86</v>
      </c>
      <c r="G61" s="657" t="s">
        <v>89</v>
      </c>
      <c r="H61" s="105" t="s">
        <v>24</v>
      </c>
      <c r="I61" s="106">
        <v>177</v>
      </c>
      <c r="J61" s="106">
        <f>VLOOKUP(A61,CENIK!$A$2:$F$191,6,FALSE)</f>
        <v>0</v>
      </c>
      <c r="K61" s="106">
        <f t="shared" si="2"/>
        <v>0</v>
      </c>
    </row>
    <row r="62" spans="1:11" ht="45" x14ac:dyDescent="0.25">
      <c r="A62" s="105">
        <v>4117</v>
      </c>
      <c r="B62" s="105">
        <v>286</v>
      </c>
      <c r="C62" s="102" t="s">
        <v>491</v>
      </c>
      <c r="D62" s="657" t="s">
        <v>178</v>
      </c>
      <c r="E62" s="657" t="s">
        <v>85</v>
      </c>
      <c r="F62" s="657" t="s">
        <v>86</v>
      </c>
      <c r="G62" s="657" t="s">
        <v>94</v>
      </c>
      <c r="H62" s="105" t="s">
        <v>24</v>
      </c>
      <c r="I62" s="106">
        <v>11.38</v>
      </c>
      <c r="J62" s="106">
        <f>VLOOKUP(A62,CENIK!$A$2:$F$191,6,FALSE)</f>
        <v>0</v>
      </c>
      <c r="K62" s="106">
        <f t="shared" si="2"/>
        <v>0</v>
      </c>
    </row>
    <row r="63" spans="1:11" ht="45" x14ac:dyDescent="0.25">
      <c r="A63" s="105">
        <v>4121</v>
      </c>
      <c r="B63" s="105">
        <v>286</v>
      </c>
      <c r="C63" s="102" t="s">
        <v>492</v>
      </c>
      <c r="D63" s="657" t="s">
        <v>178</v>
      </c>
      <c r="E63" s="657" t="s">
        <v>85</v>
      </c>
      <c r="F63" s="657" t="s">
        <v>86</v>
      </c>
      <c r="G63" s="657" t="s">
        <v>986</v>
      </c>
      <c r="H63" s="105" t="s">
        <v>24</v>
      </c>
      <c r="I63" s="106">
        <v>13</v>
      </c>
      <c r="J63" s="106">
        <f>VLOOKUP(A63,CENIK!$A$2:$F$191,6,FALSE)</f>
        <v>0</v>
      </c>
      <c r="K63" s="106">
        <f t="shared" si="2"/>
        <v>0</v>
      </c>
    </row>
    <row r="64" spans="1:11" ht="45" x14ac:dyDescent="0.25">
      <c r="A64" s="105">
        <v>4123</v>
      </c>
      <c r="B64" s="105">
        <v>286</v>
      </c>
      <c r="C64" s="102" t="s">
        <v>493</v>
      </c>
      <c r="D64" s="657" t="s">
        <v>178</v>
      </c>
      <c r="E64" s="657" t="s">
        <v>85</v>
      </c>
      <c r="F64" s="657" t="s">
        <v>86</v>
      </c>
      <c r="G64" s="657" t="s">
        <v>988</v>
      </c>
      <c r="H64" s="105" t="s">
        <v>24</v>
      </c>
      <c r="I64" s="106">
        <v>14.74</v>
      </c>
      <c r="J64" s="106">
        <f>VLOOKUP(A64,CENIK!$A$2:$F$191,6,FALSE)</f>
        <v>0</v>
      </c>
      <c r="K64" s="106">
        <f t="shared" si="2"/>
        <v>0</v>
      </c>
    </row>
    <row r="65" spans="1:11" ht="30" x14ac:dyDescent="0.25">
      <c r="A65" s="105">
        <v>4202</v>
      </c>
      <c r="B65" s="105">
        <v>286</v>
      </c>
      <c r="C65" s="102" t="s">
        <v>494</v>
      </c>
      <c r="D65" s="657" t="s">
        <v>178</v>
      </c>
      <c r="E65" s="657" t="s">
        <v>85</v>
      </c>
      <c r="F65" s="657" t="s">
        <v>98</v>
      </c>
      <c r="G65" s="657" t="s">
        <v>100</v>
      </c>
      <c r="H65" s="105" t="s">
        <v>33</v>
      </c>
      <c r="I65" s="106">
        <v>169.37</v>
      </c>
      <c r="J65" s="106">
        <f>VLOOKUP(A65,CENIK!$A$2:$F$191,6,FALSE)</f>
        <v>0</v>
      </c>
      <c r="K65" s="106">
        <f t="shared" si="2"/>
        <v>0</v>
      </c>
    </row>
    <row r="66" spans="1:11" ht="75" x14ac:dyDescent="0.25">
      <c r="A66" s="105">
        <v>4203</v>
      </c>
      <c r="B66" s="105">
        <v>286</v>
      </c>
      <c r="C66" s="102" t="s">
        <v>495</v>
      </c>
      <c r="D66" s="657" t="s">
        <v>178</v>
      </c>
      <c r="E66" s="657" t="s">
        <v>85</v>
      </c>
      <c r="F66" s="657" t="s">
        <v>98</v>
      </c>
      <c r="G66" s="657" t="s">
        <v>101</v>
      </c>
      <c r="H66" s="105" t="s">
        <v>24</v>
      </c>
      <c r="I66" s="106">
        <v>17.64</v>
      </c>
      <c r="J66" s="106">
        <f>VLOOKUP(A66,CENIK!$A$2:$F$191,6,FALSE)</f>
        <v>0</v>
      </c>
      <c r="K66" s="106">
        <f t="shared" si="2"/>
        <v>0</v>
      </c>
    </row>
    <row r="67" spans="1:11" ht="60" x14ac:dyDescent="0.25">
      <c r="A67" s="105">
        <v>4204</v>
      </c>
      <c r="B67" s="105">
        <v>286</v>
      </c>
      <c r="C67" s="102" t="s">
        <v>496</v>
      </c>
      <c r="D67" s="657" t="s">
        <v>178</v>
      </c>
      <c r="E67" s="657" t="s">
        <v>85</v>
      </c>
      <c r="F67" s="657" t="s">
        <v>98</v>
      </c>
      <c r="G67" s="657" t="s">
        <v>102</v>
      </c>
      <c r="H67" s="105" t="s">
        <v>24</v>
      </c>
      <c r="I67" s="106">
        <v>90.11</v>
      </c>
      <c r="J67" s="106">
        <f>VLOOKUP(A67,CENIK!$A$2:$F$191,6,FALSE)</f>
        <v>0</v>
      </c>
      <c r="K67" s="106">
        <f t="shared" si="2"/>
        <v>0</v>
      </c>
    </row>
    <row r="68" spans="1:11" ht="60" x14ac:dyDescent="0.25">
      <c r="A68" s="105">
        <v>4206</v>
      </c>
      <c r="B68" s="105">
        <v>286</v>
      </c>
      <c r="C68" s="102" t="s">
        <v>497</v>
      </c>
      <c r="D68" s="657" t="s">
        <v>178</v>
      </c>
      <c r="E68" s="657" t="s">
        <v>85</v>
      </c>
      <c r="F68" s="657" t="s">
        <v>98</v>
      </c>
      <c r="G68" s="657" t="s">
        <v>104</v>
      </c>
      <c r="H68" s="105" t="s">
        <v>24</v>
      </c>
      <c r="I68" s="106">
        <v>14.74</v>
      </c>
      <c r="J68" s="106">
        <f>VLOOKUP(A68,CENIK!$A$2:$F$191,6,FALSE)</f>
        <v>0</v>
      </c>
      <c r="K68" s="106">
        <f t="shared" si="2"/>
        <v>0</v>
      </c>
    </row>
    <row r="69" spans="1:11" ht="60" x14ac:dyDescent="0.25">
      <c r="A69" s="105">
        <v>4207</v>
      </c>
      <c r="B69" s="105">
        <v>286</v>
      </c>
      <c r="C69" s="102" t="s">
        <v>498</v>
      </c>
      <c r="D69" s="657" t="s">
        <v>178</v>
      </c>
      <c r="E69" s="657" t="s">
        <v>85</v>
      </c>
      <c r="F69" s="657" t="s">
        <v>98</v>
      </c>
      <c r="G69" s="657" t="s">
        <v>990</v>
      </c>
      <c r="H69" s="105" t="s">
        <v>24</v>
      </c>
      <c r="I69" s="106">
        <v>14.08</v>
      </c>
      <c r="J69" s="106">
        <f>VLOOKUP(A69,CENIK!$A$2:$F$191,6,FALSE)</f>
        <v>0</v>
      </c>
      <c r="K69" s="106">
        <f t="shared" si="2"/>
        <v>0</v>
      </c>
    </row>
    <row r="70" spans="1:11" ht="75" x14ac:dyDescent="0.25">
      <c r="A70" s="105">
        <v>5108</v>
      </c>
      <c r="B70" s="105">
        <v>286</v>
      </c>
      <c r="C70" s="102" t="s">
        <v>499</v>
      </c>
      <c r="D70" s="657" t="s">
        <v>178</v>
      </c>
      <c r="E70" s="657" t="s">
        <v>106</v>
      </c>
      <c r="F70" s="657" t="s">
        <v>107</v>
      </c>
      <c r="G70" s="657" t="s">
        <v>112</v>
      </c>
      <c r="H70" s="105" t="s">
        <v>113</v>
      </c>
      <c r="I70" s="106">
        <v>35</v>
      </c>
      <c r="J70" s="106">
        <f>VLOOKUP(A70,CENIK!$A$2:$F$191,6,FALSE)</f>
        <v>0</v>
      </c>
      <c r="K70" s="106">
        <f t="shared" si="2"/>
        <v>0</v>
      </c>
    </row>
    <row r="71" spans="1:11" ht="75" x14ac:dyDescent="0.25">
      <c r="A71" s="105">
        <v>5109</v>
      </c>
      <c r="B71" s="105">
        <v>286</v>
      </c>
      <c r="C71" s="102" t="s">
        <v>500</v>
      </c>
      <c r="D71" s="657" t="s">
        <v>178</v>
      </c>
      <c r="E71" s="657" t="s">
        <v>106</v>
      </c>
      <c r="F71" s="657" t="s">
        <v>107</v>
      </c>
      <c r="G71" s="657" t="s">
        <v>114</v>
      </c>
      <c r="H71" s="105" t="s">
        <v>10</v>
      </c>
      <c r="I71" s="106">
        <v>30</v>
      </c>
      <c r="J71" s="106">
        <f>VLOOKUP(A71,CENIK!$A$2:$F$191,6,FALSE)</f>
        <v>0</v>
      </c>
      <c r="K71" s="106">
        <f t="shared" si="2"/>
        <v>0</v>
      </c>
    </row>
    <row r="72" spans="1:11" ht="135" x14ac:dyDescent="0.25">
      <c r="A72" s="105">
        <v>6101</v>
      </c>
      <c r="B72" s="105">
        <v>286</v>
      </c>
      <c r="C72" s="102" t="s">
        <v>501</v>
      </c>
      <c r="D72" s="657" t="s">
        <v>178</v>
      </c>
      <c r="E72" s="657" t="s">
        <v>128</v>
      </c>
      <c r="F72" s="657" t="s">
        <v>129</v>
      </c>
      <c r="G72" s="657" t="s">
        <v>6303</v>
      </c>
      <c r="H72" s="105" t="s">
        <v>10</v>
      </c>
      <c r="I72" s="106">
        <v>141.13999999999999</v>
      </c>
      <c r="J72" s="106">
        <f>VLOOKUP(A72,CENIK!$A$2:$F$191,6,FALSE)</f>
        <v>0</v>
      </c>
      <c r="K72" s="106">
        <f t="shared" si="2"/>
        <v>0</v>
      </c>
    </row>
    <row r="73" spans="1:11" ht="120" x14ac:dyDescent="0.25">
      <c r="A73" s="105">
        <v>6202</v>
      </c>
      <c r="B73" s="105">
        <v>286</v>
      </c>
      <c r="C73" s="102" t="s">
        <v>502</v>
      </c>
      <c r="D73" s="657" t="s">
        <v>178</v>
      </c>
      <c r="E73" s="657" t="s">
        <v>128</v>
      </c>
      <c r="F73" s="657" t="s">
        <v>132</v>
      </c>
      <c r="G73" s="657" t="s">
        <v>991</v>
      </c>
      <c r="H73" s="105" t="s">
        <v>6</v>
      </c>
      <c r="I73" s="106">
        <v>4</v>
      </c>
      <c r="J73" s="106">
        <f>VLOOKUP(A73,CENIK!$A$2:$F$191,6,FALSE)</f>
        <v>0</v>
      </c>
      <c r="K73" s="106">
        <f t="shared" si="2"/>
        <v>0</v>
      </c>
    </row>
    <row r="74" spans="1:11" ht="120" x14ac:dyDescent="0.25">
      <c r="A74" s="105">
        <v>6253</v>
      </c>
      <c r="B74" s="105">
        <v>286</v>
      </c>
      <c r="C74" s="102" t="s">
        <v>503</v>
      </c>
      <c r="D74" s="657" t="s">
        <v>178</v>
      </c>
      <c r="E74" s="657" t="s">
        <v>128</v>
      </c>
      <c r="F74" s="657" t="s">
        <v>132</v>
      </c>
      <c r="G74" s="657" t="s">
        <v>1004</v>
      </c>
      <c r="H74" s="105" t="s">
        <v>6</v>
      </c>
      <c r="I74" s="106">
        <v>4</v>
      </c>
      <c r="J74" s="106">
        <f>VLOOKUP(A74,CENIK!$A$2:$F$191,6,FALSE)</f>
        <v>0</v>
      </c>
      <c r="K74" s="106">
        <f t="shared" si="2"/>
        <v>0</v>
      </c>
    </row>
    <row r="75" spans="1:11" ht="30" x14ac:dyDescent="0.25">
      <c r="A75" s="105">
        <v>6257</v>
      </c>
      <c r="B75" s="105">
        <v>286</v>
      </c>
      <c r="C75" s="102" t="s">
        <v>504</v>
      </c>
      <c r="D75" s="657" t="s">
        <v>178</v>
      </c>
      <c r="E75" s="657" t="s">
        <v>128</v>
      </c>
      <c r="F75" s="657" t="s">
        <v>132</v>
      </c>
      <c r="G75" s="657" t="s">
        <v>136</v>
      </c>
      <c r="H75" s="105" t="s">
        <v>6</v>
      </c>
      <c r="I75" s="106">
        <v>1</v>
      </c>
      <c r="J75" s="106">
        <f>VLOOKUP(A75,CENIK!$A$2:$F$191,6,FALSE)</f>
        <v>0</v>
      </c>
      <c r="K75" s="106">
        <f t="shared" si="2"/>
        <v>0</v>
      </c>
    </row>
    <row r="76" spans="1:11" ht="345" x14ac:dyDescent="0.25">
      <c r="A76" s="105">
        <v>6301</v>
      </c>
      <c r="B76" s="105">
        <v>286</v>
      </c>
      <c r="C76" s="102" t="s">
        <v>505</v>
      </c>
      <c r="D76" s="657" t="s">
        <v>178</v>
      </c>
      <c r="E76" s="657" t="s">
        <v>128</v>
      </c>
      <c r="F76" s="657" t="s">
        <v>140</v>
      </c>
      <c r="G76" s="657" t="s">
        <v>1005</v>
      </c>
      <c r="H76" s="105" t="s">
        <v>6</v>
      </c>
      <c r="I76" s="106">
        <v>15</v>
      </c>
      <c r="J76" s="106">
        <f>VLOOKUP(A76,CENIK!$A$2:$F$191,6,FALSE)</f>
        <v>0</v>
      </c>
      <c r="K76" s="106">
        <f t="shared" si="2"/>
        <v>0</v>
      </c>
    </row>
    <row r="77" spans="1:11" ht="120" x14ac:dyDescent="0.25">
      <c r="A77" s="105">
        <v>6302</v>
      </c>
      <c r="B77" s="105">
        <v>286</v>
      </c>
      <c r="C77" s="102" t="s">
        <v>506</v>
      </c>
      <c r="D77" s="657" t="s">
        <v>178</v>
      </c>
      <c r="E77" s="657" t="s">
        <v>128</v>
      </c>
      <c r="F77" s="657" t="s">
        <v>140</v>
      </c>
      <c r="G77" s="657" t="s">
        <v>141</v>
      </c>
      <c r="H77" s="105" t="s">
        <v>6</v>
      </c>
      <c r="I77" s="106">
        <v>15</v>
      </c>
      <c r="J77" s="106">
        <f>VLOOKUP(A77,CENIK!$A$2:$F$191,6,FALSE)</f>
        <v>0</v>
      </c>
      <c r="K77" s="106">
        <f t="shared" si="2"/>
        <v>0</v>
      </c>
    </row>
    <row r="78" spans="1:11" ht="30" x14ac:dyDescent="0.25">
      <c r="A78" s="105">
        <v>6401</v>
      </c>
      <c r="B78" s="105">
        <v>286</v>
      </c>
      <c r="C78" s="102" t="s">
        <v>507</v>
      </c>
      <c r="D78" s="657" t="s">
        <v>178</v>
      </c>
      <c r="E78" s="657" t="s">
        <v>128</v>
      </c>
      <c r="F78" s="657" t="s">
        <v>144</v>
      </c>
      <c r="G78" s="657" t="s">
        <v>145</v>
      </c>
      <c r="H78" s="105" t="s">
        <v>10</v>
      </c>
      <c r="I78" s="106">
        <v>141.13999999999999</v>
      </c>
      <c r="J78" s="106">
        <f>VLOOKUP(A78,CENIK!$A$2:$F$191,6,FALSE)</f>
        <v>0</v>
      </c>
      <c r="K78" s="106">
        <f t="shared" si="2"/>
        <v>0</v>
      </c>
    </row>
    <row r="79" spans="1:11" ht="30" x14ac:dyDescent="0.25">
      <c r="A79" s="105">
        <v>6402</v>
      </c>
      <c r="B79" s="105">
        <v>286</v>
      </c>
      <c r="C79" s="102" t="s">
        <v>508</v>
      </c>
      <c r="D79" s="657" t="s">
        <v>178</v>
      </c>
      <c r="E79" s="657" t="s">
        <v>128</v>
      </c>
      <c r="F79" s="657" t="s">
        <v>144</v>
      </c>
      <c r="G79" s="657" t="s">
        <v>340</v>
      </c>
      <c r="H79" s="105" t="s">
        <v>10</v>
      </c>
      <c r="I79" s="106">
        <v>141.13999999999999</v>
      </c>
      <c r="J79" s="106">
        <f>VLOOKUP(A79,CENIK!$A$2:$F$191,6,FALSE)</f>
        <v>0</v>
      </c>
      <c r="K79" s="106">
        <f t="shared" si="2"/>
        <v>0</v>
      </c>
    </row>
    <row r="80" spans="1:11" ht="60" x14ac:dyDescent="0.25">
      <c r="A80" s="105">
        <v>6405</v>
      </c>
      <c r="B80" s="105">
        <v>286</v>
      </c>
      <c r="C80" s="102" t="s">
        <v>509</v>
      </c>
      <c r="D80" s="657" t="s">
        <v>178</v>
      </c>
      <c r="E80" s="657" t="s">
        <v>128</v>
      </c>
      <c r="F80" s="657" t="s">
        <v>144</v>
      </c>
      <c r="G80" s="657" t="s">
        <v>146</v>
      </c>
      <c r="H80" s="105" t="s">
        <v>10</v>
      </c>
      <c r="I80" s="106">
        <v>141.13999999999999</v>
      </c>
      <c r="J80" s="106">
        <f>VLOOKUP(A80,CENIK!$A$2:$F$191,6,FALSE)</f>
        <v>0</v>
      </c>
      <c r="K80" s="106">
        <f t="shared" si="2"/>
        <v>0</v>
      </c>
    </row>
    <row r="81" spans="1:11" ht="30" x14ac:dyDescent="0.25">
      <c r="A81" s="105">
        <v>6501</v>
      </c>
      <c r="B81" s="105">
        <v>286</v>
      </c>
      <c r="C81" s="102" t="s">
        <v>510</v>
      </c>
      <c r="D81" s="657" t="s">
        <v>178</v>
      </c>
      <c r="E81" s="657" t="s">
        <v>128</v>
      </c>
      <c r="F81" s="657" t="s">
        <v>147</v>
      </c>
      <c r="G81" s="657" t="s">
        <v>1007</v>
      </c>
      <c r="H81" s="105" t="s">
        <v>6</v>
      </c>
      <c r="I81" s="106">
        <v>7</v>
      </c>
      <c r="J81" s="106">
        <f>VLOOKUP(A81,CENIK!$A$2:$F$191,6,FALSE)</f>
        <v>0</v>
      </c>
      <c r="K81" s="106">
        <f t="shared" si="2"/>
        <v>0</v>
      </c>
    </row>
    <row r="82" spans="1:11" ht="45" x14ac:dyDescent="0.25">
      <c r="A82" s="105">
        <v>6503</v>
      </c>
      <c r="B82" s="105">
        <v>286</v>
      </c>
      <c r="C82" s="102" t="s">
        <v>511</v>
      </c>
      <c r="D82" s="657" t="s">
        <v>178</v>
      </c>
      <c r="E82" s="657" t="s">
        <v>128</v>
      </c>
      <c r="F82" s="657" t="s">
        <v>147</v>
      </c>
      <c r="G82" s="657" t="s">
        <v>1009</v>
      </c>
      <c r="H82" s="105" t="s">
        <v>6</v>
      </c>
      <c r="I82" s="106">
        <v>2</v>
      </c>
      <c r="J82" s="106">
        <f>VLOOKUP(A82,CENIK!$A$2:$F$191,6,FALSE)</f>
        <v>0</v>
      </c>
      <c r="K82" s="106">
        <f t="shared" si="2"/>
        <v>0</v>
      </c>
    </row>
    <row r="83" spans="1:11" ht="30" x14ac:dyDescent="0.25">
      <c r="A83" s="105">
        <v>6507</v>
      </c>
      <c r="B83" s="105">
        <v>286</v>
      </c>
      <c r="C83" s="102" t="s">
        <v>512</v>
      </c>
      <c r="D83" s="657" t="s">
        <v>178</v>
      </c>
      <c r="E83" s="657" t="s">
        <v>128</v>
      </c>
      <c r="F83" s="657" t="s">
        <v>147</v>
      </c>
      <c r="G83" s="657" t="s">
        <v>1013</v>
      </c>
      <c r="H83" s="105" t="s">
        <v>6</v>
      </c>
      <c r="I83" s="106">
        <v>6</v>
      </c>
      <c r="J83" s="106">
        <f>VLOOKUP(A83,CENIK!$A$2:$F$191,6,FALSE)</f>
        <v>0</v>
      </c>
      <c r="K83" s="106">
        <f t="shared" si="2"/>
        <v>0</v>
      </c>
    </row>
    <row r="84" spans="1:11" ht="60" x14ac:dyDescent="0.25">
      <c r="A84" s="105">
        <v>1201</v>
      </c>
      <c r="B84" s="105">
        <v>280</v>
      </c>
      <c r="C84" s="102" t="s">
        <v>513</v>
      </c>
      <c r="D84" s="657" t="s">
        <v>179</v>
      </c>
      <c r="E84" s="657" t="s">
        <v>7</v>
      </c>
      <c r="F84" s="657" t="s">
        <v>8</v>
      </c>
      <c r="G84" s="657" t="s">
        <v>9</v>
      </c>
      <c r="H84" s="105" t="s">
        <v>10</v>
      </c>
      <c r="I84" s="106">
        <v>472</v>
      </c>
      <c r="J84" s="106">
        <f>VLOOKUP(A84,CENIK!$A$2:$F$191,6,FALSE)</f>
        <v>0</v>
      </c>
      <c r="K84" s="106">
        <f t="shared" si="2"/>
        <v>0</v>
      </c>
    </row>
    <row r="85" spans="1:11" ht="45" x14ac:dyDescent="0.25">
      <c r="A85" s="105">
        <v>1202</v>
      </c>
      <c r="B85" s="105">
        <v>280</v>
      </c>
      <c r="C85" s="102" t="s">
        <v>514</v>
      </c>
      <c r="D85" s="657" t="s">
        <v>179</v>
      </c>
      <c r="E85" s="657" t="s">
        <v>7</v>
      </c>
      <c r="F85" s="657" t="s">
        <v>8</v>
      </c>
      <c r="G85" s="657" t="s">
        <v>11</v>
      </c>
      <c r="H85" s="105" t="s">
        <v>12</v>
      </c>
      <c r="I85" s="106">
        <v>12</v>
      </c>
      <c r="J85" s="106">
        <f>VLOOKUP(A85,CENIK!$A$2:$F$191,6,FALSE)</f>
        <v>0</v>
      </c>
      <c r="K85" s="106">
        <f t="shared" si="2"/>
        <v>0</v>
      </c>
    </row>
    <row r="86" spans="1:11" ht="60" x14ac:dyDescent="0.25">
      <c r="A86" s="105">
        <v>1203</v>
      </c>
      <c r="B86" s="105">
        <v>280</v>
      </c>
      <c r="C86" s="102" t="s">
        <v>515</v>
      </c>
      <c r="D86" s="657" t="s">
        <v>179</v>
      </c>
      <c r="E86" s="657" t="s">
        <v>7</v>
      </c>
      <c r="F86" s="657" t="s">
        <v>8</v>
      </c>
      <c r="G86" s="657" t="s">
        <v>941</v>
      </c>
      <c r="H86" s="105" t="s">
        <v>10</v>
      </c>
      <c r="I86" s="106">
        <v>472</v>
      </c>
      <c r="J86" s="106">
        <f>VLOOKUP(A86,CENIK!$A$2:$F$191,6,FALSE)</f>
        <v>0</v>
      </c>
      <c r="K86" s="106">
        <f t="shared" si="2"/>
        <v>0</v>
      </c>
    </row>
    <row r="87" spans="1:11" ht="60" x14ac:dyDescent="0.25">
      <c r="A87" s="105">
        <v>1205</v>
      </c>
      <c r="B87" s="105">
        <v>280</v>
      </c>
      <c r="C87" s="102" t="s">
        <v>516</v>
      </c>
      <c r="D87" s="657" t="s">
        <v>179</v>
      </c>
      <c r="E87" s="657" t="s">
        <v>7</v>
      </c>
      <c r="F87" s="657" t="s">
        <v>8</v>
      </c>
      <c r="G87" s="657" t="s">
        <v>942</v>
      </c>
      <c r="H87" s="105" t="s">
        <v>14</v>
      </c>
      <c r="I87" s="106">
        <v>1</v>
      </c>
      <c r="J87" s="106">
        <f>VLOOKUP(A87,CENIK!$A$2:$F$191,6,FALSE)</f>
        <v>0</v>
      </c>
      <c r="K87" s="106">
        <f t="shared" si="2"/>
        <v>0</v>
      </c>
    </row>
    <row r="88" spans="1:11" ht="60" x14ac:dyDescent="0.25">
      <c r="A88" s="105">
        <v>1206</v>
      </c>
      <c r="B88" s="105">
        <v>280</v>
      </c>
      <c r="C88" s="102" t="s">
        <v>517</v>
      </c>
      <c r="D88" s="657" t="s">
        <v>179</v>
      </c>
      <c r="E88" s="657" t="s">
        <v>7</v>
      </c>
      <c r="F88" s="657" t="s">
        <v>8</v>
      </c>
      <c r="G88" s="657" t="s">
        <v>943</v>
      </c>
      <c r="H88" s="105" t="s">
        <v>14</v>
      </c>
      <c r="I88" s="106">
        <v>1</v>
      </c>
      <c r="J88" s="106">
        <f>VLOOKUP(A88,CENIK!$A$2:$F$191,6,FALSE)</f>
        <v>0</v>
      </c>
      <c r="K88" s="106">
        <f t="shared" si="2"/>
        <v>0</v>
      </c>
    </row>
    <row r="89" spans="1:11" ht="45" x14ac:dyDescent="0.25">
      <c r="A89" s="105">
        <v>1301</v>
      </c>
      <c r="B89" s="105">
        <v>280</v>
      </c>
      <c r="C89" s="102" t="s">
        <v>518</v>
      </c>
      <c r="D89" s="657" t="s">
        <v>179</v>
      </c>
      <c r="E89" s="657" t="s">
        <v>7</v>
      </c>
      <c r="F89" s="657" t="s">
        <v>16</v>
      </c>
      <c r="G89" s="657" t="s">
        <v>17</v>
      </c>
      <c r="H89" s="105" t="s">
        <v>10</v>
      </c>
      <c r="I89" s="106">
        <v>472</v>
      </c>
      <c r="J89" s="106">
        <f>VLOOKUP(A89,CENIK!$A$2:$F$191,6,FALSE)</f>
        <v>0</v>
      </c>
      <c r="K89" s="106">
        <f t="shared" si="2"/>
        <v>0</v>
      </c>
    </row>
    <row r="90" spans="1:11" ht="150" x14ac:dyDescent="0.25">
      <c r="A90" s="105">
        <v>1302</v>
      </c>
      <c r="B90" s="105">
        <v>280</v>
      </c>
      <c r="C90" s="102" t="s">
        <v>519</v>
      </c>
      <c r="D90" s="657" t="s">
        <v>179</v>
      </c>
      <c r="E90" s="657" t="s">
        <v>7</v>
      </c>
      <c r="F90" s="657" t="s">
        <v>16</v>
      </c>
      <c r="G90" s="657" t="s">
        <v>952</v>
      </c>
      <c r="H90" s="105" t="s">
        <v>10</v>
      </c>
      <c r="I90" s="106">
        <v>472</v>
      </c>
      <c r="J90" s="106">
        <f>VLOOKUP(A90,CENIK!$A$2:$F$191,6,FALSE)</f>
        <v>0</v>
      </c>
      <c r="K90" s="106">
        <f t="shared" si="2"/>
        <v>0</v>
      </c>
    </row>
    <row r="91" spans="1:11" ht="60" x14ac:dyDescent="0.25">
      <c r="A91" s="105">
        <v>1307</v>
      </c>
      <c r="B91" s="105">
        <v>280</v>
      </c>
      <c r="C91" s="102" t="s">
        <v>520</v>
      </c>
      <c r="D91" s="657" t="s">
        <v>179</v>
      </c>
      <c r="E91" s="657" t="s">
        <v>7</v>
      </c>
      <c r="F91" s="657" t="s">
        <v>16</v>
      </c>
      <c r="G91" s="657" t="s">
        <v>19</v>
      </c>
      <c r="H91" s="105" t="s">
        <v>6</v>
      </c>
      <c r="I91" s="106">
        <v>22</v>
      </c>
      <c r="J91" s="106">
        <f>VLOOKUP(A91,CENIK!$A$2:$F$191,6,FALSE)</f>
        <v>0</v>
      </c>
      <c r="K91" s="106">
        <f t="shared" si="2"/>
        <v>0</v>
      </c>
    </row>
    <row r="92" spans="1:11" ht="60" x14ac:dyDescent="0.25">
      <c r="A92" s="105">
        <v>1309</v>
      </c>
      <c r="B92" s="105">
        <v>280</v>
      </c>
      <c r="C92" s="102" t="s">
        <v>521</v>
      </c>
      <c r="D92" s="657" t="s">
        <v>179</v>
      </c>
      <c r="E92" s="657" t="s">
        <v>7</v>
      </c>
      <c r="F92" s="657" t="s">
        <v>16</v>
      </c>
      <c r="G92" s="657" t="s">
        <v>21</v>
      </c>
      <c r="H92" s="105" t="s">
        <v>22</v>
      </c>
      <c r="I92" s="106">
        <v>95</v>
      </c>
      <c r="J92" s="106">
        <f>VLOOKUP(A92,CENIK!$A$2:$F$191,6,FALSE)</f>
        <v>0</v>
      </c>
      <c r="K92" s="106">
        <f t="shared" si="2"/>
        <v>0</v>
      </c>
    </row>
    <row r="93" spans="1:11" ht="60" x14ac:dyDescent="0.25">
      <c r="A93" s="105">
        <v>1310</v>
      </c>
      <c r="B93" s="105">
        <v>280</v>
      </c>
      <c r="C93" s="102" t="s">
        <v>522</v>
      </c>
      <c r="D93" s="657" t="s">
        <v>179</v>
      </c>
      <c r="E93" s="657" t="s">
        <v>7</v>
      </c>
      <c r="F93" s="657" t="s">
        <v>16</v>
      </c>
      <c r="G93" s="657" t="s">
        <v>23</v>
      </c>
      <c r="H93" s="105" t="s">
        <v>24</v>
      </c>
      <c r="I93" s="106">
        <v>826</v>
      </c>
      <c r="J93" s="106">
        <f>VLOOKUP(A93,CENIK!$A$2:$F$191,6,FALSE)</f>
        <v>0</v>
      </c>
      <c r="K93" s="106">
        <f t="shared" si="2"/>
        <v>0</v>
      </c>
    </row>
    <row r="94" spans="1:11" ht="30" x14ac:dyDescent="0.25">
      <c r="A94" s="105">
        <v>1401</v>
      </c>
      <c r="B94" s="105">
        <v>280</v>
      </c>
      <c r="C94" s="102" t="s">
        <v>523</v>
      </c>
      <c r="D94" s="657" t="s">
        <v>179</v>
      </c>
      <c r="E94" s="657" t="s">
        <v>7</v>
      </c>
      <c r="F94" s="657" t="s">
        <v>27</v>
      </c>
      <c r="G94" s="657" t="s">
        <v>955</v>
      </c>
      <c r="H94" s="105" t="s">
        <v>22</v>
      </c>
      <c r="I94" s="106">
        <v>20</v>
      </c>
      <c r="J94" s="106">
        <f>VLOOKUP(A94,CENIK!$A$2:$F$191,6,FALSE)</f>
        <v>0</v>
      </c>
      <c r="K94" s="106">
        <f t="shared" si="2"/>
        <v>0</v>
      </c>
    </row>
    <row r="95" spans="1:11" ht="30" x14ac:dyDescent="0.25">
      <c r="A95" s="105">
        <v>1402</v>
      </c>
      <c r="B95" s="105">
        <v>280</v>
      </c>
      <c r="C95" s="102" t="s">
        <v>524</v>
      </c>
      <c r="D95" s="657" t="s">
        <v>179</v>
      </c>
      <c r="E95" s="657" t="s">
        <v>7</v>
      </c>
      <c r="F95" s="657" t="s">
        <v>27</v>
      </c>
      <c r="G95" s="657" t="s">
        <v>956</v>
      </c>
      <c r="H95" s="105" t="s">
        <v>22</v>
      </c>
      <c r="I95" s="106">
        <v>20</v>
      </c>
      <c r="J95" s="106">
        <f>VLOOKUP(A95,CENIK!$A$2:$F$191,6,FALSE)</f>
        <v>0</v>
      </c>
      <c r="K95" s="106">
        <f t="shared" si="2"/>
        <v>0</v>
      </c>
    </row>
    <row r="96" spans="1:11" ht="30" x14ac:dyDescent="0.25">
      <c r="A96" s="105">
        <v>1403</v>
      </c>
      <c r="B96" s="105">
        <v>280</v>
      </c>
      <c r="C96" s="102" t="s">
        <v>525</v>
      </c>
      <c r="D96" s="657" t="s">
        <v>179</v>
      </c>
      <c r="E96" s="657" t="s">
        <v>7</v>
      </c>
      <c r="F96" s="657" t="s">
        <v>27</v>
      </c>
      <c r="G96" s="657" t="s">
        <v>957</v>
      </c>
      <c r="H96" s="105" t="s">
        <v>22</v>
      </c>
      <c r="I96" s="106">
        <v>20</v>
      </c>
      <c r="J96" s="106">
        <f>VLOOKUP(A96,CENIK!$A$2:$F$191,6,FALSE)</f>
        <v>0</v>
      </c>
      <c r="K96" s="106">
        <f t="shared" si="2"/>
        <v>0</v>
      </c>
    </row>
    <row r="97" spans="1:11" ht="45" x14ac:dyDescent="0.25">
      <c r="A97" s="105">
        <v>12309</v>
      </c>
      <c r="B97" s="105">
        <v>280</v>
      </c>
      <c r="C97" s="102" t="s">
        <v>526</v>
      </c>
      <c r="D97" s="657" t="s">
        <v>179</v>
      </c>
      <c r="E97" s="657" t="s">
        <v>30</v>
      </c>
      <c r="F97" s="657" t="s">
        <v>31</v>
      </c>
      <c r="G97" s="657" t="s">
        <v>34</v>
      </c>
      <c r="H97" s="105" t="s">
        <v>33</v>
      </c>
      <c r="I97" s="106">
        <v>1180</v>
      </c>
      <c r="J97" s="106">
        <f>VLOOKUP(A97,CENIK!$A$2:$F$191,6,FALSE)</f>
        <v>0</v>
      </c>
      <c r="K97" s="106">
        <f t="shared" ref="K97:K160" si="3">ROUND(J97*I97,2)</f>
        <v>0</v>
      </c>
    </row>
    <row r="98" spans="1:11" ht="30" x14ac:dyDescent="0.25">
      <c r="A98" s="105">
        <v>12328</v>
      </c>
      <c r="B98" s="105">
        <v>280</v>
      </c>
      <c r="C98" s="102" t="s">
        <v>527</v>
      </c>
      <c r="D98" s="657" t="s">
        <v>179</v>
      </c>
      <c r="E98" s="657" t="s">
        <v>30</v>
      </c>
      <c r="F98" s="657" t="s">
        <v>31</v>
      </c>
      <c r="G98" s="657" t="s">
        <v>37</v>
      </c>
      <c r="H98" s="105" t="s">
        <v>10</v>
      </c>
      <c r="I98" s="106">
        <v>817.44</v>
      </c>
      <c r="J98" s="106">
        <f>VLOOKUP(A98,CENIK!$A$2:$F$191,6,FALSE)</f>
        <v>0</v>
      </c>
      <c r="K98" s="106">
        <f t="shared" si="3"/>
        <v>0</v>
      </c>
    </row>
    <row r="99" spans="1:11" ht="45" x14ac:dyDescent="0.25">
      <c r="A99" s="105">
        <v>12331</v>
      </c>
      <c r="B99" s="105">
        <v>280</v>
      </c>
      <c r="C99" s="102" t="s">
        <v>528</v>
      </c>
      <c r="D99" s="657" t="s">
        <v>179</v>
      </c>
      <c r="E99" s="657" t="s">
        <v>30</v>
      </c>
      <c r="F99" s="657" t="s">
        <v>31</v>
      </c>
      <c r="G99" s="657" t="s">
        <v>38</v>
      </c>
      <c r="H99" s="105" t="s">
        <v>10</v>
      </c>
      <c r="I99" s="106">
        <v>26</v>
      </c>
      <c r="J99" s="106">
        <f>VLOOKUP(A99,CENIK!$A$2:$F$191,6,FALSE)</f>
        <v>0</v>
      </c>
      <c r="K99" s="106">
        <f t="shared" si="3"/>
        <v>0</v>
      </c>
    </row>
    <row r="100" spans="1:11" ht="60" x14ac:dyDescent="0.25">
      <c r="A100" s="105">
        <v>12413</v>
      </c>
      <c r="B100" s="105">
        <v>280</v>
      </c>
      <c r="C100" s="102" t="s">
        <v>529</v>
      </c>
      <c r="D100" s="657" t="s">
        <v>179</v>
      </c>
      <c r="E100" s="657" t="s">
        <v>30</v>
      </c>
      <c r="F100" s="657" t="s">
        <v>31</v>
      </c>
      <c r="G100" s="657" t="s">
        <v>963</v>
      </c>
      <c r="H100" s="105" t="s">
        <v>12</v>
      </c>
      <c r="I100" s="106">
        <v>8</v>
      </c>
      <c r="J100" s="106">
        <f>VLOOKUP(A100,CENIK!$A$2:$F$191,6,FALSE)</f>
        <v>0</v>
      </c>
      <c r="K100" s="106">
        <f t="shared" si="3"/>
        <v>0</v>
      </c>
    </row>
    <row r="101" spans="1:11" ht="60" x14ac:dyDescent="0.25">
      <c r="A101" s="105">
        <v>21106</v>
      </c>
      <c r="B101" s="105">
        <v>280</v>
      </c>
      <c r="C101" s="102" t="s">
        <v>530</v>
      </c>
      <c r="D101" s="657" t="s">
        <v>179</v>
      </c>
      <c r="E101" s="657" t="s">
        <v>30</v>
      </c>
      <c r="F101" s="657" t="s">
        <v>31</v>
      </c>
      <c r="G101" s="657" t="s">
        <v>965</v>
      </c>
      <c r="H101" s="105" t="s">
        <v>24</v>
      </c>
      <c r="I101" s="106">
        <v>472</v>
      </c>
      <c r="J101" s="106">
        <f>VLOOKUP(A101,CENIK!$A$2:$F$191,6,FALSE)</f>
        <v>0</v>
      </c>
      <c r="K101" s="106">
        <f t="shared" si="3"/>
        <v>0</v>
      </c>
    </row>
    <row r="102" spans="1:11" ht="30" x14ac:dyDescent="0.25">
      <c r="A102" s="105">
        <v>22103</v>
      </c>
      <c r="B102" s="105">
        <v>280</v>
      </c>
      <c r="C102" s="102" t="s">
        <v>531</v>
      </c>
      <c r="D102" s="657" t="s">
        <v>179</v>
      </c>
      <c r="E102" s="657" t="s">
        <v>30</v>
      </c>
      <c r="F102" s="657" t="s">
        <v>43</v>
      </c>
      <c r="G102" s="657" t="s">
        <v>48</v>
      </c>
      <c r="H102" s="105" t="s">
        <v>33</v>
      </c>
      <c r="I102" s="106">
        <v>1180</v>
      </c>
      <c r="J102" s="106">
        <f>VLOOKUP(A102,CENIK!$A$2:$F$191,6,FALSE)</f>
        <v>0</v>
      </c>
      <c r="K102" s="106">
        <f t="shared" si="3"/>
        <v>0</v>
      </c>
    </row>
    <row r="103" spans="1:11" ht="30" x14ac:dyDescent="0.25">
      <c r="A103" s="105">
        <v>24405</v>
      </c>
      <c r="B103" s="105">
        <v>280</v>
      </c>
      <c r="C103" s="102" t="s">
        <v>532</v>
      </c>
      <c r="D103" s="657" t="s">
        <v>179</v>
      </c>
      <c r="E103" s="657" t="s">
        <v>30</v>
      </c>
      <c r="F103" s="657" t="s">
        <v>43</v>
      </c>
      <c r="G103" s="657" t="s">
        <v>969</v>
      </c>
      <c r="H103" s="105" t="s">
        <v>24</v>
      </c>
      <c r="I103" s="106">
        <v>472</v>
      </c>
      <c r="J103" s="106">
        <f>VLOOKUP(A103,CENIK!$A$2:$F$191,6,FALSE)</f>
        <v>0</v>
      </c>
      <c r="K103" s="106">
        <f t="shared" si="3"/>
        <v>0</v>
      </c>
    </row>
    <row r="104" spans="1:11" ht="30" x14ac:dyDescent="0.25">
      <c r="A104" s="105">
        <v>31101</v>
      </c>
      <c r="B104" s="105">
        <v>280</v>
      </c>
      <c r="C104" s="102" t="s">
        <v>533</v>
      </c>
      <c r="D104" s="657" t="s">
        <v>179</v>
      </c>
      <c r="E104" s="657" t="s">
        <v>30</v>
      </c>
      <c r="F104" s="657" t="s">
        <v>43</v>
      </c>
      <c r="G104" s="657" t="s">
        <v>970</v>
      </c>
      <c r="H104" s="105" t="s">
        <v>24</v>
      </c>
      <c r="I104" s="106">
        <v>236</v>
      </c>
      <c r="J104" s="106">
        <f>VLOOKUP(A104,CENIK!$A$2:$F$191,6,FALSE)</f>
        <v>0</v>
      </c>
      <c r="K104" s="106">
        <f t="shared" si="3"/>
        <v>0</v>
      </c>
    </row>
    <row r="105" spans="1:11" ht="30" x14ac:dyDescent="0.25">
      <c r="A105" s="105">
        <v>31602</v>
      </c>
      <c r="B105" s="105">
        <v>280</v>
      </c>
      <c r="C105" s="102" t="s">
        <v>534</v>
      </c>
      <c r="D105" s="657" t="s">
        <v>179</v>
      </c>
      <c r="E105" s="657" t="s">
        <v>30</v>
      </c>
      <c r="F105" s="657" t="s">
        <v>43</v>
      </c>
      <c r="G105" s="657" t="s">
        <v>973</v>
      </c>
      <c r="H105" s="105" t="s">
        <v>33</v>
      </c>
      <c r="I105" s="106">
        <v>1180</v>
      </c>
      <c r="J105" s="106">
        <f>VLOOKUP(A105,CENIK!$A$2:$F$191,6,FALSE)</f>
        <v>0</v>
      </c>
      <c r="K105" s="106">
        <f t="shared" si="3"/>
        <v>0</v>
      </c>
    </row>
    <row r="106" spans="1:11" ht="45" x14ac:dyDescent="0.25">
      <c r="A106" s="105">
        <v>32208</v>
      </c>
      <c r="B106" s="105">
        <v>280</v>
      </c>
      <c r="C106" s="102" t="s">
        <v>535</v>
      </c>
      <c r="D106" s="657" t="s">
        <v>179</v>
      </c>
      <c r="E106" s="657" t="s">
        <v>30</v>
      </c>
      <c r="F106" s="657" t="s">
        <v>43</v>
      </c>
      <c r="G106" s="657" t="s">
        <v>974</v>
      </c>
      <c r="H106" s="105" t="s">
        <v>33</v>
      </c>
      <c r="I106" s="106">
        <v>1180</v>
      </c>
      <c r="J106" s="106">
        <f>VLOOKUP(A106,CENIK!$A$2:$F$191,6,FALSE)</f>
        <v>0</v>
      </c>
      <c r="K106" s="106">
        <f t="shared" si="3"/>
        <v>0</v>
      </c>
    </row>
    <row r="107" spans="1:11" ht="30" x14ac:dyDescent="0.25">
      <c r="A107" s="105">
        <v>3105</v>
      </c>
      <c r="B107" s="105">
        <v>280</v>
      </c>
      <c r="C107" s="102" t="s">
        <v>536</v>
      </c>
      <c r="D107" s="657" t="s">
        <v>179</v>
      </c>
      <c r="E107" s="657" t="s">
        <v>64</v>
      </c>
      <c r="F107" s="657" t="s">
        <v>65</v>
      </c>
      <c r="G107" s="657" t="s">
        <v>69</v>
      </c>
      <c r="H107" s="105" t="s">
        <v>10</v>
      </c>
      <c r="I107" s="106">
        <v>26</v>
      </c>
      <c r="J107" s="106">
        <f>VLOOKUP(A107,CENIK!$A$2:$F$191,6,FALSE)</f>
        <v>0</v>
      </c>
      <c r="K107" s="106">
        <f t="shared" si="3"/>
        <v>0</v>
      </c>
    </row>
    <row r="108" spans="1:11" ht="45" x14ac:dyDescent="0.25">
      <c r="A108" s="105">
        <v>3311</v>
      </c>
      <c r="B108" s="105">
        <v>280</v>
      </c>
      <c r="C108" s="102" t="s">
        <v>537</v>
      </c>
      <c r="D108" s="657" t="s">
        <v>179</v>
      </c>
      <c r="E108" s="657" t="s">
        <v>64</v>
      </c>
      <c r="F108" s="657" t="s">
        <v>77</v>
      </c>
      <c r="G108" s="657" t="s">
        <v>81</v>
      </c>
      <c r="H108" s="105" t="s">
        <v>10</v>
      </c>
      <c r="I108" s="106">
        <v>16</v>
      </c>
      <c r="J108" s="106">
        <f>VLOOKUP(A108,CENIK!$A$2:$F$191,6,FALSE)</f>
        <v>0</v>
      </c>
      <c r="K108" s="106">
        <f t="shared" si="3"/>
        <v>0</v>
      </c>
    </row>
    <row r="109" spans="1:11" ht="60" x14ac:dyDescent="0.25">
      <c r="A109" s="105">
        <v>4101</v>
      </c>
      <c r="B109" s="105">
        <v>280</v>
      </c>
      <c r="C109" s="102" t="s">
        <v>538</v>
      </c>
      <c r="D109" s="657" t="s">
        <v>179</v>
      </c>
      <c r="E109" s="657" t="s">
        <v>85</v>
      </c>
      <c r="F109" s="657" t="s">
        <v>86</v>
      </c>
      <c r="G109" s="657" t="s">
        <v>459</v>
      </c>
      <c r="H109" s="105" t="s">
        <v>33</v>
      </c>
      <c r="I109" s="106">
        <v>2475.62</v>
      </c>
      <c r="J109" s="106">
        <f>VLOOKUP(A109,CENIK!$A$2:$F$191,6,FALSE)</f>
        <v>0</v>
      </c>
      <c r="K109" s="106">
        <f t="shared" si="3"/>
        <v>0</v>
      </c>
    </row>
    <row r="110" spans="1:11" ht="60" x14ac:dyDescent="0.25">
      <c r="A110" s="105">
        <v>4105</v>
      </c>
      <c r="B110" s="105">
        <v>280</v>
      </c>
      <c r="C110" s="102" t="s">
        <v>539</v>
      </c>
      <c r="D110" s="657" t="s">
        <v>179</v>
      </c>
      <c r="E110" s="657" t="s">
        <v>85</v>
      </c>
      <c r="F110" s="657" t="s">
        <v>86</v>
      </c>
      <c r="G110" s="657" t="s">
        <v>982</v>
      </c>
      <c r="H110" s="105" t="s">
        <v>24</v>
      </c>
      <c r="I110" s="106">
        <v>860.95</v>
      </c>
      <c r="J110" s="106">
        <f>VLOOKUP(A110,CENIK!$A$2:$F$191,6,FALSE)</f>
        <v>0</v>
      </c>
      <c r="K110" s="106">
        <f t="shared" si="3"/>
        <v>0</v>
      </c>
    </row>
    <row r="111" spans="1:11" ht="45" x14ac:dyDescent="0.25">
      <c r="A111" s="105">
        <v>4106</v>
      </c>
      <c r="B111" s="105">
        <v>280</v>
      </c>
      <c r="C111" s="102" t="s">
        <v>540</v>
      </c>
      <c r="D111" s="657" t="s">
        <v>179</v>
      </c>
      <c r="E111" s="657" t="s">
        <v>85</v>
      </c>
      <c r="F111" s="657" t="s">
        <v>86</v>
      </c>
      <c r="G111" s="657" t="s">
        <v>89</v>
      </c>
      <c r="H111" s="105" t="s">
        <v>24</v>
      </c>
      <c r="I111" s="106">
        <v>991.19</v>
      </c>
      <c r="J111" s="106">
        <f>VLOOKUP(A111,CENIK!$A$2:$F$191,6,FALSE)</f>
        <v>0</v>
      </c>
      <c r="K111" s="106">
        <f t="shared" si="3"/>
        <v>0</v>
      </c>
    </row>
    <row r="112" spans="1:11" ht="45" x14ac:dyDescent="0.25">
      <c r="A112" s="105">
        <v>4117</v>
      </c>
      <c r="B112" s="105">
        <v>280</v>
      </c>
      <c r="C112" s="102" t="s">
        <v>541</v>
      </c>
      <c r="D112" s="657" t="s">
        <v>179</v>
      </c>
      <c r="E112" s="657" t="s">
        <v>85</v>
      </c>
      <c r="F112" s="657" t="s">
        <v>86</v>
      </c>
      <c r="G112" s="657" t="s">
        <v>94</v>
      </c>
      <c r="H112" s="105" t="s">
        <v>24</v>
      </c>
      <c r="I112" s="106">
        <v>84.76</v>
      </c>
      <c r="J112" s="106">
        <f>VLOOKUP(A112,CENIK!$A$2:$F$191,6,FALSE)</f>
        <v>0</v>
      </c>
      <c r="K112" s="106">
        <f t="shared" si="3"/>
        <v>0</v>
      </c>
    </row>
    <row r="113" spans="1:11" ht="45" x14ac:dyDescent="0.25">
      <c r="A113" s="105">
        <v>4121</v>
      </c>
      <c r="B113" s="105">
        <v>280</v>
      </c>
      <c r="C113" s="102" t="s">
        <v>542</v>
      </c>
      <c r="D113" s="657" t="s">
        <v>179</v>
      </c>
      <c r="E113" s="657" t="s">
        <v>85</v>
      </c>
      <c r="F113" s="657" t="s">
        <v>86</v>
      </c>
      <c r="G113" s="657" t="s">
        <v>986</v>
      </c>
      <c r="H113" s="105" t="s">
        <v>24</v>
      </c>
      <c r="I113" s="106">
        <v>21</v>
      </c>
      <c r="J113" s="106">
        <f>VLOOKUP(A113,CENIK!$A$2:$F$191,6,FALSE)</f>
        <v>0</v>
      </c>
      <c r="K113" s="106">
        <f t="shared" si="3"/>
        <v>0</v>
      </c>
    </row>
    <row r="114" spans="1:11" ht="45" x14ac:dyDescent="0.25">
      <c r="A114" s="105">
        <v>4123</v>
      </c>
      <c r="B114" s="105">
        <v>280</v>
      </c>
      <c r="C114" s="102" t="s">
        <v>543</v>
      </c>
      <c r="D114" s="657" t="s">
        <v>179</v>
      </c>
      <c r="E114" s="657" t="s">
        <v>85</v>
      </c>
      <c r="F114" s="657" t="s">
        <v>86</v>
      </c>
      <c r="G114" s="657" t="s">
        <v>988</v>
      </c>
      <c r="H114" s="105" t="s">
        <v>24</v>
      </c>
      <c r="I114" s="106">
        <v>860.95</v>
      </c>
      <c r="J114" s="106">
        <f>VLOOKUP(A114,CENIK!$A$2:$F$191,6,FALSE)</f>
        <v>0</v>
      </c>
      <c r="K114" s="106">
        <f t="shared" si="3"/>
        <v>0</v>
      </c>
    </row>
    <row r="115" spans="1:11" ht="30" x14ac:dyDescent="0.25">
      <c r="A115" s="105">
        <v>4202</v>
      </c>
      <c r="B115" s="105">
        <v>280</v>
      </c>
      <c r="C115" s="102" t="s">
        <v>544</v>
      </c>
      <c r="D115" s="657" t="s">
        <v>179</v>
      </c>
      <c r="E115" s="657" t="s">
        <v>85</v>
      </c>
      <c r="F115" s="657" t="s">
        <v>98</v>
      </c>
      <c r="G115" s="657" t="s">
        <v>100</v>
      </c>
      <c r="H115" s="105" t="s">
        <v>33</v>
      </c>
      <c r="I115" s="106">
        <v>590</v>
      </c>
      <c r="J115" s="106">
        <f>VLOOKUP(A115,CENIK!$A$2:$F$191,6,FALSE)</f>
        <v>0</v>
      </c>
      <c r="K115" s="106">
        <f t="shared" si="3"/>
        <v>0</v>
      </c>
    </row>
    <row r="116" spans="1:11" ht="75" x14ac:dyDescent="0.25">
      <c r="A116" s="105">
        <v>4203</v>
      </c>
      <c r="B116" s="105">
        <v>280</v>
      </c>
      <c r="C116" s="102" t="s">
        <v>545</v>
      </c>
      <c r="D116" s="657" t="s">
        <v>179</v>
      </c>
      <c r="E116" s="657" t="s">
        <v>85</v>
      </c>
      <c r="F116" s="657" t="s">
        <v>98</v>
      </c>
      <c r="G116" s="657" t="s">
        <v>101</v>
      </c>
      <c r="H116" s="105" t="s">
        <v>24</v>
      </c>
      <c r="I116" s="106">
        <v>59</v>
      </c>
      <c r="J116" s="106">
        <f>VLOOKUP(A116,CENIK!$A$2:$F$191,6,FALSE)</f>
        <v>0</v>
      </c>
      <c r="K116" s="106">
        <f t="shared" si="3"/>
        <v>0</v>
      </c>
    </row>
    <row r="117" spans="1:11" ht="60" x14ac:dyDescent="0.25">
      <c r="A117" s="105">
        <v>4204</v>
      </c>
      <c r="B117" s="105">
        <v>280</v>
      </c>
      <c r="C117" s="102" t="s">
        <v>546</v>
      </c>
      <c r="D117" s="657" t="s">
        <v>179</v>
      </c>
      <c r="E117" s="657" t="s">
        <v>85</v>
      </c>
      <c r="F117" s="657" t="s">
        <v>98</v>
      </c>
      <c r="G117" s="657" t="s">
        <v>102</v>
      </c>
      <c r="H117" s="105" t="s">
        <v>24</v>
      </c>
      <c r="I117" s="106">
        <v>301.33</v>
      </c>
      <c r="J117" s="106">
        <f>VLOOKUP(A117,CENIK!$A$2:$F$191,6,FALSE)</f>
        <v>0</v>
      </c>
      <c r="K117" s="106">
        <f t="shared" si="3"/>
        <v>0</v>
      </c>
    </row>
    <row r="118" spans="1:11" ht="60" x14ac:dyDescent="0.25">
      <c r="A118" s="105">
        <v>4206</v>
      </c>
      <c r="B118" s="105">
        <v>280</v>
      </c>
      <c r="C118" s="102" t="s">
        <v>547</v>
      </c>
      <c r="D118" s="657" t="s">
        <v>179</v>
      </c>
      <c r="E118" s="657" t="s">
        <v>85</v>
      </c>
      <c r="F118" s="657" t="s">
        <v>98</v>
      </c>
      <c r="G118" s="657" t="s">
        <v>104</v>
      </c>
      <c r="H118" s="105" t="s">
        <v>24</v>
      </c>
      <c r="I118" s="106">
        <v>860.95</v>
      </c>
      <c r="J118" s="106">
        <f>VLOOKUP(A118,CENIK!$A$2:$F$191,6,FALSE)</f>
        <v>0</v>
      </c>
      <c r="K118" s="106">
        <f t="shared" si="3"/>
        <v>0</v>
      </c>
    </row>
    <row r="119" spans="1:11" ht="60" x14ac:dyDescent="0.25">
      <c r="A119" s="105">
        <v>4207</v>
      </c>
      <c r="B119" s="105">
        <v>280</v>
      </c>
      <c r="C119" s="102" t="s">
        <v>548</v>
      </c>
      <c r="D119" s="657" t="s">
        <v>179</v>
      </c>
      <c r="E119" s="657" t="s">
        <v>85</v>
      </c>
      <c r="F119" s="657" t="s">
        <v>98</v>
      </c>
      <c r="G119" s="657" t="s">
        <v>990</v>
      </c>
      <c r="H119" s="105" t="s">
        <v>24</v>
      </c>
      <c r="I119" s="106">
        <v>297.51</v>
      </c>
      <c r="J119" s="106">
        <f>VLOOKUP(A119,CENIK!$A$2:$F$191,6,FALSE)</f>
        <v>0</v>
      </c>
      <c r="K119" s="106">
        <f t="shared" si="3"/>
        <v>0</v>
      </c>
    </row>
    <row r="120" spans="1:11" ht="75" x14ac:dyDescent="0.25">
      <c r="A120" s="105">
        <v>5108</v>
      </c>
      <c r="B120" s="105">
        <v>280</v>
      </c>
      <c r="C120" s="102" t="s">
        <v>549</v>
      </c>
      <c r="D120" s="657" t="s">
        <v>179</v>
      </c>
      <c r="E120" s="657" t="s">
        <v>106</v>
      </c>
      <c r="F120" s="657" t="s">
        <v>107</v>
      </c>
      <c r="G120" s="657" t="s">
        <v>112</v>
      </c>
      <c r="H120" s="105" t="s">
        <v>113</v>
      </c>
      <c r="I120" s="106">
        <v>25</v>
      </c>
      <c r="J120" s="106">
        <f>VLOOKUP(A120,CENIK!$A$2:$F$191,6,FALSE)</f>
        <v>0</v>
      </c>
      <c r="K120" s="106">
        <f t="shared" si="3"/>
        <v>0</v>
      </c>
    </row>
    <row r="121" spans="1:11" ht="75" x14ac:dyDescent="0.25">
      <c r="A121" s="105">
        <v>5109</v>
      </c>
      <c r="B121" s="105">
        <v>280</v>
      </c>
      <c r="C121" s="102" t="s">
        <v>550</v>
      </c>
      <c r="D121" s="657" t="s">
        <v>179</v>
      </c>
      <c r="E121" s="657" t="s">
        <v>106</v>
      </c>
      <c r="F121" s="657" t="s">
        <v>107</v>
      </c>
      <c r="G121" s="657" t="s">
        <v>114</v>
      </c>
      <c r="H121" s="105" t="s">
        <v>10</v>
      </c>
      <c r="I121" s="106">
        <v>25</v>
      </c>
      <c r="J121" s="106">
        <f>VLOOKUP(A121,CENIK!$A$2:$F$191,6,FALSE)</f>
        <v>0</v>
      </c>
      <c r="K121" s="106">
        <f t="shared" si="3"/>
        <v>0</v>
      </c>
    </row>
    <row r="122" spans="1:11" ht="135" x14ac:dyDescent="0.25">
      <c r="A122" s="105">
        <v>6101</v>
      </c>
      <c r="B122" s="105">
        <v>280</v>
      </c>
      <c r="C122" s="102" t="s">
        <v>551</v>
      </c>
      <c r="D122" s="657" t="s">
        <v>179</v>
      </c>
      <c r="E122" s="657" t="s">
        <v>128</v>
      </c>
      <c r="F122" s="657" t="s">
        <v>129</v>
      </c>
      <c r="G122" s="657" t="s">
        <v>6301</v>
      </c>
      <c r="H122" s="105" t="s">
        <v>10</v>
      </c>
      <c r="I122" s="106">
        <v>472</v>
      </c>
      <c r="J122" s="106">
        <f>VLOOKUP(A122,CENIK!$A$2:$F$191,6,FALSE)</f>
        <v>0</v>
      </c>
      <c r="K122" s="106">
        <f t="shared" si="3"/>
        <v>0</v>
      </c>
    </row>
    <row r="123" spans="1:11" ht="120" x14ac:dyDescent="0.25">
      <c r="A123" s="105">
        <v>6204</v>
      </c>
      <c r="B123" s="105">
        <v>280</v>
      </c>
      <c r="C123" s="102" t="s">
        <v>552</v>
      </c>
      <c r="D123" s="657" t="s">
        <v>179</v>
      </c>
      <c r="E123" s="657" t="s">
        <v>128</v>
      </c>
      <c r="F123" s="657" t="s">
        <v>132</v>
      </c>
      <c r="G123" s="657" t="s">
        <v>993</v>
      </c>
      <c r="H123" s="105" t="s">
        <v>6</v>
      </c>
      <c r="I123" s="106">
        <v>2</v>
      </c>
      <c r="J123" s="106">
        <f>VLOOKUP(A123,CENIK!$A$2:$F$191,6,FALSE)</f>
        <v>0</v>
      </c>
      <c r="K123" s="106">
        <f t="shared" si="3"/>
        <v>0</v>
      </c>
    </row>
    <row r="124" spans="1:11" ht="120" x14ac:dyDescent="0.25">
      <c r="A124" s="105">
        <v>6206</v>
      </c>
      <c r="B124" s="105">
        <v>280</v>
      </c>
      <c r="C124" s="102" t="s">
        <v>553</v>
      </c>
      <c r="D124" s="657" t="s">
        <v>179</v>
      </c>
      <c r="E124" s="657" t="s">
        <v>128</v>
      </c>
      <c r="F124" s="657" t="s">
        <v>132</v>
      </c>
      <c r="G124" s="657" t="s">
        <v>995</v>
      </c>
      <c r="H124" s="105" t="s">
        <v>6</v>
      </c>
      <c r="I124" s="106">
        <v>9</v>
      </c>
      <c r="J124" s="106">
        <f>VLOOKUP(A124,CENIK!$A$2:$F$191,6,FALSE)</f>
        <v>0</v>
      </c>
      <c r="K124" s="106">
        <f t="shared" si="3"/>
        <v>0</v>
      </c>
    </row>
    <row r="125" spans="1:11" ht="120" x14ac:dyDescent="0.25">
      <c r="A125" s="105">
        <v>6208</v>
      </c>
      <c r="B125" s="105">
        <v>280</v>
      </c>
      <c r="C125" s="102" t="s">
        <v>554</v>
      </c>
      <c r="D125" s="657" t="s">
        <v>179</v>
      </c>
      <c r="E125" s="657" t="s">
        <v>128</v>
      </c>
      <c r="F125" s="657" t="s">
        <v>132</v>
      </c>
      <c r="G125" s="657" t="s">
        <v>997</v>
      </c>
      <c r="H125" s="105" t="s">
        <v>6</v>
      </c>
      <c r="I125" s="106">
        <v>1</v>
      </c>
      <c r="J125" s="106">
        <f>VLOOKUP(A125,CENIK!$A$2:$F$191,6,FALSE)</f>
        <v>0</v>
      </c>
      <c r="K125" s="106">
        <f t="shared" si="3"/>
        <v>0</v>
      </c>
    </row>
    <row r="126" spans="1:11" ht="120" x14ac:dyDescent="0.25">
      <c r="A126" s="105">
        <v>6253</v>
      </c>
      <c r="B126" s="105">
        <v>280</v>
      </c>
      <c r="C126" s="102" t="s">
        <v>555</v>
      </c>
      <c r="D126" s="657" t="s">
        <v>179</v>
      </c>
      <c r="E126" s="657" t="s">
        <v>128</v>
      </c>
      <c r="F126" s="657" t="s">
        <v>132</v>
      </c>
      <c r="G126" s="657" t="s">
        <v>1004</v>
      </c>
      <c r="H126" s="105" t="s">
        <v>6</v>
      </c>
      <c r="I126" s="106">
        <v>12</v>
      </c>
      <c r="J126" s="106">
        <f>VLOOKUP(A126,CENIK!$A$2:$F$191,6,FALSE)</f>
        <v>0</v>
      </c>
      <c r="K126" s="106">
        <f t="shared" si="3"/>
        <v>0</v>
      </c>
    </row>
    <row r="127" spans="1:11" ht="30" x14ac:dyDescent="0.25">
      <c r="A127" s="105">
        <v>6257</v>
      </c>
      <c r="B127" s="105">
        <v>280</v>
      </c>
      <c r="C127" s="102" t="s">
        <v>556</v>
      </c>
      <c r="D127" s="657" t="s">
        <v>179</v>
      </c>
      <c r="E127" s="657" t="s">
        <v>128</v>
      </c>
      <c r="F127" s="657" t="s">
        <v>132</v>
      </c>
      <c r="G127" s="657" t="s">
        <v>136</v>
      </c>
      <c r="H127" s="105" t="s">
        <v>6</v>
      </c>
      <c r="I127" s="106">
        <v>1</v>
      </c>
      <c r="J127" s="106">
        <f>VLOOKUP(A127,CENIK!$A$2:$F$191,6,FALSE)</f>
        <v>0</v>
      </c>
      <c r="K127" s="106">
        <f t="shared" si="3"/>
        <v>0</v>
      </c>
    </row>
    <row r="128" spans="1:11" ht="345" x14ac:dyDescent="0.25">
      <c r="A128" s="105">
        <v>6301</v>
      </c>
      <c r="B128" s="105">
        <v>280</v>
      </c>
      <c r="C128" s="102" t="s">
        <v>557</v>
      </c>
      <c r="D128" s="657" t="s">
        <v>179</v>
      </c>
      <c r="E128" s="657" t="s">
        <v>128</v>
      </c>
      <c r="F128" s="657" t="s">
        <v>140</v>
      </c>
      <c r="G128" s="657" t="s">
        <v>1005</v>
      </c>
      <c r="H128" s="105" t="s">
        <v>6</v>
      </c>
      <c r="I128" s="106">
        <v>22</v>
      </c>
      <c r="J128" s="106">
        <f>VLOOKUP(A128,CENIK!$A$2:$F$191,6,FALSE)</f>
        <v>0</v>
      </c>
      <c r="K128" s="106">
        <f t="shared" si="3"/>
        <v>0</v>
      </c>
    </row>
    <row r="129" spans="1:11" ht="120" x14ac:dyDescent="0.25">
      <c r="A129" s="105">
        <v>6302</v>
      </c>
      <c r="B129" s="105">
        <v>280</v>
      </c>
      <c r="C129" s="102" t="s">
        <v>558</v>
      </c>
      <c r="D129" s="657" t="s">
        <v>179</v>
      </c>
      <c r="E129" s="657" t="s">
        <v>128</v>
      </c>
      <c r="F129" s="657" t="s">
        <v>140</v>
      </c>
      <c r="G129" s="657" t="s">
        <v>141</v>
      </c>
      <c r="H129" s="105" t="s">
        <v>6</v>
      </c>
      <c r="I129" s="106">
        <v>22</v>
      </c>
      <c r="J129" s="106">
        <f>VLOOKUP(A129,CENIK!$A$2:$F$191,6,FALSE)</f>
        <v>0</v>
      </c>
      <c r="K129" s="106">
        <f t="shared" si="3"/>
        <v>0</v>
      </c>
    </row>
    <row r="130" spans="1:11" ht="30" x14ac:dyDescent="0.25">
      <c r="A130" s="105">
        <v>6401</v>
      </c>
      <c r="B130" s="105">
        <v>280</v>
      </c>
      <c r="C130" s="102" t="s">
        <v>559</v>
      </c>
      <c r="D130" s="657" t="s">
        <v>179</v>
      </c>
      <c r="E130" s="657" t="s">
        <v>128</v>
      </c>
      <c r="F130" s="657" t="s">
        <v>144</v>
      </c>
      <c r="G130" s="657" t="s">
        <v>145</v>
      </c>
      <c r="H130" s="105" t="s">
        <v>10</v>
      </c>
      <c r="I130" s="106">
        <v>472</v>
      </c>
      <c r="J130" s="106">
        <f>VLOOKUP(A130,CENIK!$A$2:$F$191,6,FALSE)</f>
        <v>0</v>
      </c>
      <c r="K130" s="106">
        <f t="shared" si="3"/>
        <v>0</v>
      </c>
    </row>
    <row r="131" spans="1:11" ht="30" x14ac:dyDescent="0.25">
      <c r="A131" s="105">
        <v>6402</v>
      </c>
      <c r="B131" s="105">
        <v>280</v>
      </c>
      <c r="C131" s="102" t="s">
        <v>560</v>
      </c>
      <c r="D131" s="657" t="s">
        <v>179</v>
      </c>
      <c r="E131" s="657" t="s">
        <v>128</v>
      </c>
      <c r="F131" s="657" t="s">
        <v>144</v>
      </c>
      <c r="G131" s="657" t="s">
        <v>340</v>
      </c>
      <c r="H131" s="105" t="s">
        <v>10</v>
      </c>
      <c r="I131" s="106">
        <v>472</v>
      </c>
      <c r="J131" s="106">
        <f>VLOOKUP(A131,CENIK!$A$2:$F$191,6,FALSE)</f>
        <v>0</v>
      </c>
      <c r="K131" s="106">
        <f t="shared" si="3"/>
        <v>0</v>
      </c>
    </row>
    <row r="132" spans="1:11" ht="60" x14ac:dyDescent="0.25">
      <c r="A132" s="105">
        <v>6405</v>
      </c>
      <c r="B132" s="105">
        <v>280</v>
      </c>
      <c r="C132" s="102" t="s">
        <v>561</v>
      </c>
      <c r="D132" s="657" t="s">
        <v>179</v>
      </c>
      <c r="E132" s="657" t="s">
        <v>128</v>
      </c>
      <c r="F132" s="657" t="s">
        <v>144</v>
      </c>
      <c r="G132" s="657" t="s">
        <v>146</v>
      </c>
      <c r="H132" s="105" t="s">
        <v>10</v>
      </c>
      <c r="I132" s="106">
        <v>472</v>
      </c>
      <c r="J132" s="106">
        <f>VLOOKUP(A132,CENIK!$A$2:$F$191,6,FALSE)</f>
        <v>0</v>
      </c>
      <c r="K132" s="106">
        <f t="shared" si="3"/>
        <v>0</v>
      </c>
    </row>
    <row r="133" spans="1:11" ht="30" x14ac:dyDescent="0.25">
      <c r="A133" s="105">
        <v>6501</v>
      </c>
      <c r="B133" s="105">
        <v>280</v>
      </c>
      <c r="C133" s="102" t="s">
        <v>562</v>
      </c>
      <c r="D133" s="657" t="s">
        <v>179</v>
      </c>
      <c r="E133" s="657" t="s">
        <v>128</v>
      </c>
      <c r="F133" s="657" t="s">
        <v>147</v>
      </c>
      <c r="G133" s="657" t="s">
        <v>1007</v>
      </c>
      <c r="H133" s="105" t="s">
        <v>6</v>
      </c>
      <c r="I133" s="106">
        <v>5</v>
      </c>
      <c r="J133" s="106">
        <f>VLOOKUP(A133,CENIK!$A$2:$F$191,6,FALSE)</f>
        <v>0</v>
      </c>
      <c r="K133" s="106">
        <f t="shared" si="3"/>
        <v>0</v>
      </c>
    </row>
    <row r="134" spans="1:11" ht="45" x14ac:dyDescent="0.25">
      <c r="A134" s="105">
        <v>6503</v>
      </c>
      <c r="B134" s="105">
        <v>280</v>
      </c>
      <c r="C134" s="102" t="s">
        <v>563</v>
      </c>
      <c r="D134" s="657" t="s">
        <v>179</v>
      </c>
      <c r="E134" s="657" t="s">
        <v>128</v>
      </c>
      <c r="F134" s="657" t="s">
        <v>147</v>
      </c>
      <c r="G134" s="657" t="s">
        <v>1009</v>
      </c>
      <c r="H134" s="105" t="s">
        <v>6</v>
      </c>
      <c r="I134" s="106">
        <v>11</v>
      </c>
      <c r="J134" s="106">
        <f>VLOOKUP(A134,CENIK!$A$2:$F$191,6,FALSE)</f>
        <v>0</v>
      </c>
      <c r="K134" s="106">
        <f t="shared" si="3"/>
        <v>0</v>
      </c>
    </row>
    <row r="135" spans="1:11" ht="30" x14ac:dyDescent="0.25">
      <c r="A135" s="105">
        <v>6507</v>
      </c>
      <c r="B135" s="105">
        <v>280</v>
      </c>
      <c r="C135" s="102" t="s">
        <v>564</v>
      </c>
      <c r="D135" s="657" t="s">
        <v>179</v>
      </c>
      <c r="E135" s="657" t="s">
        <v>128</v>
      </c>
      <c r="F135" s="657" t="s">
        <v>147</v>
      </c>
      <c r="G135" s="657" t="s">
        <v>1013</v>
      </c>
      <c r="H135" s="105" t="s">
        <v>6</v>
      </c>
      <c r="I135" s="106">
        <v>5</v>
      </c>
      <c r="J135" s="106">
        <f>VLOOKUP(A135,CENIK!$A$2:$F$191,6,FALSE)</f>
        <v>0</v>
      </c>
      <c r="K135" s="106">
        <f t="shared" si="3"/>
        <v>0</v>
      </c>
    </row>
    <row r="136" spans="1:11" ht="60" x14ac:dyDescent="0.25">
      <c r="A136" s="105">
        <v>1201</v>
      </c>
      <c r="B136" s="105">
        <v>281</v>
      </c>
      <c r="C136" s="102" t="s">
        <v>565</v>
      </c>
      <c r="D136" s="657" t="s">
        <v>180</v>
      </c>
      <c r="E136" s="657" t="s">
        <v>7</v>
      </c>
      <c r="F136" s="657" t="s">
        <v>8</v>
      </c>
      <c r="G136" s="657" t="s">
        <v>9</v>
      </c>
      <c r="H136" s="105" t="s">
        <v>10</v>
      </c>
      <c r="I136" s="106">
        <v>107.75</v>
      </c>
      <c r="J136" s="106">
        <f>VLOOKUP(A136,CENIK!$A$2:$F$191,6,FALSE)</f>
        <v>0</v>
      </c>
      <c r="K136" s="106">
        <f t="shared" si="3"/>
        <v>0</v>
      </c>
    </row>
    <row r="137" spans="1:11" ht="45" x14ac:dyDescent="0.25">
      <c r="A137" s="105">
        <v>1202</v>
      </c>
      <c r="B137" s="105">
        <v>281</v>
      </c>
      <c r="C137" s="102" t="s">
        <v>566</v>
      </c>
      <c r="D137" s="657" t="s">
        <v>180</v>
      </c>
      <c r="E137" s="657" t="s">
        <v>7</v>
      </c>
      <c r="F137" s="657" t="s">
        <v>8</v>
      </c>
      <c r="G137" s="657" t="s">
        <v>11</v>
      </c>
      <c r="H137" s="105" t="s">
        <v>12</v>
      </c>
      <c r="I137" s="106">
        <v>3</v>
      </c>
      <c r="J137" s="106">
        <f>VLOOKUP(A137,CENIK!$A$2:$F$191,6,FALSE)</f>
        <v>0</v>
      </c>
      <c r="K137" s="106">
        <f t="shared" si="3"/>
        <v>0</v>
      </c>
    </row>
    <row r="138" spans="1:11" ht="60" x14ac:dyDescent="0.25">
      <c r="A138" s="105">
        <v>1203</v>
      </c>
      <c r="B138" s="105">
        <v>281</v>
      </c>
      <c r="C138" s="102" t="s">
        <v>567</v>
      </c>
      <c r="D138" s="657" t="s">
        <v>180</v>
      </c>
      <c r="E138" s="657" t="s">
        <v>7</v>
      </c>
      <c r="F138" s="657" t="s">
        <v>8</v>
      </c>
      <c r="G138" s="657" t="s">
        <v>941</v>
      </c>
      <c r="H138" s="105" t="s">
        <v>10</v>
      </c>
      <c r="I138" s="106">
        <v>107.75</v>
      </c>
      <c r="J138" s="106">
        <f>VLOOKUP(A138,CENIK!$A$2:$F$191,6,FALSE)</f>
        <v>0</v>
      </c>
      <c r="K138" s="106">
        <f t="shared" si="3"/>
        <v>0</v>
      </c>
    </row>
    <row r="139" spans="1:11" ht="60" x14ac:dyDescent="0.25">
      <c r="A139" s="105">
        <v>1205</v>
      </c>
      <c r="B139" s="105">
        <v>281</v>
      </c>
      <c r="C139" s="102" t="s">
        <v>568</v>
      </c>
      <c r="D139" s="657" t="s">
        <v>180</v>
      </c>
      <c r="E139" s="657" t="s">
        <v>7</v>
      </c>
      <c r="F139" s="657" t="s">
        <v>8</v>
      </c>
      <c r="G139" s="657" t="s">
        <v>942</v>
      </c>
      <c r="H139" s="105" t="s">
        <v>14</v>
      </c>
      <c r="I139" s="106">
        <v>1</v>
      </c>
      <c r="J139" s="106">
        <f>VLOOKUP(A139,CENIK!$A$2:$F$191,6,FALSE)</f>
        <v>0</v>
      </c>
      <c r="K139" s="106">
        <f t="shared" si="3"/>
        <v>0</v>
      </c>
    </row>
    <row r="140" spans="1:11" ht="60" x14ac:dyDescent="0.25">
      <c r="A140" s="105">
        <v>1206</v>
      </c>
      <c r="B140" s="105">
        <v>281</v>
      </c>
      <c r="C140" s="102" t="s">
        <v>569</v>
      </c>
      <c r="D140" s="657" t="s">
        <v>180</v>
      </c>
      <c r="E140" s="657" t="s">
        <v>7</v>
      </c>
      <c r="F140" s="657" t="s">
        <v>8</v>
      </c>
      <c r="G140" s="657" t="s">
        <v>943</v>
      </c>
      <c r="H140" s="105" t="s">
        <v>14</v>
      </c>
      <c r="I140" s="106">
        <v>1</v>
      </c>
      <c r="J140" s="106">
        <f>VLOOKUP(A140,CENIK!$A$2:$F$191,6,FALSE)</f>
        <v>0</v>
      </c>
      <c r="K140" s="106">
        <f t="shared" si="3"/>
        <v>0</v>
      </c>
    </row>
    <row r="141" spans="1:11" ht="45" x14ac:dyDescent="0.25">
      <c r="A141" s="105">
        <v>1301</v>
      </c>
      <c r="B141" s="105">
        <v>281</v>
      </c>
      <c r="C141" s="102" t="s">
        <v>570</v>
      </c>
      <c r="D141" s="657" t="s">
        <v>180</v>
      </c>
      <c r="E141" s="657" t="s">
        <v>7</v>
      </c>
      <c r="F141" s="657" t="s">
        <v>16</v>
      </c>
      <c r="G141" s="657" t="s">
        <v>17</v>
      </c>
      <c r="H141" s="105" t="s">
        <v>10</v>
      </c>
      <c r="I141" s="106">
        <v>107.75</v>
      </c>
      <c r="J141" s="106">
        <f>VLOOKUP(A141,CENIK!$A$2:$F$191,6,FALSE)</f>
        <v>0</v>
      </c>
      <c r="K141" s="106">
        <f t="shared" si="3"/>
        <v>0</v>
      </c>
    </row>
    <row r="142" spans="1:11" ht="150" x14ac:dyDescent="0.25">
      <c r="A142" s="105">
        <v>1302</v>
      </c>
      <c r="B142" s="105">
        <v>281</v>
      </c>
      <c r="C142" s="102" t="s">
        <v>571</v>
      </c>
      <c r="D142" s="657" t="s">
        <v>180</v>
      </c>
      <c r="E142" s="657" t="s">
        <v>7</v>
      </c>
      <c r="F142" s="657" t="s">
        <v>16</v>
      </c>
      <c r="G142" s="657" t="s">
        <v>952</v>
      </c>
      <c r="H142" s="105" t="s">
        <v>10</v>
      </c>
      <c r="I142" s="106">
        <v>107.75</v>
      </c>
      <c r="J142" s="106">
        <f>VLOOKUP(A142,CENIK!$A$2:$F$191,6,FALSE)</f>
        <v>0</v>
      </c>
      <c r="K142" s="106">
        <f t="shared" si="3"/>
        <v>0</v>
      </c>
    </row>
    <row r="143" spans="1:11" ht="60" x14ac:dyDescent="0.25">
      <c r="A143" s="105">
        <v>1307</v>
      </c>
      <c r="B143" s="105">
        <v>281</v>
      </c>
      <c r="C143" s="102" t="s">
        <v>572</v>
      </c>
      <c r="D143" s="657" t="s">
        <v>180</v>
      </c>
      <c r="E143" s="657" t="s">
        <v>7</v>
      </c>
      <c r="F143" s="657" t="s">
        <v>16</v>
      </c>
      <c r="G143" s="657" t="s">
        <v>19</v>
      </c>
      <c r="H143" s="105" t="s">
        <v>6</v>
      </c>
      <c r="I143" s="106">
        <v>5</v>
      </c>
      <c r="J143" s="106">
        <f>VLOOKUP(A143,CENIK!$A$2:$F$191,6,FALSE)</f>
        <v>0</v>
      </c>
      <c r="K143" s="106">
        <f t="shared" si="3"/>
        <v>0</v>
      </c>
    </row>
    <row r="144" spans="1:11" ht="60" x14ac:dyDescent="0.25">
      <c r="A144" s="105">
        <v>1310</v>
      </c>
      <c r="B144" s="105">
        <v>281</v>
      </c>
      <c r="C144" s="102" t="s">
        <v>573</v>
      </c>
      <c r="D144" s="657" t="s">
        <v>180</v>
      </c>
      <c r="E144" s="657" t="s">
        <v>7</v>
      </c>
      <c r="F144" s="657" t="s">
        <v>16</v>
      </c>
      <c r="G144" s="657" t="s">
        <v>23</v>
      </c>
      <c r="H144" s="105" t="s">
        <v>24</v>
      </c>
      <c r="I144" s="106">
        <v>150.85</v>
      </c>
      <c r="J144" s="106">
        <f>VLOOKUP(A144,CENIK!$A$2:$F$191,6,FALSE)</f>
        <v>0</v>
      </c>
      <c r="K144" s="106">
        <f t="shared" si="3"/>
        <v>0</v>
      </c>
    </row>
    <row r="145" spans="1:11" ht="30" x14ac:dyDescent="0.25">
      <c r="A145" s="105">
        <v>1401</v>
      </c>
      <c r="B145" s="105">
        <v>281</v>
      </c>
      <c r="C145" s="102" t="s">
        <v>574</v>
      </c>
      <c r="D145" s="657" t="s">
        <v>180</v>
      </c>
      <c r="E145" s="657" t="s">
        <v>7</v>
      </c>
      <c r="F145" s="657" t="s">
        <v>27</v>
      </c>
      <c r="G145" s="657" t="s">
        <v>955</v>
      </c>
      <c r="H145" s="105" t="s">
        <v>22</v>
      </c>
      <c r="I145" s="106">
        <v>5</v>
      </c>
      <c r="J145" s="106">
        <f>VLOOKUP(A145,CENIK!$A$2:$F$191,6,FALSE)</f>
        <v>0</v>
      </c>
      <c r="K145" s="106">
        <f t="shared" si="3"/>
        <v>0</v>
      </c>
    </row>
    <row r="146" spans="1:11" ht="30" x14ac:dyDescent="0.25">
      <c r="A146" s="105">
        <v>1402</v>
      </c>
      <c r="B146" s="105">
        <v>281</v>
      </c>
      <c r="C146" s="102" t="s">
        <v>575</v>
      </c>
      <c r="D146" s="657" t="s">
        <v>180</v>
      </c>
      <c r="E146" s="657" t="s">
        <v>7</v>
      </c>
      <c r="F146" s="657" t="s">
        <v>27</v>
      </c>
      <c r="G146" s="657" t="s">
        <v>956</v>
      </c>
      <c r="H146" s="105" t="s">
        <v>22</v>
      </c>
      <c r="I146" s="106">
        <v>10</v>
      </c>
      <c r="J146" s="106">
        <f>VLOOKUP(A146,CENIK!$A$2:$F$191,6,FALSE)</f>
        <v>0</v>
      </c>
      <c r="K146" s="106">
        <f t="shared" si="3"/>
        <v>0</v>
      </c>
    </row>
    <row r="147" spans="1:11" ht="30" x14ac:dyDescent="0.25">
      <c r="A147" s="105">
        <v>1403</v>
      </c>
      <c r="B147" s="105">
        <v>281</v>
      </c>
      <c r="C147" s="102" t="s">
        <v>576</v>
      </c>
      <c r="D147" s="657" t="s">
        <v>180</v>
      </c>
      <c r="E147" s="657" t="s">
        <v>7</v>
      </c>
      <c r="F147" s="657" t="s">
        <v>27</v>
      </c>
      <c r="G147" s="657" t="s">
        <v>957</v>
      </c>
      <c r="H147" s="105" t="s">
        <v>22</v>
      </c>
      <c r="I147" s="106">
        <v>10</v>
      </c>
      <c r="J147" s="106">
        <f>VLOOKUP(A147,CENIK!$A$2:$F$191,6,FALSE)</f>
        <v>0</v>
      </c>
      <c r="K147" s="106">
        <f t="shared" si="3"/>
        <v>0</v>
      </c>
    </row>
    <row r="148" spans="1:11" ht="30" x14ac:dyDescent="0.25">
      <c r="A148" s="105">
        <v>1404</v>
      </c>
      <c r="B148" s="105">
        <v>281</v>
      </c>
      <c r="C148" s="102" t="s">
        <v>577</v>
      </c>
      <c r="D148" s="657" t="s">
        <v>180</v>
      </c>
      <c r="E148" s="657" t="s">
        <v>7</v>
      </c>
      <c r="F148" s="657" t="s">
        <v>27</v>
      </c>
      <c r="G148" s="657" t="s">
        <v>958</v>
      </c>
      <c r="H148" s="105" t="s">
        <v>22</v>
      </c>
      <c r="I148" s="106">
        <v>10</v>
      </c>
      <c r="J148" s="106">
        <f>VLOOKUP(A148,CENIK!$A$2:$F$191,6,FALSE)</f>
        <v>0</v>
      </c>
      <c r="K148" s="106">
        <f t="shared" si="3"/>
        <v>0</v>
      </c>
    </row>
    <row r="149" spans="1:11" ht="45" x14ac:dyDescent="0.25">
      <c r="A149" s="105">
        <v>12309</v>
      </c>
      <c r="B149" s="105">
        <v>281</v>
      </c>
      <c r="C149" s="102" t="s">
        <v>578</v>
      </c>
      <c r="D149" s="657" t="s">
        <v>180</v>
      </c>
      <c r="E149" s="657" t="s">
        <v>30</v>
      </c>
      <c r="F149" s="657" t="s">
        <v>31</v>
      </c>
      <c r="G149" s="657" t="s">
        <v>34</v>
      </c>
      <c r="H149" s="105" t="s">
        <v>33</v>
      </c>
      <c r="I149" s="106">
        <v>215.5</v>
      </c>
      <c r="J149" s="106">
        <f>VLOOKUP(A149,CENIK!$A$2:$F$191,6,FALSE)</f>
        <v>0</v>
      </c>
      <c r="K149" s="106">
        <f t="shared" si="3"/>
        <v>0</v>
      </c>
    </row>
    <row r="150" spans="1:11" ht="30" x14ac:dyDescent="0.25">
      <c r="A150" s="105">
        <v>12328</v>
      </c>
      <c r="B150" s="105">
        <v>281</v>
      </c>
      <c r="C150" s="102" t="s">
        <v>579</v>
      </c>
      <c r="D150" s="657" t="s">
        <v>180</v>
      </c>
      <c r="E150" s="657" t="s">
        <v>30</v>
      </c>
      <c r="F150" s="657" t="s">
        <v>31</v>
      </c>
      <c r="G150" s="657" t="s">
        <v>37</v>
      </c>
      <c r="H150" s="105" t="s">
        <v>10</v>
      </c>
      <c r="I150" s="106">
        <v>100</v>
      </c>
      <c r="J150" s="106">
        <f>VLOOKUP(A150,CENIK!$A$2:$F$191,6,FALSE)</f>
        <v>0</v>
      </c>
      <c r="K150" s="106">
        <f t="shared" si="3"/>
        <v>0</v>
      </c>
    </row>
    <row r="151" spans="1:11" ht="60" x14ac:dyDescent="0.25">
      <c r="A151" s="105">
        <v>21106</v>
      </c>
      <c r="B151" s="105">
        <v>281</v>
      </c>
      <c r="C151" s="102" t="s">
        <v>580</v>
      </c>
      <c r="D151" s="657" t="s">
        <v>180</v>
      </c>
      <c r="E151" s="657" t="s">
        <v>30</v>
      </c>
      <c r="F151" s="657" t="s">
        <v>31</v>
      </c>
      <c r="G151" s="657" t="s">
        <v>965</v>
      </c>
      <c r="H151" s="105" t="s">
        <v>24</v>
      </c>
      <c r="I151" s="106">
        <v>86.2</v>
      </c>
      <c r="J151" s="106">
        <f>VLOOKUP(A151,CENIK!$A$2:$F$191,6,FALSE)</f>
        <v>0</v>
      </c>
      <c r="K151" s="106">
        <f t="shared" si="3"/>
        <v>0</v>
      </c>
    </row>
    <row r="152" spans="1:11" ht="30" x14ac:dyDescent="0.25">
      <c r="A152" s="105">
        <v>22103</v>
      </c>
      <c r="B152" s="105">
        <v>281</v>
      </c>
      <c r="C152" s="102" t="s">
        <v>581</v>
      </c>
      <c r="D152" s="657" t="s">
        <v>180</v>
      </c>
      <c r="E152" s="657" t="s">
        <v>30</v>
      </c>
      <c r="F152" s="657" t="s">
        <v>43</v>
      </c>
      <c r="G152" s="657" t="s">
        <v>48</v>
      </c>
      <c r="H152" s="105" t="s">
        <v>33</v>
      </c>
      <c r="I152" s="106">
        <v>215.5</v>
      </c>
      <c r="J152" s="106">
        <f>VLOOKUP(A152,CENIK!$A$2:$F$191,6,FALSE)</f>
        <v>0</v>
      </c>
      <c r="K152" s="106">
        <f t="shared" si="3"/>
        <v>0</v>
      </c>
    </row>
    <row r="153" spans="1:11" ht="30" x14ac:dyDescent="0.25">
      <c r="A153" s="105">
        <v>24405</v>
      </c>
      <c r="B153" s="105">
        <v>281</v>
      </c>
      <c r="C153" s="102" t="s">
        <v>582</v>
      </c>
      <c r="D153" s="657" t="s">
        <v>180</v>
      </c>
      <c r="E153" s="657" t="s">
        <v>30</v>
      </c>
      <c r="F153" s="657" t="s">
        <v>43</v>
      </c>
      <c r="G153" s="657" t="s">
        <v>969</v>
      </c>
      <c r="H153" s="105" t="s">
        <v>24</v>
      </c>
      <c r="I153" s="106">
        <v>86.2</v>
      </c>
      <c r="J153" s="106">
        <f>VLOOKUP(A153,CENIK!$A$2:$F$191,6,FALSE)</f>
        <v>0</v>
      </c>
      <c r="K153" s="106">
        <f t="shared" si="3"/>
        <v>0</v>
      </c>
    </row>
    <row r="154" spans="1:11" ht="75" x14ac:dyDescent="0.25">
      <c r="A154" s="105">
        <v>31302</v>
      </c>
      <c r="B154" s="105">
        <v>281</v>
      </c>
      <c r="C154" s="102" t="s">
        <v>583</v>
      </c>
      <c r="D154" s="657" t="s">
        <v>180</v>
      </c>
      <c r="E154" s="657" t="s">
        <v>30</v>
      </c>
      <c r="F154" s="657" t="s">
        <v>43</v>
      </c>
      <c r="G154" s="657" t="s">
        <v>971</v>
      </c>
      <c r="H154" s="105" t="s">
        <v>24</v>
      </c>
      <c r="I154" s="106">
        <v>43.1</v>
      </c>
      <c r="J154" s="106">
        <f>VLOOKUP(A154,CENIK!$A$2:$F$191,6,FALSE)</f>
        <v>0</v>
      </c>
      <c r="K154" s="106">
        <f t="shared" si="3"/>
        <v>0</v>
      </c>
    </row>
    <row r="155" spans="1:11" ht="30" x14ac:dyDescent="0.25">
      <c r="A155" s="105">
        <v>31602</v>
      </c>
      <c r="B155" s="105">
        <v>281</v>
      </c>
      <c r="C155" s="102" t="s">
        <v>584</v>
      </c>
      <c r="D155" s="657" t="s">
        <v>180</v>
      </c>
      <c r="E155" s="657" t="s">
        <v>30</v>
      </c>
      <c r="F155" s="657" t="s">
        <v>43</v>
      </c>
      <c r="G155" s="657" t="s">
        <v>973</v>
      </c>
      <c r="H155" s="105" t="s">
        <v>33</v>
      </c>
      <c r="I155" s="106">
        <v>215.5</v>
      </c>
      <c r="J155" s="106">
        <f>VLOOKUP(A155,CENIK!$A$2:$F$191,6,FALSE)</f>
        <v>0</v>
      </c>
      <c r="K155" s="106">
        <f t="shared" si="3"/>
        <v>0</v>
      </c>
    </row>
    <row r="156" spans="1:11" ht="45" x14ac:dyDescent="0.25">
      <c r="A156" s="105">
        <v>32208</v>
      </c>
      <c r="B156" s="105">
        <v>281</v>
      </c>
      <c r="C156" s="102" t="s">
        <v>585</v>
      </c>
      <c r="D156" s="657" t="s">
        <v>180</v>
      </c>
      <c r="E156" s="657" t="s">
        <v>30</v>
      </c>
      <c r="F156" s="657" t="s">
        <v>43</v>
      </c>
      <c r="G156" s="657" t="s">
        <v>974</v>
      </c>
      <c r="H156" s="105" t="s">
        <v>33</v>
      </c>
      <c r="I156" s="106">
        <v>215.5</v>
      </c>
      <c r="J156" s="106">
        <f>VLOOKUP(A156,CENIK!$A$2:$F$191,6,FALSE)</f>
        <v>0</v>
      </c>
      <c r="K156" s="106">
        <f t="shared" si="3"/>
        <v>0</v>
      </c>
    </row>
    <row r="157" spans="1:11" ht="90" x14ac:dyDescent="0.25">
      <c r="A157" s="105">
        <v>3304</v>
      </c>
      <c r="B157" s="105">
        <v>281</v>
      </c>
      <c r="C157" s="102" t="s">
        <v>586</v>
      </c>
      <c r="D157" s="657" t="s">
        <v>180</v>
      </c>
      <c r="E157" s="657" t="s">
        <v>64</v>
      </c>
      <c r="F157" s="657" t="s">
        <v>77</v>
      </c>
      <c r="G157" s="657" t="s">
        <v>981</v>
      </c>
      <c r="H157" s="105" t="s">
        <v>10</v>
      </c>
      <c r="I157" s="106">
        <v>5</v>
      </c>
      <c r="J157" s="106">
        <f>VLOOKUP(A157,CENIK!$A$2:$F$191,6,FALSE)</f>
        <v>0</v>
      </c>
      <c r="K157" s="106">
        <f t="shared" si="3"/>
        <v>0</v>
      </c>
    </row>
    <row r="158" spans="1:11" ht="60" x14ac:dyDescent="0.25">
      <c r="A158" s="105">
        <v>4101</v>
      </c>
      <c r="B158" s="105">
        <v>281</v>
      </c>
      <c r="C158" s="102" t="s">
        <v>587</v>
      </c>
      <c r="D158" s="657" t="s">
        <v>180</v>
      </c>
      <c r="E158" s="657" t="s">
        <v>85</v>
      </c>
      <c r="F158" s="657" t="s">
        <v>86</v>
      </c>
      <c r="G158" s="657" t="s">
        <v>459</v>
      </c>
      <c r="H158" s="105" t="s">
        <v>33</v>
      </c>
      <c r="I158" s="106">
        <v>532.29</v>
      </c>
      <c r="J158" s="106">
        <f>VLOOKUP(A158,CENIK!$A$2:$F$191,6,FALSE)</f>
        <v>0</v>
      </c>
      <c r="K158" s="106">
        <f t="shared" si="3"/>
        <v>0</v>
      </c>
    </row>
    <row r="159" spans="1:11" ht="60" x14ac:dyDescent="0.25">
      <c r="A159" s="105">
        <v>4105</v>
      </c>
      <c r="B159" s="105">
        <v>281</v>
      </c>
      <c r="C159" s="102" t="s">
        <v>588</v>
      </c>
      <c r="D159" s="657" t="s">
        <v>180</v>
      </c>
      <c r="E159" s="657" t="s">
        <v>85</v>
      </c>
      <c r="F159" s="657" t="s">
        <v>86</v>
      </c>
      <c r="G159" s="657" t="s">
        <v>982</v>
      </c>
      <c r="H159" s="105" t="s">
        <v>24</v>
      </c>
      <c r="I159" s="106">
        <v>126.16</v>
      </c>
      <c r="J159" s="106">
        <f>VLOOKUP(A159,CENIK!$A$2:$F$191,6,FALSE)</f>
        <v>0</v>
      </c>
      <c r="K159" s="106">
        <f t="shared" si="3"/>
        <v>0</v>
      </c>
    </row>
    <row r="160" spans="1:11" ht="45" x14ac:dyDescent="0.25">
      <c r="A160" s="105">
        <v>4106</v>
      </c>
      <c r="B160" s="105">
        <v>281</v>
      </c>
      <c r="C160" s="102" t="s">
        <v>589</v>
      </c>
      <c r="D160" s="657" t="s">
        <v>180</v>
      </c>
      <c r="E160" s="657" t="s">
        <v>85</v>
      </c>
      <c r="F160" s="657" t="s">
        <v>86</v>
      </c>
      <c r="G160" s="657" t="s">
        <v>89</v>
      </c>
      <c r="H160" s="105" t="s">
        <v>24</v>
      </c>
      <c r="I160" s="106">
        <v>134</v>
      </c>
      <c r="J160" s="106">
        <f>VLOOKUP(A160,CENIK!$A$2:$F$191,6,FALSE)</f>
        <v>0</v>
      </c>
      <c r="K160" s="106">
        <f t="shared" si="3"/>
        <v>0</v>
      </c>
    </row>
    <row r="161" spans="1:11" ht="45" x14ac:dyDescent="0.25">
      <c r="A161" s="105">
        <v>4117</v>
      </c>
      <c r="B161" s="105">
        <v>281</v>
      </c>
      <c r="C161" s="102" t="s">
        <v>590</v>
      </c>
      <c r="D161" s="657" t="s">
        <v>180</v>
      </c>
      <c r="E161" s="657" t="s">
        <v>85</v>
      </c>
      <c r="F161" s="657" t="s">
        <v>86</v>
      </c>
      <c r="G161" s="657" t="s">
        <v>94</v>
      </c>
      <c r="H161" s="105" t="s">
        <v>24</v>
      </c>
      <c r="I161" s="106">
        <v>16.3</v>
      </c>
      <c r="J161" s="106">
        <f>VLOOKUP(A161,CENIK!$A$2:$F$191,6,FALSE)</f>
        <v>0</v>
      </c>
      <c r="K161" s="106">
        <f t="shared" ref="K161:K224" si="4">ROUND(J161*I161,2)</f>
        <v>0</v>
      </c>
    </row>
    <row r="162" spans="1:11" ht="45" x14ac:dyDescent="0.25">
      <c r="A162" s="105">
        <v>4121</v>
      </c>
      <c r="B162" s="105">
        <v>281</v>
      </c>
      <c r="C162" s="102" t="s">
        <v>591</v>
      </c>
      <c r="D162" s="657" t="s">
        <v>180</v>
      </c>
      <c r="E162" s="657" t="s">
        <v>85</v>
      </c>
      <c r="F162" s="657" t="s">
        <v>86</v>
      </c>
      <c r="G162" s="657" t="s">
        <v>986</v>
      </c>
      <c r="H162" s="105" t="s">
        <v>24</v>
      </c>
      <c r="I162" s="106">
        <v>9</v>
      </c>
      <c r="J162" s="106">
        <f>VLOOKUP(A162,CENIK!$A$2:$F$191,6,FALSE)</f>
        <v>0</v>
      </c>
      <c r="K162" s="106">
        <f t="shared" si="4"/>
        <v>0</v>
      </c>
    </row>
    <row r="163" spans="1:11" ht="45" x14ac:dyDescent="0.25">
      <c r="A163" s="105">
        <v>4123</v>
      </c>
      <c r="B163" s="105">
        <v>281</v>
      </c>
      <c r="C163" s="102" t="s">
        <v>592</v>
      </c>
      <c r="D163" s="657" t="s">
        <v>180</v>
      </c>
      <c r="E163" s="657" t="s">
        <v>85</v>
      </c>
      <c r="F163" s="657" t="s">
        <v>86</v>
      </c>
      <c r="G163" s="657" t="s">
        <v>988</v>
      </c>
      <c r="H163" s="105" t="s">
        <v>24</v>
      </c>
      <c r="I163" s="106">
        <v>126.16</v>
      </c>
      <c r="J163" s="106">
        <f>VLOOKUP(A163,CENIK!$A$2:$F$191,6,FALSE)</f>
        <v>0</v>
      </c>
      <c r="K163" s="106">
        <f t="shared" si="4"/>
        <v>0</v>
      </c>
    </row>
    <row r="164" spans="1:11" ht="30" x14ac:dyDescent="0.25">
      <c r="A164" s="105">
        <v>4202</v>
      </c>
      <c r="B164" s="105">
        <v>281</v>
      </c>
      <c r="C164" s="102" t="s">
        <v>593</v>
      </c>
      <c r="D164" s="657" t="s">
        <v>180</v>
      </c>
      <c r="E164" s="657" t="s">
        <v>85</v>
      </c>
      <c r="F164" s="657" t="s">
        <v>98</v>
      </c>
      <c r="G164" s="657" t="s">
        <v>100</v>
      </c>
      <c r="H164" s="105" t="s">
        <v>33</v>
      </c>
      <c r="I164" s="106">
        <v>134.69</v>
      </c>
      <c r="J164" s="106">
        <f>VLOOKUP(A164,CENIK!$A$2:$F$191,6,FALSE)</f>
        <v>0</v>
      </c>
      <c r="K164" s="106">
        <f t="shared" si="4"/>
        <v>0</v>
      </c>
    </row>
    <row r="165" spans="1:11" ht="75" x14ac:dyDescent="0.25">
      <c r="A165" s="105">
        <v>4203</v>
      </c>
      <c r="B165" s="105">
        <v>281</v>
      </c>
      <c r="C165" s="102" t="s">
        <v>594</v>
      </c>
      <c r="D165" s="657" t="s">
        <v>180</v>
      </c>
      <c r="E165" s="657" t="s">
        <v>85</v>
      </c>
      <c r="F165" s="657" t="s">
        <v>98</v>
      </c>
      <c r="G165" s="657" t="s">
        <v>101</v>
      </c>
      <c r="H165" s="105" t="s">
        <v>24</v>
      </c>
      <c r="I165" s="106">
        <v>13.47</v>
      </c>
      <c r="J165" s="106">
        <f>VLOOKUP(A165,CENIK!$A$2:$F$191,6,FALSE)</f>
        <v>0</v>
      </c>
      <c r="K165" s="106">
        <f t="shared" si="4"/>
        <v>0</v>
      </c>
    </row>
    <row r="166" spans="1:11" ht="60" x14ac:dyDescent="0.25">
      <c r="A166" s="105">
        <v>4204</v>
      </c>
      <c r="B166" s="105">
        <v>281</v>
      </c>
      <c r="C166" s="102" t="s">
        <v>595</v>
      </c>
      <c r="D166" s="657" t="s">
        <v>180</v>
      </c>
      <c r="E166" s="657" t="s">
        <v>85</v>
      </c>
      <c r="F166" s="657" t="s">
        <v>98</v>
      </c>
      <c r="G166" s="657" t="s">
        <v>102</v>
      </c>
      <c r="H166" s="105" t="s">
        <v>24</v>
      </c>
      <c r="I166" s="106">
        <v>68.790000000000006</v>
      </c>
      <c r="J166" s="106">
        <f>VLOOKUP(A166,CENIK!$A$2:$F$191,6,FALSE)</f>
        <v>0</v>
      </c>
      <c r="K166" s="106">
        <f t="shared" si="4"/>
        <v>0</v>
      </c>
    </row>
    <row r="167" spans="1:11" ht="60" x14ac:dyDescent="0.25">
      <c r="A167" s="105">
        <v>4206</v>
      </c>
      <c r="B167" s="105">
        <v>281</v>
      </c>
      <c r="C167" s="102" t="s">
        <v>596</v>
      </c>
      <c r="D167" s="657" t="s">
        <v>180</v>
      </c>
      <c r="E167" s="657" t="s">
        <v>85</v>
      </c>
      <c r="F167" s="657" t="s">
        <v>98</v>
      </c>
      <c r="G167" s="657" t="s">
        <v>104</v>
      </c>
      <c r="H167" s="105" t="s">
        <v>24</v>
      </c>
      <c r="I167" s="106">
        <v>126.16</v>
      </c>
      <c r="J167" s="106">
        <f>VLOOKUP(A167,CENIK!$A$2:$F$191,6,FALSE)</f>
        <v>0</v>
      </c>
      <c r="K167" s="106">
        <f t="shared" si="4"/>
        <v>0</v>
      </c>
    </row>
    <row r="168" spans="1:11" ht="60" x14ac:dyDescent="0.25">
      <c r="A168" s="105">
        <v>4207</v>
      </c>
      <c r="B168" s="105">
        <v>281</v>
      </c>
      <c r="C168" s="102" t="s">
        <v>597</v>
      </c>
      <c r="D168" s="657" t="s">
        <v>180</v>
      </c>
      <c r="E168" s="657" t="s">
        <v>85</v>
      </c>
      <c r="F168" s="657" t="s">
        <v>98</v>
      </c>
      <c r="G168" s="657" t="s">
        <v>990</v>
      </c>
      <c r="H168" s="105" t="s">
        <v>24</v>
      </c>
      <c r="I168" s="106">
        <v>23</v>
      </c>
      <c r="J168" s="106">
        <f>VLOOKUP(A168,CENIK!$A$2:$F$191,6,FALSE)</f>
        <v>0</v>
      </c>
      <c r="K168" s="106">
        <f t="shared" si="4"/>
        <v>0</v>
      </c>
    </row>
    <row r="169" spans="1:11" ht="135" x14ac:dyDescent="0.25">
      <c r="A169" s="105">
        <v>6101</v>
      </c>
      <c r="B169" s="105">
        <v>281</v>
      </c>
      <c r="C169" s="102" t="s">
        <v>598</v>
      </c>
      <c r="D169" s="657" t="s">
        <v>180</v>
      </c>
      <c r="E169" s="657" t="s">
        <v>128</v>
      </c>
      <c r="F169" s="657" t="s">
        <v>129</v>
      </c>
      <c r="G169" s="657" t="s">
        <v>6301</v>
      </c>
      <c r="H169" s="105" t="s">
        <v>10</v>
      </c>
      <c r="I169" s="106">
        <v>107.75</v>
      </c>
      <c r="J169" s="106">
        <f>VLOOKUP(A169,CENIK!$A$2:$F$191,6,FALSE)</f>
        <v>0</v>
      </c>
      <c r="K169" s="106">
        <f t="shared" si="4"/>
        <v>0</v>
      </c>
    </row>
    <row r="170" spans="1:11" ht="120" x14ac:dyDescent="0.25">
      <c r="A170" s="105">
        <v>6202</v>
      </c>
      <c r="B170" s="105">
        <v>281</v>
      </c>
      <c r="C170" s="102" t="s">
        <v>599</v>
      </c>
      <c r="D170" s="657" t="s">
        <v>180</v>
      </c>
      <c r="E170" s="657" t="s">
        <v>128</v>
      </c>
      <c r="F170" s="657" t="s">
        <v>132</v>
      </c>
      <c r="G170" s="657" t="s">
        <v>991</v>
      </c>
      <c r="H170" s="105" t="s">
        <v>6</v>
      </c>
      <c r="I170" s="106">
        <v>1</v>
      </c>
      <c r="J170" s="106">
        <f>VLOOKUP(A170,CENIK!$A$2:$F$191,6,FALSE)</f>
        <v>0</v>
      </c>
      <c r="K170" s="106">
        <f t="shared" si="4"/>
        <v>0</v>
      </c>
    </row>
    <row r="171" spans="1:11" ht="120" x14ac:dyDescent="0.25">
      <c r="A171" s="105">
        <v>6204</v>
      </c>
      <c r="B171" s="105">
        <v>281</v>
      </c>
      <c r="C171" s="102" t="s">
        <v>600</v>
      </c>
      <c r="D171" s="657" t="s">
        <v>180</v>
      </c>
      <c r="E171" s="657" t="s">
        <v>128</v>
      </c>
      <c r="F171" s="657" t="s">
        <v>132</v>
      </c>
      <c r="G171" s="657" t="s">
        <v>993</v>
      </c>
      <c r="H171" s="105" t="s">
        <v>6</v>
      </c>
      <c r="I171" s="106">
        <v>2</v>
      </c>
      <c r="J171" s="106">
        <f>VLOOKUP(A171,CENIK!$A$2:$F$191,6,FALSE)</f>
        <v>0</v>
      </c>
      <c r="K171" s="106">
        <f t="shared" si="4"/>
        <v>0</v>
      </c>
    </row>
    <row r="172" spans="1:11" ht="120" x14ac:dyDescent="0.25">
      <c r="A172" s="105">
        <v>6253</v>
      </c>
      <c r="B172" s="105">
        <v>281</v>
      </c>
      <c r="C172" s="102" t="s">
        <v>601</v>
      </c>
      <c r="D172" s="657" t="s">
        <v>180</v>
      </c>
      <c r="E172" s="657" t="s">
        <v>128</v>
      </c>
      <c r="F172" s="657" t="s">
        <v>132</v>
      </c>
      <c r="G172" s="657" t="s">
        <v>1004</v>
      </c>
      <c r="H172" s="105" t="s">
        <v>6</v>
      </c>
      <c r="I172" s="106">
        <v>3</v>
      </c>
      <c r="J172" s="106">
        <f>VLOOKUP(A172,CENIK!$A$2:$F$191,6,FALSE)</f>
        <v>0</v>
      </c>
      <c r="K172" s="106">
        <f t="shared" si="4"/>
        <v>0</v>
      </c>
    </row>
    <row r="173" spans="1:11" ht="30" x14ac:dyDescent="0.25">
      <c r="A173" s="105">
        <v>6257</v>
      </c>
      <c r="B173" s="105">
        <v>281</v>
      </c>
      <c r="C173" s="102" t="s">
        <v>602</v>
      </c>
      <c r="D173" s="657" t="s">
        <v>180</v>
      </c>
      <c r="E173" s="657" t="s">
        <v>128</v>
      </c>
      <c r="F173" s="657" t="s">
        <v>132</v>
      </c>
      <c r="G173" s="657" t="s">
        <v>136</v>
      </c>
      <c r="H173" s="105" t="s">
        <v>6</v>
      </c>
      <c r="I173" s="106">
        <v>1</v>
      </c>
      <c r="J173" s="106">
        <f>VLOOKUP(A173,CENIK!$A$2:$F$191,6,FALSE)</f>
        <v>0</v>
      </c>
      <c r="K173" s="106">
        <f t="shared" si="4"/>
        <v>0</v>
      </c>
    </row>
    <row r="174" spans="1:11" ht="345" x14ac:dyDescent="0.25">
      <c r="A174" s="105">
        <v>6301</v>
      </c>
      <c r="B174" s="105">
        <v>281</v>
      </c>
      <c r="C174" s="102" t="s">
        <v>603</v>
      </c>
      <c r="D174" s="657" t="s">
        <v>180</v>
      </c>
      <c r="E174" s="657" t="s">
        <v>128</v>
      </c>
      <c r="F174" s="657" t="s">
        <v>140</v>
      </c>
      <c r="G174" s="657" t="s">
        <v>1005</v>
      </c>
      <c r="H174" s="105" t="s">
        <v>6</v>
      </c>
      <c r="I174" s="106">
        <v>5</v>
      </c>
      <c r="J174" s="106">
        <f>VLOOKUP(A174,CENIK!$A$2:$F$191,6,FALSE)</f>
        <v>0</v>
      </c>
      <c r="K174" s="106">
        <f t="shared" si="4"/>
        <v>0</v>
      </c>
    </row>
    <row r="175" spans="1:11" ht="120" x14ac:dyDescent="0.25">
      <c r="A175" s="105">
        <v>6302</v>
      </c>
      <c r="B175" s="105">
        <v>281</v>
      </c>
      <c r="C175" s="102" t="s">
        <v>604</v>
      </c>
      <c r="D175" s="657" t="s">
        <v>180</v>
      </c>
      <c r="E175" s="657" t="s">
        <v>128</v>
      </c>
      <c r="F175" s="657" t="s">
        <v>140</v>
      </c>
      <c r="G175" s="657" t="s">
        <v>141</v>
      </c>
      <c r="H175" s="105" t="s">
        <v>6</v>
      </c>
      <c r="I175" s="106">
        <v>5</v>
      </c>
      <c r="J175" s="106">
        <f>VLOOKUP(A175,CENIK!$A$2:$F$191,6,FALSE)</f>
        <v>0</v>
      </c>
      <c r="K175" s="106">
        <f t="shared" si="4"/>
        <v>0</v>
      </c>
    </row>
    <row r="176" spans="1:11" ht="30" x14ac:dyDescent="0.25">
      <c r="A176" s="105">
        <v>6401</v>
      </c>
      <c r="B176" s="105">
        <v>281</v>
      </c>
      <c r="C176" s="102" t="s">
        <v>605</v>
      </c>
      <c r="D176" s="657" t="s">
        <v>180</v>
      </c>
      <c r="E176" s="657" t="s">
        <v>128</v>
      </c>
      <c r="F176" s="657" t="s">
        <v>144</v>
      </c>
      <c r="G176" s="657" t="s">
        <v>145</v>
      </c>
      <c r="H176" s="105" t="s">
        <v>10</v>
      </c>
      <c r="I176" s="106">
        <v>107.75</v>
      </c>
      <c r="J176" s="106">
        <f>VLOOKUP(A176,CENIK!$A$2:$F$191,6,FALSE)</f>
        <v>0</v>
      </c>
      <c r="K176" s="106">
        <f t="shared" si="4"/>
        <v>0</v>
      </c>
    </row>
    <row r="177" spans="1:11" ht="30" x14ac:dyDescent="0.25">
      <c r="A177" s="105">
        <v>6402</v>
      </c>
      <c r="B177" s="105">
        <v>281</v>
      </c>
      <c r="C177" s="102" t="s">
        <v>606</v>
      </c>
      <c r="D177" s="657" t="s">
        <v>180</v>
      </c>
      <c r="E177" s="657" t="s">
        <v>128</v>
      </c>
      <c r="F177" s="657" t="s">
        <v>144</v>
      </c>
      <c r="G177" s="657" t="s">
        <v>340</v>
      </c>
      <c r="H177" s="105" t="s">
        <v>10</v>
      </c>
      <c r="I177" s="106">
        <v>107.75</v>
      </c>
      <c r="J177" s="106">
        <f>VLOOKUP(A177,CENIK!$A$2:$F$191,6,FALSE)</f>
        <v>0</v>
      </c>
      <c r="K177" s="106">
        <f t="shared" si="4"/>
        <v>0</v>
      </c>
    </row>
    <row r="178" spans="1:11" ht="60" x14ac:dyDescent="0.25">
      <c r="A178" s="105">
        <v>6405</v>
      </c>
      <c r="B178" s="105">
        <v>281</v>
      </c>
      <c r="C178" s="102" t="s">
        <v>607</v>
      </c>
      <c r="D178" s="657" t="s">
        <v>180</v>
      </c>
      <c r="E178" s="657" t="s">
        <v>128</v>
      </c>
      <c r="F178" s="657" t="s">
        <v>144</v>
      </c>
      <c r="G178" s="657" t="s">
        <v>146</v>
      </c>
      <c r="H178" s="105" t="s">
        <v>10</v>
      </c>
      <c r="I178" s="106">
        <v>107.75</v>
      </c>
      <c r="J178" s="106">
        <f>VLOOKUP(A178,CENIK!$A$2:$F$191,6,FALSE)</f>
        <v>0</v>
      </c>
      <c r="K178" s="106">
        <f t="shared" si="4"/>
        <v>0</v>
      </c>
    </row>
    <row r="179" spans="1:11" ht="30" x14ac:dyDescent="0.25">
      <c r="A179" s="105">
        <v>6501</v>
      </c>
      <c r="B179" s="105">
        <v>281</v>
      </c>
      <c r="C179" s="102" t="s">
        <v>608</v>
      </c>
      <c r="D179" s="657" t="s">
        <v>180</v>
      </c>
      <c r="E179" s="657" t="s">
        <v>128</v>
      </c>
      <c r="F179" s="657" t="s">
        <v>147</v>
      </c>
      <c r="G179" s="657" t="s">
        <v>1007</v>
      </c>
      <c r="H179" s="105" t="s">
        <v>6</v>
      </c>
      <c r="I179" s="106">
        <v>3</v>
      </c>
      <c r="J179" s="106">
        <f>VLOOKUP(A179,CENIK!$A$2:$F$191,6,FALSE)</f>
        <v>0</v>
      </c>
      <c r="K179" s="106">
        <f t="shared" si="4"/>
        <v>0</v>
      </c>
    </row>
    <row r="180" spans="1:11" ht="45" x14ac:dyDescent="0.25">
      <c r="A180" s="105">
        <v>6503</v>
      </c>
      <c r="B180" s="105">
        <v>281</v>
      </c>
      <c r="C180" s="102" t="s">
        <v>609</v>
      </c>
      <c r="D180" s="657" t="s">
        <v>180</v>
      </c>
      <c r="E180" s="657" t="s">
        <v>128</v>
      </c>
      <c r="F180" s="657" t="s">
        <v>147</v>
      </c>
      <c r="G180" s="657" t="s">
        <v>1009</v>
      </c>
      <c r="H180" s="105" t="s">
        <v>6</v>
      </c>
      <c r="I180" s="106">
        <v>4</v>
      </c>
      <c r="J180" s="106">
        <f>VLOOKUP(A180,CENIK!$A$2:$F$191,6,FALSE)</f>
        <v>0</v>
      </c>
      <c r="K180" s="106">
        <f t="shared" si="4"/>
        <v>0</v>
      </c>
    </row>
    <row r="181" spans="1:11" ht="30" x14ac:dyDescent="0.25">
      <c r="A181" s="105">
        <v>6507</v>
      </c>
      <c r="B181" s="105">
        <v>281</v>
      </c>
      <c r="C181" s="102" t="s">
        <v>610</v>
      </c>
      <c r="D181" s="657" t="s">
        <v>180</v>
      </c>
      <c r="E181" s="657" t="s">
        <v>128</v>
      </c>
      <c r="F181" s="657" t="s">
        <v>147</v>
      </c>
      <c r="G181" s="657" t="s">
        <v>1013</v>
      </c>
      <c r="H181" s="105" t="s">
        <v>6</v>
      </c>
      <c r="I181" s="106">
        <v>2</v>
      </c>
      <c r="J181" s="106">
        <f>VLOOKUP(A181,CENIK!$A$2:$F$191,6,FALSE)</f>
        <v>0</v>
      </c>
      <c r="K181" s="106">
        <f t="shared" si="4"/>
        <v>0</v>
      </c>
    </row>
    <row r="182" spans="1:11" ht="60" x14ac:dyDescent="0.25">
      <c r="A182" s="105">
        <v>1201</v>
      </c>
      <c r="B182" s="105">
        <v>279</v>
      </c>
      <c r="C182" s="102" t="s">
        <v>611</v>
      </c>
      <c r="D182" s="657" t="s">
        <v>181</v>
      </c>
      <c r="E182" s="657" t="s">
        <v>7</v>
      </c>
      <c r="F182" s="657" t="s">
        <v>8</v>
      </c>
      <c r="G182" s="657" t="s">
        <v>9</v>
      </c>
      <c r="H182" s="105" t="s">
        <v>10</v>
      </c>
      <c r="I182" s="106">
        <v>74.86</v>
      </c>
      <c r="J182" s="106">
        <f>VLOOKUP(A182,CENIK!$A$2:$F$191,6,FALSE)</f>
        <v>0</v>
      </c>
      <c r="K182" s="106">
        <f t="shared" si="4"/>
        <v>0</v>
      </c>
    </row>
    <row r="183" spans="1:11" ht="45" x14ac:dyDescent="0.25">
      <c r="A183" s="105">
        <v>1202</v>
      </c>
      <c r="B183" s="105">
        <v>279</v>
      </c>
      <c r="C183" s="102" t="s">
        <v>612</v>
      </c>
      <c r="D183" s="657" t="s">
        <v>181</v>
      </c>
      <c r="E183" s="657" t="s">
        <v>7</v>
      </c>
      <c r="F183" s="657" t="s">
        <v>8</v>
      </c>
      <c r="G183" s="657" t="s">
        <v>11</v>
      </c>
      <c r="H183" s="105" t="s">
        <v>12</v>
      </c>
      <c r="I183" s="106">
        <v>2</v>
      </c>
      <c r="J183" s="106">
        <f>VLOOKUP(A183,CENIK!$A$2:$F$191,6,FALSE)</f>
        <v>0</v>
      </c>
      <c r="K183" s="106">
        <f t="shared" si="4"/>
        <v>0</v>
      </c>
    </row>
    <row r="184" spans="1:11" ht="60" x14ac:dyDescent="0.25">
      <c r="A184" s="105">
        <v>1203</v>
      </c>
      <c r="B184" s="105">
        <v>279</v>
      </c>
      <c r="C184" s="102" t="s">
        <v>613</v>
      </c>
      <c r="D184" s="657" t="s">
        <v>181</v>
      </c>
      <c r="E184" s="657" t="s">
        <v>7</v>
      </c>
      <c r="F184" s="657" t="s">
        <v>8</v>
      </c>
      <c r="G184" s="657" t="s">
        <v>941</v>
      </c>
      <c r="H184" s="105" t="s">
        <v>10</v>
      </c>
      <c r="I184" s="106">
        <v>74.86</v>
      </c>
      <c r="J184" s="106">
        <f>VLOOKUP(A184,CENIK!$A$2:$F$191,6,FALSE)</f>
        <v>0</v>
      </c>
      <c r="K184" s="106">
        <f t="shared" si="4"/>
        <v>0</v>
      </c>
    </row>
    <row r="185" spans="1:11" ht="60" x14ac:dyDescent="0.25">
      <c r="A185" s="105">
        <v>1205</v>
      </c>
      <c r="B185" s="105">
        <v>279</v>
      </c>
      <c r="C185" s="102" t="s">
        <v>614</v>
      </c>
      <c r="D185" s="657" t="s">
        <v>181</v>
      </c>
      <c r="E185" s="657" t="s">
        <v>7</v>
      </c>
      <c r="F185" s="657" t="s">
        <v>8</v>
      </c>
      <c r="G185" s="657" t="s">
        <v>942</v>
      </c>
      <c r="H185" s="105" t="s">
        <v>14</v>
      </c>
      <c r="I185" s="106">
        <v>1</v>
      </c>
      <c r="J185" s="106">
        <f>VLOOKUP(A185,CENIK!$A$2:$F$191,6,FALSE)</f>
        <v>0</v>
      </c>
      <c r="K185" s="106">
        <f t="shared" si="4"/>
        <v>0</v>
      </c>
    </row>
    <row r="186" spans="1:11" ht="60" x14ac:dyDescent="0.25">
      <c r="A186" s="105">
        <v>1206</v>
      </c>
      <c r="B186" s="105">
        <v>279</v>
      </c>
      <c r="C186" s="102" t="s">
        <v>615</v>
      </c>
      <c r="D186" s="657" t="s">
        <v>181</v>
      </c>
      <c r="E186" s="657" t="s">
        <v>7</v>
      </c>
      <c r="F186" s="657" t="s">
        <v>8</v>
      </c>
      <c r="G186" s="657" t="s">
        <v>943</v>
      </c>
      <c r="H186" s="105" t="s">
        <v>14</v>
      </c>
      <c r="I186" s="106">
        <v>1</v>
      </c>
      <c r="J186" s="106">
        <f>VLOOKUP(A186,CENIK!$A$2:$F$191,6,FALSE)</f>
        <v>0</v>
      </c>
      <c r="K186" s="106">
        <f t="shared" si="4"/>
        <v>0</v>
      </c>
    </row>
    <row r="187" spans="1:11" ht="45" x14ac:dyDescent="0.25">
      <c r="A187" s="105">
        <v>1301</v>
      </c>
      <c r="B187" s="105">
        <v>279</v>
      </c>
      <c r="C187" s="102" t="s">
        <v>616</v>
      </c>
      <c r="D187" s="657" t="s">
        <v>181</v>
      </c>
      <c r="E187" s="657" t="s">
        <v>7</v>
      </c>
      <c r="F187" s="657" t="s">
        <v>16</v>
      </c>
      <c r="G187" s="657" t="s">
        <v>17</v>
      </c>
      <c r="H187" s="105" t="s">
        <v>10</v>
      </c>
      <c r="I187" s="106">
        <v>74.86</v>
      </c>
      <c r="J187" s="106">
        <f>VLOOKUP(A187,CENIK!$A$2:$F$191,6,FALSE)</f>
        <v>0</v>
      </c>
      <c r="K187" s="106">
        <f t="shared" si="4"/>
        <v>0</v>
      </c>
    </row>
    <row r="188" spans="1:11" ht="150" x14ac:dyDescent="0.25">
      <c r="A188" s="105">
        <v>1302</v>
      </c>
      <c r="B188" s="105">
        <v>279</v>
      </c>
      <c r="C188" s="102" t="s">
        <v>617</v>
      </c>
      <c r="D188" s="657" t="s">
        <v>181</v>
      </c>
      <c r="E188" s="657" t="s">
        <v>7</v>
      </c>
      <c r="F188" s="657" t="s">
        <v>16</v>
      </c>
      <c r="G188" s="657" t="s">
        <v>952</v>
      </c>
      <c r="H188" s="105" t="s">
        <v>10</v>
      </c>
      <c r="I188" s="106">
        <v>74.86</v>
      </c>
      <c r="J188" s="106">
        <f>VLOOKUP(A188,CENIK!$A$2:$F$191,6,FALSE)</f>
        <v>0</v>
      </c>
      <c r="K188" s="106">
        <f t="shared" si="4"/>
        <v>0</v>
      </c>
    </row>
    <row r="189" spans="1:11" ht="60" x14ac:dyDescent="0.25">
      <c r="A189" s="105">
        <v>1307</v>
      </c>
      <c r="B189" s="105">
        <v>279</v>
      </c>
      <c r="C189" s="102" t="s">
        <v>618</v>
      </c>
      <c r="D189" s="657" t="s">
        <v>181</v>
      </c>
      <c r="E189" s="657" t="s">
        <v>7</v>
      </c>
      <c r="F189" s="657" t="s">
        <v>16</v>
      </c>
      <c r="G189" s="657" t="s">
        <v>19</v>
      </c>
      <c r="H189" s="105" t="s">
        <v>6</v>
      </c>
      <c r="I189" s="106">
        <v>6</v>
      </c>
      <c r="J189" s="106">
        <f>VLOOKUP(A189,CENIK!$A$2:$F$191,6,FALSE)</f>
        <v>0</v>
      </c>
      <c r="K189" s="106">
        <f t="shared" si="4"/>
        <v>0</v>
      </c>
    </row>
    <row r="190" spans="1:11" ht="60" x14ac:dyDescent="0.25">
      <c r="A190" s="105">
        <v>1310</v>
      </c>
      <c r="B190" s="105">
        <v>279</v>
      </c>
      <c r="C190" s="102" t="s">
        <v>619</v>
      </c>
      <c r="D190" s="657" t="s">
        <v>181</v>
      </c>
      <c r="E190" s="657" t="s">
        <v>7</v>
      </c>
      <c r="F190" s="657" t="s">
        <v>16</v>
      </c>
      <c r="G190" s="657" t="s">
        <v>23</v>
      </c>
      <c r="H190" s="105" t="s">
        <v>24</v>
      </c>
      <c r="I190" s="106">
        <v>104.8</v>
      </c>
      <c r="J190" s="106">
        <f>VLOOKUP(A190,CENIK!$A$2:$F$191,6,FALSE)</f>
        <v>0</v>
      </c>
      <c r="K190" s="106">
        <f t="shared" si="4"/>
        <v>0</v>
      </c>
    </row>
    <row r="191" spans="1:11" ht="30" x14ac:dyDescent="0.25">
      <c r="A191" s="105">
        <v>1401</v>
      </c>
      <c r="B191" s="105">
        <v>279</v>
      </c>
      <c r="C191" s="102" t="s">
        <v>620</v>
      </c>
      <c r="D191" s="657" t="s">
        <v>181</v>
      </c>
      <c r="E191" s="657" t="s">
        <v>7</v>
      </c>
      <c r="F191" s="657" t="s">
        <v>27</v>
      </c>
      <c r="G191" s="657" t="s">
        <v>955</v>
      </c>
      <c r="H191" s="105" t="s">
        <v>22</v>
      </c>
      <c r="I191" s="106">
        <v>5</v>
      </c>
      <c r="J191" s="106">
        <f>VLOOKUP(A191,CENIK!$A$2:$F$191,6,FALSE)</f>
        <v>0</v>
      </c>
      <c r="K191" s="106">
        <f t="shared" si="4"/>
        <v>0</v>
      </c>
    </row>
    <row r="192" spans="1:11" ht="30" x14ac:dyDescent="0.25">
      <c r="A192" s="105">
        <v>1402</v>
      </c>
      <c r="B192" s="105">
        <v>279</v>
      </c>
      <c r="C192" s="102" t="s">
        <v>621</v>
      </c>
      <c r="D192" s="657" t="s">
        <v>181</v>
      </c>
      <c r="E192" s="657" t="s">
        <v>7</v>
      </c>
      <c r="F192" s="657" t="s">
        <v>27</v>
      </c>
      <c r="G192" s="657" t="s">
        <v>956</v>
      </c>
      <c r="H192" s="105" t="s">
        <v>22</v>
      </c>
      <c r="I192" s="106">
        <v>5</v>
      </c>
      <c r="J192" s="106">
        <f>VLOOKUP(A192,CENIK!$A$2:$F$191,6,FALSE)</f>
        <v>0</v>
      </c>
      <c r="K192" s="106">
        <f t="shared" si="4"/>
        <v>0</v>
      </c>
    </row>
    <row r="193" spans="1:11" ht="30" x14ac:dyDescent="0.25">
      <c r="A193" s="105">
        <v>1403</v>
      </c>
      <c r="B193" s="105">
        <v>279</v>
      </c>
      <c r="C193" s="102" t="s">
        <v>622</v>
      </c>
      <c r="D193" s="657" t="s">
        <v>181</v>
      </c>
      <c r="E193" s="657" t="s">
        <v>7</v>
      </c>
      <c r="F193" s="657" t="s">
        <v>27</v>
      </c>
      <c r="G193" s="657" t="s">
        <v>957</v>
      </c>
      <c r="H193" s="105" t="s">
        <v>22</v>
      </c>
      <c r="I193" s="106">
        <v>5</v>
      </c>
      <c r="J193" s="106">
        <f>VLOOKUP(A193,CENIK!$A$2:$F$191,6,FALSE)</f>
        <v>0</v>
      </c>
      <c r="K193" s="106">
        <f t="shared" si="4"/>
        <v>0</v>
      </c>
    </row>
    <row r="194" spans="1:11" ht="45" x14ac:dyDescent="0.25">
      <c r="A194" s="105">
        <v>12309</v>
      </c>
      <c r="B194" s="105">
        <v>279</v>
      </c>
      <c r="C194" s="102" t="s">
        <v>623</v>
      </c>
      <c r="D194" s="657" t="s">
        <v>181</v>
      </c>
      <c r="E194" s="657" t="s">
        <v>30</v>
      </c>
      <c r="F194" s="657" t="s">
        <v>31</v>
      </c>
      <c r="G194" s="657" t="s">
        <v>34</v>
      </c>
      <c r="H194" s="105" t="s">
        <v>33</v>
      </c>
      <c r="I194" s="106">
        <v>149.72</v>
      </c>
      <c r="J194" s="106">
        <f>VLOOKUP(A194,CENIK!$A$2:$F$191,6,FALSE)</f>
        <v>0</v>
      </c>
      <c r="K194" s="106">
        <f t="shared" si="4"/>
        <v>0</v>
      </c>
    </row>
    <row r="195" spans="1:11" ht="30" x14ac:dyDescent="0.25">
      <c r="A195" s="105">
        <v>12328</v>
      </c>
      <c r="B195" s="105">
        <v>279</v>
      </c>
      <c r="C195" s="102" t="s">
        <v>624</v>
      </c>
      <c r="D195" s="657" t="s">
        <v>181</v>
      </c>
      <c r="E195" s="657" t="s">
        <v>30</v>
      </c>
      <c r="F195" s="657" t="s">
        <v>31</v>
      </c>
      <c r="G195" s="657" t="s">
        <v>37</v>
      </c>
      <c r="H195" s="105" t="s">
        <v>10</v>
      </c>
      <c r="I195" s="106">
        <v>149.72</v>
      </c>
      <c r="J195" s="106">
        <f>VLOOKUP(A195,CENIK!$A$2:$F$191,6,FALSE)</f>
        <v>0</v>
      </c>
      <c r="K195" s="106">
        <f t="shared" si="4"/>
        <v>0</v>
      </c>
    </row>
    <row r="196" spans="1:11" ht="60" x14ac:dyDescent="0.25">
      <c r="A196" s="105">
        <v>21106</v>
      </c>
      <c r="B196" s="105">
        <v>279</v>
      </c>
      <c r="C196" s="102" t="s">
        <v>625</v>
      </c>
      <c r="D196" s="657" t="s">
        <v>181</v>
      </c>
      <c r="E196" s="657" t="s">
        <v>30</v>
      </c>
      <c r="F196" s="657" t="s">
        <v>31</v>
      </c>
      <c r="G196" s="657" t="s">
        <v>965</v>
      </c>
      <c r="H196" s="105" t="s">
        <v>24</v>
      </c>
      <c r="I196" s="106">
        <v>59.89</v>
      </c>
      <c r="J196" s="106">
        <f>VLOOKUP(A196,CENIK!$A$2:$F$191,6,FALSE)</f>
        <v>0</v>
      </c>
      <c r="K196" s="106">
        <f t="shared" si="4"/>
        <v>0</v>
      </c>
    </row>
    <row r="197" spans="1:11" ht="30" x14ac:dyDescent="0.25">
      <c r="A197" s="105">
        <v>22103</v>
      </c>
      <c r="B197" s="105">
        <v>279</v>
      </c>
      <c r="C197" s="102" t="s">
        <v>626</v>
      </c>
      <c r="D197" s="657" t="s">
        <v>181</v>
      </c>
      <c r="E197" s="657" t="s">
        <v>30</v>
      </c>
      <c r="F197" s="657" t="s">
        <v>43</v>
      </c>
      <c r="G197" s="657" t="s">
        <v>48</v>
      </c>
      <c r="H197" s="105" t="s">
        <v>33</v>
      </c>
      <c r="I197" s="106">
        <v>149.72</v>
      </c>
      <c r="J197" s="106">
        <f>VLOOKUP(A197,CENIK!$A$2:$F$191,6,FALSE)</f>
        <v>0</v>
      </c>
      <c r="K197" s="106">
        <f t="shared" si="4"/>
        <v>0</v>
      </c>
    </row>
    <row r="198" spans="1:11" ht="30" x14ac:dyDescent="0.25">
      <c r="A198" s="105">
        <v>24405</v>
      </c>
      <c r="B198" s="105">
        <v>279</v>
      </c>
      <c r="C198" s="102" t="s">
        <v>627</v>
      </c>
      <c r="D198" s="657" t="s">
        <v>181</v>
      </c>
      <c r="E198" s="657" t="s">
        <v>30</v>
      </c>
      <c r="F198" s="657" t="s">
        <v>43</v>
      </c>
      <c r="G198" s="657" t="s">
        <v>969</v>
      </c>
      <c r="H198" s="105" t="s">
        <v>24</v>
      </c>
      <c r="I198" s="106">
        <v>59.89</v>
      </c>
      <c r="J198" s="106">
        <f>VLOOKUP(A198,CENIK!$A$2:$F$191,6,FALSE)</f>
        <v>0</v>
      </c>
      <c r="K198" s="106">
        <f t="shared" si="4"/>
        <v>0</v>
      </c>
    </row>
    <row r="199" spans="1:11" ht="75" x14ac:dyDescent="0.25">
      <c r="A199" s="105">
        <v>31302</v>
      </c>
      <c r="B199" s="105">
        <v>279</v>
      </c>
      <c r="C199" s="102" t="s">
        <v>628</v>
      </c>
      <c r="D199" s="657" t="s">
        <v>181</v>
      </c>
      <c r="E199" s="657" t="s">
        <v>30</v>
      </c>
      <c r="F199" s="657" t="s">
        <v>43</v>
      </c>
      <c r="G199" s="657" t="s">
        <v>971</v>
      </c>
      <c r="H199" s="105" t="s">
        <v>24</v>
      </c>
      <c r="I199" s="106">
        <v>29.94</v>
      </c>
      <c r="J199" s="106">
        <f>VLOOKUP(A199,CENIK!$A$2:$F$191,6,FALSE)</f>
        <v>0</v>
      </c>
      <c r="K199" s="106">
        <f t="shared" si="4"/>
        <v>0</v>
      </c>
    </row>
    <row r="200" spans="1:11" ht="30" x14ac:dyDescent="0.25">
      <c r="A200" s="105">
        <v>31602</v>
      </c>
      <c r="B200" s="105">
        <v>279</v>
      </c>
      <c r="C200" s="102" t="s">
        <v>629</v>
      </c>
      <c r="D200" s="657" t="s">
        <v>181</v>
      </c>
      <c r="E200" s="657" t="s">
        <v>30</v>
      </c>
      <c r="F200" s="657" t="s">
        <v>43</v>
      </c>
      <c r="G200" s="657" t="s">
        <v>973</v>
      </c>
      <c r="H200" s="105" t="s">
        <v>33</v>
      </c>
      <c r="I200" s="106">
        <v>149.72</v>
      </c>
      <c r="J200" s="106">
        <f>VLOOKUP(A200,CENIK!$A$2:$F$191,6,FALSE)</f>
        <v>0</v>
      </c>
      <c r="K200" s="106">
        <f t="shared" si="4"/>
        <v>0</v>
      </c>
    </row>
    <row r="201" spans="1:11" ht="45" x14ac:dyDescent="0.25">
      <c r="A201" s="105">
        <v>32208</v>
      </c>
      <c r="B201" s="105">
        <v>279</v>
      </c>
      <c r="C201" s="102" t="s">
        <v>630</v>
      </c>
      <c r="D201" s="657" t="s">
        <v>181</v>
      </c>
      <c r="E201" s="657" t="s">
        <v>30</v>
      </c>
      <c r="F201" s="657" t="s">
        <v>43</v>
      </c>
      <c r="G201" s="657" t="s">
        <v>974</v>
      </c>
      <c r="H201" s="105" t="s">
        <v>33</v>
      </c>
      <c r="I201" s="106">
        <v>149.72</v>
      </c>
      <c r="J201" s="106">
        <f>VLOOKUP(A201,CENIK!$A$2:$F$191,6,FALSE)</f>
        <v>0</v>
      </c>
      <c r="K201" s="106">
        <f t="shared" si="4"/>
        <v>0</v>
      </c>
    </row>
    <row r="202" spans="1:11" ht="60" x14ac:dyDescent="0.25">
      <c r="A202" s="105">
        <v>4101</v>
      </c>
      <c r="B202" s="105">
        <v>279</v>
      </c>
      <c r="C202" s="102" t="s">
        <v>631</v>
      </c>
      <c r="D202" s="657" t="s">
        <v>181</v>
      </c>
      <c r="E202" s="657" t="s">
        <v>85</v>
      </c>
      <c r="F202" s="657" t="s">
        <v>86</v>
      </c>
      <c r="G202" s="657" t="s">
        <v>459</v>
      </c>
      <c r="H202" s="105" t="s">
        <v>33</v>
      </c>
      <c r="I202" s="106">
        <v>291.20999999999998</v>
      </c>
      <c r="J202" s="106">
        <f>VLOOKUP(A202,CENIK!$A$2:$F$191,6,FALSE)</f>
        <v>0</v>
      </c>
      <c r="K202" s="106">
        <f t="shared" si="4"/>
        <v>0</v>
      </c>
    </row>
    <row r="203" spans="1:11" ht="60" x14ac:dyDescent="0.25">
      <c r="A203" s="105">
        <v>4105</v>
      </c>
      <c r="B203" s="105">
        <v>279</v>
      </c>
      <c r="C203" s="102" t="s">
        <v>632</v>
      </c>
      <c r="D203" s="657" t="s">
        <v>181</v>
      </c>
      <c r="E203" s="657" t="s">
        <v>85</v>
      </c>
      <c r="F203" s="657" t="s">
        <v>86</v>
      </c>
      <c r="G203" s="657" t="s">
        <v>982</v>
      </c>
      <c r="H203" s="105" t="s">
        <v>24</v>
      </c>
      <c r="I203" s="106">
        <v>60.45</v>
      </c>
      <c r="J203" s="106">
        <f>VLOOKUP(A203,CENIK!$A$2:$F$191,6,FALSE)</f>
        <v>0</v>
      </c>
      <c r="K203" s="106">
        <f t="shared" si="4"/>
        <v>0</v>
      </c>
    </row>
    <row r="204" spans="1:11" ht="45" x14ac:dyDescent="0.25">
      <c r="A204" s="105">
        <v>4106</v>
      </c>
      <c r="B204" s="105">
        <v>279</v>
      </c>
      <c r="C204" s="102" t="s">
        <v>633</v>
      </c>
      <c r="D204" s="657" t="s">
        <v>181</v>
      </c>
      <c r="E204" s="657" t="s">
        <v>85</v>
      </c>
      <c r="F204" s="657" t="s">
        <v>86</v>
      </c>
      <c r="G204" s="657" t="s">
        <v>89</v>
      </c>
      <c r="H204" s="105" t="s">
        <v>24</v>
      </c>
      <c r="I204" s="106">
        <v>97</v>
      </c>
      <c r="J204" s="106">
        <f>VLOOKUP(A204,CENIK!$A$2:$F$191,6,FALSE)</f>
        <v>0</v>
      </c>
      <c r="K204" s="106">
        <f t="shared" si="4"/>
        <v>0</v>
      </c>
    </row>
    <row r="205" spans="1:11" ht="45" x14ac:dyDescent="0.25">
      <c r="A205" s="105">
        <v>4117</v>
      </c>
      <c r="B205" s="105">
        <v>279</v>
      </c>
      <c r="C205" s="102" t="s">
        <v>634</v>
      </c>
      <c r="D205" s="657" t="s">
        <v>181</v>
      </c>
      <c r="E205" s="657" t="s">
        <v>85</v>
      </c>
      <c r="F205" s="657" t="s">
        <v>86</v>
      </c>
      <c r="G205" s="657" t="s">
        <v>94</v>
      </c>
      <c r="H205" s="105" t="s">
        <v>24</v>
      </c>
      <c r="I205" s="106">
        <v>9.69</v>
      </c>
      <c r="J205" s="106">
        <f>VLOOKUP(A205,CENIK!$A$2:$F$191,6,FALSE)</f>
        <v>0</v>
      </c>
      <c r="K205" s="106">
        <f t="shared" si="4"/>
        <v>0</v>
      </c>
    </row>
    <row r="206" spans="1:11" ht="45" x14ac:dyDescent="0.25">
      <c r="A206" s="105">
        <v>4121</v>
      </c>
      <c r="B206" s="105">
        <v>279</v>
      </c>
      <c r="C206" s="102" t="s">
        <v>635</v>
      </c>
      <c r="D206" s="657" t="s">
        <v>181</v>
      </c>
      <c r="E206" s="657" t="s">
        <v>85</v>
      </c>
      <c r="F206" s="657" t="s">
        <v>86</v>
      </c>
      <c r="G206" s="657" t="s">
        <v>986</v>
      </c>
      <c r="H206" s="105" t="s">
        <v>24</v>
      </c>
      <c r="I206" s="106">
        <v>4</v>
      </c>
      <c r="J206" s="106">
        <f>VLOOKUP(A206,CENIK!$A$2:$F$191,6,FALSE)</f>
        <v>0</v>
      </c>
      <c r="K206" s="106">
        <f t="shared" si="4"/>
        <v>0</v>
      </c>
    </row>
    <row r="207" spans="1:11" ht="45" x14ac:dyDescent="0.25">
      <c r="A207" s="105">
        <v>4123</v>
      </c>
      <c r="B207" s="105">
        <v>279</v>
      </c>
      <c r="C207" s="102" t="s">
        <v>636</v>
      </c>
      <c r="D207" s="657" t="s">
        <v>181</v>
      </c>
      <c r="E207" s="657" t="s">
        <v>85</v>
      </c>
      <c r="F207" s="657" t="s">
        <v>86</v>
      </c>
      <c r="G207" s="657" t="s">
        <v>988</v>
      </c>
      <c r="H207" s="105" t="s">
        <v>24</v>
      </c>
      <c r="I207" s="106">
        <v>60.45</v>
      </c>
      <c r="J207" s="106">
        <f>VLOOKUP(A207,CENIK!$A$2:$F$191,6,FALSE)</f>
        <v>0</v>
      </c>
      <c r="K207" s="106">
        <f t="shared" si="4"/>
        <v>0</v>
      </c>
    </row>
    <row r="208" spans="1:11" ht="30" x14ac:dyDescent="0.25">
      <c r="A208" s="105">
        <v>4202</v>
      </c>
      <c r="B208" s="105">
        <v>279</v>
      </c>
      <c r="C208" s="102" t="s">
        <v>637</v>
      </c>
      <c r="D208" s="657" t="s">
        <v>181</v>
      </c>
      <c r="E208" s="657" t="s">
        <v>85</v>
      </c>
      <c r="F208" s="657" t="s">
        <v>98</v>
      </c>
      <c r="G208" s="657" t="s">
        <v>100</v>
      </c>
      <c r="H208" s="105" t="s">
        <v>33</v>
      </c>
      <c r="I208" s="106">
        <v>93.58</v>
      </c>
      <c r="J208" s="106">
        <f>VLOOKUP(A208,CENIK!$A$2:$F$191,6,FALSE)</f>
        <v>0</v>
      </c>
      <c r="K208" s="106">
        <f t="shared" si="4"/>
        <v>0</v>
      </c>
    </row>
    <row r="209" spans="1:11" ht="75" x14ac:dyDescent="0.25">
      <c r="A209" s="105">
        <v>4203</v>
      </c>
      <c r="B209" s="105">
        <v>279</v>
      </c>
      <c r="C209" s="102" t="s">
        <v>638</v>
      </c>
      <c r="D209" s="657" t="s">
        <v>181</v>
      </c>
      <c r="E209" s="657" t="s">
        <v>85</v>
      </c>
      <c r="F209" s="657" t="s">
        <v>98</v>
      </c>
      <c r="G209" s="657" t="s">
        <v>101</v>
      </c>
      <c r="H209" s="105" t="s">
        <v>24</v>
      </c>
      <c r="I209" s="106">
        <v>9.36</v>
      </c>
      <c r="J209" s="106">
        <f>VLOOKUP(A209,CENIK!$A$2:$F$191,6,FALSE)</f>
        <v>0</v>
      </c>
      <c r="K209" s="106">
        <f t="shared" si="4"/>
        <v>0</v>
      </c>
    </row>
    <row r="210" spans="1:11" ht="60" x14ac:dyDescent="0.25">
      <c r="A210" s="105">
        <v>4204</v>
      </c>
      <c r="B210" s="105">
        <v>279</v>
      </c>
      <c r="C210" s="102" t="s">
        <v>639</v>
      </c>
      <c r="D210" s="657" t="s">
        <v>181</v>
      </c>
      <c r="E210" s="657" t="s">
        <v>85</v>
      </c>
      <c r="F210" s="657" t="s">
        <v>98</v>
      </c>
      <c r="G210" s="657" t="s">
        <v>102</v>
      </c>
      <c r="H210" s="105" t="s">
        <v>24</v>
      </c>
      <c r="I210" s="106">
        <v>47.79</v>
      </c>
      <c r="J210" s="106">
        <f>VLOOKUP(A210,CENIK!$A$2:$F$191,6,FALSE)</f>
        <v>0</v>
      </c>
      <c r="K210" s="106">
        <f t="shared" si="4"/>
        <v>0</v>
      </c>
    </row>
    <row r="211" spans="1:11" ht="60" x14ac:dyDescent="0.25">
      <c r="A211" s="105">
        <v>4206</v>
      </c>
      <c r="B211" s="105">
        <v>279</v>
      </c>
      <c r="C211" s="102" t="s">
        <v>640</v>
      </c>
      <c r="D211" s="657" t="s">
        <v>181</v>
      </c>
      <c r="E211" s="657" t="s">
        <v>85</v>
      </c>
      <c r="F211" s="657" t="s">
        <v>98</v>
      </c>
      <c r="G211" s="657" t="s">
        <v>104</v>
      </c>
      <c r="H211" s="105" t="s">
        <v>24</v>
      </c>
      <c r="I211" s="106">
        <v>60.45</v>
      </c>
      <c r="J211" s="106">
        <f>VLOOKUP(A211,CENIK!$A$2:$F$191,6,FALSE)</f>
        <v>0</v>
      </c>
      <c r="K211" s="106">
        <f t="shared" si="4"/>
        <v>0</v>
      </c>
    </row>
    <row r="212" spans="1:11" ht="60" x14ac:dyDescent="0.25">
      <c r="A212" s="105">
        <v>4207</v>
      </c>
      <c r="B212" s="105">
        <v>279</v>
      </c>
      <c r="C212" s="102" t="s">
        <v>641</v>
      </c>
      <c r="D212" s="657" t="s">
        <v>181</v>
      </c>
      <c r="E212" s="657" t="s">
        <v>85</v>
      </c>
      <c r="F212" s="657" t="s">
        <v>98</v>
      </c>
      <c r="G212" s="657" t="s">
        <v>990</v>
      </c>
      <c r="H212" s="105" t="s">
        <v>24</v>
      </c>
      <c r="I212" s="106">
        <v>13.47</v>
      </c>
      <c r="J212" s="106">
        <f>VLOOKUP(A212,CENIK!$A$2:$F$191,6,FALSE)</f>
        <v>0</v>
      </c>
      <c r="K212" s="106">
        <f t="shared" si="4"/>
        <v>0</v>
      </c>
    </row>
    <row r="213" spans="1:11" ht="75" x14ac:dyDescent="0.25">
      <c r="A213" s="105">
        <v>5108</v>
      </c>
      <c r="B213" s="105">
        <v>279</v>
      </c>
      <c r="C213" s="102" t="s">
        <v>642</v>
      </c>
      <c r="D213" s="657" t="s">
        <v>181</v>
      </c>
      <c r="E213" s="657" t="s">
        <v>106</v>
      </c>
      <c r="F213" s="657" t="s">
        <v>107</v>
      </c>
      <c r="G213" s="657" t="s">
        <v>112</v>
      </c>
      <c r="H213" s="105" t="s">
        <v>113</v>
      </c>
      <c r="I213" s="106">
        <v>10</v>
      </c>
      <c r="J213" s="106">
        <f>VLOOKUP(A213,CENIK!$A$2:$F$191,6,FALSE)</f>
        <v>0</v>
      </c>
      <c r="K213" s="106">
        <f t="shared" si="4"/>
        <v>0</v>
      </c>
    </row>
    <row r="214" spans="1:11" ht="135" x14ac:dyDescent="0.25">
      <c r="A214" s="105">
        <v>6101</v>
      </c>
      <c r="B214" s="105">
        <v>279</v>
      </c>
      <c r="C214" s="102" t="s">
        <v>643</v>
      </c>
      <c r="D214" s="657" t="s">
        <v>181</v>
      </c>
      <c r="E214" s="657" t="s">
        <v>128</v>
      </c>
      <c r="F214" s="657" t="s">
        <v>129</v>
      </c>
      <c r="G214" s="657" t="s">
        <v>6301</v>
      </c>
      <c r="H214" s="105" t="s">
        <v>10</v>
      </c>
      <c r="I214" s="106">
        <v>74.86</v>
      </c>
      <c r="J214" s="106">
        <f>VLOOKUP(A214,CENIK!$A$2:$F$191,6,FALSE)</f>
        <v>0</v>
      </c>
      <c r="K214" s="106">
        <f t="shared" si="4"/>
        <v>0</v>
      </c>
    </row>
    <row r="215" spans="1:11" ht="120" x14ac:dyDescent="0.25">
      <c r="A215" s="105">
        <v>6204</v>
      </c>
      <c r="B215" s="105">
        <v>279</v>
      </c>
      <c r="C215" s="102" t="s">
        <v>644</v>
      </c>
      <c r="D215" s="657" t="s">
        <v>181</v>
      </c>
      <c r="E215" s="657" t="s">
        <v>128</v>
      </c>
      <c r="F215" s="657" t="s">
        <v>132</v>
      </c>
      <c r="G215" s="657" t="s">
        <v>993</v>
      </c>
      <c r="H215" s="105" t="s">
        <v>6</v>
      </c>
      <c r="I215" s="106">
        <v>2</v>
      </c>
      <c r="J215" s="106">
        <f>VLOOKUP(A215,CENIK!$A$2:$F$191,6,FALSE)</f>
        <v>0</v>
      </c>
      <c r="K215" s="106">
        <f t="shared" si="4"/>
        <v>0</v>
      </c>
    </row>
    <row r="216" spans="1:11" ht="120" x14ac:dyDescent="0.25">
      <c r="A216" s="105">
        <v>6253</v>
      </c>
      <c r="B216" s="105">
        <v>279</v>
      </c>
      <c r="C216" s="102" t="s">
        <v>645</v>
      </c>
      <c r="D216" s="657" t="s">
        <v>181</v>
      </c>
      <c r="E216" s="657" t="s">
        <v>128</v>
      </c>
      <c r="F216" s="657" t="s">
        <v>132</v>
      </c>
      <c r="G216" s="657" t="s">
        <v>1004</v>
      </c>
      <c r="H216" s="105" t="s">
        <v>6</v>
      </c>
      <c r="I216" s="106">
        <v>2</v>
      </c>
      <c r="J216" s="106">
        <f>VLOOKUP(A216,CENIK!$A$2:$F$191,6,FALSE)</f>
        <v>0</v>
      </c>
      <c r="K216" s="106">
        <f t="shared" si="4"/>
        <v>0</v>
      </c>
    </row>
    <row r="217" spans="1:11" ht="30" x14ac:dyDescent="0.25">
      <c r="A217" s="105">
        <v>6257</v>
      </c>
      <c r="B217" s="105">
        <v>279</v>
      </c>
      <c r="C217" s="102" t="s">
        <v>646</v>
      </c>
      <c r="D217" s="657" t="s">
        <v>181</v>
      </c>
      <c r="E217" s="657" t="s">
        <v>128</v>
      </c>
      <c r="F217" s="657" t="s">
        <v>132</v>
      </c>
      <c r="G217" s="657" t="s">
        <v>136</v>
      </c>
      <c r="H217" s="105" t="s">
        <v>6</v>
      </c>
      <c r="I217" s="106">
        <v>1</v>
      </c>
      <c r="J217" s="106">
        <f>VLOOKUP(A217,CENIK!$A$2:$F$191,6,FALSE)</f>
        <v>0</v>
      </c>
      <c r="K217" s="106">
        <f t="shared" si="4"/>
        <v>0</v>
      </c>
    </row>
    <row r="218" spans="1:11" ht="345" x14ac:dyDescent="0.25">
      <c r="A218" s="105">
        <v>6301</v>
      </c>
      <c r="B218" s="105">
        <v>279</v>
      </c>
      <c r="C218" s="102" t="s">
        <v>647</v>
      </c>
      <c r="D218" s="657" t="s">
        <v>181</v>
      </c>
      <c r="E218" s="657" t="s">
        <v>128</v>
      </c>
      <c r="F218" s="657" t="s">
        <v>140</v>
      </c>
      <c r="G218" s="657" t="s">
        <v>1005</v>
      </c>
      <c r="H218" s="105" t="s">
        <v>6</v>
      </c>
      <c r="I218" s="106">
        <v>6</v>
      </c>
      <c r="J218" s="106">
        <f>VLOOKUP(A218,CENIK!$A$2:$F$191,6,FALSE)</f>
        <v>0</v>
      </c>
      <c r="K218" s="106">
        <f t="shared" si="4"/>
        <v>0</v>
      </c>
    </row>
    <row r="219" spans="1:11" ht="120" x14ac:dyDescent="0.25">
      <c r="A219" s="105">
        <v>6302</v>
      </c>
      <c r="B219" s="105">
        <v>279</v>
      </c>
      <c r="C219" s="102" t="s">
        <v>648</v>
      </c>
      <c r="D219" s="657" t="s">
        <v>181</v>
      </c>
      <c r="E219" s="657" t="s">
        <v>128</v>
      </c>
      <c r="F219" s="657" t="s">
        <v>140</v>
      </c>
      <c r="G219" s="657" t="s">
        <v>141</v>
      </c>
      <c r="H219" s="105" t="s">
        <v>6</v>
      </c>
      <c r="I219" s="106">
        <v>6</v>
      </c>
      <c r="J219" s="106">
        <f>VLOOKUP(A219,CENIK!$A$2:$F$191,6,FALSE)</f>
        <v>0</v>
      </c>
      <c r="K219" s="106">
        <f t="shared" si="4"/>
        <v>0</v>
      </c>
    </row>
    <row r="220" spans="1:11" ht="30" x14ac:dyDescent="0.25">
      <c r="A220" s="105">
        <v>6401</v>
      </c>
      <c r="B220" s="105">
        <v>279</v>
      </c>
      <c r="C220" s="102" t="s">
        <v>649</v>
      </c>
      <c r="D220" s="657" t="s">
        <v>181</v>
      </c>
      <c r="E220" s="657" t="s">
        <v>128</v>
      </c>
      <c r="F220" s="657" t="s">
        <v>144</v>
      </c>
      <c r="G220" s="657" t="s">
        <v>145</v>
      </c>
      <c r="H220" s="105" t="s">
        <v>10</v>
      </c>
      <c r="I220" s="106">
        <v>74.86</v>
      </c>
      <c r="J220" s="106">
        <f>VLOOKUP(A220,CENIK!$A$2:$F$191,6,FALSE)</f>
        <v>0</v>
      </c>
      <c r="K220" s="106">
        <f t="shared" si="4"/>
        <v>0</v>
      </c>
    </row>
    <row r="221" spans="1:11" ht="30" x14ac:dyDescent="0.25">
      <c r="A221" s="105">
        <v>6402</v>
      </c>
      <c r="B221" s="105">
        <v>279</v>
      </c>
      <c r="C221" s="102" t="s">
        <v>650</v>
      </c>
      <c r="D221" s="657" t="s">
        <v>181</v>
      </c>
      <c r="E221" s="657" t="s">
        <v>128</v>
      </c>
      <c r="F221" s="657" t="s">
        <v>144</v>
      </c>
      <c r="G221" s="657" t="s">
        <v>340</v>
      </c>
      <c r="H221" s="105" t="s">
        <v>10</v>
      </c>
      <c r="I221" s="106">
        <v>74.86</v>
      </c>
      <c r="J221" s="106">
        <f>VLOOKUP(A221,CENIK!$A$2:$F$191,6,FALSE)</f>
        <v>0</v>
      </c>
      <c r="K221" s="106">
        <f t="shared" si="4"/>
        <v>0</v>
      </c>
    </row>
    <row r="222" spans="1:11" ht="60" x14ac:dyDescent="0.25">
      <c r="A222" s="105">
        <v>6405</v>
      </c>
      <c r="B222" s="105">
        <v>279</v>
      </c>
      <c r="C222" s="102" t="s">
        <v>651</v>
      </c>
      <c r="D222" s="657" t="s">
        <v>181</v>
      </c>
      <c r="E222" s="657" t="s">
        <v>128</v>
      </c>
      <c r="F222" s="657" t="s">
        <v>144</v>
      </c>
      <c r="G222" s="657" t="s">
        <v>146</v>
      </c>
      <c r="H222" s="105" t="s">
        <v>10</v>
      </c>
      <c r="I222" s="106">
        <v>74.86</v>
      </c>
      <c r="J222" s="106">
        <f>VLOOKUP(A222,CENIK!$A$2:$F$191,6,FALSE)</f>
        <v>0</v>
      </c>
      <c r="K222" s="106">
        <f t="shared" si="4"/>
        <v>0</v>
      </c>
    </row>
    <row r="223" spans="1:11" ht="30" x14ac:dyDescent="0.25">
      <c r="A223" s="105">
        <v>6501</v>
      </c>
      <c r="B223" s="105">
        <v>279</v>
      </c>
      <c r="C223" s="102" t="s">
        <v>652</v>
      </c>
      <c r="D223" s="657" t="s">
        <v>181</v>
      </c>
      <c r="E223" s="657" t="s">
        <v>128</v>
      </c>
      <c r="F223" s="657" t="s">
        <v>147</v>
      </c>
      <c r="G223" s="657" t="s">
        <v>1007</v>
      </c>
      <c r="H223" s="105" t="s">
        <v>6</v>
      </c>
      <c r="I223" s="106">
        <v>2</v>
      </c>
      <c r="J223" s="106">
        <f>VLOOKUP(A223,CENIK!$A$2:$F$191,6,FALSE)</f>
        <v>0</v>
      </c>
      <c r="K223" s="106">
        <f t="shared" si="4"/>
        <v>0</v>
      </c>
    </row>
    <row r="224" spans="1:11" ht="45" x14ac:dyDescent="0.25">
      <c r="A224" s="105">
        <v>6503</v>
      </c>
      <c r="B224" s="105">
        <v>279</v>
      </c>
      <c r="C224" s="102" t="s">
        <v>653</v>
      </c>
      <c r="D224" s="657" t="s">
        <v>181</v>
      </c>
      <c r="E224" s="657" t="s">
        <v>128</v>
      </c>
      <c r="F224" s="657" t="s">
        <v>147</v>
      </c>
      <c r="G224" s="657" t="s">
        <v>1009</v>
      </c>
      <c r="H224" s="105" t="s">
        <v>6</v>
      </c>
      <c r="I224" s="106">
        <v>2</v>
      </c>
      <c r="J224" s="106">
        <f>VLOOKUP(A224,CENIK!$A$2:$F$191,6,FALSE)</f>
        <v>0</v>
      </c>
      <c r="K224" s="106">
        <f t="shared" si="4"/>
        <v>0</v>
      </c>
    </row>
    <row r="225" spans="1:11" ht="60" x14ac:dyDescent="0.25">
      <c r="A225" s="105">
        <v>1201</v>
      </c>
      <c r="B225" s="105">
        <v>275</v>
      </c>
      <c r="C225" s="102" t="s">
        <v>654</v>
      </c>
      <c r="D225" s="657" t="s">
        <v>182</v>
      </c>
      <c r="E225" s="657" t="s">
        <v>7</v>
      </c>
      <c r="F225" s="657" t="s">
        <v>8</v>
      </c>
      <c r="G225" s="657" t="s">
        <v>9</v>
      </c>
      <c r="H225" s="105" t="s">
        <v>10</v>
      </c>
      <c r="I225" s="106">
        <v>323.42</v>
      </c>
      <c r="J225" s="106">
        <f>VLOOKUP(A225,CENIK!$A$2:$F$191,6,FALSE)</f>
        <v>0</v>
      </c>
      <c r="K225" s="106">
        <f t="shared" ref="K225:K288" si="5">ROUND(J225*I225,2)</f>
        <v>0</v>
      </c>
    </row>
    <row r="226" spans="1:11" ht="45" x14ac:dyDescent="0.25">
      <c r="A226" s="105">
        <v>1202</v>
      </c>
      <c r="B226" s="105">
        <v>275</v>
      </c>
      <c r="C226" s="102" t="s">
        <v>655</v>
      </c>
      <c r="D226" s="657" t="s">
        <v>182</v>
      </c>
      <c r="E226" s="657" t="s">
        <v>7</v>
      </c>
      <c r="F226" s="657" t="s">
        <v>8</v>
      </c>
      <c r="G226" s="657" t="s">
        <v>11</v>
      </c>
      <c r="H226" s="105" t="s">
        <v>12</v>
      </c>
      <c r="I226" s="106">
        <v>8</v>
      </c>
      <c r="J226" s="106">
        <f>VLOOKUP(A226,CENIK!$A$2:$F$191,6,FALSE)</f>
        <v>0</v>
      </c>
      <c r="K226" s="106">
        <f t="shared" si="5"/>
        <v>0</v>
      </c>
    </row>
    <row r="227" spans="1:11" ht="60" x14ac:dyDescent="0.25">
      <c r="A227" s="105">
        <v>1203</v>
      </c>
      <c r="B227" s="105">
        <v>275</v>
      </c>
      <c r="C227" s="102" t="s">
        <v>656</v>
      </c>
      <c r="D227" s="657" t="s">
        <v>182</v>
      </c>
      <c r="E227" s="657" t="s">
        <v>7</v>
      </c>
      <c r="F227" s="657" t="s">
        <v>8</v>
      </c>
      <c r="G227" s="657" t="s">
        <v>941</v>
      </c>
      <c r="H227" s="105" t="s">
        <v>10</v>
      </c>
      <c r="I227" s="106">
        <v>323.42</v>
      </c>
      <c r="J227" s="106">
        <f>VLOOKUP(A227,CENIK!$A$2:$F$191,6,FALSE)</f>
        <v>0</v>
      </c>
      <c r="K227" s="106">
        <f t="shared" si="5"/>
        <v>0</v>
      </c>
    </row>
    <row r="228" spans="1:11" ht="60" x14ac:dyDescent="0.25">
      <c r="A228" s="105">
        <v>1205</v>
      </c>
      <c r="B228" s="105">
        <v>275</v>
      </c>
      <c r="C228" s="102" t="s">
        <v>657</v>
      </c>
      <c r="D228" s="657" t="s">
        <v>182</v>
      </c>
      <c r="E228" s="657" t="s">
        <v>7</v>
      </c>
      <c r="F228" s="657" t="s">
        <v>8</v>
      </c>
      <c r="G228" s="657" t="s">
        <v>942</v>
      </c>
      <c r="H228" s="105" t="s">
        <v>14</v>
      </c>
      <c r="I228" s="106">
        <v>1</v>
      </c>
      <c r="J228" s="106">
        <f>VLOOKUP(A228,CENIK!$A$2:$F$191,6,FALSE)</f>
        <v>0</v>
      </c>
      <c r="K228" s="106">
        <f t="shared" si="5"/>
        <v>0</v>
      </c>
    </row>
    <row r="229" spans="1:11" ht="60" x14ac:dyDescent="0.25">
      <c r="A229" s="105">
        <v>1206</v>
      </c>
      <c r="B229" s="105">
        <v>275</v>
      </c>
      <c r="C229" s="102" t="s">
        <v>658</v>
      </c>
      <c r="D229" s="657" t="s">
        <v>182</v>
      </c>
      <c r="E229" s="657" t="s">
        <v>7</v>
      </c>
      <c r="F229" s="657" t="s">
        <v>8</v>
      </c>
      <c r="G229" s="657" t="s">
        <v>943</v>
      </c>
      <c r="H229" s="105" t="s">
        <v>14</v>
      </c>
      <c r="I229" s="106">
        <v>1</v>
      </c>
      <c r="J229" s="106">
        <f>VLOOKUP(A229,CENIK!$A$2:$F$191,6,FALSE)</f>
        <v>0</v>
      </c>
      <c r="K229" s="106">
        <f t="shared" si="5"/>
        <v>0</v>
      </c>
    </row>
    <row r="230" spans="1:11" ht="45" x14ac:dyDescent="0.25">
      <c r="A230" s="105">
        <v>1301</v>
      </c>
      <c r="B230" s="105">
        <v>275</v>
      </c>
      <c r="C230" s="102" t="s">
        <v>659</v>
      </c>
      <c r="D230" s="657" t="s">
        <v>182</v>
      </c>
      <c r="E230" s="657" t="s">
        <v>7</v>
      </c>
      <c r="F230" s="657" t="s">
        <v>16</v>
      </c>
      <c r="G230" s="657" t="s">
        <v>17</v>
      </c>
      <c r="H230" s="105" t="s">
        <v>10</v>
      </c>
      <c r="I230" s="106">
        <v>323.42</v>
      </c>
      <c r="J230" s="106">
        <f>VLOOKUP(A230,CENIK!$A$2:$F$191,6,FALSE)</f>
        <v>0</v>
      </c>
      <c r="K230" s="106">
        <f t="shared" si="5"/>
        <v>0</v>
      </c>
    </row>
    <row r="231" spans="1:11" ht="150" x14ac:dyDescent="0.25">
      <c r="A231" s="105">
        <v>1302</v>
      </c>
      <c r="B231" s="105">
        <v>275</v>
      </c>
      <c r="C231" s="102" t="s">
        <v>660</v>
      </c>
      <c r="D231" s="657" t="s">
        <v>182</v>
      </c>
      <c r="E231" s="657" t="s">
        <v>7</v>
      </c>
      <c r="F231" s="657" t="s">
        <v>16</v>
      </c>
      <c r="G231" s="657" t="s">
        <v>952</v>
      </c>
      <c r="H231" s="105" t="s">
        <v>10</v>
      </c>
      <c r="I231" s="106">
        <v>323.42</v>
      </c>
      <c r="J231" s="106">
        <f>VLOOKUP(A231,CENIK!$A$2:$F$191,6,FALSE)</f>
        <v>0</v>
      </c>
      <c r="K231" s="106">
        <f t="shared" si="5"/>
        <v>0</v>
      </c>
    </row>
    <row r="232" spans="1:11" ht="60" x14ac:dyDescent="0.25">
      <c r="A232" s="105">
        <v>1307</v>
      </c>
      <c r="B232" s="105">
        <v>275</v>
      </c>
      <c r="C232" s="102" t="s">
        <v>661</v>
      </c>
      <c r="D232" s="657" t="s">
        <v>182</v>
      </c>
      <c r="E232" s="657" t="s">
        <v>7</v>
      </c>
      <c r="F232" s="657" t="s">
        <v>16</v>
      </c>
      <c r="G232" s="657" t="s">
        <v>19</v>
      </c>
      <c r="H232" s="105" t="s">
        <v>6</v>
      </c>
      <c r="I232" s="106">
        <v>3</v>
      </c>
      <c r="J232" s="106">
        <f>VLOOKUP(A232,CENIK!$A$2:$F$191,6,FALSE)</f>
        <v>0</v>
      </c>
      <c r="K232" s="106">
        <f t="shared" si="5"/>
        <v>0</v>
      </c>
    </row>
    <row r="233" spans="1:11" ht="60" x14ac:dyDescent="0.25">
      <c r="A233" s="105">
        <v>1310</v>
      </c>
      <c r="B233" s="105">
        <v>275</v>
      </c>
      <c r="C233" s="102" t="s">
        <v>662</v>
      </c>
      <c r="D233" s="657" t="s">
        <v>182</v>
      </c>
      <c r="E233" s="657" t="s">
        <v>7</v>
      </c>
      <c r="F233" s="657" t="s">
        <v>16</v>
      </c>
      <c r="G233" s="657" t="s">
        <v>23</v>
      </c>
      <c r="H233" s="105" t="s">
        <v>24</v>
      </c>
      <c r="I233" s="106">
        <v>486.75</v>
      </c>
      <c r="J233" s="106">
        <f>VLOOKUP(A233,CENIK!$A$2:$F$191,6,FALSE)</f>
        <v>0</v>
      </c>
      <c r="K233" s="106">
        <f t="shared" si="5"/>
        <v>0</v>
      </c>
    </row>
    <row r="234" spans="1:11" ht="30" x14ac:dyDescent="0.25">
      <c r="A234" s="105">
        <v>1401</v>
      </c>
      <c r="B234" s="105">
        <v>275</v>
      </c>
      <c r="C234" s="102" t="s">
        <v>663</v>
      </c>
      <c r="D234" s="657" t="s">
        <v>182</v>
      </c>
      <c r="E234" s="657" t="s">
        <v>7</v>
      </c>
      <c r="F234" s="657" t="s">
        <v>27</v>
      </c>
      <c r="G234" s="657" t="s">
        <v>955</v>
      </c>
      <c r="H234" s="105" t="s">
        <v>22</v>
      </c>
      <c r="I234" s="106">
        <v>10</v>
      </c>
      <c r="J234" s="106">
        <f>VLOOKUP(A234,CENIK!$A$2:$F$191,6,FALSE)</f>
        <v>0</v>
      </c>
      <c r="K234" s="106">
        <f t="shared" si="5"/>
        <v>0</v>
      </c>
    </row>
    <row r="235" spans="1:11" ht="30" x14ac:dyDescent="0.25">
      <c r="A235" s="105">
        <v>1402</v>
      </c>
      <c r="B235" s="105">
        <v>275</v>
      </c>
      <c r="C235" s="102" t="s">
        <v>664</v>
      </c>
      <c r="D235" s="657" t="s">
        <v>182</v>
      </c>
      <c r="E235" s="657" t="s">
        <v>7</v>
      </c>
      <c r="F235" s="657" t="s">
        <v>27</v>
      </c>
      <c r="G235" s="657" t="s">
        <v>956</v>
      </c>
      <c r="H235" s="105" t="s">
        <v>22</v>
      </c>
      <c r="I235" s="106">
        <v>10</v>
      </c>
      <c r="J235" s="106">
        <f>VLOOKUP(A235,CENIK!$A$2:$F$191,6,FALSE)</f>
        <v>0</v>
      </c>
      <c r="K235" s="106">
        <f t="shared" si="5"/>
        <v>0</v>
      </c>
    </row>
    <row r="236" spans="1:11" ht="30" x14ac:dyDescent="0.25">
      <c r="A236" s="105">
        <v>1403</v>
      </c>
      <c r="B236" s="105">
        <v>275</v>
      </c>
      <c r="C236" s="102" t="s">
        <v>665</v>
      </c>
      <c r="D236" s="657" t="s">
        <v>182</v>
      </c>
      <c r="E236" s="657" t="s">
        <v>7</v>
      </c>
      <c r="F236" s="657" t="s">
        <v>27</v>
      </c>
      <c r="G236" s="657" t="s">
        <v>957</v>
      </c>
      <c r="H236" s="105" t="s">
        <v>22</v>
      </c>
      <c r="I236" s="106">
        <v>10</v>
      </c>
      <c r="J236" s="106">
        <f>VLOOKUP(A236,CENIK!$A$2:$F$191,6,FALSE)</f>
        <v>0</v>
      </c>
      <c r="K236" s="106">
        <f t="shared" si="5"/>
        <v>0</v>
      </c>
    </row>
    <row r="237" spans="1:11" ht="45" x14ac:dyDescent="0.25">
      <c r="A237" s="105">
        <v>12309</v>
      </c>
      <c r="B237" s="105">
        <v>275</v>
      </c>
      <c r="C237" s="102" t="s">
        <v>666</v>
      </c>
      <c r="D237" s="657" t="s">
        <v>182</v>
      </c>
      <c r="E237" s="657" t="s">
        <v>30</v>
      </c>
      <c r="F237" s="657" t="s">
        <v>31</v>
      </c>
      <c r="G237" s="657" t="s">
        <v>34</v>
      </c>
      <c r="H237" s="105" t="s">
        <v>33</v>
      </c>
      <c r="I237" s="106">
        <v>695.35</v>
      </c>
      <c r="J237" s="106">
        <f>VLOOKUP(A237,CENIK!$A$2:$F$191,6,FALSE)</f>
        <v>0</v>
      </c>
      <c r="K237" s="106">
        <f t="shared" si="5"/>
        <v>0</v>
      </c>
    </row>
    <row r="238" spans="1:11" ht="30" x14ac:dyDescent="0.25">
      <c r="A238" s="105">
        <v>12328</v>
      </c>
      <c r="B238" s="105">
        <v>275</v>
      </c>
      <c r="C238" s="102" t="s">
        <v>667</v>
      </c>
      <c r="D238" s="657" t="s">
        <v>182</v>
      </c>
      <c r="E238" s="657" t="s">
        <v>30</v>
      </c>
      <c r="F238" s="657" t="s">
        <v>31</v>
      </c>
      <c r="G238" s="657" t="s">
        <v>37</v>
      </c>
      <c r="H238" s="105" t="s">
        <v>10</v>
      </c>
      <c r="I238" s="106">
        <v>650</v>
      </c>
      <c r="J238" s="106">
        <f>VLOOKUP(A238,CENIK!$A$2:$F$191,6,FALSE)</f>
        <v>0</v>
      </c>
      <c r="K238" s="106">
        <f t="shared" si="5"/>
        <v>0</v>
      </c>
    </row>
    <row r="239" spans="1:11" ht="45" x14ac:dyDescent="0.25">
      <c r="A239" s="105">
        <v>12331</v>
      </c>
      <c r="B239" s="105">
        <v>275</v>
      </c>
      <c r="C239" s="102" t="s">
        <v>668</v>
      </c>
      <c r="D239" s="657" t="s">
        <v>182</v>
      </c>
      <c r="E239" s="657" t="s">
        <v>30</v>
      </c>
      <c r="F239" s="657" t="s">
        <v>31</v>
      </c>
      <c r="G239" s="657" t="s">
        <v>38</v>
      </c>
      <c r="H239" s="105" t="s">
        <v>10</v>
      </c>
      <c r="I239" s="106">
        <v>50</v>
      </c>
      <c r="J239" s="106">
        <f>VLOOKUP(A239,CENIK!$A$2:$F$191,6,FALSE)</f>
        <v>0</v>
      </c>
      <c r="K239" s="106">
        <f t="shared" si="5"/>
        <v>0</v>
      </c>
    </row>
    <row r="240" spans="1:11" ht="60" x14ac:dyDescent="0.25">
      <c r="A240" s="105">
        <v>12413</v>
      </c>
      <c r="B240" s="105">
        <v>275</v>
      </c>
      <c r="C240" s="102" t="s">
        <v>669</v>
      </c>
      <c r="D240" s="657" t="s">
        <v>182</v>
      </c>
      <c r="E240" s="657" t="s">
        <v>30</v>
      </c>
      <c r="F240" s="657" t="s">
        <v>31</v>
      </c>
      <c r="G240" s="657" t="s">
        <v>963</v>
      </c>
      <c r="H240" s="105" t="s">
        <v>12</v>
      </c>
      <c r="I240" s="106">
        <v>1</v>
      </c>
      <c r="J240" s="106">
        <f>VLOOKUP(A240,CENIK!$A$2:$F$191,6,FALSE)</f>
        <v>0</v>
      </c>
      <c r="K240" s="106">
        <f t="shared" si="5"/>
        <v>0</v>
      </c>
    </row>
    <row r="241" spans="1:11" ht="60" x14ac:dyDescent="0.25">
      <c r="A241" s="105">
        <v>21106</v>
      </c>
      <c r="B241" s="105">
        <v>275</v>
      </c>
      <c r="C241" s="102" t="s">
        <v>670</v>
      </c>
      <c r="D241" s="657" t="s">
        <v>182</v>
      </c>
      <c r="E241" s="657" t="s">
        <v>30</v>
      </c>
      <c r="F241" s="657" t="s">
        <v>31</v>
      </c>
      <c r="G241" s="657" t="s">
        <v>965</v>
      </c>
      <c r="H241" s="105" t="s">
        <v>24</v>
      </c>
      <c r="I241" s="106">
        <v>278.14</v>
      </c>
      <c r="J241" s="106">
        <f>VLOOKUP(A241,CENIK!$A$2:$F$191,6,FALSE)</f>
        <v>0</v>
      </c>
      <c r="K241" s="106">
        <f t="shared" si="5"/>
        <v>0</v>
      </c>
    </row>
    <row r="242" spans="1:11" ht="30" x14ac:dyDescent="0.25">
      <c r="A242" s="105">
        <v>22103</v>
      </c>
      <c r="B242" s="105">
        <v>275</v>
      </c>
      <c r="C242" s="102" t="s">
        <v>671</v>
      </c>
      <c r="D242" s="657" t="s">
        <v>182</v>
      </c>
      <c r="E242" s="657" t="s">
        <v>30</v>
      </c>
      <c r="F242" s="657" t="s">
        <v>43</v>
      </c>
      <c r="G242" s="657" t="s">
        <v>48</v>
      </c>
      <c r="H242" s="105" t="s">
        <v>33</v>
      </c>
      <c r="I242" s="106">
        <v>695.35</v>
      </c>
      <c r="J242" s="106">
        <f>VLOOKUP(A242,CENIK!$A$2:$F$191,6,FALSE)</f>
        <v>0</v>
      </c>
      <c r="K242" s="106">
        <f t="shared" si="5"/>
        <v>0</v>
      </c>
    </row>
    <row r="243" spans="1:11" ht="30" x14ac:dyDescent="0.25">
      <c r="A243" s="105">
        <v>24405</v>
      </c>
      <c r="B243" s="105">
        <v>275</v>
      </c>
      <c r="C243" s="102" t="s">
        <v>672</v>
      </c>
      <c r="D243" s="657" t="s">
        <v>182</v>
      </c>
      <c r="E243" s="657" t="s">
        <v>30</v>
      </c>
      <c r="F243" s="657" t="s">
        <v>43</v>
      </c>
      <c r="G243" s="657" t="s">
        <v>969</v>
      </c>
      <c r="H243" s="105" t="s">
        <v>24</v>
      </c>
      <c r="I243" s="106">
        <v>278.14</v>
      </c>
      <c r="J243" s="106">
        <f>VLOOKUP(A243,CENIK!$A$2:$F$191,6,FALSE)</f>
        <v>0</v>
      </c>
      <c r="K243" s="106">
        <f t="shared" si="5"/>
        <v>0</v>
      </c>
    </row>
    <row r="244" spans="1:11" ht="75" x14ac:dyDescent="0.25">
      <c r="A244" s="105">
        <v>31302</v>
      </c>
      <c r="B244" s="105">
        <v>275</v>
      </c>
      <c r="C244" s="102" t="s">
        <v>673</v>
      </c>
      <c r="D244" s="657" t="s">
        <v>182</v>
      </c>
      <c r="E244" s="657" t="s">
        <v>30</v>
      </c>
      <c r="F244" s="657" t="s">
        <v>43</v>
      </c>
      <c r="G244" s="657" t="s">
        <v>971</v>
      </c>
      <c r="H244" s="105" t="s">
        <v>24</v>
      </c>
      <c r="I244" s="106">
        <v>139.07</v>
      </c>
      <c r="J244" s="106">
        <f>VLOOKUP(A244,CENIK!$A$2:$F$191,6,FALSE)</f>
        <v>0</v>
      </c>
      <c r="K244" s="106">
        <f t="shared" si="5"/>
        <v>0</v>
      </c>
    </row>
    <row r="245" spans="1:11" ht="30" x14ac:dyDescent="0.25">
      <c r="A245" s="105">
        <v>31602</v>
      </c>
      <c r="B245" s="105">
        <v>275</v>
      </c>
      <c r="C245" s="102" t="s">
        <v>674</v>
      </c>
      <c r="D245" s="657" t="s">
        <v>182</v>
      </c>
      <c r="E245" s="657" t="s">
        <v>30</v>
      </c>
      <c r="F245" s="657" t="s">
        <v>43</v>
      </c>
      <c r="G245" s="657" t="s">
        <v>973</v>
      </c>
      <c r="H245" s="105" t="s">
        <v>33</v>
      </c>
      <c r="I245" s="106">
        <v>695.35</v>
      </c>
      <c r="J245" s="106">
        <f>VLOOKUP(A245,CENIK!$A$2:$F$191,6,FALSE)</f>
        <v>0</v>
      </c>
      <c r="K245" s="106">
        <f t="shared" si="5"/>
        <v>0</v>
      </c>
    </row>
    <row r="246" spans="1:11" ht="45" x14ac:dyDescent="0.25">
      <c r="A246" s="105">
        <v>32208</v>
      </c>
      <c r="B246" s="105">
        <v>275</v>
      </c>
      <c r="C246" s="102" t="s">
        <v>675</v>
      </c>
      <c r="D246" s="657" t="s">
        <v>182</v>
      </c>
      <c r="E246" s="657" t="s">
        <v>30</v>
      </c>
      <c r="F246" s="657" t="s">
        <v>43</v>
      </c>
      <c r="G246" s="657" t="s">
        <v>974</v>
      </c>
      <c r="H246" s="105" t="s">
        <v>33</v>
      </c>
      <c r="I246" s="106">
        <v>695.35</v>
      </c>
      <c r="J246" s="106">
        <f>VLOOKUP(A246,CENIK!$A$2:$F$191,6,FALSE)</f>
        <v>0</v>
      </c>
      <c r="K246" s="106">
        <f t="shared" si="5"/>
        <v>0</v>
      </c>
    </row>
    <row r="247" spans="1:11" ht="60" x14ac:dyDescent="0.25">
      <c r="A247" s="105">
        <v>4101</v>
      </c>
      <c r="B247" s="105">
        <v>275</v>
      </c>
      <c r="C247" s="102" t="s">
        <v>676</v>
      </c>
      <c r="D247" s="657" t="s">
        <v>182</v>
      </c>
      <c r="E247" s="657" t="s">
        <v>85</v>
      </c>
      <c r="F247" s="657" t="s">
        <v>86</v>
      </c>
      <c r="G247" s="657" t="s">
        <v>459</v>
      </c>
      <c r="H247" s="105" t="s">
        <v>33</v>
      </c>
      <c r="I247" s="106">
        <v>1431.57</v>
      </c>
      <c r="J247" s="106">
        <f>VLOOKUP(A247,CENIK!$A$2:$F$191,6,FALSE)</f>
        <v>0</v>
      </c>
      <c r="K247" s="106">
        <f t="shared" si="5"/>
        <v>0</v>
      </c>
    </row>
    <row r="248" spans="1:11" ht="60" x14ac:dyDescent="0.25">
      <c r="A248" s="105">
        <v>4105</v>
      </c>
      <c r="B248" s="105">
        <v>275</v>
      </c>
      <c r="C248" s="102" t="s">
        <v>677</v>
      </c>
      <c r="D248" s="657" t="s">
        <v>182</v>
      </c>
      <c r="E248" s="657" t="s">
        <v>85</v>
      </c>
      <c r="F248" s="657" t="s">
        <v>86</v>
      </c>
      <c r="G248" s="657" t="s">
        <v>982</v>
      </c>
      <c r="H248" s="105" t="s">
        <v>24</v>
      </c>
      <c r="I248" s="106">
        <v>330.15</v>
      </c>
      <c r="J248" s="106">
        <f>VLOOKUP(A248,CENIK!$A$2:$F$191,6,FALSE)</f>
        <v>0</v>
      </c>
      <c r="K248" s="106">
        <f t="shared" si="5"/>
        <v>0</v>
      </c>
    </row>
    <row r="249" spans="1:11" ht="45" x14ac:dyDescent="0.25">
      <c r="A249" s="105">
        <v>4106</v>
      </c>
      <c r="B249" s="105">
        <v>275</v>
      </c>
      <c r="C249" s="102" t="s">
        <v>678</v>
      </c>
      <c r="D249" s="657" t="s">
        <v>182</v>
      </c>
      <c r="E249" s="657" t="s">
        <v>85</v>
      </c>
      <c r="F249" s="657" t="s">
        <v>86</v>
      </c>
      <c r="G249" s="657" t="s">
        <v>89</v>
      </c>
      <c r="H249" s="105" t="s">
        <v>24</v>
      </c>
      <c r="I249" s="106">
        <v>379</v>
      </c>
      <c r="J249" s="106">
        <f>VLOOKUP(A249,CENIK!$A$2:$F$191,6,FALSE)</f>
        <v>0</v>
      </c>
      <c r="K249" s="106">
        <f t="shared" si="5"/>
        <v>0</v>
      </c>
    </row>
    <row r="250" spans="1:11" ht="45" x14ac:dyDescent="0.25">
      <c r="A250" s="105">
        <v>4117</v>
      </c>
      <c r="B250" s="105">
        <v>275</v>
      </c>
      <c r="C250" s="102" t="s">
        <v>679</v>
      </c>
      <c r="D250" s="657" t="s">
        <v>182</v>
      </c>
      <c r="E250" s="657" t="s">
        <v>85</v>
      </c>
      <c r="F250" s="657" t="s">
        <v>86</v>
      </c>
      <c r="G250" s="657" t="s">
        <v>94</v>
      </c>
      <c r="H250" s="105" t="s">
        <v>24</v>
      </c>
      <c r="I250" s="106">
        <v>46.03</v>
      </c>
      <c r="J250" s="106">
        <f>VLOOKUP(A250,CENIK!$A$2:$F$191,6,FALSE)</f>
        <v>0</v>
      </c>
      <c r="K250" s="106">
        <f t="shared" si="5"/>
        <v>0</v>
      </c>
    </row>
    <row r="251" spans="1:11" ht="45" x14ac:dyDescent="0.25">
      <c r="A251" s="105">
        <v>4121</v>
      </c>
      <c r="B251" s="105">
        <v>275</v>
      </c>
      <c r="C251" s="102" t="s">
        <v>680</v>
      </c>
      <c r="D251" s="657" t="s">
        <v>182</v>
      </c>
      <c r="E251" s="657" t="s">
        <v>85</v>
      </c>
      <c r="F251" s="657" t="s">
        <v>86</v>
      </c>
      <c r="G251" s="657" t="s">
        <v>986</v>
      </c>
      <c r="H251" s="105" t="s">
        <v>24</v>
      </c>
      <c r="I251" s="106">
        <v>12</v>
      </c>
      <c r="J251" s="106">
        <f>VLOOKUP(A251,CENIK!$A$2:$F$191,6,FALSE)</f>
        <v>0</v>
      </c>
      <c r="K251" s="106">
        <f t="shared" si="5"/>
        <v>0</v>
      </c>
    </row>
    <row r="252" spans="1:11" ht="45" x14ac:dyDescent="0.25">
      <c r="A252" s="105">
        <v>4123</v>
      </c>
      <c r="B252" s="105">
        <v>275</v>
      </c>
      <c r="C252" s="102" t="s">
        <v>681</v>
      </c>
      <c r="D252" s="657" t="s">
        <v>182</v>
      </c>
      <c r="E252" s="657" t="s">
        <v>85</v>
      </c>
      <c r="F252" s="657" t="s">
        <v>86</v>
      </c>
      <c r="G252" s="657" t="s">
        <v>988</v>
      </c>
      <c r="H252" s="105" t="s">
        <v>24</v>
      </c>
      <c r="I252" s="106">
        <v>330.15</v>
      </c>
      <c r="J252" s="106">
        <f>VLOOKUP(A252,CENIK!$A$2:$F$191,6,FALSE)</f>
        <v>0</v>
      </c>
      <c r="K252" s="106">
        <f t="shared" si="5"/>
        <v>0</v>
      </c>
    </row>
    <row r="253" spans="1:11" ht="30" x14ac:dyDescent="0.25">
      <c r="A253" s="105">
        <v>4202</v>
      </c>
      <c r="B253" s="105">
        <v>275</v>
      </c>
      <c r="C253" s="102" t="s">
        <v>682</v>
      </c>
      <c r="D253" s="657" t="s">
        <v>182</v>
      </c>
      <c r="E253" s="657" t="s">
        <v>85</v>
      </c>
      <c r="F253" s="657" t="s">
        <v>98</v>
      </c>
      <c r="G253" s="657" t="s">
        <v>100</v>
      </c>
      <c r="H253" s="105" t="s">
        <v>33</v>
      </c>
      <c r="I253" s="106">
        <v>404.28</v>
      </c>
      <c r="J253" s="106">
        <f>VLOOKUP(A253,CENIK!$A$2:$F$191,6,FALSE)</f>
        <v>0</v>
      </c>
      <c r="K253" s="106">
        <f t="shared" si="5"/>
        <v>0</v>
      </c>
    </row>
    <row r="254" spans="1:11" ht="75" x14ac:dyDescent="0.25">
      <c r="A254" s="105">
        <v>4203</v>
      </c>
      <c r="B254" s="105">
        <v>275</v>
      </c>
      <c r="C254" s="102" t="s">
        <v>683</v>
      </c>
      <c r="D254" s="657" t="s">
        <v>182</v>
      </c>
      <c r="E254" s="657" t="s">
        <v>85</v>
      </c>
      <c r="F254" s="657" t="s">
        <v>98</v>
      </c>
      <c r="G254" s="657" t="s">
        <v>101</v>
      </c>
      <c r="H254" s="105" t="s">
        <v>24</v>
      </c>
      <c r="I254" s="106">
        <v>40.43</v>
      </c>
      <c r="J254" s="106">
        <f>VLOOKUP(A254,CENIK!$A$2:$F$191,6,FALSE)</f>
        <v>0</v>
      </c>
      <c r="K254" s="106">
        <f t="shared" si="5"/>
        <v>0</v>
      </c>
    </row>
    <row r="255" spans="1:11" ht="60" x14ac:dyDescent="0.25">
      <c r="A255" s="105">
        <v>4204</v>
      </c>
      <c r="B255" s="105">
        <v>275</v>
      </c>
      <c r="C255" s="102" t="s">
        <v>684</v>
      </c>
      <c r="D255" s="657" t="s">
        <v>182</v>
      </c>
      <c r="E255" s="657" t="s">
        <v>85</v>
      </c>
      <c r="F255" s="657" t="s">
        <v>98</v>
      </c>
      <c r="G255" s="657" t="s">
        <v>102</v>
      </c>
      <c r="H255" s="105" t="s">
        <v>24</v>
      </c>
      <c r="I255" s="106">
        <v>206.48</v>
      </c>
      <c r="J255" s="106">
        <f>VLOOKUP(A255,CENIK!$A$2:$F$191,6,FALSE)</f>
        <v>0</v>
      </c>
      <c r="K255" s="106">
        <f t="shared" si="5"/>
        <v>0</v>
      </c>
    </row>
    <row r="256" spans="1:11" ht="60" x14ac:dyDescent="0.25">
      <c r="A256" s="105">
        <v>4206</v>
      </c>
      <c r="B256" s="105">
        <v>275</v>
      </c>
      <c r="C256" s="102" t="s">
        <v>685</v>
      </c>
      <c r="D256" s="657" t="s">
        <v>182</v>
      </c>
      <c r="E256" s="657" t="s">
        <v>85</v>
      </c>
      <c r="F256" s="657" t="s">
        <v>98</v>
      </c>
      <c r="G256" s="657" t="s">
        <v>104</v>
      </c>
      <c r="H256" s="105" t="s">
        <v>24</v>
      </c>
      <c r="I256" s="106">
        <v>330.15</v>
      </c>
      <c r="J256" s="106">
        <f>VLOOKUP(A256,CENIK!$A$2:$F$191,6,FALSE)</f>
        <v>0</v>
      </c>
      <c r="K256" s="106">
        <f t="shared" si="5"/>
        <v>0</v>
      </c>
    </row>
    <row r="257" spans="1:11" ht="60" x14ac:dyDescent="0.25">
      <c r="A257" s="105">
        <v>4207</v>
      </c>
      <c r="B257" s="105">
        <v>275</v>
      </c>
      <c r="C257" s="102" t="s">
        <v>686</v>
      </c>
      <c r="D257" s="657" t="s">
        <v>182</v>
      </c>
      <c r="E257" s="657" t="s">
        <v>85</v>
      </c>
      <c r="F257" s="657" t="s">
        <v>98</v>
      </c>
      <c r="G257" s="657" t="s">
        <v>990</v>
      </c>
      <c r="H257" s="105" t="s">
        <v>24</v>
      </c>
      <c r="I257" s="106">
        <v>41.87</v>
      </c>
      <c r="J257" s="106">
        <f>VLOOKUP(A257,CENIK!$A$2:$F$191,6,FALSE)</f>
        <v>0</v>
      </c>
      <c r="K257" s="106">
        <f t="shared" si="5"/>
        <v>0</v>
      </c>
    </row>
    <row r="258" spans="1:11" ht="75" x14ac:dyDescent="0.25">
      <c r="A258" s="105">
        <v>5108</v>
      </c>
      <c r="B258" s="105">
        <v>275</v>
      </c>
      <c r="C258" s="102" t="s">
        <v>687</v>
      </c>
      <c r="D258" s="657" t="s">
        <v>182</v>
      </c>
      <c r="E258" s="657" t="s">
        <v>106</v>
      </c>
      <c r="F258" s="657" t="s">
        <v>107</v>
      </c>
      <c r="G258" s="657" t="s">
        <v>112</v>
      </c>
      <c r="H258" s="105" t="s">
        <v>113</v>
      </c>
      <c r="I258" s="106">
        <v>20</v>
      </c>
      <c r="J258" s="106">
        <f>VLOOKUP(A258,CENIK!$A$2:$F$191,6,FALSE)</f>
        <v>0</v>
      </c>
      <c r="K258" s="106">
        <f t="shared" si="5"/>
        <v>0</v>
      </c>
    </row>
    <row r="259" spans="1:11" ht="75" x14ac:dyDescent="0.25">
      <c r="A259" s="105">
        <v>5109</v>
      </c>
      <c r="B259" s="105">
        <v>275</v>
      </c>
      <c r="C259" s="102" t="s">
        <v>688</v>
      </c>
      <c r="D259" s="657" t="s">
        <v>182</v>
      </c>
      <c r="E259" s="657" t="s">
        <v>106</v>
      </c>
      <c r="F259" s="657" t="s">
        <v>107</v>
      </c>
      <c r="G259" s="657" t="s">
        <v>114</v>
      </c>
      <c r="H259" s="105" t="s">
        <v>10</v>
      </c>
      <c r="I259" s="106">
        <v>5</v>
      </c>
      <c r="J259" s="106">
        <f>VLOOKUP(A259,CENIK!$A$2:$F$191,6,FALSE)</f>
        <v>0</v>
      </c>
      <c r="K259" s="106">
        <f t="shared" si="5"/>
        <v>0</v>
      </c>
    </row>
    <row r="260" spans="1:11" ht="135" x14ac:dyDescent="0.25">
      <c r="A260" s="105">
        <v>6101</v>
      </c>
      <c r="B260" s="105">
        <v>275</v>
      </c>
      <c r="C260" s="102" t="s">
        <v>689</v>
      </c>
      <c r="D260" s="657" t="s">
        <v>182</v>
      </c>
      <c r="E260" s="657" t="s">
        <v>128</v>
      </c>
      <c r="F260" s="657" t="s">
        <v>129</v>
      </c>
      <c r="G260" s="657" t="s">
        <v>6301</v>
      </c>
      <c r="H260" s="105" t="s">
        <v>10</v>
      </c>
      <c r="I260" s="106">
        <v>323.42</v>
      </c>
      <c r="J260" s="106">
        <f>VLOOKUP(A260,CENIK!$A$2:$F$191,6,FALSE)</f>
        <v>0</v>
      </c>
      <c r="K260" s="106">
        <f t="shared" si="5"/>
        <v>0</v>
      </c>
    </row>
    <row r="261" spans="1:11" ht="135" x14ac:dyDescent="0.25">
      <c r="A261" s="105">
        <v>6203</v>
      </c>
      <c r="B261" s="105">
        <v>275</v>
      </c>
      <c r="C261" s="102" t="s">
        <v>690</v>
      </c>
      <c r="D261" s="657" t="s">
        <v>182</v>
      </c>
      <c r="E261" s="657" t="s">
        <v>128</v>
      </c>
      <c r="F261" s="657" t="s">
        <v>132</v>
      </c>
      <c r="G261" s="657" t="s">
        <v>992</v>
      </c>
      <c r="H261" s="105" t="s">
        <v>6</v>
      </c>
      <c r="I261" s="106">
        <v>2</v>
      </c>
      <c r="J261" s="106">
        <f>VLOOKUP(A261,CENIK!$A$2:$F$191,6,FALSE)</f>
        <v>0</v>
      </c>
      <c r="K261" s="106">
        <f t="shared" si="5"/>
        <v>0</v>
      </c>
    </row>
    <row r="262" spans="1:11" ht="120" x14ac:dyDescent="0.25">
      <c r="A262" s="105">
        <v>6204</v>
      </c>
      <c r="B262" s="105">
        <v>275</v>
      </c>
      <c r="C262" s="102" t="s">
        <v>691</v>
      </c>
      <c r="D262" s="657" t="s">
        <v>182</v>
      </c>
      <c r="E262" s="657" t="s">
        <v>128</v>
      </c>
      <c r="F262" s="657" t="s">
        <v>132</v>
      </c>
      <c r="G262" s="657" t="s">
        <v>993</v>
      </c>
      <c r="H262" s="105" t="s">
        <v>6</v>
      </c>
      <c r="I262" s="106">
        <v>5</v>
      </c>
      <c r="J262" s="106">
        <f>VLOOKUP(A262,CENIK!$A$2:$F$191,6,FALSE)</f>
        <v>0</v>
      </c>
      <c r="K262" s="106">
        <f t="shared" si="5"/>
        <v>0</v>
      </c>
    </row>
    <row r="263" spans="1:11" ht="120" x14ac:dyDescent="0.25">
      <c r="A263" s="105">
        <v>6206</v>
      </c>
      <c r="B263" s="105">
        <v>275</v>
      </c>
      <c r="C263" s="102" t="s">
        <v>692</v>
      </c>
      <c r="D263" s="657" t="s">
        <v>182</v>
      </c>
      <c r="E263" s="657" t="s">
        <v>128</v>
      </c>
      <c r="F263" s="657" t="s">
        <v>132</v>
      </c>
      <c r="G263" s="657" t="s">
        <v>995</v>
      </c>
      <c r="H263" s="105" t="s">
        <v>6</v>
      </c>
      <c r="I263" s="106">
        <v>1</v>
      </c>
      <c r="J263" s="106">
        <f>VLOOKUP(A263,CENIK!$A$2:$F$191,6,FALSE)</f>
        <v>0</v>
      </c>
      <c r="K263" s="106">
        <f t="shared" si="5"/>
        <v>0</v>
      </c>
    </row>
    <row r="264" spans="1:11" ht="120" x14ac:dyDescent="0.25">
      <c r="A264" s="105">
        <v>6253</v>
      </c>
      <c r="B264" s="105">
        <v>275</v>
      </c>
      <c r="C264" s="102" t="s">
        <v>693</v>
      </c>
      <c r="D264" s="657" t="s">
        <v>182</v>
      </c>
      <c r="E264" s="657" t="s">
        <v>128</v>
      </c>
      <c r="F264" s="657" t="s">
        <v>132</v>
      </c>
      <c r="G264" s="657" t="s">
        <v>1004</v>
      </c>
      <c r="H264" s="105" t="s">
        <v>6</v>
      </c>
      <c r="I264" s="106">
        <v>8</v>
      </c>
      <c r="J264" s="106">
        <f>VLOOKUP(A264,CENIK!$A$2:$F$191,6,FALSE)</f>
        <v>0</v>
      </c>
      <c r="K264" s="106">
        <f t="shared" si="5"/>
        <v>0</v>
      </c>
    </row>
    <row r="265" spans="1:11" ht="30" x14ac:dyDescent="0.25">
      <c r="A265" s="105">
        <v>6257</v>
      </c>
      <c r="B265" s="105">
        <v>275</v>
      </c>
      <c r="C265" s="102" t="s">
        <v>694</v>
      </c>
      <c r="D265" s="657" t="s">
        <v>182</v>
      </c>
      <c r="E265" s="657" t="s">
        <v>128</v>
      </c>
      <c r="F265" s="657" t="s">
        <v>132</v>
      </c>
      <c r="G265" s="657" t="s">
        <v>136</v>
      </c>
      <c r="H265" s="105" t="s">
        <v>6</v>
      </c>
      <c r="I265" s="106">
        <v>1</v>
      </c>
      <c r="J265" s="106">
        <f>VLOOKUP(A265,CENIK!$A$2:$F$191,6,FALSE)</f>
        <v>0</v>
      </c>
      <c r="K265" s="106">
        <f t="shared" si="5"/>
        <v>0</v>
      </c>
    </row>
    <row r="266" spans="1:11" ht="345" x14ac:dyDescent="0.25">
      <c r="A266" s="105">
        <v>6301</v>
      </c>
      <c r="B266" s="105">
        <v>275</v>
      </c>
      <c r="C266" s="102" t="s">
        <v>695</v>
      </c>
      <c r="D266" s="657" t="s">
        <v>182</v>
      </c>
      <c r="E266" s="657" t="s">
        <v>128</v>
      </c>
      <c r="F266" s="657" t="s">
        <v>140</v>
      </c>
      <c r="G266" s="657" t="s">
        <v>1005</v>
      </c>
      <c r="H266" s="105" t="s">
        <v>6</v>
      </c>
      <c r="I266" s="106">
        <v>3</v>
      </c>
      <c r="J266" s="106">
        <f>VLOOKUP(A266,CENIK!$A$2:$F$191,6,FALSE)</f>
        <v>0</v>
      </c>
      <c r="K266" s="106">
        <f t="shared" si="5"/>
        <v>0</v>
      </c>
    </row>
    <row r="267" spans="1:11" ht="120" x14ac:dyDescent="0.25">
      <c r="A267" s="105">
        <v>6302</v>
      </c>
      <c r="B267" s="105">
        <v>275</v>
      </c>
      <c r="C267" s="102" t="s">
        <v>696</v>
      </c>
      <c r="D267" s="657" t="s">
        <v>182</v>
      </c>
      <c r="E267" s="657" t="s">
        <v>128</v>
      </c>
      <c r="F267" s="657" t="s">
        <v>140</v>
      </c>
      <c r="G267" s="657" t="s">
        <v>141</v>
      </c>
      <c r="H267" s="105" t="s">
        <v>6</v>
      </c>
      <c r="I267" s="106">
        <v>3</v>
      </c>
      <c r="J267" s="106">
        <f>VLOOKUP(A267,CENIK!$A$2:$F$191,6,FALSE)</f>
        <v>0</v>
      </c>
      <c r="K267" s="106">
        <f t="shared" si="5"/>
        <v>0</v>
      </c>
    </row>
    <row r="268" spans="1:11" ht="30" x14ac:dyDescent="0.25">
      <c r="A268" s="105">
        <v>6401</v>
      </c>
      <c r="B268" s="105">
        <v>275</v>
      </c>
      <c r="C268" s="102" t="s">
        <v>697</v>
      </c>
      <c r="D268" s="657" t="s">
        <v>182</v>
      </c>
      <c r="E268" s="657" t="s">
        <v>128</v>
      </c>
      <c r="F268" s="657" t="s">
        <v>144</v>
      </c>
      <c r="G268" s="657" t="s">
        <v>145</v>
      </c>
      <c r="H268" s="105" t="s">
        <v>10</v>
      </c>
      <c r="I268" s="106">
        <v>323.42</v>
      </c>
      <c r="J268" s="106">
        <f>VLOOKUP(A268,CENIK!$A$2:$F$191,6,FALSE)</f>
        <v>0</v>
      </c>
      <c r="K268" s="106">
        <f t="shared" si="5"/>
        <v>0</v>
      </c>
    </row>
    <row r="269" spans="1:11" ht="30" x14ac:dyDescent="0.25">
      <c r="A269" s="105">
        <v>6402</v>
      </c>
      <c r="B269" s="105">
        <v>275</v>
      </c>
      <c r="C269" s="102" t="s">
        <v>698</v>
      </c>
      <c r="D269" s="657" t="s">
        <v>182</v>
      </c>
      <c r="E269" s="657" t="s">
        <v>128</v>
      </c>
      <c r="F269" s="657" t="s">
        <v>144</v>
      </c>
      <c r="G269" s="657" t="s">
        <v>340</v>
      </c>
      <c r="H269" s="105" t="s">
        <v>10</v>
      </c>
      <c r="I269" s="106">
        <v>323.42</v>
      </c>
      <c r="J269" s="106">
        <f>VLOOKUP(A269,CENIK!$A$2:$F$191,6,FALSE)</f>
        <v>0</v>
      </c>
      <c r="K269" s="106">
        <f t="shared" si="5"/>
        <v>0</v>
      </c>
    </row>
    <row r="270" spans="1:11" ht="60" x14ac:dyDescent="0.25">
      <c r="A270" s="105">
        <v>6405</v>
      </c>
      <c r="B270" s="105">
        <v>275</v>
      </c>
      <c r="C270" s="102" t="s">
        <v>699</v>
      </c>
      <c r="D270" s="657" t="s">
        <v>182</v>
      </c>
      <c r="E270" s="657" t="s">
        <v>128</v>
      </c>
      <c r="F270" s="657" t="s">
        <v>144</v>
      </c>
      <c r="G270" s="657" t="s">
        <v>146</v>
      </c>
      <c r="H270" s="105" t="s">
        <v>10</v>
      </c>
      <c r="I270" s="106">
        <v>323.42</v>
      </c>
      <c r="J270" s="106">
        <f>VLOOKUP(A270,CENIK!$A$2:$F$191,6,FALSE)</f>
        <v>0</v>
      </c>
      <c r="K270" s="106">
        <f t="shared" si="5"/>
        <v>0</v>
      </c>
    </row>
    <row r="271" spans="1:11" ht="30" x14ac:dyDescent="0.25">
      <c r="A271" s="105">
        <v>6501</v>
      </c>
      <c r="B271" s="105">
        <v>275</v>
      </c>
      <c r="C271" s="102" t="s">
        <v>700</v>
      </c>
      <c r="D271" s="657" t="s">
        <v>182</v>
      </c>
      <c r="E271" s="657" t="s">
        <v>128</v>
      </c>
      <c r="F271" s="657" t="s">
        <v>147</v>
      </c>
      <c r="G271" s="657" t="s">
        <v>1007</v>
      </c>
      <c r="H271" s="105" t="s">
        <v>6</v>
      </c>
      <c r="I271" s="106">
        <v>4</v>
      </c>
      <c r="J271" s="106">
        <f>VLOOKUP(A271,CENIK!$A$2:$F$191,6,FALSE)</f>
        <v>0</v>
      </c>
      <c r="K271" s="106">
        <f t="shared" si="5"/>
        <v>0</v>
      </c>
    </row>
    <row r="272" spans="1:11" ht="45" x14ac:dyDescent="0.25">
      <c r="A272" s="105">
        <v>6503</v>
      </c>
      <c r="B272" s="105">
        <v>275</v>
      </c>
      <c r="C272" s="102" t="s">
        <v>701</v>
      </c>
      <c r="D272" s="657" t="s">
        <v>182</v>
      </c>
      <c r="E272" s="657" t="s">
        <v>128</v>
      </c>
      <c r="F272" s="657" t="s">
        <v>147</v>
      </c>
      <c r="G272" s="657" t="s">
        <v>1009</v>
      </c>
      <c r="H272" s="105" t="s">
        <v>6</v>
      </c>
      <c r="I272" s="106">
        <v>7</v>
      </c>
      <c r="J272" s="106">
        <f>VLOOKUP(A272,CENIK!$A$2:$F$191,6,FALSE)</f>
        <v>0</v>
      </c>
      <c r="K272" s="106">
        <f t="shared" si="5"/>
        <v>0</v>
      </c>
    </row>
    <row r="273" spans="1:11" ht="30" x14ac:dyDescent="0.25">
      <c r="A273" s="105">
        <v>6507</v>
      </c>
      <c r="B273" s="105">
        <v>275</v>
      </c>
      <c r="C273" s="102" t="s">
        <v>702</v>
      </c>
      <c r="D273" s="657" t="s">
        <v>182</v>
      </c>
      <c r="E273" s="657" t="s">
        <v>128</v>
      </c>
      <c r="F273" s="657" t="s">
        <v>147</v>
      </c>
      <c r="G273" s="657" t="s">
        <v>1013</v>
      </c>
      <c r="H273" s="105" t="s">
        <v>6</v>
      </c>
      <c r="I273" s="106">
        <v>1</v>
      </c>
      <c r="J273" s="106">
        <f>VLOOKUP(A273,CENIK!$A$2:$F$191,6,FALSE)</f>
        <v>0</v>
      </c>
      <c r="K273" s="106">
        <f t="shared" si="5"/>
        <v>0</v>
      </c>
    </row>
    <row r="274" spans="1:11" ht="60" x14ac:dyDescent="0.25">
      <c r="A274" s="105">
        <v>1201</v>
      </c>
      <c r="B274" s="105">
        <v>276</v>
      </c>
      <c r="C274" s="102" t="s">
        <v>703</v>
      </c>
      <c r="D274" s="657" t="s">
        <v>183</v>
      </c>
      <c r="E274" s="657" t="s">
        <v>7</v>
      </c>
      <c r="F274" s="657" t="s">
        <v>8</v>
      </c>
      <c r="G274" s="657" t="s">
        <v>9</v>
      </c>
      <c r="H274" s="105" t="s">
        <v>10</v>
      </c>
      <c r="I274" s="106">
        <v>89.1</v>
      </c>
      <c r="J274" s="106">
        <f>VLOOKUP(A274,CENIK!$A$2:$F$191,6,FALSE)</f>
        <v>0</v>
      </c>
      <c r="K274" s="106">
        <f t="shared" si="5"/>
        <v>0</v>
      </c>
    </row>
    <row r="275" spans="1:11" ht="45" x14ac:dyDescent="0.25">
      <c r="A275" s="105">
        <v>1202</v>
      </c>
      <c r="B275" s="105">
        <v>276</v>
      </c>
      <c r="C275" s="102" t="s">
        <v>704</v>
      </c>
      <c r="D275" s="657" t="s">
        <v>183</v>
      </c>
      <c r="E275" s="657" t="s">
        <v>7</v>
      </c>
      <c r="F275" s="657" t="s">
        <v>8</v>
      </c>
      <c r="G275" s="657" t="s">
        <v>11</v>
      </c>
      <c r="H275" s="105" t="s">
        <v>12</v>
      </c>
      <c r="I275" s="106">
        <v>4</v>
      </c>
      <c r="J275" s="106">
        <f>VLOOKUP(A275,CENIK!$A$2:$F$191,6,FALSE)</f>
        <v>0</v>
      </c>
      <c r="K275" s="106">
        <f t="shared" si="5"/>
        <v>0</v>
      </c>
    </row>
    <row r="276" spans="1:11" ht="60" x14ac:dyDescent="0.25">
      <c r="A276" s="105">
        <v>1203</v>
      </c>
      <c r="B276" s="105">
        <v>276</v>
      </c>
      <c r="C276" s="102" t="s">
        <v>705</v>
      </c>
      <c r="D276" s="657" t="s">
        <v>183</v>
      </c>
      <c r="E276" s="657" t="s">
        <v>7</v>
      </c>
      <c r="F276" s="657" t="s">
        <v>8</v>
      </c>
      <c r="G276" s="657" t="s">
        <v>941</v>
      </c>
      <c r="H276" s="105" t="s">
        <v>10</v>
      </c>
      <c r="I276" s="106">
        <v>89.1</v>
      </c>
      <c r="J276" s="106">
        <f>VLOOKUP(A276,CENIK!$A$2:$F$191,6,FALSE)</f>
        <v>0</v>
      </c>
      <c r="K276" s="106">
        <f t="shared" si="5"/>
        <v>0</v>
      </c>
    </row>
    <row r="277" spans="1:11" ht="60" x14ac:dyDescent="0.25">
      <c r="A277" s="105">
        <v>1205</v>
      </c>
      <c r="B277" s="105">
        <v>276</v>
      </c>
      <c r="C277" s="102" t="s">
        <v>706</v>
      </c>
      <c r="D277" s="657" t="s">
        <v>183</v>
      </c>
      <c r="E277" s="657" t="s">
        <v>7</v>
      </c>
      <c r="F277" s="657" t="s">
        <v>8</v>
      </c>
      <c r="G277" s="657" t="s">
        <v>942</v>
      </c>
      <c r="H277" s="105" t="s">
        <v>14</v>
      </c>
      <c r="I277" s="106">
        <v>1</v>
      </c>
      <c r="J277" s="106">
        <f>VLOOKUP(A277,CENIK!$A$2:$F$191,6,FALSE)</f>
        <v>0</v>
      </c>
      <c r="K277" s="106">
        <f t="shared" si="5"/>
        <v>0</v>
      </c>
    </row>
    <row r="278" spans="1:11" ht="60" x14ac:dyDescent="0.25">
      <c r="A278" s="105">
        <v>1206</v>
      </c>
      <c r="B278" s="105">
        <v>276</v>
      </c>
      <c r="C278" s="102" t="s">
        <v>707</v>
      </c>
      <c r="D278" s="657" t="s">
        <v>183</v>
      </c>
      <c r="E278" s="657" t="s">
        <v>7</v>
      </c>
      <c r="F278" s="657" t="s">
        <v>8</v>
      </c>
      <c r="G278" s="657" t="s">
        <v>943</v>
      </c>
      <c r="H278" s="105" t="s">
        <v>14</v>
      </c>
      <c r="I278" s="106">
        <v>1</v>
      </c>
      <c r="J278" s="106">
        <f>VLOOKUP(A278,CENIK!$A$2:$F$191,6,FALSE)</f>
        <v>0</v>
      </c>
      <c r="K278" s="106">
        <f t="shared" si="5"/>
        <v>0</v>
      </c>
    </row>
    <row r="279" spans="1:11" ht="45" x14ac:dyDescent="0.25">
      <c r="A279" s="105">
        <v>1301</v>
      </c>
      <c r="B279" s="105">
        <v>276</v>
      </c>
      <c r="C279" s="102" t="s">
        <v>708</v>
      </c>
      <c r="D279" s="657" t="s">
        <v>183</v>
      </c>
      <c r="E279" s="657" t="s">
        <v>7</v>
      </c>
      <c r="F279" s="657" t="s">
        <v>16</v>
      </c>
      <c r="G279" s="657" t="s">
        <v>17</v>
      </c>
      <c r="H279" s="105" t="s">
        <v>10</v>
      </c>
      <c r="I279" s="106">
        <v>89.1</v>
      </c>
      <c r="J279" s="106">
        <f>VLOOKUP(A279,CENIK!$A$2:$F$191,6,FALSE)</f>
        <v>0</v>
      </c>
      <c r="K279" s="106">
        <f t="shared" si="5"/>
        <v>0</v>
      </c>
    </row>
    <row r="280" spans="1:11" ht="150" x14ac:dyDescent="0.25">
      <c r="A280" s="105">
        <v>1302</v>
      </c>
      <c r="B280" s="105">
        <v>276</v>
      </c>
      <c r="C280" s="102" t="s">
        <v>709</v>
      </c>
      <c r="D280" s="657" t="s">
        <v>183</v>
      </c>
      <c r="E280" s="657" t="s">
        <v>7</v>
      </c>
      <c r="F280" s="657" t="s">
        <v>16</v>
      </c>
      <c r="G280" s="657" t="s">
        <v>952</v>
      </c>
      <c r="H280" s="105" t="s">
        <v>10</v>
      </c>
      <c r="I280" s="106">
        <v>89.1</v>
      </c>
      <c r="J280" s="106">
        <f>VLOOKUP(A280,CENIK!$A$2:$F$191,6,FALSE)</f>
        <v>0</v>
      </c>
      <c r="K280" s="106">
        <f t="shared" si="5"/>
        <v>0</v>
      </c>
    </row>
    <row r="281" spans="1:11" ht="60" x14ac:dyDescent="0.25">
      <c r="A281" s="105">
        <v>1307</v>
      </c>
      <c r="B281" s="105">
        <v>276</v>
      </c>
      <c r="C281" s="102" t="s">
        <v>710</v>
      </c>
      <c r="D281" s="657" t="s">
        <v>183</v>
      </c>
      <c r="E281" s="657" t="s">
        <v>7</v>
      </c>
      <c r="F281" s="657" t="s">
        <v>16</v>
      </c>
      <c r="G281" s="657" t="s">
        <v>19</v>
      </c>
      <c r="H281" s="105" t="s">
        <v>6</v>
      </c>
      <c r="I281" s="106">
        <v>5</v>
      </c>
      <c r="J281" s="106">
        <f>VLOOKUP(A281,CENIK!$A$2:$F$191,6,FALSE)</f>
        <v>0</v>
      </c>
      <c r="K281" s="106">
        <f t="shared" si="5"/>
        <v>0</v>
      </c>
    </row>
    <row r="282" spans="1:11" ht="60" x14ac:dyDescent="0.25">
      <c r="A282" s="105">
        <v>1310</v>
      </c>
      <c r="B282" s="105">
        <v>276</v>
      </c>
      <c r="C282" s="102" t="s">
        <v>711</v>
      </c>
      <c r="D282" s="657" t="s">
        <v>183</v>
      </c>
      <c r="E282" s="657" t="s">
        <v>7</v>
      </c>
      <c r="F282" s="657" t="s">
        <v>16</v>
      </c>
      <c r="G282" s="657" t="s">
        <v>23</v>
      </c>
      <c r="H282" s="105" t="s">
        <v>24</v>
      </c>
      <c r="I282" s="106">
        <v>124.74</v>
      </c>
      <c r="J282" s="106">
        <f>VLOOKUP(A282,CENIK!$A$2:$F$191,6,FALSE)</f>
        <v>0</v>
      </c>
      <c r="K282" s="106">
        <f t="shared" si="5"/>
        <v>0</v>
      </c>
    </row>
    <row r="283" spans="1:11" ht="30" x14ac:dyDescent="0.25">
      <c r="A283" s="105">
        <v>1401</v>
      </c>
      <c r="B283" s="105">
        <v>276</v>
      </c>
      <c r="C283" s="102" t="s">
        <v>712</v>
      </c>
      <c r="D283" s="657" t="s">
        <v>183</v>
      </c>
      <c r="E283" s="657" t="s">
        <v>7</v>
      </c>
      <c r="F283" s="657" t="s">
        <v>27</v>
      </c>
      <c r="G283" s="657" t="s">
        <v>955</v>
      </c>
      <c r="H283" s="105" t="s">
        <v>22</v>
      </c>
      <c r="I283" s="106">
        <v>5</v>
      </c>
      <c r="J283" s="106">
        <f>VLOOKUP(A283,CENIK!$A$2:$F$191,6,FALSE)</f>
        <v>0</v>
      </c>
      <c r="K283" s="106">
        <f t="shared" si="5"/>
        <v>0</v>
      </c>
    </row>
    <row r="284" spans="1:11" ht="30" x14ac:dyDescent="0.25">
      <c r="A284" s="105">
        <v>1402</v>
      </c>
      <c r="B284" s="105">
        <v>276</v>
      </c>
      <c r="C284" s="102" t="s">
        <v>713</v>
      </c>
      <c r="D284" s="657" t="s">
        <v>183</v>
      </c>
      <c r="E284" s="657" t="s">
        <v>7</v>
      </c>
      <c r="F284" s="657" t="s">
        <v>27</v>
      </c>
      <c r="G284" s="657" t="s">
        <v>956</v>
      </c>
      <c r="H284" s="105" t="s">
        <v>22</v>
      </c>
      <c r="I284" s="106">
        <v>5</v>
      </c>
      <c r="J284" s="106">
        <f>VLOOKUP(A284,CENIK!$A$2:$F$191,6,FALSE)</f>
        <v>0</v>
      </c>
      <c r="K284" s="106">
        <f t="shared" si="5"/>
        <v>0</v>
      </c>
    </row>
    <row r="285" spans="1:11" ht="30" x14ac:dyDescent="0.25">
      <c r="A285" s="105">
        <v>1403</v>
      </c>
      <c r="B285" s="105">
        <v>276</v>
      </c>
      <c r="C285" s="102" t="s">
        <v>714</v>
      </c>
      <c r="D285" s="657" t="s">
        <v>183</v>
      </c>
      <c r="E285" s="657" t="s">
        <v>7</v>
      </c>
      <c r="F285" s="657" t="s">
        <v>27</v>
      </c>
      <c r="G285" s="657" t="s">
        <v>957</v>
      </c>
      <c r="H285" s="105" t="s">
        <v>22</v>
      </c>
      <c r="I285" s="106">
        <v>5</v>
      </c>
      <c r="J285" s="106">
        <f>VLOOKUP(A285,CENIK!$A$2:$F$191,6,FALSE)</f>
        <v>0</v>
      </c>
      <c r="K285" s="106">
        <f t="shared" si="5"/>
        <v>0</v>
      </c>
    </row>
    <row r="286" spans="1:11" ht="45" x14ac:dyDescent="0.25">
      <c r="A286" s="105">
        <v>12309</v>
      </c>
      <c r="B286" s="105">
        <v>276</v>
      </c>
      <c r="C286" s="102" t="s">
        <v>715</v>
      </c>
      <c r="D286" s="657" t="s">
        <v>183</v>
      </c>
      <c r="E286" s="657" t="s">
        <v>30</v>
      </c>
      <c r="F286" s="657" t="s">
        <v>31</v>
      </c>
      <c r="G286" s="657" t="s">
        <v>34</v>
      </c>
      <c r="H286" s="105" t="s">
        <v>33</v>
      </c>
      <c r="I286" s="106">
        <v>178.2</v>
      </c>
      <c r="J286" s="106">
        <f>VLOOKUP(A286,CENIK!$A$2:$F$191,6,FALSE)</f>
        <v>0</v>
      </c>
      <c r="K286" s="106">
        <f t="shared" si="5"/>
        <v>0</v>
      </c>
    </row>
    <row r="287" spans="1:11" ht="30" x14ac:dyDescent="0.25">
      <c r="A287" s="105">
        <v>12328</v>
      </c>
      <c r="B287" s="105">
        <v>276</v>
      </c>
      <c r="C287" s="102" t="s">
        <v>716</v>
      </c>
      <c r="D287" s="657" t="s">
        <v>183</v>
      </c>
      <c r="E287" s="657" t="s">
        <v>30</v>
      </c>
      <c r="F287" s="657" t="s">
        <v>31</v>
      </c>
      <c r="G287" s="657" t="s">
        <v>37</v>
      </c>
      <c r="H287" s="105" t="s">
        <v>10</v>
      </c>
      <c r="I287" s="106">
        <v>178.2</v>
      </c>
      <c r="J287" s="106">
        <f>VLOOKUP(A287,CENIK!$A$2:$F$191,6,FALSE)</f>
        <v>0</v>
      </c>
      <c r="K287" s="106">
        <f t="shared" si="5"/>
        <v>0</v>
      </c>
    </row>
    <row r="288" spans="1:11" ht="45" x14ac:dyDescent="0.25">
      <c r="A288" s="105">
        <v>12331</v>
      </c>
      <c r="B288" s="105">
        <v>276</v>
      </c>
      <c r="C288" s="102" t="s">
        <v>717</v>
      </c>
      <c r="D288" s="657" t="s">
        <v>183</v>
      </c>
      <c r="E288" s="657" t="s">
        <v>30</v>
      </c>
      <c r="F288" s="657" t="s">
        <v>31</v>
      </c>
      <c r="G288" s="657" t="s">
        <v>38</v>
      </c>
      <c r="H288" s="105" t="s">
        <v>10</v>
      </c>
      <c r="I288" s="106">
        <v>50</v>
      </c>
      <c r="J288" s="106">
        <f>VLOOKUP(A288,CENIK!$A$2:$F$191,6,FALSE)</f>
        <v>0</v>
      </c>
      <c r="K288" s="106">
        <f t="shared" si="5"/>
        <v>0</v>
      </c>
    </row>
    <row r="289" spans="1:11" ht="60" x14ac:dyDescent="0.25">
      <c r="A289" s="105">
        <v>21106</v>
      </c>
      <c r="B289" s="105">
        <v>276</v>
      </c>
      <c r="C289" s="102" t="s">
        <v>718</v>
      </c>
      <c r="D289" s="657" t="s">
        <v>183</v>
      </c>
      <c r="E289" s="657" t="s">
        <v>30</v>
      </c>
      <c r="F289" s="657" t="s">
        <v>31</v>
      </c>
      <c r="G289" s="657" t="s">
        <v>965</v>
      </c>
      <c r="H289" s="105" t="s">
        <v>24</v>
      </c>
      <c r="I289" s="106">
        <v>71.28</v>
      </c>
      <c r="J289" s="106">
        <f>VLOOKUP(A289,CENIK!$A$2:$F$191,6,FALSE)</f>
        <v>0</v>
      </c>
      <c r="K289" s="106">
        <f t="shared" ref="K289:K352" si="6">ROUND(J289*I289,2)</f>
        <v>0</v>
      </c>
    </row>
    <row r="290" spans="1:11" ht="30" x14ac:dyDescent="0.25">
      <c r="A290" s="105">
        <v>22103</v>
      </c>
      <c r="B290" s="105">
        <v>276</v>
      </c>
      <c r="C290" s="102" t="s">
        <v>719</v>
      </c>
      <c r="D290" s="657" t="s">
        <v>183</v>
      </c>
      <c r="E290" s="657" t="s">
        <v>30</v>
      </c>
      <c r="F290" s="657" t="s">
        <v>43</v>
      </c>
      <c r="G290" s="657" t="s">
        <v>48</v>
      </c>
      <c r="H290" s="105" t="s">
        <v>33</v>
      </c>
      <c r="I290" s="106">
        <v>178.2</v>
      </c>
      <c r="J290" s="106">
        <f>VLOOKUP(A290,CENIK!$A$2:$F$191,6,FALSE)</f>
        <v>0</v>
      </c>
      <c r="K290" s="106">
        <f t="shared" si="6"/>
        <v>0</v>
      </c>
    </row>
    <row r="291" spans="1:11" ht="30" x14ac:dyDescent="0.25">
      <c r="A291" s="105">
        <v>24405</v>
      </c>
      <c r="B291" s="105">
        <v>276</v>
      </c>
      <c r="C291" s="102" t="s">
        <v>720</v>
      </c>
      <c r="D291" s="657" t="s">
        <v>183</v>
      </c>
      <c r="E291" s="657" t="s">
        <v>30</v>
      </c>
      <c r="F291" s="657" t="s">
        <v>43</v>
      </c>
      <c r="G291" s="657" t="s">
        <v>969</v>
      </c>
      <c r="H291" s="105" t="s">
        <v>24</v>
      </c>
      <c r="I291" s="106">
        <v>71.28</v>
      </c>
      <c r="J291" s="106">
        <f>VLOOKUP(A291,CENIK!$A$2:$F$191,6,FALSE)</f>
        <v>0</v>
      </c>
      <c r="K291" s="106">
        <f t="shared" si="6"/>
        <v>0</v>
      </c>
    </row>
    <row r="292" spans="1:11" ht="75" x14ac:dyDescent="0.25">
      <c r="A292" s="105">
        <v>31302</v>
      </c>
      <c r="B292" s="105">
        <v>276</v>
      </c>
      <c r="C292" s="102" t="s">
        <v>721</v>
      </c>
      <c r="D292" s="657" t="s">
        <v>183</v>
      </c>
      <c r="E292" s="657" t="s">
        <v>30</v>
      </c>
      <c r="F292" s="657" t="s">
        <v>43</v>
      </c>
      <c r="G292" s="657" t="s">
        <v>971</v>
      </c>
      <c r="H292" s="105" t="s">
        <v>24</v>
      </c>
      <c r="I292" s="106">
        <v>35.64</v>
      </c>
      <c r="J292" s="106">
        <f>VLOOKUP(A292,CENIK!$A$2:$F$191,6,FALSE)</f>
        <v>0</v>
      </c>
      <c r="K292" s="106">
        <f t="shared" si="6"/>
        <v>0</v>
      </c>
    </row>
    <row r="293" spans="1:11" ht="30" x14ac:dyDescent="0.25">
      <c r="A293" s="105">
        <v>31602</v>
      </c>
      <c r="B293" s="105">
        <v>276</v>
      </c>
      <c r="C293" s="102" t="s">
        <v>722</v>
      </c>
      <c r="D293" s="657" t="s">
        <v>183</v>
      </c>
      <c r="E293" s="657" t="s">
        <v>30</v>
      </c>
      <c r="F293" s="657" t="s">
        <v>43</v>
      </c>
      <c r="G293" s="657" t="s">
        <v>973</v>
      </c>
      <c r="H293" s="105" t="s">
        <v>33</v>
      </c>
      <c r="I293" s="106">
        <v>178.2</v>
      </c>
      <c r="J293" s="106">
        <f>VLOOKUP(A293,CENIK!$A$2:$F$191,6,FALSE)</f>
        <v>0</v>
      </c>
      <c r="K293" s="106">
        <f t="shared" si="6"/>
        <v>0</v>
      </c>
    </row>
    <row r="294" spans="1:11" ht="45" x14ac:dyDescent="0.25">
      <c r="A294" s="105">
        <v>32208</v>
      </c>
      <c r="B294" s="105">
        <v>276</v>
      </c>
      <c r="C294" s="102" t="s">
        <v>723</v>
      </c>
      <c r="D294" s="657" t="s">
        <v>183</v>
      </c>
      <c r="E294" s="657" t="s">
        <v>30</v>
      </c>
      <c r="F294" s="657" t="s">
        <v>43</v>
      </c>
      <c r="G294" s="657" t="s">
        <v>974</v>
      </c>
      <c r="H294" s="105" t="s">
        <v>33</v>
      </c>
      <c r="I294" s="106">
        <v>178.2</v>
      </c>
      <c r="J294" s="106">
        <f>VLOOKUP(A294,CENIK!$A$2:$F$191,6,FALSE)</f>
        <v>0</v>
      </c>
      <c r="K294" s="106">
        <f t="shared" si="6"/>
        <v>0</v>
      </c>
    </row>
    <row r="295" spans="1:11" ht="45" x14ac:dyDescent="0.25">
      <c r="A295" s="105">
        <v>3302</v>
      </c>
      <c r="B295" s="105">
        <v>276</v>
      </c>
      <c r="C295" s="102" t="s">
        <v>724</v>
      </c>
      <c r="D295" s="657" t="s">
        <v>183</v>
      </c>
      <c r="E295" s="657" t="s">
        <v>64</v>
      </c>
      <c r="F295" s="657" t="s">
        <v>77</v>
      </c>
      <c r="G295" s="657" t="s">
        <v>79</v>
      </c>
      <c r="H295" s="105" t="s">
        <v>10</v>
      </c>
      <c r="I295" s="106">
        <v>20</v>
      </c>
      <c r="J295" s="106">
        <f>VLOOKUP(A295,CENIK!$A$2:$F$191,6,FALSE)</f>
        <v>0</v>
      </c>
      <c r="K295" s="106">
        <f t="shared" si="6"/>
        <v>0</v>
      </c>
    </row>
    <row r="296" spans="1:11" ht="60" x14ac:dyDescent="0.25">
      <c r="A296" s="105">
        <v>4101</v>
      </c>
      <c r="B296" s="105">
        <v>276</v>
      </c>
      <c r="C296" s="102" t="s">
        <v>725</v>
      </c>
      <c r="D296" s="657" t="s">
        <v>183</v>
      </c>
      <c r="E296" s="657" t="s">
        <v>85</v>
      </c>
      <c r="F296" s="657" t="s">
        <v>86</v>
      </c>
      <c r="G296" s="657" t="s">
        <v>459</v>
      </c>
      <c r="H296" s="105" t="s">
        <v>33</v>
      </c>
      <c r="I296" s="106">
        <v>493.39</v>
      </c>
      <c r="J296" s="106">
        <f>VLOOKUP(A296,CENIK!$A$2:$F$191,6,FALSE)</f>
        <v>0</v>
      </c>
      <c r="K296" s="106">
        <f t="shared" si="6"/>
        <v>0</v>
      </c>
    </row>
    <row r="297" spans="1:11" ht="60" x14ac:dyDescent="0.25">
      <c r="A297" s="105">
        <v>4105</v>
      </c>
      <c r="B297" s="105">
        <v>276</v>
      </c>
      <c r="C297" s="102" t="s">
        <v>726</v>
      </c>
      <c r="D297" s="657" t="s">
        <v>183</v>
      </c>
      <c r="E297" s="657" t="s">
        <v>85</v>
      </c>
      <c r="F297" s="657" t="s">
        <v>86</v>
      </c>
      <c r="G297" s="657" t="s">
        <v>982</v>
      </c>
      <c r="H297" s="105" t="s">
        <v>24</v>
      </c>
      <c r="I297" s="106">
        <v>157.49</v>
      </c>
      <c r="J297" s="106">
        <f>VLOOKUP(A297,CENIK!$A$2:$F$191,6,FALSE)</f>
        <v>0</v>
      </c>
      <c r="K297" s="106">
        <f t="shared" si="6"/>
        <v>0</v>
      </c>
    </row>
    <row r="298" spans="1:11" ht="45" x14ac:dyDescent="0.25">
      <c r="A298" s="105">
        <v>4106</v>
      </c>
      <c r="B298" s="105">
        <v>276</v>
      </c>
      <c r="C298" s="102" t="s">
        <v>727</v>
      </c>
      <c r="D298" s="657" t="s">
        <v>183</v>
      </c>
      <c r="E298" s="657" t="s">
        <v>85</v>
      </c>
      <c r="F298" s="657" t="s">
        <v>86</v>
      </c>
      <c r="G298" s="657" t="s">
        <v>89</v>
      </c>
      <c r="H298" s="105" t="s">
        <v>24</v>
      </c>
      <c r="I298" s="106">
        <v>113</v>
      </c>
      <c r="J298" s="106">
        <f>VLOOKUP(A298,CENIK!$A$2:$F$191,6,FALSE)</f>
        <v>0</v>
      </c>
      <c r="K298" s="106">
        <f t="shared" si="6"/>
        <v>0</v>
      </c>
    </row>
    <row r="299" spans="1:11" ht="45" x14ac:dyDescent="0.25">
      <c r="A299" s="105">
        <v>4117</v>
      </c>
      <c r="B299" s="105">
        <v>276</v>
      </c>
      <c r="C299" s="102" t="s">
        <v>728</v>
      </c>
      <c r="D299" s="657" t="s">
        <v>183</v>
      </c>
      <c r="E299" s="657" t="s">
        <v>85</v>
      </c>
      <c r="F299" s="657" t="s">
        <v>86</v>
      </c>
      <c r="G299" s="657" t="s">
        <v>94</v>
      </c>
      <c r="H299" s="105" t="s">
        <v>24</v>
      </c>
      <c r="I299" s="106">
        <v>16.66</v>
      </c>
      <c r="J299" s="106">
        <f>VLOOKUP(A299,CENIK!$A$2:$F$191,6,FALSE)</f>
        <v>0</v>
      </c>
      <c r="K299" s="106">
        <f t="shared" si="6"/>
        <v>0</v>
      </c>
    </row>
    <row r="300" spans="1:11" ht="45" x14ac:dyDescent="0.25">
      <c r="A300" s="105">
        <v>4121</v>
      </c>
      <c r="B300" s="105">
        <v>276</v>
      </c>
      <c r="C300" s="102" t="s">
        <v>729</v>
      </c>
      <c r="D300" s="657" t="s">
        <v>183</v>
      </c>
      <c r="E300" s="657" t="s">
        <v>85</v>
      </c>
      <c r="F300" s="657" t="s">
        <v>86</v>
      </c>
      <c r="G300" s="657" t="s">
        <v>986</v>
      </c>
      <c r="H300" s="105" t="s">
        <v>24</v>
      </c>
      <c r="I300" s="106">
        <v>1</v>
      </c>
      <c r="J300" s="106">
        <f>VLOOKUP(A300,CENIK!$A$2:$F$191,6,FALSE)</f>
        <v>0</v>
      </c>
      <c r="K300" s="106">
        <f t="shared" si="6"/>
        <v>0</v>
      </c>
    </row>
    <row r="301" spans="1:11" ht="45" x14ac:dyDescent="0.25">
      <c r="A301" s="105">
        <v>4123</v>
      </c>
      <c r="B301" s="105">
        <v>276</v>
      </c>
      <c r="C301" s="102" t="s">
        <v>730</v>
      </c>
      <c r="D301" s="657" t="s">
        <v>183</v>
      </c>
      <c r="E301" s="657" t="s">
        <v>85</v>
      </c>
      <c r="F301" s="657" t="s">
        <v>86</v>
      </c>
      <c r="G301" s="657" t="s">
        <v>988</v>
      </c>
      <c r="H301" s="105" t="s">
        <v>24</v>
      </c>
      <c r="I301" s="106">
        <v>157.49</v>
      </c>
      <c r="J301" s="106">
        <f>VLOOKUP(A301,CENIK!$A$2:$F$191,6,FALSE)</f>
        <v>0</v>
      </c>
      <c r="K301" s="106">
        <f t="shared" si="6"/>
        <v>0</v>
      </c>
    </row>
    <row r="302" spans="1:11" ht="30" x14ac:dyDescent="0.25">
      <c r="A302" s="105">
        <v>4202</v>
      </c>
      <c r="B302" s="105">
        <v>276</v>
      </c>
      <c r="C302" s="102" t="s">
        <v>731</v>
      </c>
      <c r="D302" s="657" t="s">
        <v>183</v>
      </c>
      <c r="E302" s="657" t="s">
        <v>85</v>
      </c>
      <c r="F302" s="657" t="s">
        <v>98</v>
      </c>
      <c r="G302" s="657" t="s">
        <v>100</v>
      </c>
      <c r="H302" s="105" t="s">
        <v>33</v>
      </c>
      <c r="I302" s="106">
        <v>111.38</v>
      </c>
      <c r="J302" s="106">
        <f>VLOOKUP(A302,CENIK!$A$2:$F$191,6,FALSE)</f>
        <v>0</v>
      </c>
      <c r="K302" s="106">
        <f t="shared" si="6"/>
        <v>0</v>
      </c>
    </row>
    <row r="303" spans="1:11" ht="75" x14ac:dyDescent="0.25">
      <c r="A303" s="105">
        <v>4203</v>
      </c>
      <c r="B303" s="105">
        <v>276</v>
      </c>
      <c r="C303" s="102" t="s">
        <v>732</v>
      </c>
      <c r="D303" s="657" t="s">
        <v>183</v>
      </c>
      <c r="E303" s="657" t="s">
        <v>85</v>
      </c>
      <c r="F303" s="657" t="s">
        <v>98</v>
      </c>
      <c r="G303" s="657" t="s">
        <v>101</v>
      </c>
      <c r="H303" s="105" t="s">
        <v>24</v>
      </c>
      <c r="I303" s="106">
        <v>11.14</v>
      </c>
      <c r="J303" s="106">
        <f>VLOOKUP(A303,CENIK!$A$2:$F$191,6,FALSE)</f>
        <v>0</v>
      </c>
      <c r="K303" s="106">
        <f t="shared" si="6"/>
        <v>0</v>
      </c>
    </row>
    <row r="304" spans="1:11" ht="60" x14ac:dyDescent="0.25">
      <c r="A304" s="105">
        <v>4204</v>
      </c>
      <c r="B304" s="105">
        <v>276</v>
      </c>
      <c r="C304" s="102" t="s">
        <v>733</v>
      </c>
      <c r="D304" s="657" t="s">
        <v>183</v>
      </c>
      <c r="E304" s="657" t="s">
        <v>85</v>
      </c>
      <c r="F304" s="657" t="s">
        <v>98</v>
      </c>
      <c r="G304" s="657" t="s">
        <v>102</v>
      </c>
      <c r="H304" s="105" t="s">
        <v>24</v>
      </c>
      <c r="I304" s="106">
        <v>56.88</v>
      </c>
      <c r="J304" s="106">
        <f>VLOOKUP(A304,CENIK!$A$2:$F$191,6,FALSE)</f>
        <v>0</v>
      </c>
      <c r="K304" s="106">
        <f t="shared" si="6"/>
        <v>0</v>
      </c>
    </row>
    <row r="305" spans="1:11" ht="60" x14ac:dyDescent="0.25">
      <c r="A305" s="105">
        <v>4206</v>
      </c>
      <c r="B305" s="105">
        <v>276</v>
      </c>
      <c r="C305" s="102" t="s">
        <v>734</v>
      </c>
      <c r="D305" s="657" t="s">
        <v>183</v>
      </c>
      <c r="E305" s="657" t="s">
        <v>85</v>
      </c>
      <c r="F305" s="657" t="s">
        <v>98</v>
      </c>
      <c r="G305" s="657" t="s">
        <v>104</v>
      </c>
      <c r="H305" s="105" t="s">
        <v>24</v>
      </c>
      <c r="I305" s="106">
        <v>157.49</v>
      </c>
      <c r="J305" s="106">
        <f>VLOOKUP(A305,CENIK!$A$2:$F$191,6,FALSE)</f>
        <v>0</v>
      </c>
      <c r="K305" s="106">
        <f t="shared" si="6"/>
        <v>0</v>
      </c>
    </row>
    <row r="306" spans="1:11" ht="60" x14ac:dyDescent="0.25">
      <c r="A306" s="105">
        <v>4207</v>
      </c>
      <c r="B306" s="105">
        <v>276</v>
      </c>
      <c r="C306" s="102" t="s">
        <v>735</v>
      </c>
      <c r="D306" s="657" t="s">
        <v>183</v>
      </c>
      <c r="E306" s="657" t="s">
        <v>85</v>
      </c>
      <c r="F306" s="657" t="s">
        <v>98</v>
      </c>
      <c r="G306" s="657" t="s">
        <v>990</v>
      </c>
      <c r="H306" s="105" t="s">
        <v>24</v>
      </c>
      <c r="I306" s="106">
        <v>83.27</v>
      </c>
      <c r="J306" s="106">
        <f>VLOOKUP(A306,CENIK!$A$2:$F$191,6,FALSE)</f>
        <v>0</v>
      </c>
      <c r="K306" s="106">
        <f t="shared" si="6"/>
        <v>0</v>
      </c>
    </row>
    <row r="307" spans="1:11" ht="135" x14ac:dyDescent="0.25">
      <c r="A307" s="105">
        <v>6101</v>
      </c>
      <c r="B307" s="105">
        <v>276</v>
      </c>
      <c r="C307" s="102" t="s">
        <v>736</v>
      </c>
      <c r="D307" s="657" t="s">
        <v>183</v>
      </c>
      <c r="E307" s="657" t="s">
        <v>128</v>
      </c>
      <c r="F307" s="657" t="s">
        <v>129</v>
      </c>
      <c r="G307" s="657" t="s">
        <v>6301</v>
      </c>
      <c r="H307" s="105" t="s">
        <v>10</v>
      </c>
      <c r="I307" s="106">
        <v>89.1</v>
      </c>
      <c r="J307" s="106">
        <f>VLOOKUP(A307,CENIK!$A$2:$F$191,6,FALSE)</f>
        <v>0</v>
      </c>
      <c r="K307" s="106">
        <f t="shared" si="6"/>
        <v>0</v>
      </c>
    </row>
    <row r="308" spans="1:11" ht="120" x14ac:dyDescent="0.25">
      <c r="A308" s="105">
        <v>6204</v>
      </c>
      <c r="B308" s="105">
        <v>276</v>
      </c>
      <c r="C308" s="102" t="s">
        <v>737</v>
      </c>
      <c r="D308" s="657" t="s">
        <v>183</v>
      </c>
      <c r="E308" s="657" t="s">
        <v>128</v>
      </c>
      <c r="F308" s="657" t="s">
        <v>132</v>
      </c>
      <c r="G308" s="657" t="s">
        <v>993</v>
      </c>
      <c r="H308" s="105" t="s">
        <v>6</v>
      </c>
      <c r="I308" s="106">
        <v>3</v>
      </c>
      <c r="J308" s="106">
        <f>VLOOKUP(A308,CENIK!$A$2:$F$191,6,FALSE)</f>
        <v>0</v>
      </c>
      <c r="K308" s="106">
        <f t="shared" si="6"/>
        <v>0</v>
      </c>
    </row>
    <row r="309" spans="1:11" ht="120" x14ac:dyDescent="0.25">
      <c r="A309" s="105">
        <v>6206</v>
      </c>
      <c r="B309" s="105">
        <v>276</v>
      </c>
      <c r="C309" s="102" t="s">
        <v>738</v>
      </c>
      <c r="D309" s="657" t="s">
        <v>183</v>
      </c>
      <c r="E309" s="657" t="s">
        <v>128</v>
      </c>
      <c r="F309" s="657" t="s">
        <v>132</v>
      </c>
      <c r="G309" s="657" t="s">
        <v>995</v>
      </c>
      <c r="H309" s="105" t="s">
        <v>6</v>
      </c>
      <c r="I309" s="106">
        <v>1</v>
      </c>
      <c r="J309" s="106">
        <f>VLOOKUP(A309,CENIK!$A$2:$F$191,6,FALSE)</f>
        <v>0</v>
      </c>
      <c r="K309" s="106">
        <f t="shared" si="6"/>
        <v>0</v>
      </c>
    </row>
    <row r="310" spans="1:11" ht="120" x14ac:dyDescent="0.25">
      <c r="A310" s="105">
        <v>6253</v>
      </c>
      <c r="B310" s="105">
        <v>276</v>
      </c>
      <c r="C310" s="102" t="s">
        <v>739</v>
      </c>
      <c r="D310" s="657" t="s">
        <v>183</v>
      </c>
      <c r="E310" s="657" t="s">
        <v>128</v>
      </c>
      <c r="F310" s="657" t="s">
        <v>132</v>
      </c>
      <c r="G310" s="657" t="s">
        <v>1004</v>
      </c>
      <c r="H310" s="105" t="s">
        <v>6</v>
      </c>
      <c r="I310" s="106">
        <v>4</v>
      </c>
      <c r="J310" s="106">
        <f>VLOOKUP(A310,CENIK!$A$2:$F$191,6,FALSE)</f>
        <v>0</v>
      </c>
      <c r="K310" s="106">
        <f t="shared" si="6"/>
        <v>0</v>
      </c>
    </row>
    <row r="311" spans="1:11" ht="30" x14ac:dyDescent="0.25">
      <c r="A311" s="105">
        <v>6257</v>
      </c>
      <c r="B311" s="105">
        <v>276</v>
      </c>
      <c r="C311" s="102" t="s">
        <v>740</v>
      </c>
      <c r="D311" s="657" t="s">
        <v>183</v>
      </c>
      <c r="E311" s="657" t="s">
        <v>128</v>
      </c>
      <c r="F311" s="657" t="s">
        <v>132</v>
      </c>
      <c r="G311" s="657" t="s">
        <v>136</v>
      </c>
      <c r="H311" s="105" t="s">
        <v>6</v>
      </c>
      <c r="I311" s="106">
        <v>1</v>
      </c>
      <c r="J311" s="106">
        <f>VLOOKUP(A311,CENIK!$A$2:$F$191,6,FALSE)</f>
        <v>0</v>
      </c>
      <c r="K311" s="106">
        <f t="shared" si="6"/>
        <v>0</v>
      </c>
    </row>
    <row r="312" spans="1:11" ht="345" x14ac:dyDescent="0.25">
      <c r="A312" s="105">
        <v>6301</v>
      </c>
      <c r="B312" s="105">
        <v>276</v>
      </c>
      <c r="C312" s="102" t="s">
        <v>741</v>
      </c>
      <c r="D312" s="657" t="s">
        <v>183</v>
      </c>
      <c r="E312" s="657" t="s">
        <v>128</v>
      </c>
      <c r="F312" s="657" t="s">
        <v>140</v>
      </c>
      <c r="G312" s="657" t="s">
        <v>1005</v>
      </c>
      <c r="H312" s="105" t="s">
        <v>6</v>
      </c>
      <c r="I312" s="106">
        <v>5</v>
      </c>
      <c r="J312" s="106">
        <f>VLOOKUP(A312,CENIK!$A$2:$F$191,6,FALSE)</f>
        <v>0</v>
      </c>
      <c r="K312" s="106">
        <f t="shared" si="6"/>
        <v>0</v>
      </c>
    </row>
    <row r="313" spans="1:11" ht="120" x14ac:dyDescent="0.25">
      <c r="A313" s="105">
        <v>6302</v>
      </c>
      <c r="B313" s="105">
        <v>276</v>
      </c>
      <c r="C313" s="102" t="s">
        <v>742</v>
      </c>
      <c r="D313" s="657" t="s">
        <v>183</v>
      </c>
      <c r="E313" s="657" t="s">
        <v>128</v>
      </c>
      <c r="F313" s="657" t="s">
        <v>140</v>
      </c>
      <c r="G313" s="657" t="s">
        <v>141</v>
      </c>
      <c r="H313" s="105" t="s">
        <v>6</v>
      </c>
      <c r="I313" s="106">
        <v>5</v>
      </c>
      <c r="J313" s="106">
        <f>VLOOKUP(A313,CENIK!$A$2:$F$191,6,FALSE)</f>
        <v>0</v>
      </c>
      <c r="K313" s="106">
        <f t="shared" si="6"/>
        <v>0</v>
      </c>
    </row>
    <row r="314" spans="1:11" ht="30" x14ac:dyDescent="0.25">
      <c r="A314" s="105">
        <v>6401</v>
      </c>
      <c r="B314" s="105">
        <v>276</v>
      </c>
      <c r="C314" s="102" t="s">
        <v>743</v>
      </c>
      <c r="D314" s="657" t="s">
        <v>183</v>
      </c>
      <c r="E314" s="657" t="s">
        <v>128</v>
      </c>
      <c r="F314" s="657" t="s">
        <v>144</v>
      </c>
      <c r="G314" s="657" t="s">
        <v>145</v>
      </c>
      <c r="H314" s="105" t="s">
        <v>10</v>
      </c>
      <c r="I314" s="106">
        <v>89.1</v>
      </c>
      <c r="J314" s="106">
        <f>VLOOKUP(A314,CENIK!$A$2:$F$191,6,FALSE)</f>
        <v>0</v>
      </c>
      <c r="K314" s="106">
        <f t="shared" si="6"/>
        <v>0</v>
      </c>
    </row>
    <row r="315" spans="1:11" ht="30" x14ac:dyDescent="0.25">
      <c r="A315" s="105">
        <v>6402</v>
      </c>
      <c r="B315" s="105">
        <v>276</v>
      </c>
      <c r="C315" s="102" t="s">
        <v>744</v>
      </c>
      <c r="D315" s="657" t="s">
        <v>183</v>
      </c>
      <c r="E315" s="657" t="s">
        <v>128</v>
      </c>
      <c r="F315" s="657" t="s">
        <v>144</v>
      </c>
      <c r="G315" s="657" t="s">
        <v>340</v>
      </c>
      <c r="H315" s="105" t="s">
        <v>10</v>
      </c>
      <c r="I315" s="106">
        <v>89.1</v>
      </c>
      <c r="J315" s="106">
        <f>VLOOKUP(A315,CENIK!$A$2:$F$191,6,FALSE)</f>
        <v>0</v>
      </c>
      <c r="K315" s="106">
        <f t="shared" si="6"/>
        <v>0</v>
      </c>
    </row>
    <row r="316" spans="1:11" ht="60" x14ac:dyDescent="0.25">
      <c r="A316" s="105">
        <v>6405</v>
      </c>
      <c r="B316" s="105">
        <v>276</v>
      </c>
      <c r="C316" s="102" t="s">
        <v>745</v>
      </c>
      <c r="D316" s="657" t="s">
        <v>183</v>
      </c>
      <c r="E316" s="657" t="s">
        <v>128</v>
      </c>
      <c r="F316" s="657" t="s">
        <v>144</v>
      </c>
      <c r="G316" s="657" t="s">
        <v>146</v>
      </c>
      <c r="H316" s="105" t="s">
        <v>10</v>
      </c>
      <c r="I316" s="106">
        <v>89.1</v>
      </c>
      <c r="J316" s="106">
        <f>VLOOKUP(A316,CENIK!$A$2:$F$191,6,FALSE)</f>
        <v>0</v>
      </c>
      <c r="K316" s="106">
        <f t="shared" si="6"/>
        <v>0</v>
      </c>
    </row>
    <row r="317" spans="1:11" ht="45" x14ac:dyDescent="0.25">
      <c r="A317" s="105">
        <v>6503</v>
      </c>
      <c r="B317" s="105">
        <v>276</v>
      </c>
      <c r="C317" s="102" t="s">
        <v>746</v>
      </c>
      <c r="D317" s="657" t="s">
        <v>183</v>
      </c>
      <c r="E317" s="657" t="s">
        <v>128</v>
      </c>
      <c r="F317" s="657" t="s">
        <v>147</v>
      </c>
      <c r="G317" s="657" t="s">
        <v>1009</v>
      </c>
      <c r="H317" s="105" t="s">
        <v>6</v>
      </c>
      <c r="I317" s="106">
        <v>1</v>
      </c>
      <c r="J317" s="106">
        <f>VLOOKUP(A317,CENIK!$A$2:$F$191,6,FALSE)</f>
        <v>0</v>
      </c>
      <c r="K317" s="106">
        <f t="shared" si="6"/>
        <v>0</v>
      </c>
    </row>
    <row r="318" spans="1:11" ht="60" x14ac:dyDescent="0.25">
      <c r="A318" s="105">
        <v>1201</v>
      </c>
      <c r="B318" s="105">
        <v>277</v>
      </c>
      <c r="C318" s="102" t="s">
        <v>747</v>
      </c>
      <c r="D318" s="657" t="s">
        <v>184</v>
      </c>
      <c r="E318" s="657" t="s">
        <v>7</v>
      </c>
      <c r="F318" s="657" t="s">
        <v>8</v>
      </c>
      <c r="G318" s="657" t="s">
        <v>9</v>
      </c>
      <c r="H318" s="105" t="s">
        <v>10</v>
      </c>
      <c r="I318" s="106">
        <v>240.71</v>
      </c>
      <c r="J318" s="106">
        <f>VLOOKUP(A318,CENIK!$A$2:$F$191,6,FALSE)</f>
        <v>0</v>
      </c>
      <c r="K318" s="106">
        <f t="shared" si="6"/>
        <v>0</v>
      </c>
    </row>
    <row r="319" spans="1:11" ht="45" x14ac:dyDescent="0.25">
      <c r="A319" s="105">
        <v>1202</v>
      </c>
      <c r="B319" s="105">
        <v>277</v>
      </c>
      <c r="C319" s="102" t="s">
        <v>748</v>
      </c>
      <c r="D319" s="657" t="s">
        <v>184</v>
      </c>
      <c r="E319" s="657" t="s">
        <v>7</v>
      </c>
      <c r="F319" s="657" t="s">
        <v>8</v>
      </c>
      <c r="G319" s="657" t="s">
        <v>11</v>
      </c>
      <c r="H319" s="105" t="s">
        <v>12</v>
      </c>
      <c r="I319" s="106">
        <v>9</v>
      </c>
      <c r="J319" s="106">
        <f>VLOOKUP(A319,CENIK!$A$2:$F$191,6,FALSE)</f>
        <v>0</v>
      </c>
      <c r="K319" s="106">
        <f t="shared" si="6"/>
        <v>0</v>
      </c>
    </row>
    <row r="320" spans="1:11" ht="60" x14ac:dyDescent="0.25">
      <c r="A320" s="105">
        <v>1203</v>
      </c>
      <c r="B320" s="105">
        <v>277</v>
      </c>
      <c r="C320" s="102" t="s">
        <v>749</v>
      </c>
      <c r="D320" s="657" t="s">
        <v>184</v>
      </c>
      <c r="E320" s="657" t="s">
        <v>7</v>
      </c>
      <c r="F320" s="657" t="s">
        <v>8</v>
      </c>
      <c r="G320" s="657" t="s">
        <v>941</v>
      </c>
      <c r="H320" s="105" t="s">
        <v>10</v>
      </c>
      <c r="I320" s="106">
        <v>240.71</v>
      </c>
      <c r="J320" s="106">
        <f>VLOOKUP(A320,CENIK!$A$2:$F$191,6,FALSE)</f>
        <v>0</v>
      </c>
      <c r="K320" s="106">
        <f t="shared" si="6"/>
        <v>0</v>
      </c>
    </row>
    <row r="321" spans="1:11" ht="60" x14ac:dyDescent="0.25">
      <c r="A321" s="105">
        <v>1205</v>
      </c>
      <c r="B321" s="105">
        <v>277</v>
      </c>
      <c r="C321" s="102" t="s">
        <v>750</v>
      </c>
      <c r="D321" s="657" t="s">
        <v>184</v>
      </c>
      <c r="E321" s="657" t="s">
        <v>7</v>
      </c>
      <c r="F321" s="657" t="s">
        <v>8</v>
      </c>
      <c r="G321" s="657" t="s">
        <v>942</v>
      </c>
      <c r="H321" s="105" t="s">
        <v>14</v>
      </c>
      <c r="I321" s="106">
        <v>1</v>
      </c>
      <c r="J321" s="106">
        <f>VLOOKUP(A321,CENIK!$A$2:$F$191,6,FALSE)</f>
        <v>0</v>
      </c>
      <c r="K321" s="106">
        <f t="shared" si="6"/>
        <v>0</v>
      </c>
    </row>
    <row r="322" spans="1:11" ht="60" x14ac:dyDescent="0.25">
      <c r="A322" s="105">
        <v>1206</v>
      </c>
      <c r="B322" s="105">
        <v>277</v>
      </c>
      <c r="C322" s="102" t="s">
        <v>751</v>
      </c>
      <c r="D322" s="657" t="s">
        <v>184</v>
      </c>
      <c r="E322" s="657" t="s">
        <v>7</v>
      </c>
      <c r="F322" s="657" t="s">
        <v>8</v>
      </c>
      <c r="G322" s="657" t="s">
        <v>943</v>
      </c>
      <c r="H322" s="105" t="s">
        <v>14</v>
      </c>
      <c r="I322" s="106">
        <v>1</v>
      </c>
      <c r="J322" s="106">
        <f>VLOOKUP(A322,CENIK!$A$2:$F$191,6,FALSE)</f>
        <v>0</v>
      </c>
      <c r="K322" s="106">
        <f t="shared" si="6"/>
        <v>0</v>
      </c>
    </row>
    <row r="323" spans="1:11" ht="45" x14ac:dyDescent="0.25">
      <c r="A323" s="105">
        <v>1301</v>
      </c>
      <c r="B323" s="105">
        <v>277</v>
      </c>
      <c r="C323" s="102" t="s">
        <v>752</v>
      </c>
      <c r="D323" s="657" t="s">
        <v>184</v>
      </c>
      <c r="E323" s="657" t="s">
        <v>7</v>
      </c>
      <c r="F323" s="657" t="s">
        <v>16</v>
      </c>
      <c r="G323" s="657" t="s">
        <v>17</v>
      </c>
      <c r="H323" s="105" t="s">
        <v>10</v>
      </c>
      <c r="I323" s="106">
        <v>240.71</v>
      </c>
      <c r="J323" s="106">
        <f>VLOOKUP(A323,CENIK!$A$2:$F$191,6,FALSE)</f>
        <v>0</v>
      </c>
      <c r="K323" s="106">
        <f t="shared" si="6"/>
        <v>0</v>
      </c>
    </row>
    <row r="324" spans="1:11" ht="150" x14ac:dyDescent="0.25">
      <c r="A324" s="105">
        <v>1302</v>
      </c>
      <c r="B324" s="105">
        <v>277</v>
      </c>
      <c r="C324" s="102" t="s">
        <v>753</v>
      </c>
      <c r="D324" s="657" t="s">
        <v>184</v>
      </c>
      <c r="E324" s="657" t="s">
        <v>7</v>
      </c>
      <c r="F324" s="657" t="s">
        <v>16</v>
      </c>
      <c r="G324" s="657" t="s">
        <v>952</v>
      </c>
      <c r="H324" s="105" t="s">
        <v>10</v>
      </c>
      <c r="I324" s="106">
        <v>240.71</v>
      </c>
      <c r="J324" s="106">
        <f>VLOOKUP(A324,CENIK!$A$2:$F$191,6,FALSE)</f>
        <v>0</v>
      </c>
      <c r="K324" s="106">
        <f t="shared" si="6"/>
        <v>0</v>
      </c>
    </row>
    <row r="325" spans="1:11" ht="60" x14ac:dyDescent="0.25">
      <c r="A325" s="105">
        <v>1307</v>
      </c>
      <c r="B325" s="105">
        <v>277</v>
      </c>
      <c r="C325" s="102" t="s">
        <v>754</v>
      </c>
      <c r="D325" s="657" t="s">
        <v>184</v>
      </c>
      <c r="E325" s="657" t="s">
        <v>7</v>
      </c>
      <c r="F325" s="657" t="s">
        <v>16</v>
      </c>
      <c r="G325" s="657" t="s">
        <v>19</v>
      </c>
      <c r="H325" s="105" t="s">
        <v>6</v>
      </c>
      <c r="I325" s="106">
        <v>16</v>
      </c>
      <c r="J325" s="106">
        <f>VLOOKUP(A325,CENIK!$A$2:$F$191,6,FALSE)</f>
        <v>0</v>
      </c>
      <c r="K325" s="106">
        <f t="shared" si="6"/>
        <v>0</v>
      </c>
    </row>
    <row r="326" spans="1:11" ht="60" x14ac:dyDescent="0.25">
      <c r="A326" s="105">
        <v>1310</v>
      </c>
      <c r="B326" s="105">
        <v>277</v>
      </c>
      <c r="C326" s="102" t="s">
        <v>755</v>
      </c>
      <c r="D326" s="657" t="s">
        <v>184</v>
      </c>
      <c r="E326" s="657" t="s">
        <v>7</v>
      </c>
      <c r="F326" s="657" t="s">
        <v>16</v>
      </c>
      <c r="G326" s="657" t="s">
        <v>23</v>
      </c>
      <c r="H326" s="105" t="s">
        <v>24</v>
      </c>
      <c r="I326" s="106">
        <v>337</v>
      </c>
      <c r="J326" s="106">
        <f>VLOOKUP(A326,CENIK!$A$2:$F$191,6,FALSE)</f>
        <v>0</v>
      </c>
      <c r="K326" s="106">
        <f t="shared" si="6"/>
        <v>0</v>
      </c>
    </row>
    <row r="327" spans="1:11" ht="45" x14ac:dyDescent="0.25">
      <c r="A327" s="105">
        <v>12309</v>
      </c>
      <c r="B327" s="105">
        <v>277</v>
      </c>
      <c r="C327" s="102" t="s">
        <v>756</v>
      </c>
      <c r="D327" s="657" t="s">
        <v>184</v>
      </c>
      <c r="E327" s="657" t="s">
        <v>30</v>
      </c>
      <c r="F327" s="657" t="s">
        <v>31</v>
      </c>
      <c r="G327" s="657" t="s">
        <v>34</v>
      </c>
      <c r="H327" s="105" t="s">
        <v>33</v>
      </c>
      <c r="I327" s="106">
        <v>481.42</v>
      </c>
      <c r="J327" s="106">
        <f>VLOOKUP(A327,CENIK!$A$2:$F$191,6,FALSE)</f>
        <v>0</v>
      </c>
      <c r="K327" s="106">
        <f t="shared" si="6"/>
        <v>0</v>
      </c>
    </row>
    <row r="328" spans="1:11" ht="30" x14ac:dyDescent="0.25">
      <c r="A328" s="105">
        <v>12328</v>
      </c>
      <c r="B328" s="105">
        <v>277</v>
      </c>
      <c r="C328" s="102" t="s">
        <v>757</v>
      </c>
      <c r="D328" s="657" t="s">
        <v>184</v>
      </c>
      <c r="E328" s="657" t="s">
        <v>30</v>
      </c>
      <c r="F328" s="657" t="s">
        <v>31</v>
      </c>
      <c r="G328" s="657" t="s">
        <v>37</v>
      </c>
      <c r="H328" s="105" t="s">
        <v>10</v>
      </c>
      <c r="I328" s="106">
        <v>481.42</v>
      </c>
      <c r="J328" s="106">
        <f>VLOOKUP(A328,CENIK!$A$2:$F$191,6,FALSE)</f>
        <v>0</v>
      </c>
      <c r="K328" s="106">
        <f t="shared" si="6"/>
        <v>0</v>
      </c>
    </row>
    <row r="329" spans="1:11" ht="60" x14ac:dyDescent="0.25">
      <c r="A329" s="105">
        <v>12413</v>
      </c>
      <c r="B329" s="105">
        <v>277</v>
      </c>
      <c r="C329" s="102" t="s">
        <v>758</v>
      </c>
      <c r="D329" s="657" t="s">
        <v>184</v>
      </c>
      <c r="E329" s="657" t="s">
        <v>30</v>
      </c>
      <c r="F329" s="657" t="s">
        <v>31</v>
      </c>
      <c r="G329" s="657" t="s">
        <v>963</v>
      </c>
      <c r="H329" s="105" t="s">
        <v>12</v>
      </c>
      <c r="I329" s="106">
        <v>2</v>
      </c>
      <c r="J329" s="106">
        <f>VLOOKUP(A329,CENIK!$A$2:$F$191,6,FALSE)</f>
        <v>0</v>
      </c>
      <c r="K329" s="106">
        <f t="shared" si="6"/>
        <v>0</v>
      </c>
    </row>
    <row r="330" spans="1:11" ht="60" x14ac:dyDescent="0.25">
      <c r="A330" s="105">
        <v>21106</v>
      </c>
      <c r="B330" s="105">
        <v>277</v>
      </c>
      <c r="C330" s="102" t="s">
        <v>759</v>
      </c>
      <c r="D330" s="657" t="s">
        <v>184</v>
      </c>
      <c r="E330" s="657" t="s">
        <v>30</v>
      </c>
      <c r="F330" s="657" t="s">
        <v>31</v>
      </c>
      <c r="G330" s="657" t="s">
        <v>965</v>
      </c>
      <c r="H330" s="105" t="s">
        <v>24</v>
      </c>
      <c r="I330" s="106">
        <v>192.57</v>
      </c>
      <c r="J330" s="106">
        <f>VLOOKUP(A330,CENIK!$A$2:$F$191,6,FALSE)</f>
        <v>0</v>
      </c>
      <c r="K330" s="106">
        <f t="shared" si="6"/>
        <v>0</v>
      </c>
    </row>
    <row r="331" spans="1:11" ht="30" x14ac:dyDescent="0.25">
      <c r="A331" s="105">
        <v>22103</v>
      </c>
      <c r="B331" s="105">
        <v>277</v>
      </c>
      <c r="C331" s="102" t="s">
        <v>760</v>
      </c>
      <c r="D331" s="657" t="s">
        <v>184</v>
      </c>
      <c r="E331" s="657" t="s">
        <v>30</v>
      </c>
      <c r="F331" s="657" t="s">
        <v>43</v>
      </c>
      <c r="G331" s="657" t="s">
        <v>48</v>
      </c>
      <c r="H331" s="105" t="s">
        <v>33</v>
      </c>
      <c r="I331" s="106">
        <v>481.42</v>
      </c>
      <c r="J331" s="106">
        <f>VLOOKUP(A331,CENIK!$A$2:$F$191,6,FALSE)</f>
        <v>0</v>
      </c>
      <c r="K331" s="106">
        <f t="shared" si="6"/>
        <v>0</v>
      </c>
    </row>
    <row r="332" spans="1:11" ht="30" x14ac:dyDescent="0.25">
      <c r="A332" s="105">
        <v>24405</v>
      </c>
      <c r="B332" s="105">
        <v>277</v>
      </c>
      <c r="C332" s="102" t="s">
        <v>761</v>
      </c>
      <c r="D332" s="657" t="s">
        <v>184</v>
      </c>
      <c r="E332" s="657" t="s">
        <v>30</v>
      </c>
      <c r="F332" s="657" t="s">
        <v>43</v>
      </c>
      <c r="G332" s="657" t="s">
        <v>969</v>
      </c>
      <c r="H332" s="105" t="s">
        <v>24</v>
      </c>
      <c r="I332" s="106">
        <v>192.57</v>
      </c>
      <c r="J332" s="106">
        <f>VLOOKUP(A332,CENIK!$A$2:$F$191,6,FALSE)</f>
        <v>0</v>
      </c>
      <c r="K332" s="106">
        <f t="shared" si="6"/>
        <v>0</v>
      </c>
    </row>
    <row r="333" spans="1:11" ht="75" x14ac:dyDescent="0.25">
      <c r="A333" s="105">
        <v>31302</v>
      </c>
      <c r="B333" s="105">
        <v>277</v>
      </c>
      <c r="C333" s="102" t="s">
        <v>762</v>
      </c>
      <c r="D333" s="657" t="s">
        <v>184</v>
      </c>
      <c r="E333" s="657" t="s">
        <v>30</v>
      </c>
      <c r="F333" s="657" t="s">
        <v>43</v>
      </c>
      <c r="G333" s="657" t="s">
        <v>971</v>
      </c>
      <c r="H333" s="105" t="s">
        <v>24</v>
      </c>
      <c r="I333" s="106">
        <v>96.28</v>
      </c>
      <c r="J333" s="106">
        <f>VLOOKUP(A333,CENIK!$A$2:$F$191,6,FALSE)</f>
        <v>0</v>
      </c>
      <c r="K333" s="106">
        <f t="shared" si="6"/>
        <v>0</v>
      </c>
    </row>
    <row r="334" spans="1:11" ht="30" x14ac:dyDescent="0.25">
      <c r="A334" s="105">
        <v>31602</v>
      </c>
      <c r="B334" s="105">
        <v>277</v>
      </c>
      <c r="C334" s="102" t="s">
        <v>763</v>
      </c>
      <c r="D334" s="657" t="s">
        <v>184</v>
      </c>
      <c r="E334" s="657" t="s">
        <v>30</v>
      </c>
      <c r="F334" s="657" t="s">
        <v>43</v>
      </c>
      <c r="G334" s="657" t="s">
        <v>973</v>
      </c>
      <c r="H334" s="105" t="s">
        <v>33</v>
      </c>
      <c r="I334" s="106">
        <v>481.42</v>
      </c>
      <c r="J334" s="106">
        <f>VLOOKUP(A334,CENIK!$A$2:$F$191,6,FALSE)</f>
        <v>0</v>
      </c>
      <c r="K334" s="106">
        <f t="shared" si="6"/>
        <v>0</v>
      </c>
    </row>
    <row r="335" spans="1:11" ht="45" x14ac:dyDescent="0.25">
      <c r="A335" s="105">
        <v>32208</v>
      </c>
      <c r="B335" s="105">
        <v>277</v>
      </c>
      <c r="C335" s="102" t="s">
        <v>764</v>
      </c>
      <c r="D335" s="657" t="s">
        <v>184</v>
      </c>
      <c r="E335" s="657" t="s">
        <v>30</v>
      </c>
      <c r="F335" s="657" t="s">
        <v>43</v>
      </c>
      <c r="G335" s="657" t="s">
        <v>974</v>
      </c>
      <c r="H335" s="105" t="s">
        <v>33</v>
      </c>
      <c r="I335" s="106">
        <v>481.42</v>
      </c>
      <c r="J335" s="106">
        <f>VLOOKUP(A335,CENIK!$A$2:$F$191,6,FALSE)</f>
        <v>0</v>
      </c>
      <c r="K335" s="106">
        <f t="shared" si="6"/>
        <v>0</v>
      </c>
    </row>
    <row r="336" spans="1:11" ht="60" x14ac:dyDescent="0.25">
      <c r="A336" s="105">
        <v>4101</v>
      </c>
      <c r="B336" s="105">
        <v>277</v>
      </c>
      <c r="C336" s="102" t="s">
        <v>765</v>
      </c>
      <c r="D336" s="657" t="s">
        <v>184</v>
      </c>
      <c r="E336" s="657" t="s">
        <v>85</v>
      </c>
      <c r="F336" s="657" t="s">
        <v>86</v>
      </c>
      <c r="G336" s="657" t="s">
        <v>459</v>
      </c>
      <c r="H336" s="105" t="s">
        <v>33</v>
      </c>
      <c r="I336" s="106">
        <v>1115.8499999999999</v>
      </c>
      <c r="J336" s="106">
        <f>VLOOKUP(A336,CENIK!$A$2:$F$191,6,FALSE)</f>
        <v>0</v>
      </c>
      <c r="K336" s="106">
        <f t="shared" si="6"/>
        <v>0</v>
      </c>
    </row>
    <row r="337" spans="1:11" ht="60" x14ac:dyDescent="0.25">
      <c r="A337" s="105">
        <v>4105</v>
      </c>
      <c r="B337" s="105">
        <v>277</v>
      </c>
      <c r="C337" s="102" t="s">
        <v>766</v>
      </c>
      <c r="D337" s="657" t="s">
        <v>184</v>
      </c>
      <c r="E337" s="657" t="s">
        <v>85</v>
      </c>
      <c r="F337" s="657" t="s">
        <v>86</v>
      </c>
      <c r="G337" s="657" t="s">
        <v>982</v>
      </c>
      <c r="H337" s="105" t="s">
        <v>24</v>
      </c>
      <c r="I337" s="106">
        <v>262.2</v>
      </c>
      <c r="J337" s="106">
        <f>VLOOKUP(A337,CENIK!$A$2:$F$191,6,FALSE)</f>
        <v>0</v>
      </c>
      <c r="K337" s="106">
        <f t="shared" si="6"/>
        <v>0</v>
      </c>
    </row>
    <row r="338" spans="1:11" ht="45" x14ac:dyDescent="0.25">
      <c r="A338" s="105">
        <v>4106</v>
      </c>
      <c r="B338" s="105">
        <v>277</v>
      </c>
      <c r="C338" s="102" t="s">
        <v>767</v>
      </c>
      <c r="D338" s="657" t="s">
        <v>184</v>
      </c>
      <c r="E338" s="657" t="s">
        <v>85</v>
      </c>
      <c r="F338" s="657" t="s">
        <v>86</v>
      </c>
      <c r="G338" s="657" t="s">
        <v>89</v>
      </c>
      <c r="H338" s="105" t="s">
        <v>24</v>
      </c>
      <c r="I338" s="106">
        <v>300</v>
      </c>
      <c r="J338" s="106">
        <f>VLOOKUP(A338,CENIK!$A$2:$F$191,6,FALSE)</f>
        <v>0</v>
      </c>
      <c r="K338" s="106">
        <f t="shared" si="6"/>
        <v>0</v>
      </c>
    </row>
    <row r="339" spans="1:11" ht="45" x14ac:dyDescent="0.25">
      <c r="A339" s="105">
        <v>4117</v>
      </c>
      <c r="B339" s="105">
        <v>277</v>
      </c>
      <c r="C339" s="102" t="s">
        <v>768</v>
      </c>
      <c r="D339" s="657" t="s">
        <v>184</v>
      </c>
      <c r="E339" s="657" t="s">
        <v>85</v>
      </c>
      <c r="F339" s="657" t="s">
        <v>86</v>
      </c>
      <c r="G339" s="657" t="s">
        <v>94</v>
      </c>
      <c r="H339" s="105" t="s">
        <v>24</v>
      </c>
      <c r="I339" s="106">
        <v>35.130000000000003</v>
      </c>
      <c r="J339" s="106">
        <f>VLOOKUP(A339,CENIK!$A$2:$F$191,6,FALSE)</f>
        <v>0</v>
      </c>
      <c r="K339" s="106">
        <f t="shared" si="6"/>
        <v>0</v>
      </c>
    </row>
    <row r="340" spans="1:11" ht="45" x14ac:dyDescent="0.25">
      <c r="A340" s="105">
        <v>4121</v>
      </c>
      <c r="B340" s="105">
        <v>277</v>
      </c>
      <c r="C340" s="102" t="s">
        <v>769</v>
      </c>
      <c r="D340" s="657" t="s">
        <v>184</v>
      </c>
      <c r="E340" s="657" t="s">
        <v>85</v>
      </c>
      <c r="F340" s="657" t="s">
        <v>86</v>
      </c>
      <c r="G340" s="657" t="s">
        <v>986</v>
      </c>
      <c r="H340" s="105" t="s">
        <v>24</v>
      </c>
      <c r="I340" s="106">
        <v>25</v>
      </c>
      <c r="J340" s="106">
        <f>VLOOKUP(A340,CENIK!$A$2:$F$191,6,FALSE)</f>
        <v>0</v>
      </c>
      <c r="K340" s="106">
        <f t="shared" si="6"/>
        <v>0</v>
      </c>
    </row>
    <row r="341" spans="1:11" ht="45" x14ac:dyDescent="0.25">
      <c r="A341" s="105">
        <v>4123</v>
      </c>
      <c r="B341" s="105">
        <v>277</v>
      </c>
      <c r="C341" s="102" t="s">
        <v>770</v>
      </c>
      <c r="D341" s="657" t="s">
        <v>184</v>
      </c>
      <c r="E341" s="657" t="s">
        <v>85</v>
      </c>
      <c r="F341" s="657" t="s">
        <v>86</v>
      </c>
      <c r="G341" s="657" t="s">
        <v>988</v>
      </c>
      <c r="H341" s="105" t="s">
        <v>24</v>
      </c>
      <c r="I341" s="106">
        <v>262.2</v>
      </c>
      <c r="J341" s="106">
        <f>VLOOKUP(A341,CENIK!$A$2:$F$191,6,FALSE)</f>
        <v>0</v>
      </c>
      <c r="K341" s="106">
        <f t="shared" si="6"/>
        <v>0</v>
      </c>
    </row>
    <row r="342" spans="1:11" ht="30" x14ac:dyDescent="0.25">
      <c r="A342" s="105">
        <v>4202</v>
      </c>
      <c r="B342" s="105">
        <v>277</v>
      </c>
      <c r="C342" s="102" t="s">
        <v>771</v>
      </c>
      <c r="D342" s="657" t="s">
        <v>184</v>
      </c>
      <c r="E342" s="657" t="s">
        <v>85</v>
      </c>
      <c r="F342" s="657" t="s">
        <v>98</v>
      </c>
      <c r="G342" s="657" t="s">
        <v>100</v>
      </c>
      <c r="H342" s="105" t="s">
        <v>33</v>
      </c>
      <c r="I342" s="106">
        <v>300.89</v>
      </c>
      <c r="J342" s="106">
        <f>VLOOKUP(A342,CENIK!$A$2:$F$191,6,FALSE)</f>
        <v>0</v>
      </c>
      <c r="K342" s="106">
        <f t="shared" si="6"/>
        <v>0</v>
      </c>
    </row>
    <row r="343" spans="1:11" ht="75" x14ac:dyDescent="0.25">
      <c r="A343" s="105">
        <v>4203</v>
      </c>
      <c r="B343" s="105">
        <v>277</v>
      </c>
      <c r="C343" s="102" t="s">
        <v>772</v>
      </c>
      <c r="D343" s="657" t="s">
        <v>184</v>
      </c>
      <c r="E343" s="657" t="s">
        <v>85</v>
      </c>
      <c r="F343" s="657" t="s">
        <v>98</v>
      </c>
      <c r="G343" s="657" t="s">
        <v>101</v>
      </c>
      <c r="H343" s="105" t="s">
        <v>24</v>
      </c>
      <c r="I343" s="106">
        <v>30.09</v>
      </c>
      <c r="J343" s="106">
        <f>VLOOKUP(A343,CENIK!$A$2:$F$191,6,FALSE)</f>
        <v>0</v>
      </c>
      <c r="K343" s="106">
        <f t="shared" si="6"/>
        <v>0</v>
      </c>
    </row>
    <row r="344" spans="1:11" ht="60" x14ac:dyDescent="0.25">
      <c r="A344" s="105">
        <v>4204</v>
      </c>
      <c r="B344" s="105">
        <v>277</v>
      </c>
      <c r="C344" s="102" t="s">
        <v>773</v>
      </c>
      <c r="D344" s="657" t="s">
        <v>184</v>
      </c>
      <c r="E344" s="657" t="s">
        <v>85</v>
      </c>
      <c r="F344" s="657" t="s">
        <v>98</v>
      </c>
      <c r="G344" s="657" t="s">
        <v>102</v>
      </c>
      <c r="H344" s="105" t="s">
        <v>24</v>
      </c>
      <c r="I344" s="106">
        <v>153.66999999999999</v>
      </c>
      <c r="J344" s="106">
        <f>VLOOKUP(A344,CENIK!$A$2:$F$191,6,FALSE)</f>
        <v>0</v>
      </c>
      <c r="K344" s="106">
        <f t="shared" si="6"/>
        <v>0</v>
      </c>
    </row>
    <row r="345" spans="1:11" ht="60" x14ac:dyDescent="0.25">
      <c r="A345" s="105">
        <v>4206</v>
      </c>
      <c r="B345" s="105">
        <v>277</v>
      </c>
      <c r="C345" s="102" t="s">
        <v>774</v>
      </c>
      <c r="D345" s="657" t="s">
        <v>184</v>
      </c>
      <c r="E345" s="657" t="s">
        <v>85</v>
      </c>
      <c r="F345" s="657" t="s">
        <v>98</v>
      </c>
      <c r="G345" s="657" t="s">
        <v>104</v>
      </c>
      <c r="H345" s="105" t="s">
        <v>24</v>
      </c>
      <c r="I345" s="106">
        <v>262.2</v>
      </c>
      <c r="J345" s="106">
        <f>VLOOKUP(A345,CENIK!$A$2:$F$191,6,FALSE)</f>
        <v>0</v>
      </c>
      <c r="K345" s="106">
        <f t="shared" si="6"/>
        <v>0</v>
      </c>
    </row>
    <row r="346" spans="1:11" ht="60" x14ac:dyDescent="0.25">
      <c r="A346" s="105">
        <v>4207</v>
      </c>
      <c r="B346" s="105">
        <v>277</v>
      </c>
      <c r="C346" s="102" t="s">
        <v>775</v>
      </c>
      <c r="D346" s="657" t="s">
        <v>184</v>
      </c>
      <c r="E346" s="657" t="s">
        <v>85</v>
      </c>
      <c r="F346" s="657" t="s">
        <v>98</v>
      </c>
      <c r="G346" s="657" t="s">
        <v>990</v>
      </c>
      <c r="H346" s="105" t="s">
        <v>24</v>
      </c>
      <c r="I346" s="106">
        <v>48.47</v>
      </c>
      <c r="J346" s="106">
        <f>VLOOKUP(A346,CENIK!$A$2:$F$191,6,FALSE)</f>
        <v>0</v>
      </c>
      <c r="K346" s="106">
        <f t="shared" si="6"/>
        <v>0</v>
      </c>
    </row>
    <row r="347" spans="1:11" ht="75" x14ac:dyDescent="0.25">
      <c r="A347" s="105">
        <v>5108</v>
      </c>
      <c r="B347" s="105">
        <v>277</v>
      </c>
      <c r="C347" s="102" t="s">
        <v>776</v>
      </c>
      <c r="D347" s="657" t="s">
        <v>184</v>
      </c>
      <c r="E347" s="657" t="s">
        <v>106</v>
      </c>
      <c r="F347" s="657" t="s">
        <v>107</v>
      </c>
      <c r="G347" s="657" t="s">
        <v>112</v>
      </c>
      <c r="H347" s="105" t="s">
        <v>113</v>
      </c>
      <c r="I347" s="106">
        <v>15</v>
      </c>
      <c r="J347" s="106">
        <f>VLOOKUP(A347,CENIK!$A$2:$F$191,6,FALSE)</f>
        <v>0</v>
      </c>
      <c r="K347" s="106">
        <f t="shared" si="6"/>
        <v>0</v>
      </c>
    </row>
    <row r="348" spans="1:11" ht="75" x14ac:dyDescent="0.25">
      <c r="A348" s="105">
        <v>5109</v>
      </c>
      <c r="B348" s="105">
        <v>277</v>
      </c>
      <c r="C348" s="102" t="s">
        <v>777</v>
      </c>
      <c r="D348" s="657" t="s">
        <v>184</v>
      </c>
      <c r="E348" s="657" t="s">
        <v>106</v>
      </c>
      <c r="F348" s="657" t="s">
        <v>107</v>
      </c>
      <c r="G348" s="657" t="s">
        <v>114</v>
      </c>
      <c r="H348" s="105" t="s">
        <v>10</v>
      </c>
      <c r="I348" s="106">
        <v>35</v>
      </c>
      <c r="J348" s="106">
        <f>VLOOKUP(A348,CENIK!$A$2:$F$191,6,FALSE)</f>
        <v>0</v>
      </c>
      <c r="K348" s="106">
        <f t="shared" si="6"/>
        <v>0</v>
      </c>
    </row>
    <row r="349" spans="1:11" ht="135" x14ac:dyDescent="0.25">
      <c r="A349" s="105">
        <v>6101</v>
      </c>
      <c r="B349" s="105">
        <v>277</v>
      </c>
      <c r="C349" s="102" t="s">
        <v>778</v>
      </c>
      <c r="D349" s="657" t="s">
        <v>184</v>
      </c>
      <c r="E349" s="657" t="s">
        <v>128</v>
      </c>
      <c r="F349" s="657" t="s">
        <v>129</v>
      </c>
      <c r="G349" s="657" t="s">
        <v>6301</v>
      </c>
      <c r="H349" s="105" t="s">
        <v>10</v>
      </c>
      <c r="I349" s="106">
        <v>240.71</v>
      </c>
      <c r="J349" s="106">
        <f>VLOOKUP(A349,CENIK!$A$2:$F$191,6,FALSE)</f>
        <v>0</v>
      </c>
      <c r="K349" s="106">
        <f t="shared" si="6"/>
        <v>0</v>
      </c>
    </row>
    <row r="350" spans="1:11" ht="135" x14ac:dyDescent="0.25">
      <c r="A350" s="105">
        <v>6203</v>
      </c>
      <c r="B350" s="105">
        <v>277</v>
      </c>
      <c r="C350" s="102" t="s">
        <v>779</v>
      </c>
      <c r="D350" s="657" t="s">
        <v>184</v>
      </c>
      <c r="E350" s="657" t="s">
        <v>128</v>
      </c>
      <c r="F350" s="657" t="s">
        <v>132</v>
      </c>
      <c r="G350" s="657" t="s">
        <v>992</v>
      </c>
      <c r="H350" s="105" t="s">
        <v>6</v>
      </c>
      <c r="I350" s="106">
        <v>1</v>
      </c>
      <c r="J350" s="106">
        <f>VLOOKUP(A350,CENIK!$A$2:$F$191,6,FALSE)</f>
        <v>0</v>
      </c>
      <c r="K350" s="106">
        <f t="shared" si="6"/>
        <v>0</v>
      </c>
    </row>
    <row r="351" spans="1:11" ht="120" x14ac:dyDescent="0.25">
      <c r="A351" s="105">
        <v>6204</v>
      </c>
      <c r="B351" s="105">
        <v>277</v>
      </c>
      <c r="C351" s="102" t="s">
        <v>780</v>
      </c>
      <c r="D351" s="657" t="s">
        <v>184</v>
      </c>
      <c r="E351" s="657" t="s">
        <v>128</v>
      </c>
      <c r="F351" s="657" t="s">
        <v>132</v>
      </c>
      <c r="G351" s="657" t="s">
        <v>993</v>
      </c>
      <c r="H351" s="105" t="s">
        <v>6</v>
      </c>
      <c r="I351" s="106">
        <v>7</v>
      </c>
      <c r="J351" s="106">
        <f>VLOOKUP(A351,CENIK!$A$2:$F$191,6,FALSE)</f>
        <v>0</v>
      </c>
      <c r="K351" s="106">
        <f t="shared" si="6"/>
        <v>0</v>
      </c>
    </row>
    <row r="352" spans="1:11" ht="120" x14ac:dyDescent="0.25">
      <c r="A352" s="105">
        <v>6206</v>
      </c>
      <c r="B352" s="105">
        <v>277</v>
      </c>
      <c r="C352" s="102" t="s">
        <v>781</v>
      </c>
      <c r="D352" s="657" t="s">
        <v>184</v>
      </c>
      <c r="E352" s="657" t="s">
        <v>128</v>
      </c>
      <c r="F352" s="657" t="s">
        <v>132</v>
      </c>
      <c r="G352" s="657" t="s">
        <v>995</v>
      </c>
      <c r="H352" s="105" t="s">
        <v>6</v>
      </c>
      <c r="I352" s="106">
        <v>1</v>
      </c>
      <c r="J352" s="106">
        <f>VLOOKUP(A352,CENIK!$A$2:$F$191,6,FALSE)</f>
        <v>0</v>
      </c>
      <c r="K352" s="106">
        <f t="shared" si="6"/>
        <v>0</v>
      </c>
    </row>
    <row r="353" spans="1:11" ht="120" x14ac:dyDescent="0.25">
      <c r="A353" s="105">
        <v>6253</v>
      </c>
      <c r="B353" s="105">
        <v>277</v>
      </c>
      <c r="C353" s="102" t="s">
        <v>782</v>
      </c>
      <c r="D353" s="657" t="s">
        <v>184</v>
      </c>
      <c r="E353" s="657" t="s">
        <v>128</v>
      </c>
      <c r="F353" s="657" t="s">
        <v>132</v>
      </c>
      <c r="G353" s="657" t="s">
        <v>1004</v>
      </c>
      <c r="H353" s="105" t="s">
        <v>6</v>
      </c>
      <c r="I353" s="106">
        <v>9</v>
      </c>
      <c r="J353" s="106">
        <f>VLOOKUP(A353,CENIK!$A$2:$F$191,6,FALSE)</f>
        <v>0</v>
      </c>
      <c r="K353" s="106">
        <f t="shared" ref="K353:K416" si="7">ROUND(J353*I353,2)</f>
        <v>0</v>
      </c>
    </row>
    <row r="354" spans="1:11" ht="30" x14ac:dyDescent="0.25">
      <c r="A354" s="105">
        <v>6257</v>
      </c>
      <c r="B354" s="105">
        <v>277</v>
      </c>
      <c r="C354" s="102" t="s">
        <v>783</v>
      </c>
      <c r="D354" s="657" t="s">
        <v>184</v>
      </c>
      <c r="E354" s="657" t="s">
        <v>128</v>
      </c>
      <c r="F354" s="657" t="s">
        <v>132</v>
      </c>
      <c r="G354" s="657" t="s">
        <v>136</v>
      </c>
      <c r="H354" s="105" t="s">
        <v>6</v>
      </c>
      <c r="I354" s="106">
        <v>1</v>
      </c>
      <c r="J354" s="106">
        <f>VLOOKUP(A354,CENIK!$A$2:$F$191,6,FALSE)</f>
        <v>0</v>
      </c>
      <c r="K354" s="106">
        <f t="shared" si="7"/>
        <v>0</v>
      </c>
    </row>
    <row r="355" spans="1:11" ht="345" x14ac:dyDescent="0.25">
      <c r="A355" s="105">
        <v>6301</v>
      </c>
      <c r="B355" s="105">
        <v>277</v>
      </c>
      <c r="C355" s="102" t="s">
        <v>784</v>
      </c>
      <c r="D355" s="657" t="s">
        <v>184</v>
      </c>
      <c r="E355" s="657" t="s">
        <v>128</v>
      </c>
      <c r="F355" s="657" t="s">
        <v>140</v>
      </c>
      <c r="G355" s="657" t="s">
        <v>1005</v>
      </c>
      <c r="H355" s="105" t="s">
        <v>6</v>
      </c>
      <c r="I355" s="106">
        <v>16</v>
      </c>
      <c r="J355" s="106">
        <f>VLOOKUP(A355,CENIK!$A$2:$F$191,6,FALSE)</f>
        <v>0</v>
      </c>
      <c r="K355" s="106">
        <f t="shared" si="7"/>
        <v>0</v>
      </c>
    </row>
    <row r="356" spans="1:11" ht="120" x14ac:dyDescent="0.25">
      <c r="A356" s="105">
        <v>6302</v>
      </c>
      <c r="B356" s="105">
        <v>277</v>
      </c>
      <c r="C356" s="102" t="s">
        <v>785</v>
      </c>
      <c r="D356" s="657" t="s">
        <v>184</v>
      </c>
      <c r="E356" s="657" t="s">
        <v>128</v>
      </c>
      <c r="F356" s="657" t="s">
        <v>140</v>
      </c>
      <c r="G356" s="657" t="s">
        <v>141</v>
      </c>
      <c r="H356" s="105" t="s">
        <v>6</v>
      </c>
      <c r="I356" s="106">
        <v>16</v>
      </c>
      <c r="J356" s="106">
        <f>VLOOKUP(A356,CENIK!$A$2:$F$191,6,FALSE)</f>
        <v>0</v>
      </c>
      <c r="K356" s="106">
        <f t="shared" si="7"/>
        <v>0</v>
      </c>
    </row>
    <row r="357" spans="1:11" ht="30" x14ac:dyDescent="0.25">
      <c r="A357" s="105">
        <v>6401</v>
      </c>
      <c r="B357" s="105">
        <v>277</v>
      </c>
      <c r="C357" s="102" t="s">
        <v>786</v>
      </c>
      <c r="D357" s="657" t="s">
        <v>184</v>
      </c>
      <c r="E357" s="657" t="s">
        <v>128</v>
      </c>
      <c r="F357" s="657" t="s">
        <v>144</v>
      </c>
      <c r="G357" s="657" t="s">
        <v>145</v>
      </c>
      <c r="H357" s="105" t="s">
        <v>10</v>
      </c>
      <c r="I357" s="106">
        <v>240.71</v>
      </c>
      <c r="J357" s="106">
        <f>VLOOKUP(A357,CENIK!$A$2:$F$191,6,FALSE)</f>
        <v>0</v>
      </c>
      <c r="K357" s="106">
        <f t="shared" si="7"/>
        <v>0</v>
      </c>
    </row>
    <row r="358" spans="1:11" ht="30" x14ac:dyDescent="0.25">
      <c r="A358" s="105">
        <v>6402</v>
      </c>
      <c r="B358" s="105">
        <v>277</v>
      </c>
      <c r="C358" s="102" t="s">
        <v>787</v>
      </c>
      <c r="D358" s="657" t="s">
        <v>184</v>
      </c>
      <c r="E358" s="657" t="s">
        <v>128</v>
      </c>
      <c r="F358" s="657" t="s">
        <v>144</v>
      </c>
      <c r="G358" s="657" t="s">
        <v>340</v>
      </c>
      <c r="H358" s="105" t="s">
        <v>10</v>
      </c>
      <c r="I358" s="106">
        <v>240.71</v>
      </c>
      <c r="J358" s="106">
        <f>VLOOKUP(A358,CENIK!$A$2:$F$191,6,FALSE)</f>
        <v>0</v>
      </c>
      <c r="K358" s="106">
        <f t="shared" si="7"/>
        <v>0</v>
      </c>
    </row>
    <row r="359" spans="1:11" ht="60" x14ac:dyDescent="0.25">
      <c r="A359" s="105">
        <v>6405</v>
      </c>
      <c r="B359" s="105">
        <v>277</v>
      </c>
      <c r="C359" s="102" t="s">
        <v>788</v>
      </c>
      <c r="D359" s="657" t="s">
        <v>184</v>
      </c>
      <c r="E359" s="657" t="s">
        <v>128</v>
      </c>
      <c r="F359" s="657" t="s">
        <v>144</v>
      </c>
      <c r="G359" s="657" t="s">
        <v>146</v>
      </c>
      <c r="H359" s="105" t="s">
        <v>10</v>
      </c>
      <c r="I359" s="106">
        <v>240.71</v>
      </c>
      <c r="J359" s="106">
        <f>VLOOKUP(A359,CENIK!$A$2:$F$191,6,FALSE)</f>
        <v>0</v>
      </c>
      <c r="K359" s="106">
        <f t="shared" si="7"/>
        <v>0</v>
      </c>
    </row>
    <row r="360" spans="1:11" ht="30" x14ac:dyDescent="0.25">
      <c r="A360" s="105">
        <v>6501</v>
      </c>
      <c r="B360" s="105">
        <v>277</v>
      </c>
      <c r="C360" s="102" t="s">
        <v>789</v>
      </c>
      <c r="D360" s="657" t="s">
        <v>184</v>
      </c>
      <c r="E360" s="657" t="s">
        <v>128</v>
      </c>
      <c r="F360" s="657" t="s">
        <v>147</v>
      </c>
      <c r="G360" s="657" t="s">
        <v>1007</v>
      </c>
      <c r="H360" s="105" t="s">
        <v>6</v>
      </c>
      <c r="I360" s="106">
        <v>3</v>
      </c>
      <c r="J360" s="106">
        <f>VLOOKUP(A360,CENIK!$A$2:$F$191,6,FALSE)</f>
        <v>0</v>
      </c>
      <c r="K360" s="106">
        <f t="shared" si="7"/>
        <v>0</v>
      </c>
    </row>
    <row r="361" spans="1:11" ht="45" x14ac:dyDescent="0.25">
      <c r="A361" s="105">
        <v>6503</v>
      </c>
      <c r="B361" s="105">
        <v>277</v>
      </c>
      <c r="C361" s="102" t="s">
        <v>790</v>
      </c>
      <c r="D361" s="657" t="s">
        <v>184</v>
      </c>
      <c r="E361" s="657" t="s">
        <v>128</v>
      </c>
      <c r="F361" s="657" t="s">
        <v>147</v>
      </c>
      <c r="G361" s="657" t="s">
        <v>1009</v>
      </c>
      <c r="H361" s="105" t="s">
        <v>6</v>
      </c>
      <c r="I361" s="106">
        <v>15</v>
      </c>
      <c r="J361" s="106">
        <f>VLOOKUP(A361,CENIK!$A$2:$F$191,6,FALSE)</f>
        <v>0</v>
      </c>
      <c r="K361" s="106">
        <f t="shared" si="7"/>
        <v>0</v>
      </c>
    </row>
    <row r="362" spans="1:11" ht="30" x14ac:dyDescent="0.25">
      <c r="A362" s="105">
        <v>6507</v>
      </c>
      <c r="B362" s="105">
        <v>277</v>
      </c>
      <c r="C362" s="102" t="s">
        <v>791</v>
      </c>
      <c r="D362" s="657" t="s">
        <v>184</v>
      </c>
      <c r="E362" s="657" t="s">
        <v>128</v>
      </c>
      <c r="F362" s="657" t="s">
        <v>147</v>
      </c>
      <c r="G362" s="657" t="s">
        <v>1013</v>
      </c>
      <c r="H362" s="105" t="s">
        <v>6</v>
      </c>
      <c r="I362" s="106">
        <v>7</v>
      </c>
      <c r="J362" s="106">
        <f>VLOOKUP(A362,CENIK!$A$2:$F$191,6,FALSE)</f>
        <v>0</v>
      </c>
      <c r="K362" s="106">
        <f t="shared" si="7"/>
        <v>0</v>
      </c>
    </row>
    <row r="363" spans="1:11" ht="60" x14ac:dyDescent="0.25">
      <c r="A363" s="105">
        <v>1201</v>
      </c>
      <c r="B363" s="105">
        <v>278</v>
      </c>
      <c r="C363" s="102" t="s">
        <v>792</v>
      </c>
      <c r="D363" s="657" t="s">
        <v>185</v>
      </c>
      <c r="E363" s="657" t="s">
        <v>7</v>
      </c>
      <c r="F363" s="657" t="s">
        <v>8</v>
      </c>
      <c r="G363" s="657" t="s">
        <v>9</v>
      </c>
      <c r="H363" s="105" t="s">
        <v>10</v>
      </c>
      <c r="I363" s="106">
        <v>117.71</v>
      </c>
      <c r="J363" s="106">
        <f>VLOOKUP(A363,CENIK!$A$2:$F$191,6,FALSE)</f>
        <v>0</v>
      </c>
      <c r="K363" s="106">
        <f t="shared" si="7"/>
        <v>0</v>
      </c>
    </row>
    <row r="364" spans="1:11" ht="45" x14ac:dyDescent="0.25">
      <c r="A364" s="105">
        <v>1202</v>
      </c>
      <c r="B364" s="105">
        <v>278</v>
      </c>
      <c r="C364" s="102" t="s">
        <v>793</v>
      </c>
      <c r="D364" s="657" t="s">
        <v>185</v>
      </c>
      <c r="E364" s="657" t="s">
        <v>7</v>
      </c>
      <c r="F364" s="657" t="s">
        <v>8</v>
      </c>
      <c r="G364" s="657" t="s">
        <v>11</v>
      </c>
      <c r="H364" s="105" t="s">
        <v>12</v>
      </c>
      <c r="I364" s="106">
        <v>2</v>
      </c>
      <c r="J364" s="106">
        <f>VLOOKUP(A364,CENIK!$A$2:$F$191,6,FALSE)</f>
        <v>0</v>
      </c>
      <c r="K364" s="106">
        <f t="shared" si="7"/>
        <v>0</v>
      </c>
    </row>
    <row r="365" spans="1:11" ht="60" x14ac:dyDescent="0.25">
      <c r="A365" s="105">
        <v>1203</v>
      </c>
      <c r="B365" s="105">
        <v>278</v>
      </c>
      <c r="C365" s="102" t="s">
        <v>794</v>
      </c>
      <c r="D365" s="657" t="s">
        <v>185</v>
      </c>
      <c r="E365" s="657" t="s">
        <v>7</v>
      </c>
      <c r="F365" s="657" t="s">
        <v>8</v>
      </c>
      <c r="G365" s="657" t="s">
        <v>941</v>
      </c>
      <c r="H365" s="105" t="s">
        <v>10</v>
      </c>
      <c r="I365" s="106">
        <v>117.71</v>
      </c>
      <c r="J365" s="106">
        <f>VLOOKUP(A365,CENIK!$A$2:$F$191,6,FALSE)</f>
        <v>0</v>
      </c>
      <c r="K365" s="106">
        <f t="shared" si="7"/>
        <v>0</v>
      </c>
    </row>
    <row r="366" spans="1:11" ht="60" x14ac:dyDescent="0.25">
      <c r="A366" s="105">
        <v>1205</v>
      </c>
      <c r="B366" s="105">
        <v>278</v>
      </c>
      <c r="C366" s="102" t="s">
        <v>795</v>
      </c>
      <c r="D366" s="657" t="s">
        <v>185</v>
      </c>
      <c r="E366" s="657" t="s">
        <v>7</v>
      </c>
      <c r="F366" s="657" t="s">
        <v>8</v>
      </c>
      <c r="G366" s="657" t="s">
        <v>942</v>
      </c>
      <c r="H366" s="105" t="s">
        <v>14</v>
      </c>
      <c r="I366" s="106">
        <v>1</v>
      </c>
      <c r="J366" s="106">
        <f>VLOOKUP(A366,CENIK!$A$2:$F$191,6,FALSE)</f>
        <v>0</v>
      </c>
      <c r="K366" s="106">
        <f t="shared" si="7"/>
        <v>0</v>
      </c>
    </row>
    <row r="367" spans="1:11" ht="60" x14ac:dyDescent="0.25">
      <c r="A367" s="105">
        <v>1206</v>
      </c>
      <c r="B367" s="105">
        <v>278</v>
      </c>
      <c r="C367" s="102" t="s">
        <v>796</v>
      </c>
      <c r="D367" s="657" t="s">
        <v>185</v>
      </c>
      <c r="E367" s="657" t="s">
        <v>7</v>
      </c>
      <c r="F367" s="657" t="s">
        <v>8</v>
      </c>
      <c r="G367" s="657" t="s">
        <v>943</v>
      </c>
      <c r="H367" s="105" t="s">
        <v>14</v>
      </c>
      <c r="I367" s="106">
        <v>1</v>
      </c>
      <c r="J367" s="106">
        <f>VLOOKUP(A367,CENIK!$A$2:$F$191,6,FALSE)</f>
        <v>0</v>
      </c>
      <c r="K367" s="106">
        <f t="shared" si="7"/>
        <v>0</v>
      </c>
    </row>
    <row r="368" spans="1:11" ht="45" x14ac:dyDescent="0.25">
      <c r="A368" s="105">
        <v>1301</v>
      </c>
      <c r="B368" s="105">
        <v>278</v>
      </c>
      <c r="C368" s="102" t="s">
        <v>797</v>
      </c>
      <c r="D368" s="657" t="s">
        <v>185</v>
      </c>
      <c r="E368" s="657" t="s">
        <v>7</v>
      </c>
      <c r="F368" s="657" t="s">
        <v>16</v>
      </c>
      <c r="G368" s="657" t="s">
        <v>17</v>
      </c>
      <c r="H368" s="105" t="s">
        <v>10</v>
      </c>
      <c r="I368" s="106">
        <v>117.71</v>
      </c>
      <c r="J368" s="106">
        <f>VLOOKUP(A368,CENIK!$A$2:$F$191,6,FALSE)</f>
        <v>0</v>
      </c>
      <c r="K368" s="106">
        <f t="shared" si="7"/>
        <v>0</v>
      </c>
    </row>
    <row r="369" spans="1:11" ht="150" x14ac:dyDescent="0.25">
      <c r="A369" s="105">
        <v>1302</v>
      </c>
      <c r="B369" s="105">
        <v>278</v>
      </c>
      <c r="C369" s="102" t="s">
        <v>798</v>
      </c>
      <c r="D369" s="657" t="s">
        <v>185</v>
      </c>
      <c r="E369" s="657" t="s">
        <v>7</v>
      </c>
      <c r="F369" s="657" t="s">
        <v>16</v>
      </c>
      <c r="G369" s="657" t="s">
        <v>952</v>
      </c>
      <c r="H369" s="105" t="s">
        <v>10</v>
      </c>
      <c r="I369" s="106">
        <v>117.71</v>
      </c>
      <c r="J369" s="106">
        <f>VLOOKUP(A369,CENIK!$A$2:$F$191,6,FALSE)</f>
        <v>0</v>
      </c>
      <c r="K369" s="106">
        <f t="shared" si="7"/>
        <v>0</v>
      </c>
    </row>
    <row r="370" spans="1:11" ht="60" x14ac:dyDescent="0.25">
      <c r="A370" s="105">
        <v>1307</v>
      </c>
      <c r="B370" s="105">
        <v>278</v>
      </c>
      <c r="C370" s="102" t="s">
        <v>799</v>
      </c>
      <c r="D370" s="657" t="s">
        <v>185</v>
      </c>
      <c r="E370" s="657" t="s">
        <v>7</v>
      </c>
      <c r="F370" s="657" t="s">
        <v>16</v>
      </c>
      <c r="G370" s="657" t="s">
        <v>19</v>
      </c>
      <c r="H370" s="105" t="s">
        <v>6</v>
      </c>
      <c r="I370" s="106">
        <v>7</v>
      </c>
      <c r="J370" s="106">
        <f>VLOOKUP(A370,CENIK!$A$2:$F$191,6,FALSE)</f>
        <v>0</v>
      </c>
      <c r="K370" s="106">
        <f t="shared" si="7"/>
        <v>0</v>
      </c>
    </row>
    <row r="371" spans="1:11" ht="60" x14ac:dyDescent="0.25">
      <c r="A371" s="105">
        <v>1310</v>
      </c>
      <c r="B371" s="105">
        <v>278</v>
      </c>
      <c r="C371" s="102" t="s">
        <v>800</v>
      </c>
      <c r="D371" s="657" t="s">
        <v>185</v>
      </c>
      <c r="E371" s="657" t="s">
        <v>7</v>
      </c>
      <c r="F371" s="657" t="s">
        <v>16</v>
      </c>
      <c r="G371" s="657" t="s">
        <v>23</v>
      </c>
      <c r="H371" s="105" t="s">
        <v>24</v>
      </c>
      <c r="I371" s="106">
        <v>264.79000000000002</v>
      </c>
      <c r="J371" s="106">
        <f>VLOOKUP(A371,CENIK!$A$2:$F$191,6,FALSE)</f>
        <v>0</v>
      </c>
      <c r="K371" s="106">
        <f t="shared" si="7"/>
        <v>0</v>
      </c>
    </row>
    <row r="372" spans="1:11" ht="30" x14ac:dyDescent="0.25">
      <c r="A372" s="105">
        <v>1401</v>
      </c>
      <c r="B372" s="105">
        <v>278</v>
      </c>
      <c r="C372" s="102" t="s">
        <v>801</v>
      </c>
      <c r="D372" s="657" t="s">
        <v>185</v>
      </c>
      <c r="E372" s="657" t="s">
        <v>7</v>
      </c>
      <c r="F372" s="657" t="s">
        <v>27</v>
      </c>
      <c r="G372" s="657" t="s">
        <v>955</v>
      </c>
      <c r="H372" s="105" t="s">
        <v>22</v>
      </c>
      <c r="I372" s="106">
        <v>10</v>
      </c>
      <c r="J372" s="106">
        <f>VLOOKUP(A372,CENIK!$A$2:$F$191,6,FALSE)</f>
        <v>0</v>
      </c>
      <c r="K372" s="106">
        <f t="shared" si="7"/>
        <v>0</v>
      </c>
    </row>
    <row r="373" spans="1:11" ht="30" x14ac:dyDescent="0.25">
      <c r="A373" s="105">
        <v>1402</v>
      </c>
      <c r="B373" s="105">
        <v>278</v>
      </c>
      <c r="C373" s="102" t="s">
        <v>802</v>
      </c>
      <c r="D373" s="657" t="s">
        <v>185</v>
      </c>
      <c r="E373" s="657" t="s">
        <v>7</v>
      </c>
      <c r="F373" s="657" t="s">
        <v>27</v>
      </c>
      <c r="G373" s="657" t="s">
        <v>956</v>
      </c>
      <c r="H373" s="105" t="s">
        <v>22</v>
      </c>
      <c r="I373" s="106">
        <v>10</v>
      </c>
      <c r="J373" s="106">
        <f>VLOOKUP(A373,CENIK!$A$2:$F$191,6,FALSE)</f>
        <v>0</v>
      </c>
      <c r="K373" s="106">
        <f t="shared" si="7"/>
        <v>0</v>
      </c>
    </row>
    <row r="374" spans="1:11" ht="30" x14ac:dyDescent="0.25">
      <c r="A374" s="105">
        <v>1403</v>
      </c>
      <c r="B374" s="105">
        <v>278</v>
      </c>
      <c r="C374" s="102" t="s">
        <v>803</v>
      </c>
      <c r="D374" s="657" t="s">
        <v>185</v>
      </c>
      <c r="E374" s="657" t="s">
        <v>7</v>
      </c>
      <c r="F374" s="657" t="s">
        <v>27</v>
      </c>
      <c r="G374" s="657" t="s">
        <v>957</v>
      </c>
      <c r="H374" s="105" t="s">
        <v>22</v>
      </c>
      <c r="I374" s="106">
        <v>10</v>
      </c>
      <c r="J374" s="106">
        <f>VLOOKUP(A374,CENIK!$A$2:$F$191,6,FALSE)</f>
        <v>0</v>
      </c>
      <c r="K374" s="106">
        <f t="shared" si="7"/>
        <v>0</v>
      </c>
    </row>
    <row r="375" spans="1:11" ht="45" x14ac:dyDescent="0.25">
      <c r="A375" s="105">
        <v>12309</v>
      </c>
      <c r="B375" s="105">
        <v>278</v>
      </c>
      <c r="C375" s="102" t="s">
        <v>804</v>
      </c>
      <c r="D375" s="657" t="s">
        <v>185</v>
      </c>
      <c r="E375" s="657" t="s">
        <v>30</v>
      </c>
      <c r="F375" s="657" t="s">
        <v>31</v>
      </c>
      <c r="G375" s="657" t="s">
        <v>34</v>
      </c>
      <c r="H375" s="105" t="s">
        <v>33</v>
      </c>
      <c r="I375" s="106">
        <v>235.42</v>
      </c>
      <c r="J375" s="106">
        <f>VLOOKUP(A375,CENIK!$A$2:$F$191,6,FALSE)</f>
        <v>0</v>
      </c>
      <c r="K375" s="106">
        <f t="shared" si="7"/>
        <v>0</v>
      </c>
    </row>
    <row r="376" spans="1:11" ht="30" x14ac:dyDescent="0.25">
      <c r="A376" s="105">
        <v>12328</v>
      </c>
      <c r="B376" s="105">
        <v>278</v>
      </c>
      <c r="C376" s="102" t="s">
        <v>805</v>
      </c>
      <c r="D376" s="657" t="s">
        <v>185</v>
      </c>
      <c r="E376" s="657" t="s">
        <v>30</v>
      </c>
      <c r="F376" s="657" t="s">
        <v>31</v>
      </c>
      <c r="G376" s="657" t="s">
        <v>37</v>
      </c>
      <c r="H376" s="105" t="s">
        <v>10</v>
      </c>
      <c r="I376" s="106">
        <v>235.42</v>
      </c>
      <c r="J376" s="106">
        <f>VLOOKUP(A376,CENIK!$A$2:$F$191,6,FALSE)</f>
        <v>0</v>
      </c>
      <c r="K376" s="106">
        <f t="shared" si="7"/>
        <v>0</v>
      </c>
    </row>
    <row r="377" spans="1:11" ht="60" x14ac:dyDescent="0.25">
      <c r="A377" s="105">
        <v>12413</v>
      </c>
      <c r="B377" s="105">
        <v>278</v>
      </c>
      <c r="C377" s="102" t="s">
        <v>806</v>
      </c>
      <c r="D377" s="657" t="s">
        <v>185</v>
      </c>
      <c r="E377" s="657" t="s">
        <v>30</v>
      </c>
      <c r="F377" s="657" t="s">
        <v>31</v>
      </c>
      <c r="G377" s="657" t="s">
        <v>963</v>
      </c>
      <c r="H377" s="105" t="s">
        <v>12</v>
      </c>
      <c r="I377" s="106">
        <v>5</v>
      </c>
      <c r="J377" s="106">
        <f>VLOOKUP(A377,CENIK!$A$2:$F$191,6,FALSE)</f>
        <v>0</v>
      </c>
      <c r="K377" s="106">
        <f t="shared" si="7"/>
        <v>0</v>
      </c>
    </row>
    <row r="378" spans="1:11" ht="60" x14ac:dyDescent="0.25">
      <c r="A378" s="105">
        <v>21106</v>
      </c>
      <c r="B378" s="105">
        <v>278</v>
      </c>
      <c r="C378" s="102" t="s">
        <v>807</v>
      </c>
      <c r="D378" s="657" t="s">
        <v>185</v>
      </c>
      <c r="E378" s="657" t="s">
        <v>30</v>
      </c>
      <c r="F378" s="657" t="s">
        <v>31</v>
      </c>
      <c r="G378" s="657" t="s">
        <v>965</v>
      </c>
      <c r="H378" s="105" t="s">
        <v>24</v>
      </c>
      <c r="I378" s="106">
        <v>94.17</v>
      </c>
      <c r="J378" s="106">
        <f>VLOOKUP(A378,CENIK!$A$2:$F$191,6,FALSE)</f>
        <v>0</v>
      </c>
      <c r="K378" s="106">
        <f t="shared" si="7"/>
        <v>0</v>
      </c>
    </row>
    <row r="379" spans="1:11" ht="30" x14ac:dyDescent="0.25">
      <c r="A379" s="105">
        <v>22103</v>
      </c>
      <c r="B379" s="105">
        <v>278</v>
      </c>
      <c r="C379" s="102" t="s">
        <v>808</v>
      </c>
      <c r="D379" s="657" t="s">
        <v>185</v>
      </c>
      <c r="E379" s="657" t="s">
        <v>30</v>
      </c>
      <c r="F379" s="657" t="s">
        <v>43</v>
      </c>
      <c r="G379" s="657" t="s">
        <v>48</v>
      </c>
      <c r="H379" s="105" t="s">
        <v>33</v>
      </c>
      <c r="I379" s="106">
        <v>235.42</v>
      </c>
      <c r="J379" s="106">
        <f>VLOOKUP(A379,CENIK!$A$2:$F$191,6,FALSE)</f>
        <v>0</v>
      </c>
      <c r="K379" s="106">
        <f t="shared" si="7"/>
        <v>0</v>
      </c>
    </row>
    <row r="380" spans="1:11" ht="30" x14ac:dyDescent="0.25">
      <c r="A380" s="105">
        <v>24405</v>
      </c>
      <c r="B380" s="105">
        <v>278</v>
      </c>
      <c r="C380" s="102" t="s">
        <v>809</v>
      </c>
      <c r="D380" s="657" t="s">
        <v>185</v>
      </c>
      <c r="E380" s="657" t="s">
        <v>30</v>
      </c>
      <c r="F380" s="657" t="s">
        <v>43</v>
      </c>
      <c r="G380" s="657" t="s">
        <v>969</v>
      </c>
      <c r="H380" s="105" t="s">
        <v>24</v>
      </c>
      <c r="I380" s="106">
        <v>94.17</v>
      </c>
      <c r="J380" s="106">
        <f>VLOOKUP(A380,CENIK!$A$2:$F$191,6,FALSE)</f>
        <v>0</v>
      </c>
      <c r="K380" s="106">
        <f t="shared" si="7"/>
        <v>0</v>
      </c>
    </row>
    <row r="381" spans="1:11" ht="75" x14ac:dyDescent="0.25">
      <c r="A381" s="105">
        <v>31302</v>
      </c>
      <c r="B381" s="105">
        <v>278</v>
      </c>
      <c r="C381" s="102" t="s">
        <v>810</v>
      </c>
      <c r="D381" s="657" t="s">
        <v>185</v>
      </c>
      <c r="E381" s="657" t="s">
        <v>30</v>
      </c>
      <c r="F381" s="657" t="s">
        <v>43</v>
      </c>
      <c r="G381" s="657" t="s">
        <v>971</v>
      </c>
      <c r="H381" s="105" t="s">
        <v>24</v>
      </c>
      <c r="I381" s="106">
        <v>47.08</v>
      </c>
      <c r="J381" s="106">
        <f>VLOOKUP(A381,CENIK!$A$2:$F$191,6,FALSE)</f>
        <v>0</v>
      </c>
      <c r="K381" s="106">
        <f t="shared" si="7"/>
        <v>0</v>
      </c>
    </row>
    <row r="382" spans="1:11" ht="30" x14ac:dyDescent="0.25">
      <c r="A382" s="105">
        <v>31602</v>
      </c>
      <c r="B382" s="105">
        <v>278</v>
      </c>
      <c r="C382" s="102" t="s">
        <v>811</v>
      </c>
      <c r="D382" s="657" t="s">
        <v>185</v>
      </c>
      <c r="E382" s="657" t="s">
        <v>30</v>
      </c>
      <c r="F382" s="657" t="s">
        <v>43</v>
      </c>
      <c r="G382" s="657" t="s">
        <v>973</v>
      </c>
      <c r="H382" s="105" t="s">
        <v>33</v>
      </c>
      <c r="I382" s="106">
        <v>235.42</v>
      </c>
      <c r="J382" s="106">
        <f>VLOOKUP(A382,CENIK!$A$2:$F$191,6,FALSE)</f>
        <v>0</v>
      </c>
      <c r="K382" s="106">
        <f t="shared" si="7"/>
        <v>0</v>
      </c>
    </row>
    <row r="383" spans="1:11" ht="45" x14ac:dyDescent="0.25">
      <c r="A383" s="105">
        <v>32208</v>
      </c>
      <c r="B383" s="105">
        <v>278</v>
      </c>
      <c r="C383" s="102" t="s">
        <v>812</v>
      </c>
      <c r="D383" s="657" t="s">
        <v>185</v>
      </c>
      <c r="E383" s="657" t="s">
        <v>30</v>
      </c>
      <c r="F383" s="657" t="s">
        <v>43</v>
      </c>
      <c r="G383" s="657" t="s">
        <v>974</v>
      </c>
      <c r="H383" s="105" t="s">
        <v>33</v>
      </c>
      <c r="I383" s="106">
        <v>235.42</v>
      </c>
      <c r="J383" s="106">
        <f>VLOOKUP(A383,CENIK!$A$2:$F$191,6,FALSE)</f>
        <v>0</v>
      </c>
      <c r="K383" s="106">
        <f t="shared" si="7"/>
        <v>0</v>
      </c>
    </row>
    <row r="384" spans="1:11" ht="60" x14ac:dyDescent="0.25">
      <c r="A384" s="105">
        <v>4101</v>
      </c>
      <c r="B384" s="105">
        <v>278</v>
      </c>
      <c r="C384" s="102" t="s">
        <v>813</v>
      </c>
      <c r="D384" s="657" t="s">
        <v>185</v>
      </c>
      <c r="E384" s="657" t="s">
        <v>85</v>
      </c>
      <c r="F384" s="657" t="s">
        <v>86</v>
      </c>
      <c r="G384" s="657" t="s">
        <v>459</v>
      </c>
      <c r="H384" s="105" t="s">
        <v>33</v>
      </c>
      <c r="I384" s="106">
        <v>735.1</v>
      </c>
      <c r="J384" s="106">
        <f>VLOOKUP(A384,CENIK!$A$2:$F$191,6,FALSE)</f>
        <v>0</v>
      </c>
      <c r="K384" s="106">
        <f t="shared" si="7"/>
        <v>0</v>
      </c>
    </row>
    <row r="385" spans="1:11" ht="60" x14ac:dyDescent="0.25">
      <c r="A385" s="105">
        <v>4105</v>
      </c>
      <c r="B385" s="105">
        <v>278</v>
      </c>
      <c r="C385" s="102" t="s">
        <v>814</v>
      </c>
      <c r="D385" s="657" t="s">
        <v>185</v>
      </c>
      <c r="E385" s="657" t="s">
        <v>85</v>
      </c>
      <c r="F385" s="657" t="s">
        <v>86</v>
      </c>
      <c r="G385" s="657" t="s">
        <v>982</v>
      </c>
      <c r="H385" s="105" t="s">
        <v>24</v>
      </c>
      <c r="I385" s="106">
        <v>258.83999999999997</v>
      </c>
      <c r="J385" s="106">
        <f>VLOOKUP(A385,CENIK!$A$2:$F$191,6,FALSE)</f>
        <v>0</v>
      </c>
      <c r="K385" s="106">
        <f t="shared" si="7"/>
        <v>0</v>
      </c>
    </row>
    <row r="386" spans="1:11" ht="45" x14ac:dyDescent="0.25">
      <c r="A386" s="105">
        <v>4106</v>
      </c>
      <c r="B386" s="105">
        <v>278</v>
      </c>
      <c r="C386" s="102" t="s">
        <v>815</v>
      </c>
      <c r="D386" s="657" t="s">
        <v>185</v>
      </c>
      <c r="E386" s="657" t="s">
        <v>85</v>
      </c>
      <c r="F386" s="657" t="s">
        <v>86</v>
      </c>
      <c r="G386" s="657" t="s">
        <v>89</v>
      </c>
      <c r="H386" s="105" t="s">
        <v>24</v>
      </c>
      <c r="I386" s="106">
        <v>141</v>
      </c>
      <c r="J386" s="106">
        <f>VLOOKUP(A386,CENIK!$A$2:$F$191,6,FALSE)</f>
        <v>0</v>
      </c>
      <c r="K386" s="106">
        <f t="shared" si="7"/>
        <v>0</v>
      </c>
    </row>
    <row r="387" spans="1:11" ht="45" x14ac:dyDescent="0.25">
      <c r="A387" s="105">
        <v>4117</v>
      </c>
      <c r="B387" s="105">
        <v>278</v>
      </c>
      <c r="C387" s="102" t="s">
        <v>816</v>
      </c>
      <c r="D387" s="657" t="s">
        <v>185</v>
      </c>
      <c r="E387" s="657" t="s">
        <v>85</v>
      </c>
      <c r="F387" s="657" t="s">
        <v>86</v>
      </c>
      <c r="G387" s="657" t="s">
        <v>94</v>
      </c>
      <c r="H387" s="105" t="s">
        <v>24</v>
      </c>
      <c r="I387" s="106">
        <v>25.06</v>
      </c>
      <c r="J387" s="106">
        <f>VLOOKUP(A387,CENIK!$A$2:$F$191,6,FALSE)</f>
        <v>0</v>
      </c>
      <c r="K387" s="106">
        <f t="shared" si="7"/>
        <v>0</v>
      </c>
    </row>
    <row r="388" spans="1:11" ht="45" x14ac:dyDescent="0.25">
      <c r="A388" s="105">
        <v>4121</v>
      </c>
      <c r="B388" s="105">
        <v>278</v>
      </c>
      <c r="C388" s="102" t="s">
        <v>817</v>
      </c>
      <c r="D388" s="657" t="s">
        <v>185</v>
      </c>
      <c r="E388" s="657" t="s">
        <v>85</v>
      </c>
      <c r="F388" s="657" t="s">
        <v>86</v>
      </c>
      <c r="G388" s="657" t="s">
        <v>986</v>
      </c>
      <c r="H388" s="105" t="s">
        <v>24</v>
      </c>
      <c r="I388" s="106">
        <v>15</v>
      </c>
      <c r="J388" s="106">
        <f>VLOOKUP(A388,CENIK!$A$2:$F$191,6,FALSE)</f>
        <v>0</v>
      </c>
      <c r="K388" s="106">
        <f t="shared" si="7"/>
        <v>0</v>
      </c>
    </row>
    <row r="389" spans="1:11" ht="45" x14ac:dyDescent="0.25">
      <c r="A389" s="105">
        <v>4123</v>
      </c>
      <c r="B389" s="105">
        <v>278</v>
      </c>
      <c r="C389" s="102" t="s">
        <v>818</v>
      </c>
      <c r="D389" s="657" t="s">
        <v>185</v>
      </c>
      <c r="E389" s="657" t="s">
        <v>85</v>
      </c>
      <c r="F389" s="657" t="s">
        <v>86</v>
      </c>
      <c r="G389" s="657" t="s">
        <v>988</v>
      </c>
      <c r="H389" s="105" t="s">
        <v>24</v>
      </c>
      <c r="I389" s="106">
        <v>258.83999999999997</v>
      </c>
      <c r="J389" s="106">
        <f>VLOOKUP(A389,CENIK!$A$2:$F$191,6,FALSE)</f>
        <v>0</v>
      </c>
      <c r="K389" s="106">
        <f t="shared" si="7"/>
        <v>0</v>
      </c>
    </row>
    <row r="390" spans="1:11" ht="30" x14ac:dyDescent="0.25">
      <c r="A390" s="105">
        <v>4202</v>
      </c>
      <c r="B390" s="105">
        <v>278</v>
      </c>
      <c r="C390" s="102" t="s">
        <v>819</v>
      </c>
      <c r="D390" s="657" t="s">
        <v>185</v>
      </c>
      <c r="E390" s="657" t="s">
        <v>85</v>
      </c>
      <c r="F390" s="657" t="s">
        <v>98</v>
      </c>
      <c r="G390" s="657" t="s">
        <v>100</v>
      </c>
      <c r="H390" s="105" t="s">
        <v>33</v>
      </c>
      <c r="I390" s="106">
        <v>147.13999999999999</v>
      </c>
      <c r="J390" s="106">
        <f>VLOOKUP(A390,CENIK!$A$2:$F$191,6,FALSE)</f>
        <v>0</v>
      </c>
      <c r="K390" s="106">
        <f t="shared" si="7"/>
        <v>0</v>
      </c>
    </row>
    <row r="391" spans="1:11" ht="75" x14ac:dyDescent="0.25">
      <c r="A391" s="105">
        <v>4203</v>
      </c>
      <c r="B391" s="105">
        <v>278</v>
      </c>
      <c r="C391" s="102" t="s">
        <v>820</v>
      </c>
      <c r="D391" s="657" t="s">
        <v>185</v>
      </c>
      <c r="E391" s="657" t="s">
        <v>85</v>
      </c>
      <c r="F391" s="657" t="s">
        <v>98</v>
      </c>
      <c r="G391" s="657" t="s">
        <v>101</v>
      </c>
      <c r="H391" s="105" t="s">
        <v>24</v>
      </c>
      <c r="I391" s="106">
        <v>14.71</v>
      </c>
      <c r="J391" s="106">
        <f>VLOOKUP(A391,CENIK!$A$2:$F$191,6,FALSE)</f>
        <v>0</v>
      </c>
      <c r="K391" s="106">
        <f t="shared" si="7"/>
        <v>0</v>
      </c>
    </row>
    <row r="392" spans="1:11" ht="60" x14ac:dyDescent="0.25">
      <c r="A392" s="105">
        <v>4204</v>
      </c>
      <c r="B392" s="105">
        <v>278</v>
      </c>
      <c r="C392" s="102" t="s">
        <v>821</v>
      </c>
      <c r="D392" s="657" t="s">
        <v>185</v>
      </c>
      <c r="E392" s="657" t="s">
        <v>85</v>
      </c>
      <c r="F392" s="657" t="s">
        <v>98</v>
      </c>
      <c r="G392" s="657" t="s">
        <v>102</v>
      </c>
      <c r="H392" s="105" t="s">
        <v>24</v>
      </c>
      <c r="I392" s="106">
        <v>75.150000000000006</v>
      </c>
      <c r="J392" s="106">
        <f>VLOOKUP(A392,CENIK!$A$2:$F$191,6,FALSE)</f>
        <v>0</v>
      </c>
      <c r="K392" s="106">
        <f t="shared" si="7"/>
        <v>0</v>
      </c>
    </row>
    <row r="393" spans="1:11" ht="60" x14ac:dyDescent="0.25">
      <c r="A393" s="105">
        <v>4206</v>
      </c>
      <c r="B393" s="105">
        <v>278</v>
      </c>
      <c r="C393" s="102" t="s">
        <v>822</v>
      </c>
      <c r="D393" s="657" t="s">
        <v>185</v>
      </c>
      <c r="E393" s="657" t="s">
        <v>85</v>
      </c>
      <c r="F393" s="657" t="s">
        <v>98</v>
      </c>
      <c r="G393" s="657" t="s">
        <v>104</v>
      </c>
      <c r="H393" s="105" t="s">
        <v>24</v>
      </c>
      <c r="I393" s="106">
        <v>258.83999999999997</v>
      </c>
      <c r="J393" s="106">
        <f>VLOOKUP(A393,CENIK!$A$2:$F$191,6,FALSE)</f>
        <v>0</v>
      </c>
      <c r="K393" s="106">
        <f t="shared" si="7"/>
        <v>0</v>
      </c>
    </row>
    <row r="394" spans="1:11" ht="60" x14ac:dyDescent="0.25">
      <c r="A394" s="105">
        <v>4207</v>
      </c>
      <c r="B394" s="105">
        <v>278</v>
      </c>
      <c r="C394" s="102" t="s">
        <v>823</v>
      </c>
      <c r="D394" s="657" t="s">
        <v>185</v>
      </c>
      <c r="E394" s="657" t="s">
        <v>85</v>
      </c>
      <c r="F394" s="657" t="s">
        <v>98</v>
      </c>
      <c r="G394" s="657" t="s">
        <v>990</v>
      </c>
      <c r="H394" s="105" t="s">
        <v>24</v>
      </c>
      <c r="I394" s="106">
        <v>31.43</v>
      </c>
      <c r="J394" s="106">
        <f>VLOOKUP(A394,CENIK!$A$2:$F$191,6,FALSE)</f>
        <v>0</v>
      </c>
      <c r="K394" s="106">
        <f t="shared" si="7"/>
        <v>0</v>
      </c>
    </row>
    <row r="395" spans="1:11" ht="75" x14ac:dyDescent="0.25">
      <c r="A395" s="105">
        <v>5108</v>
      </c>
      <c r="B395" s="105">
        <v>278</v>
      </c>
      <c r="C395" s="102" t="s">
        <v>824</v>
      </c>
      <c r="D395" s="657" t="s">
        <v>185</v>
      </c>
      <c r="E395" s="657" t="s">
        <v>106</v>
      </c>
      <c r="F395" s="657" t="s">
        <v>107</v>
      </c>
      <c r="G395" s="657" t="s">
        <v>112</v>
      </c>
      <c r="H395" s="105" t="s">
        <v>113</v>
      </c>
      <c r="I395" s="106">
        <v>20</v>
      </c>
      <c r="J395" s="106">
        <f>VLOOKUP(A395,CENIK!$A$2:$F$191,6,FALSE)</f>
        <v>0</v>
      </c>
      <c r="K395" s="106">
        <f t="shared" si="7"/>
        <v>0</v>
      </c>
    </row>
    <row r="396" spans="1:11" ht="75" x14ac:dyDescent="0.25">
      <c r="A396" s="105">
        <v>5109</v>
      </c>
      <c r="B396" s="105">
        <v>278</v>
      </c>
      <c r="C396" s="102" t="s">
        <v>825</v>
      </c>
      <c r="D396" s="657" t="s">
        <v>185</v>
      </c>
      <c r="E396" s="657" t="s">
        <v>106</v>
      </c>
      <c r="F396" s="657" t="s">
        <v>107</v>
      </c>
      <c r="G396" s="657" t="s">
        <v>114</v>
      </c>
      <c r="H396" s="105" t="s">
        <v>10</v>
      </c>
      <c r="I396" s="106">
        <v>20</v>
      </c>
      <c r="J396" s="106">
        <f>VLOOKUP(A396,CENIK!$A$2:$F$191,6,FALSE)</f>
        <v>0</v>
      </c>
      <c r="K396" s="106">
        <f t="shared" si="7"/>
        <v>0</v>
      </c>
    </row>
    <row r="397" spans="1:11" ht="135" x14ac:dyDescent="0.25">
      <c r="A397" s="105">
        <v>6101</v>
      </c>
      <c r="B397" s="105">
        <v>278</v>
      </c>
      <c r="C397" s="102" t="s">
        <v>826</v>
      </c>
      <c r="D397" s="657" t="s">
        <v>185</v>
      </c>
      <c r="E397" s="657" t="s">
        <v>128</v>
      </c>
      <c r="F397" s="657" t="s">
        <v>129</v>
      </c>
      <c r="G397" s="657" t="s">
        <v>6301</v>
      </c>
      <c r="H397" s="105" t="s">
        <v>10</v>
      </c>
      <c r="I397" s="106">
        <v>117.71</v>
      </c>
      <c r="J397" s="106">
        <f>VLOOKUP(A397,CENIK!$A$2:$F$191,6,FALSE)</f>
        <v>0</v>
      </c>
      <c r="K397" s="106">
        <f t="shared" si="7"/>
        <v>0</v>
      </c>
    </row>
    <row r="398" spans="1:11" ht="120" x14ac:dyDescent="0.25">
      <c r="A398" s="105">
        <v>6206</v>
      </c>
      <c r="B398" s="105">
        <v>278</v>
      </c>
      <c r="C398" s="102" t="s">
        <v>827</v>
      </c>
      <c r="D398" s="657" t="s">
        <v>185</v>
      </c>
      <c r="E398" s="657" t="s">
        <v>128</v>
      </c>
      <c r="F398" s="657" t="s">
        <v>132</v>
      </c>
      <c r="G398" s="657" t="s">
        <v>995</v>
      </c>
      <c r="H398" s="105" t="s">
        <v>6</v>
      </c>
      <c r="I398" s="106">
        <v>2</v>
      </c>
      <c r="J398" s="106">
        <f>VLOOKUP(A398,CENIK!$A$2:$F$191,6,FALSE)</f>
        <v>0</v>
      </c>
      <c r="K398" s="106">
        <f t="shared" si="7"/>
        <v>0</v>
      </c>
    </row>
    <row r="399" spans="1:11" ht="120" x14ac:dyDescent="0.25">
      <c r="A399" s="105">
        <v>6253</v>
      </c>
      <c r="B399" s="105">
        <v>278</v>
      </c>
      <c r="C399" s="102" t="s">
        <v>828</v>
      </c>
      <c r="D399" s="657" t="s">
        <v>185</v>
      </c>
      <c r="E399" s="657" t="s">
        <v>128</v>
      </c>
      <c r="F399" s="657" t="s">
        <v>132</v>
      </c>
      <c r="G399" s="657" t="s">
        <v>1004</v>
      </c>
      <c r="H399" s="105" t="s">
        <v>6</v>
      </c>
      <c r="I399" s="106">
        <v>2</v>
      </c>
      <c r="J399" s="106">
        <f>VLOOKUP(A399,CENIK!$A$2:$F$191,6,FALSE)</f>
        <v>0</v>
      </c>
      <c r="K399" s="106">
        <f t="shared" si="7"/>
        <v>0</v>
      </c>
    </row>
    <row r="400" spans="1:11" ht="30" x14ac:dyDescent="0.25">
      <c r="A400" s="105">
        <v>6257</v>
      </c>
      <c r="B400" s="105">
        <v>278</v>
      </c>
      <c r="C400" s="102" t="s">
        <v>829</v>
      </c>
      <c r="D400" s="657" t="s">
        <v>185</v>
      </c>
      <c r="E400" s="657" t="s">
        <v>128</v>
      </c>
      <c r="F400" s="657" t="s">
        <v>132</v>
      </c>
      <c r="G400" s="657" t="s">
        <v>136</v>
      </c>
      <c r="H400" s="105" t="s">
        <v>6</v>
      </c>
      <c r="I400" s="106">
        <v>1</v>
      </c>
      <c r="J400" s="106">
        <f>VLOOKUP(A400,CENIK!$A$2:$F$191,6,FALSE)</f>
        <v>0</v>
      </c>
      <c r="K400" s="106">
        <f t="shared" si="7"/>
        <v>0</v>
      </c>
    </row>
    <row r="401" spans="1:11" ht="345" x14ac:dyDescent="0.25">
      <c r="A401" s="105">
        <v>6301</v>
      </c>
      <c r="B401" s="105">
        <v>278</v>
      </c>
      <c r="C401" s="102" t="s">
        <v>830</v>
      </c>
      <c r="D401" s="657" t="s">
        <v>185</v>
      </c>
      <c r="E401" s="657" t="s">
        <v>128</v>
      </c>
      <c r="F401" s="657" t="s">
        <v>140</v>
      </c>
      <c r="G401" s="657" t="s">
        <v>1005</v>
      </c>
      <c r="H401" s="105" t="s">
        <v>6</v>
      </c>
      <c r="I401" s="106">
        <v>7</v>
      </c>
      <c r="J401" s="106">
        <f>VLOOKUP(A401,CENIK!$A$2:$F$191,6,FALSE)</f>
        <v>0</v>
      </c>
      <c r="K401" s="106">
        <f t="shared" si="7"/>
        <v>0</v>
      </c>
    </row>
    <row r="402" spans="1:11" ht="120" x14ac:dyDescent="0.25">
      <c r="A402" s="105">
        <v>6302</v>
      </c>
      <c r="B402" s="105">
        <v>278</v>
      </c>
      <c r="C402" s="102" t="s">
        <v>831</v>
      </c>
      <c r="D402" s="657" t="s">
        <v>185</v>
      </c>
      <c r="E402" s="657" t="s">
        <v>128</v>
      </c>
      <c r="F402" s="657" t="s">
        <v>140</v>
      </c>
      <c r="G402" s="657" t="s">
        <v>141</v>
      </c>
      <c r="H402" s="105" t="s">
        <v>6</v>
      </c>
      <c r="I402" s="106">
        <v>7</v>
      </c>
      <c r="J402" s="106">
        <f>VLOOKUP(A402,CENIK!$A$2:$F$191,6,FALSE)</f>
        <v>0</v>
      </c>
      <c r="K402" s="106">
        <f t="shared" si="7"/>
        <v>0</v>
      </c>
    </row>
    <row r="403" spans="1:11" ht="30" x14ac:dyDescent="0.25">
      <c r="A403" s="105">
        <v>6401</v>
      </c>
      <c r="B403" s="105">
        <v>278</v>
      </c>
      <c r="C403" s="102" t="s">
        <v>832</v>
      </c>
      <c r="D403" s="657" t="s">
        <v>185</v>
      </c>
      <c r="E403" s="657" t="s">
        <v>128</v>
      </c>
      <c r="F403" s="657" t="s">
        <v>144</v>
      </c>
      <c r="G403" s="657" t="s">
        <v>145</v>
      </c>
      <c r="H403" s="105" t="s">
        <v>10</v>
      </c>
      <c r="I403" s="106">
        <v>117.71</v>
      </c>
      <c r="J403" s="106">
        <f>VLOOKUP(A403,CENIK!$A$2:$F$191,6,FALSE)</f>
        <v>0</v>
      </c>
      <c r="K403" s="106">
        <f t="shared" si="7"/>
        <v>0</v>
      </c>
    </row>
    <row r="404" spans="1:11" ht="30" x14ac:dyDescent="0.25">
      <c r="A404" s="105">
        <v>6402</v>
      </c>
      <c r="B404" s="105">
        <v>278</v>
      </c>
      <c r="C404" s="102" t="s">
        <v>833</v>
      </c>
      <c r="D404" s="657" t="s">
        <v>185</v>
      </c>
      <c r="E404" s="657" t="s">
        <v>128</v>
      </c>
      <c r="F404" s="657" t="s">
        <v>144</v>
      </c>
      <c r="G404" s="657" t="s">
        <v>340</v>
      </c>
      <c r="H404" s="105" t="s">
        <v>10</v>
      </c>
      <c r="I404" s="106">
        <v>117.71</v>
      </c>
      <c r="J404" s="106">
        <f>VLOOKUP(A404,CENIK!$A$2:$F$191,6,FALSE)</f>
        <v>0</v>
      </c>
      <c r="K404" s="106">
        <f t="shared" si="7"/>
        <v>0</v>
      </c>
    </row>
    <row r="405" spans="1:11" ht="60" x14ac:dyDescent="0.25">
      <c r="A405" s="105">
        <v>6405</v>
      </c>
      <c r="B405" s="105">
        <v>278</v>
      </c>
      <c r="C405" s="102" t="s">
        <v>834</v>
      </c>
      <c r="D405" s="657" t="s">
        <v>185</v>
      </c>
      <c r="E405" s="657" t="s">
        <v>128</v>
      </c>
      <c r="F405" s="657" t="s">
        <v>144</v>
      </c>
      <c r="G405" s="657" t="s">
        <v>146</v>
      </c>
      <c r="H405" s="105" t="s">
        <v>10</v>
      </c>
      <c r="I405" s="106">
        <v>117.71</v>
      </c>
      <c r="J405" s="106">
        <f>VLOOKUP(A405,CENIK!$A$2:$F$191,6,FALSE)</f>
        <v>0</v>
      </c>
      <c r="K405" s="106">
        <f t="shared" si="7"/>
        <v>0</v>
      </c>
    </row>
    <row r="406" spans="1:11" ht="30" x14ac:dyDescent="0.25">
      <c r="A406" s="105">
        <v>6501</v>
      </c>
      <c r="B406" s="105">
        <v>278</v>
      </c>
      <c r="C406" s="102" t="s">
        <v>835</v>
      </c>
      <c r="D406" s="657" t="s">
        <v>185</v>
      </c>
      <c r="E406" s="657" t="s">
        <v>128</v>
      </c>
      <c r="F406" s="657" t="s">
        <v>147</v>
      </c>
      <c r="G406" s="657" t="s">
        <v>1007</v>
      </c>
      <c r="H406" s="105" t="s">
        <v>6</v>
      </c>
      <c r="I406" s="106">
        <v>4</v>
      </c>
      <c r="J406" s="106">
        <f>VLOOKUP(A406,CENIK!$A$2:$F$191,6,FALSE)</f>
        <v>0</v>
      </c>
      <c r="K406" s="106">
        <f t="shared" si="7"/>
        <v>0</v>
      </c>
    </row>
    <row r="407" spans="1:11" ht="45" x14ac:dyDescent="0.25">
      <c r="A407" s="105">
        <v>6503</v>
      </c>
      <c r="B407" s="105">
        <v>278</v>
      </c>
      <c r="C407" s="102" t="s">
        <v>836</v>
      </c>
      <c r="D407" s="657" t="s">
        <v>185</v>
      </c>
      <c r="E407" s="657" t="s">
        <v>128</v>
      </c>
      <c r="F407" s="657" t="s">
        <v>147</v>
      </c>
      <c r="G407" s="657" t="s">
        <v>1009</v>
      </c>
      <c r="H407" s="105" t="s">
        <v>6</v>
      </c>
      <c r="I407" s="106">
        <v>7</v>
      </c>
      <c r="J407" s="106">
        <f>VLOOKUP(A407,CENIK!$A$2:$F$191,6,FALSE)</f>
        <v>0</v>
      </c>
      <c r="K407" s="106">
        <f t="shared" si="7"/>
        <v>0</v>
      </c>
    </row>
    <row r="408" spans="1:11" ht="30" x14ac:dyDescent="0.25">
      <c r="A408" s="105">
        <v>6507</v>
      </c>
      <c r="B408" s="105">
        <v>278</v>
      </c>
      <c r="C408" s="102" t="s">
        <v>837</v>
      </c>
      <c r="D408" s="657" t="s">
        <v>185</v>
      </c>
      <c r="E408" s="657" t="s">
        <v>128</v>
      </c>
      <c r="F408" s="657" t="s">
        <v>147</v>
      </c>
      <c r="G408" s="657" t="s">
        <v>1013</v>
      </c>
      <c r="H408" s="105" t="s">
        <v>6</v>
      </c>
      <c r="I408" s="106">
        <v>4</v>
      </c>
      <c r="J408" s="106">
        <f>VLOOKUP(A408,CENIK!$A$2:$F$191,6,FALSE)</f>
        <v>0</v>
      </c>
      <c r="K408" s="106">
        <f t="shared" si="7"/>
        <v>0</v>
      </c>
    </row>
    <row r="409" spans="1:11" ht="60" x14ac:dyDescent="0.25">
      <c r="A409" s="105">
        <v>1201</v>
      </c>
      <c r="B409" s="105">
        <v>285</v>
      </c>
      <c r="C409" s="102" t="s">
        <v>838</v>
      </c>
      <c r="D409" s="657" t="s">
        <v>186</v>
      </c>
      <c r="E409" s="657" t="s">
        <v>7</v>
      </c>
      <c r="F409" s="657" t="s">
        <v>8</v>
      </c>
      <c r="G409" s="657" t="s">
        <v>9</v>
      </c>
      <c r="H409" s="105" t="s">
        <v>10</v>
      </c>
      <c r="I409" s="106">
        <v>263.55</v>
      </c>
      <c r="J409" s="106">
        <f>VLOOKUP(A409,CENIK!$A$2:$F$191,6,FALSE)</f>
        <v>0</v>
      </c>
      <c r="K409" s="106">
        <f t="shared" si="7"/>
        <v>0</v>
      </c>
    </row>
    <row r="410" spans="1:11" ht="45" x14ac:dyDescent="0.25">
      <c r="A410" s="105">
        <v>1202</v>
      </c>
      <c r="B410" s="105">
        <v>285</v>
      </c>
      <c r="C410" s="102" t="s">
        <v>839</v>
      </c>
      <c r="D410" s="657" t="s">
        <v>186</v>
      </c>
      <c r="E410" s="657" t="s">
        <v>7</v>
      </c>
      <c r="F410" s="657" t="s">
        <v>8</v>
      </c>
      <c r="G410" s="657" t="s">
        <v>11</v>
      </c>
      <c r="H410" s="105" t="s">
        <v>12</v>
      </c>
      <c r="I410" s="106">
        <v>8</v>
      </c>
      <c r="J410" s="106">
        <f>VLOOKUP(A410,CENIK!$A$2:$F$191,6,FALSE)</f>
        <v>0</v>
      </c>
      <c r="K410" s="106">
        <f t="shared" si="7"/>
        <v>0</v>
      </c>
    </row>
    <row r="411" spans="1:11" ht="60" x14ac:dyDescent="0.25">
      <c r="A411" s="105">
        <v>1203</v>
      </c>
      <c r="B411" s="105">
        <v>285</v>
      </c>
      <c r="C411" s="102" t="s">
        <v>840</v>
      </c>
      <c r="D411" s="657" t="s">
        <v>186</v>
      </c>
      <c r="E411" s="657" t="s">
        <v>7</v>
      </c>
      <c r="F411" s="657" t="s">
        <v>8</v>
      </c>
      <c r="G411" s="657" t="s">
        <v>941</v>
      </c>
      <c r="H411" s="105" t="s">
        <v>10</v>
      </c>
      <c r="I411" s="106">
        <v>263.55</v>
      </c>
      <c r="J411" s="106">
        <f>VLOOKUP(A411,CENIK!$A$2:$F$191,6,FALSE)</f>
        <v>0</v>
      </c>
      <c r="K411" s="106">
        <f t="shared" si="7"/>
        <v>0</v>
      </c>
    </row>
    <row r="412" spans="1:11" ht="60" x14ac:dyDescent="0.25">
      <c r="A412" s="105">
        <v>1205</v>
      </c>
      <c r="B412" s="105">
        <v>285</v>
      </c>
      <c r="C412" s="102" t="s">
        <v>841</v>
      </c>
      <c r="D412" s="657" t="s">
        <v>186</v>
      </c>
      <c r="E412" s="657" t="s">
        <v>7</v>
      </c>
      <c r="F412" s="657" t="s">
        <v>8</v>
      </c>
      <c r="G412" s="657" t="s">
        <v>942</v>
      </c>
      <c r="H412" s="105" t="s">
        <v>14</v>
      </c>
      <c r="I412" s="106">
        <v>1</v>
      </c>
      <c r="J412" s="106">
        <f>VLOOKUP(A412,CENIK!$A$2:$F$191,6,FALSE)</f>
        <v>0</v>
      </c>
      <c r="K412" s="106">
        <f t="shared" si="7"/>
        <v>0</v>
      </c>
    </row>
    <row r="413" spans="1:11" ht="60" x14ac:dyDescent="0.25">
      <c r="A413" s="105">
        <v>1206</v>
      </c>
      <c r="B413" s="105">
        <v>285</v>
      </c>
      <c r="C413" s="102" t="s">
        <v>842</v>
      </c>
      <c r="D413" s="657" t="s">
        <v>186</v>
      </c>
      <c r="E413" s="657" t="s">
        <v>7</v>
      </c>
      <c r="F413" s="657" t="s">
        <v>8</v>
      </c>
      <c r="G413" s="657" t="s">
        <v>943</v>
      </c>
      <c r="H413" s="105" t="s">
        <v>14</v>
      </c>
      <c r="I413" s="106">
        <v>1</v>
      </c>
      <c r="J413" s="106">
        <f>VLOOKUP(A413,CENIK!$A$2:$F$191,6,FALSE)</f>
        <v>0</v>
      </c>
      <c r="K413" s="106">
        <f t="shared" si="7"/>
        <v>0</v>
      </c>
    </row>
    <row r="414" spans="1:11" ht="45" x14ac:dyDescent="0.25">
      <c r="A414" s="105">
        <v>1301</v>
      </c>
      <c r="B414" s="105">
        <v>285</v>
      </c>
      <c r="C414" s="102" t="s">
        <v>843</v>
      </c>
      <c r="D414" s="657" t="s">
        <v>186</v>
      </c>
      <c r="E414" s="657" t="s">
        <v>7</v>
      </c>
      <c r="F414" s="657" t="s">
        <v>16</v>
      </c>
      <c r="G414" s="657" t="s">
        <v>17</v>
      </c>
      <c r="H414" s="105" t="s">
        <v>10</v>
      </c>
      <c r="I414" s="106">
        <v>263.55</v>
      </c>
      <c r="J414" s="106">
        <f>VLOOKUP(A414,CENIK!$A$2:$F$191,6,FALSE)</f>
        <v>0</v>
      </c>
      <c r="K414" s="106">
        <f t="shared" si="7"/>
        <v>0</v>
      </c>
    </row>
    <row r="415" spans="1:11" ht="150" x14ac:dyDescent="0.25">
      <c r="A415" s="105">
        <v>1302</v>
      </c>
      <c r="B415" s="105">
        <v>285</v>
      </c>
      <c r="C415" s="102" t="s">
        <v>844</v>
      </c>
      <c r="D415" s="657" t="s">
        <v>186</v>
      </c>
      <c r="E415" s="657" t="s">
        <v>7</v>
      </c>
      <c r="F415" s="657" t="s">
        <v>16</v>
      </c>
      <c r="G415" s="657" t="s">
        <v>952</v>
      </c>
      <c r="H415" s="105" t="s">
        <v>10</v>
      </c>
      <c r="I415" s="106">
        <v>263.55</v>
      </c>
      <c r="J415" s="106">
        <f>VLOOKUP(A415,CENIK!$A$2:$F$191,6,FALSE)</f>
        <v>0</v>
      </c>
      <c r="K415" s="106">
        <f t="shared" si="7"/>
        <v>0</v>
      </c>
    </row>
    <row r="416" spans="1:11" ht="60" x14ac:dyDescent="0.25">
      <c r="A416" s="105">
        <v>1307</v>
      </c>
      <c r="B416" s="105">
        <v>285</v>
      </c>
      <c r="C416" s="102" t="s">
        <v>845</v>
      </c>
      <c r="D416" s="657" t="s">
        <v>186</v>
      </c>
      <c r="E416" s="657" t="s">
        <v>7</v>
      </c>
      <c r="F416" s="657" t="s">
        <v>16</v>
      </c>
      <c r="G416" s="657" t="s">
        <v>19</v>
      </c>
      <c r="H416" s="105" t="s">
        <v>6</v>
      </c>
      <c r="I416" s="106">
        <v>15</v>
      </c>
      <c r="J416" s="106">
        <f>VLOOKUP(A416,CENIK!$A$2:$F$191,6,FALSE)</f>
        <v>0</v>
      </c>
      <c r="K416" s="106">
        <f t="shared" si="7"/>
        <v>0</v>
      </c>
    </row>
    <row r="417" spans="1:11" ht="60" x14ac:dyDescent="0.25">
      <c r="A417" s="105">
        <v>1309</v>
      </c>
      <c r="B417" s="105">
        <v>285</v>
      </c>
      <c r="C417" s="102" t="s">
        <v>846</v>
      </c>
      <c r="D417" s="657" t="s">
        <v>186</v>
      </c>
      <c r="E417" s="657" t="s">
        <v>7</v>
      </c>
      <c r="F417" s="657" t="s">
        <v>16</v>
      </c>
      <c r="G417" s="657" t="s">
        <v>21</v>
      </c>
      <c r="H417" s="105" t="s">
        <v>22</v>
      </c>
      <c r="I417" s="106">
        <v>95</v>
      </c>
      <c r="J417" s="106">
        <f>VLOOKUP(A417,CENIK!$A$2:$F$191,6,FALSE)</f>
        <v>0</v>
      </c>
      <c r="K417" s="106">
        <f t="shared" ref="K417:K480" si="8">ROUND(J417*I417,2)</f>
        <v>0</v>
      </c>
    </row>
    <row r="418" spans="1:11" ht="60" x14ac:dyDescent="0.25">
      <c r="A418" s="105">
        <v>1310</v>
      </c>
      <c r="B418" s="105">
        <v>285</v>
      </c>
      <c r="C418" s="102" t="s">
        <v>847</v>
      </c>
      <c r="D418" s="657" t="s">
        <v>186</v>
      </c>
      <c r="E418" s="657" t="s">
        <v>7</v>
      </c>
      <c r="F418" s="657" t="s">
        <v>16</v>
      </c>
      <c r="G418" s="657" t="s">
        <v>23</v>
      </c>
      <c r="H418" s="105" t="s">
        <v>24</v>
      </c>
      <c r="I418" s="106">
        <v>368.97</v>
      </c>
      <c r="J418" s="106">
        <f>VLOOKUP(A418,CENIK!$A$2:$F$191,6,FALSE)</f>
        <v>0</v>
      </c>
      <c r="K418" s="106">
        <f t="shared" si="8"/>
        <v>0</v>
      </c>
    </row>
    <row r="419" spans="1:11" ht="30" x14ac:dyDescent="0.25">
      <c r="A419" s="105">
        <v>1401</v>
      </c>
      <c r="B419" s="105">
        <v>285</v>
      </c>
      <c r="C419" s="102" t="s">
        <v>848</v>
      </c>
      <c r="D419" s="657" t="s">
        <v>186</v>
      </c>
      <c r="E419" s="657" t="s">
        <v>7</v>
      </c>
      <c r="F419" s="657" t="s">
        <v>27</v>
      </c>
      <c r="G419" s="657" t="s">
        <v>955</v>
      </c>
      <c r="H419" s="105" t="s">
        <v>22</v>
      </c>
      <c r="I419" s="106">
        <v>15</v>
      </c>
      <c r="J419" s="106">
        <f>VLOOKUP(A419,CENIK!$A$2:$F$191,6,FALSE)</f>
        <v>0</v>
      </c>
      <c r="K419" s="106">
        <f t="shared" si="8"/>
        <v>0</v>
      </c>
    </row>
    <row r="420" spans="1:11" ht="30" x14ac:dyDescent="0.25">
      <c r="A420" s="105">
        <v>1402</v>
      </c>
      <c r="B420" s="105">
        <v>285</v>
      </c>
      <c r="C420" s="102" t="s">
        <v>849</v>
      </c>
      <c r="D420" s="657" t="s">
        <v>186</v>
      </c>
      <c r="E420" s="657" t="s">
        <v>7</v>
      </c>
      <c r="F420" s="657" t="s">
        <v>27</v>
      </c>
      <c r="G420" s="657" t="s">
        <v>956</v>
      </c>
      <c r="H420" s="105" t="s">
        <v>22</v>
      </c>
      <c r="I420" s="106">
        <v>15</v>
      </c>
      <c r="J420" s="106">
        <f>VLOOKUP(A420,CENIK!$A$2:$F$191,6,FALSE)</f>
        <v>0</v>
      </c>
      <c r="K420" s="106">
        <f t="shared" si="8"/>
        <v>0</v>
      </c>
    </row>
    <row r="421" spans="1:11" ht="30" x14ac:dyDescent="0.25">
      <c r="A421" s="105">
        <v>1403</v>
      </c>
      <c r="B421" s="105">
        <v>285</v>
      </c>
      <c r="C421" s="102" t="s">
        <v>850</v>
      </c>
      <c r="D421" s="657" t="s">
        <v>186</v>
      </c>
      <c r="E421" s="657" t="s">
        <v>7</v>
      </c>
      <c r="F421" s="657" t="s">
        <v>27</v>
      </c>
      <c r="G421" s="657" t="s">
        <v>957</v>
      </c>
      <c r="H421" s="105" t="s">
        <v>22</v>
      </c>
      <c r="I421" s="106">
        <v>15</v>
      </c>
      <c r="J421" s="106">
        <f>VLOOKUP(A421,CENIK!$A$2:$F$191,6,FALSE)</f>
        <v>0</v>
      </c>
      <c r="K421" s="106">
        <f t="shared" si="8"/>
        <v>0</v>
      </c>
    </row>
    <row r="422" spans="1:11" ht="45" x14ac:dyDescent="0.25">
      <c r="A422" s="105">
        <v>12309</v>
      </c>
      <c r="B422" s="105">
        <v>285</v>
      </c>
      <c r="C422" s="102" t="s">
        <v>851</v>
      </c>
      <c r="D422" s="657" t="s">
        <v>186</v>
      </c>
      <c r="E422" s="657" t="s">
        <v>30</v>
      </c>
      <c r="F422" s="657" t="s">
        <v>31</v>
      </c>
      <c r="G422" s="657" t="s">
        <v>34</v>
      </c>
      <c r="H422" s="105" t="s">
        <v>33</v>
      </c>
      <c r="I422" s="106">
        <v>316.26</v>
      </c>
      <c r="J422" s="106">
        <f>VLOOKUP(A422,CENIK!$A$2:$F$191,6,FALSE)</f>
        <v>0</v>
      </c>
      <c r="K422" s="106">
        <f t="shared" si="8"/>
        <v>0</v>
      </c>
    </row>
    <row r="423" spans="1:11" ht="30" x14ac:dyDescent="0.25">
      <c r="A423" s="105">
        <v>12328</v>
      </c>
      <c r="B423" s="105">
        <v>285</v>
      </c>
      <c r="C423" s="102" t="s">
        <v>852</v>
      </c>
      <c r="D423" s="657" t="s">
        <v>186</v>
      </c>
      <c r="E423" s="657" t="s">
        <v>30</v>
      </c>
      <c r="F423" s="657" t="s">
        <v>31</v>
      </c>
      <c r="G423" s="657" t="s">
        <v>37</v>
      </c>
      <c r="H423" s="105" t="s">
        <v>10</v>
      </c>
      <c r="I423" s="106">
        <v>527.1</v>
      </c>
      <c r="J423" s="106">
        <f>VLOOKUP(A423,CENIK!$A$2:$F$191,6,FALSE)</f>
        <v>0</v>
      </c>
      <c r="K423" s="106">
        <f t="shared" si="8"/>
        <v>0</v>
      </c>
    </row>
    <row r="424" spans="1:11" ht="45" x14ac:dyDescent="0.25">
      <c r="A424" s="105">
        <v>12331</v>
      </c>
      <c r="B424" s="105">
        <v>285</v>
      </c>
      <c r="C424" s="102" t="s">
        <v>853</v>
      </c>
      <c r="D424" s="657" t="s">
        <v>186</v>
      </c>
      <c r="E424" s="657" t="s">
        <v>30</v>
      </c>
      <c r="F424" s="657" t="s">
        <v>31</v>
      </c>
      <c r="G424" s="657" t="s">
        <v>38</v>
      </c>
      <c r="H424" s="105" t="s">
        <v>10</v>
      </c>
      <c r="I424" s="106">
        <v>10</v>
      </c>
      <c r="J424" s="106">
        <f>VLOOKUP(A424,CENIK!$A$2:$F$191,6,FALSE)</f>
        <v>0</v>
      </c>
      <c r="K424" s="106">
        <f t="shared" si="8"/>
        <v>0</v>
      </c>
    </row>
    <row r="425" spans="1:11" ht="60" x14ac:dyDescent="0.25">
      <c r="A425" s="105">
        <v>12413</v>
      </c>
      <c r="B425" s="105">
        <v>285</v>
      </c>
      <c r="C425" s="102" t="s">
        <v>854</v>
      </c>
      <c r="D425" s="657" t="s">
        <v>186</v>
      </c>
      <c r="E425" s="657" t="s">
        <v>30</v>
      </c>
      <c r="F425" s="657" t="s">
        <v>31</v>
      </c>
      <c r="G425" s="657" t="s">
        <v>963</v>
      </c>
      <c r="H425" s="105" t="s">
        <v>12</v>
      </c>
      <c r="I425" s="106">
        <v>5</v>
      </c>
      <c r="J425" s="106">
        <f>VLOOKUP(A425,CENIK!$A$2:$F$191,6,FALSE)</f>
        <v>0</v>
      </c>
      <c r="K425" s="106">
        <f t="shared" si="8"/>
        <v>0</v>
      </c>
    </row>
    <row r="426" spans="1:11" ht="60" x14ac:dyDescent="0.25">
      <c r="A426" s="105">
        <v>21106</v>
      </c>
      <c r="B426" s="105">
        <v>285</v>
      </c>
      <c r="C426" s="102" t="s">
        <v>855</v>
      </c>
      <c r="D426" s="657" t="s">
        <v>186</v>
      </c>
      <c r="E426" s="657" t="s">
        <v>30</v>
      </c>
      <c r="F426" s="657" t="s">
        <v>31</v>
      </c>
      <c r="G426" s="657" t="s">
        <v>965</v>
      </c>
      <c r="H426" s="105" t="s">
        <v>24</v>
      </c>
      <c r="I426" s="106">
        <v>210.84</v>
      </c>
      <c r="J426" s="106">
        <f>VLOOKUP(A426,CENIK!$A$2:$F$191,6,FALSE)</f>
        <v>0</v>
      </c>
      <c r="K426" s="106">
        <f t="shared" si="8"/>
        <v>0</v>
      </c>
    </row>
    <row r="427" spans="1:11" ht="30" x14ac:dyDescent="0.25">
      <c r="A427" s="105">
        <v>22103</v>
      </c>
      <c r="B427" s="105">
        <v>285</v>
      </c>
      <c r="C427" s="102" t="s">
        <v>856</v>
      </c>
      <c r="D427" s="657" t="s">
        <v>186</v>
      </c>
      <c r="E427" s="657" t="s">
        <v>30</v>
      </c>
      <c r="F427" s="657" t="s">
        <v>43</v>
      </c>
      <c r="G427" s="657" t="s">
        <v>48</v>
      </c>
      <c r="H427" s="105" t="s">
        <v>33</v>
      </c>
      <c r="I427" s="106">
        <v>527.1</v>
      </c>
      <c r="J427" s="106">
        <f>VLOOKUP(A427,CENIK!$A$2:$F$191,6,FALSE)</f>
        <v>0</v>
      </c>
      <c r="K427" s="106">
        <f t="shared" si="8"/>
        <v>0</v>
      </c>
    </row>
    <row r="428" spans="1:11" ht="30" x14ac:dyDescent="0.25">
      <c r="A428" s="105">
        <v>24405</v>
      </c>
      <c r="B428" s="105">
        <v>285</v>
      </c>
      <c r="C428" s="102" t="s">
        <v>857</v>
      </c>
      <c r="D428" s="657" t="s">
        <v>186</v>
      </c>
      <c r="E428" s="657" t="s">
        <v>30</v>
      </c>
      <c r="F428" s="657" t="s">
        <v>43</v>
      </c>
      <c r="G428" s="657" t="s">
        <v>969</v>
      </c>
      <c r="H428" s="105" t="s">
        <v>24</v>
      </c>
      <c r="I428" s="106">
        <v>210.84</v>
      </c>
      <c r="J428" s="106">
        <f>VLOOKUP(A428,CENIK!$A$2:$F$191,6,FALSE)</f>
        <v>0</v>
      </c>
      <c r="K428" s="106">
        <f t="shared" si="8"/>
        <v>0</v>
      </c>
    </row>
    <row r="429" spans="1:11" ht="30" x14ac:dyDescent="0.25">
      <c r="A429" s="105">
        <v>31101</v>
      </c>
      <c r="B429" s="105">
        <v>285</v>
      </c>
      <c r="C429" s="102" t="s">
        <v>858</v>
      </c>
      <c r="D429" s="657" t="s">
        <v>186</v>
      </c>
      <c r="E429" s="657" t="s">
        <v>30</v>
      </c>
      <c r="F429" s="657" t="s">
        <v>43</v>
      </c>
      <c r="G429" s="657" t="s">
        <v>970</v>
      </c>
      <c r="H429" s="105" t="s">
        <v>24</v>
      </c>
      <c r="I429" s="106">
        <v>105.42</v>
      </c>
      <c r="J429" s="106">
        <f>VLOOKUP(A429,CENIK!$A$2:$F$191,6,FALSE)</f>
        <v>0</v>
      </c>
      <c r="K429" s="106">
        <f t="shared" si="8"/>
        <v>0</v>
      </c>
    </row>
    <row r="430" spans="1:11" ht="30" x14ac:dyDescent="0.25">
      <c r="A430" s="105">
        <v>31602</v>
      </c>
      <c r="B430" s="105">
        <v>285</v>
      </c>
      <c r="C430" s="102" t="s">
        <v>859</v>
      </c>
      <c r="D430" s="657" t="s">
        <v>186</v>
      </c>
      <c r="E430" s="657" t="s">
        <v>30</v>
      </c>
      <c r="F430" s="657" t="s">
        <v>43</v>
      </c>
      <c r="G430" s="657" t="s">
        <v>973</v>
      </c>
      <c r="H430" s="105" t="s">
        <v>33</v>
      </c>
      <c r="I430" s="106">
        <v>527.1</v>
      </c>
      <c r="J430" s="106">
        <f>VLOOKUP(A430,CENIK!$A$2:$F$191,6,FALSE)</f>
        <v>0</v>
      </c>
      <c r="K430" s="106">
        <f t="shared" si="8"/>
        <v>0</v>
      </c>
    </row>
    <row r="431" spans="1:11" ht="45" x14ac:dyDescent="0.25">
      <c r="A431" s="105">
        <v>32208</v>
      </c>
      <c r="B431" s="105">
        <v>285</v>
      </c>
      <c r="C431" s="102" t="s">
        <v>860</v>
      </c>
      <c r="D431" s="657" t="s">
        <v>186</v>
      </c>
      <c r="E431" s="657" t="s">
        <v>30</v>
      </c>
      <c r="F431" s="657" t="s">
        <v>43</v>
      </c>
      <c r="G431" s="657" t="s">
        <v>974</v>
      </c>
      <c r="H431" s="105" t="s">
        <v>33</v>
      </c>
      <c r="I431" s="106">
        <v>527.1</v>
      </c>
      <c r="J431" s="106">
        <f>VLOOKUP(A431,CENIK!$A$2:$F$191,6,FALSE)</f>
        <v>0</v>
      </c>
      <c r="K431" s="106">
        <f t="shared" si="8"/>
        <v>0</v>
      </c>
    </row>
    <row r="432" spans="1:11" ht="45" x14ac:dyDescent="0.25">
      <c r="A432" s="105">
        <v>3103</v>
      </c>
      <c r="B432" s="105">
        <v>285</v>
      </c>
      <c r="C432" s="102" t="s">
        <v>861</v>
      </c>
      <c r="D432" s="657" t="s">
        <v>186</v>
      </c>
      <c r="E432" s="657" t="s">
        <v>64</v>
      </c>
      <c r="F432" s="657" t="s">
        <v>65</v>
      </c>
      <c r="G432" s="657" t="s">
        <v>67</v>
      </c>
      <c r="H432" s="105" t="s">
        <v>10</v>
      </c>
      <c r="I432" s="106">
        <v>10</v>
      </c>
      <c r="J432" s="106">
        <f>VLOOKUP(A432,CENIK!$A$2:$F$191,6,FALSE)</f>
        <v>0</v>
      </c>
      <c r="K432" s="106">
        <f t="shared" si="8"/>
        <v>0</v>
      </c>
    </row>
    <row r="433" spans="1:11" ht="45" x14ac:dyDescent="0.25">
      <c r="A433" s="105">
        <v>3312</v>
      </c>
      <c r="B433" s="105">
        <v>285</v>
      </c>
      <c r="C433" s="102" t="s">
        <v>862</v>
      </c>
      <c r="D433" s="657" t="s">
        <v>186</v>
      </c>
      <c r="E433" s="657" t="s">
        <v>64</v>
      </c>
      <c r="F433" s="657" t="s">
        <v>77</v>
      </c>
      <c r="G433" s="657" t="s">
        <v>82</v>
      </c>
      <c r="H433" s="105" t="s">
        <v>10</v>
      </c>
      <c r="I433" s="106">
        <v>25</v>
      </c>
      <c r="J433" s="106">
        <f>VLOOKUP(A433,CENIK!$A$2:$F$191,6,FALSE)</f>
        <v>0</v>
      </c>
      <c r="K433" s="106">
        <f t="shared" si="8"/>
        <v>0</v>
      </c>
    </row>
    <row r="434" spans="1:11" ht="150" x14ac:dyDescent="0.25">
      <c r="A434" s="105">
        <v>3315</v>
      </c>
      <c r="B434" s="105">
        <v>285</v>
      </c>
      <c r="C434" s="102" t="s">
        <v>863</v>
      </c>
      <c r="D434" s="657" t="s">
        <v>186</v>
      </c>
      <c r="E434" s="657" t="s">
        <v>64</v>
      </c>
      <c r="F434" s="657" t="s">
        <v>77</v>
      </c>
      <c r="G434" s="657" t="s">
        <v>83</v>
      </c>
      <c r="H434" s="105" t="s">
        <v>24</v>
      </c>
      <c r="I434" s="106">
        <v>74</v>
      </c>
      <c r="J434" s="106">
        <f>VLOOKUP(A434,CENIK!$A$2:$F$191,6,FALSE)</f>
        <v>0</v>
      </c>
      <c r="K434" s="106">
        <f t="shared" si="8"/>
        <v>0</v>
      </c>
    </row>
    <row r="435" spans="1:11" ht="60" x14ac:dyDescent="0.25">
      <c r="A435" s="105">
        <v>4101</v>
      </c>
      <c r="B435" s="105">
        <v>285</v>
      </c>
      <c r="C435" s="102" t="s">
        <v>864</v>
      </c>
      <c r="D435" s="657" t="s">
        <v>186</v>
      </c>
      <c r="E435" s="657" t="s">
        <v>85</v>
      </c>
      <c r="F435" s="657" t="s">
        <v>86</v>
      </c>
      <c r="G435" s="657" t="s">
        <v>459</v>
      </c>
      <c r="H435" s="105" t="s">
        <v>33</v>
      </c>
      <c r="I435" s="106">
        <v>1287.44</v>
      </c>
      <c r="J435" s="106">
        <f>VLOOKUP(A435,CENIK!$A$2:$F$191,6,FALSE)</f>
        <v>0</v>
      </c>
      <c r="K435" s="106">
        <f t="shared" si="8"/>
        <v>0</v>
      </c>
    </row>
    <row r="436" spans="1:11" ht="60" x14ac:dyDescent="0.25">
      <c r="A436" s="105">
        <v>4105</v>
      </c>
      <c r="B436" s="105">
        <v>285</v>
      </c>
      <c r="C436" s="102" t="s">
        <v>865</v>
      </c>
      <c r="D436" s="657" t="s">
        <v>186</v>
      </c>
      <c r="E436" s="657" t="s">
        <v>85</v>
      </c>
      <c r="F436" s="657" t="s">
        <v>86</v>
      </c>
      <c r="G436" s="657" t="s">
        <v>982</v>
      </c>
      <c r="H436" s="105" t="s">
        <v>24</v>
      </c>
      <c r="I436" s="106">
        <v>372.33</v>
      </c>
      <c r="J436" s="106">
        <f>VLOOKUP(A436,CENIK!$A$2:$F$191,6,FALSE)</f>
        <v>0</v>
      </c>
      <c r="K436" s="106">
        <f t="shared" si="8"/>
        <v>0</v>
      </c>
    </row>
    <row r="437" spans="1:11" ht="45" x14ac:dyDescent="0.25">
      <c r="A437" s="105">
        <v>4106</v>
      </c>
      <c r="B437" s="105">
        <v>285</v>
      </c>
      <c r="C437" s="102" t="s">
        <v>866</v>
      </c>
      <c r="D437" s="657" t="s">
        <v>186</v>
      </c>
      <c r="E437" s="657" t="s">
        <v>85</v>
      </c>
      <c r="F437" s="657" t="s">
        <v>86</v>
      </c>
      <c r="G437" s="657" t="s">
        <v>89</v>
      </c>
      <c r="H437" s="105" t="s">
        <v>24</v>
      </c>
      <c r="I437" s="106">
        <v>341</v>
      </c>
      <c r="J437" s="106">
        <f>VLOOKUP(A437,CENIK!$A$2:$F$191,6,FALSE)</f>
        <v>0</v>
      </c>
      <c r="K437" s="106">
        <f t="shared" si="8"/>
        <v>0</v>
      </c>
    </row>
    <row r="438" spans="1:11" ht="45" x14ac:dyDescent="0.25">
      <c r="A438" s="105">
        <v>4117</v>
      </c>
      <c r="B438" s="105">
        <v>285</v>
      </c>
      <c r="C438" s="102" t="s">
        <v>867</v>
      </c>
      <c r="D438" s="657" t="s">
        <v>186</v>
      </c>
      <c r="E438" s="657" t="s">
        <v>85</v>
      </c>
      <c r="F438" s="657" t="s">
        <v>86</v>
      </c>
      <c r="G438" s="657" t="s">
        <v>94</v>
      </c>
      <c r="H438" s="105" t="s">
        <v>24</v>
      </c>
      <c r="I438" s="106">
        <v>43.68</v>
      </c>
      <c r="J438" s="106">
        <f>VLOOKUP(A438,CENIK!$A$2:$F$191,6,FALSE)</f>
        <v>0</v>
      </c>
      <c r="K438" s="106">
        <f t="shared" si="8"/>
        <v>0</v>
      </c>
    </row>
    <row r="439" spans="1:11" ht="45" x14ac:dyDescent="0.25">
      <c r="A439" s="105">
        <v>4121</v>
      </c>
      <c r="B439" s="105">
        <v>285</v>
      </c>
      <c r="C439" s="102" t="s">
        <v>868</v>
      </c>
      <c r="D439" s="657" t="s">
        <v>186</v>
      </c>
      <c r="E439" s="657" t="s">
        <v>85</v>
      </c>
      <c r="F439" s="657" t="s">
        <v>86</v>
      </c>
      <c r="G439" s="657" t="s">
        <v>986</v>
      </c>
      <c r="H439" s="105" t="s">
        <v>24</v>
      </c>
      <c r="I439" s="106">
        <v>29</v>
      </c>
      <c r="J439" s="106">
        <f>VLOOKUP(A439,CENIK!$A$2:$F$191,6,FALSE)</f>
        <v>0</v>
      </c>
      <c r="K439" s="106">
        <f t="shared" si="8"/>
        <v>0</v>
      </c>
    </row>
    <row r="440" spans="1:11" ht="45" x14ac:dyDescent="0.25">
      <c r="A440" s="105">
        <v>4123</v>
      </c>
      <c r="B440" s="105">
        <v>285</v>
      </c>
      <c r="C440" s="102" t="s">
        <v>869</v>
      </c>
      <c r="D440" s="657" t="s">
        <v>186</v>
      </c>
      <c r="E440" s="657" t="s">
        <v>85</v>
      </c>
      <c r="F440" s="657" t="s">
        <v>86</v>
      </c>
      <c r="G440" s="657" t="s">
        <v>988</v>
      </c>
      <c r="H440" s="105" t="s">
        <v>24</v>
      </c>
      <c r="I440" s="106">
        <v>372.33</v>
      </c>
      <c r="J440" s="106">
        <f>VLOOKUP(A440,CENIK!$A$2:$F$191,6,FALSE)</f>
        <v>0</v>
      </c>
      <c r="K440" s="106">
        <f t="shared" si="8"/>
        <v>0</v>
      </c>
    </row>
    <row r="441" spans="1:11" ht="30" x14ac:dyDescent="0.25">
      <c r="A441" s="105">
        <v>4202</v>
      </c>
      <c r="B441" s="105">
        <v>285</v>
      </c>
      <c r="C441" s="102" t="s">
        <v>870</v>
      </c>
      <c r="D441" s="657" t="s">
        <v>186</v>
      </c>
      <c r="E441" s="657" t="s">
        <v>85</v>
      </c>
      <c r="F441" s="657" t="s">
        <v>98</v>
      </c>
      <c r="G441" s="657" t="s">
        <v>100</v>
      </c>
      <c r="H441" s="105" t="s">
        <v>33</v>
      </c>
      <c r="I441" s="106">
        <v>329.44</v>
      </c>
      <c r="J441" s="106">
        <f>VLOOKUP(A441,CENIK!$A$2:$F$191,6,FALSE)</f>
        <v>0</v>
      </c>
      <c r="K441" s="106">
        <f t="shared" si="8"/>
        <v>0</v>
      </c>
    </row>
    <row r="442" spans="1:11" ht="75" x14ac:dyDescent="0.25">
      <c r="A442" s="105">
        <v>4203</v>
      </c>
      <c r="B442" s="105">
        <v>285</v>
      </c>
      <c r="C442" s="102" t="s">
        <v>871</v>
      </c>
      <c r="D442" s="657" t="s">
        <v>186</v>
      </c>
      <c r="E442" s="657" t="s">
        <v>85</v>
      </c>
      <c r="F442" s="657" t="s">
        <v>98</v>
      </c>
      <c r="G442" s="657" t="s">
        <v>101</v>
      </c>
      <c r="H442" s="105" t="s">
        <v>24</v>
      </c>
      <c r="I442" s="106">
        <v>32.94</v>
      </c>
      <c r="J442" s="106">
        <f>VLOOKUP(A442,CENIK!$A$2:$F$191,6,FALSE)</f>
        <v>0</v>
      </c>
      <c r="K442" s="106">
        <f t="shared" si="8"/>
        <v>0</v>
      </c>
    </row>
    <row r="443" spans="1:11" ht="60" x14ac:dyDescent="0.25">
      <c r="A443" s="105">
        <v>4204</v>
      </c>
      <c r="B443" s="105">
        <v>285</v>
      </c>
      <c r="C443" s="102" t="s">
        <v>872</v>
      </c>
      <c r="D443" s="657" t="s">
        <v>186</v>
      </c>
      <c r="E443" s="657" t="s">
        <v>85</v>
      </c>
      <c r="F443" s="657" t="s">
        <v>98</v>
      </c>
      <c r="G443" s="657" t="s">
        <v>102</v>
      </c>
      <c r="H443" s="105" t="s">
        <v>24</v>
      </c>
      <c r="I443" s="106">
        <v>168.25</v>
      </c>
      <c r="J443" s="106">
        <f>VLOOKUP(A443,CENIK!$A$2:$F$191,6,FALSE)</f>
        <v>0</v>
      </c>
      <c r="K443" s="106">
        <f t="shared" si="8"/>
        <v>0</v>
      </c>
    </row>
    <row r="444" spans="1:11" ht="60" x14ac:dyDescent="0.25">
      <c r="A444" s="105">
        <v>4206</v>
      </c>
      <c r="B444" s="105">
        <v>285</v>
      </c>
      <c r="C444" s="102" t="s">
        <v>873</v>
      </c>
      <c r="D444" s="657" t="s">
        <v>186</v>
      </c>
      <c r="E444" s="657" t="s">
        <v>85</v>
      </c>
      <c r="F444" s="657" t="s">
        <v>98</v>
      </c>
      <c r="G444" s="657" t="s">
        <v>104</v>
      </c>
      <c r="H444" s="105" t="s">
        <v>24</v>
      </c>
      <c r="I444" s="106">
        <v>372.33</v>
      </c>
      <c r="J444" s="106">
        <f>VLOOKUP(A444,CENIK!$A$2:$F$191,6,FALSE)</f>
        <v>0</v>
      </c>
      <c r="K444" s="106">
        <f t="shared" si="8"/>
        <v>0</v>
      </c>
    </row>
    <row r="445" spans="1:11" ht="60" x14ac:dyDescent="0.25">
      <c r="A445" s="105">
        <v>4207</v>
      </c>
      <c r="B445" s="105">
        <v>285</v>
      </c>
      <c r="C445" s="102" t="s">
        <v>874</v>
      </c>
      <c r="D445" s="657" t="s">
        <v>186</v>
      </c>
      <c r="E445" s="657" t="s">
        <v>85</v>
      </c>
      <c r="F445" s="657" t="s">
        <v>98</v>
      </c>
      <c r="G445" s="657" t="s">
        <v>990</v>
      </c>
      <c r="H445" s="105" t="s">
        <v>24</v>
      </c>
      <c r="I445" s="106">
        <v>77.5</v>
      </c>
      <c r="J445" s="106">
        <f>VLOOKUP(A445,CENIK!$A$2:$F$191,6,FALSE)</f>
        <v>0</v>
      </c>
      <c r="K445" s="106">
        <f t="shared" si="8"/>
        <v>0</v>
      </c>
    </row>
    <row r="446" spans="1:11" ht="75" x14ac:dyDescent="0.25">
      <c r="A446" s="105">
        <v>5108</v>
      </c>
      <c r="B446" s="105">
        <v>285</v>
      </c>
      <c r="C446" s="102" t="s">
        <v>875</v>
      </c>
      <c r="D446" s="657" t="s">
        <v>186</v>
      </c>
      <c r="E446" s="657" t="s">
        <v>106</v>
      </c>
      <c r="F446" s="657" t="s">
        <v>107</v>
      </c>
      <c r="G446" s="657" t="s">
        <v>112</v>
      </c>
      <c r="H446" s="105" t="s">
        <v>113</v>
      </c>
      <c r="I446" s="106">
        <v>20</v>
      </c>
      <c r="J446" s="106">
        <f>VLOOKUP(A446,CENIK!$A$2:$F$191,6,FALSE)</f>
        <v>0</v>
      </c>
      <c r="K446" s="106">
        <f t="shared" si="8"/>
        <v>0</v>
      </c>
    </row>
    <row r="447" spans="1:11" ht="75" x14ac:dyDescent="0.25">
      <c r="A447" s="105">
        <v>5109</v>
      </c>
      <c r="B447" s="105">
        <v>285</v>
      </c>
      <c r="C447" s="102" t="s">
        <v>876</v>
      </c>
      <c r="D447" s="657" t="s">
        <v>186</v>
      </c>
      <c r="E447" s="657" t="s">
        <v>106</v>
      </c>
      <c r="F447" s="657" t="s">
        <v>107</v>
      </c>
      <c r="G447" s="657" t="s">
        <v>114</v>
      </c>
      <c r="H447" s="105" t="s">
        <v>10</v>
      </c>
      <c r="I447" s="106">
        <v>35</v>
      </c>
      <c r="J447" s="106">
        <f>VLOOKUP(A447,CENIK!$A$2:$F$191,6,FALSE)</f>
        <v>0</v>
      </c>
      <c r="K447" s="106">
        <f t="shared" si="8"/>
        <v>0</v>
      </c>
    </row>
    <row r="448" spans="1:11" ht="135" x14ac:dyDescent="0.25">
      <c r="A448" s="105">
        <v>6101</v>
      </c>
      <c r="B448" s="105">
        <v>285</v>
      </c>
      <c r="C448" s="102" t="s">
        <v>877</v>
      </c>
      <c r="D448" s="657" t="s">
        <v>186</v>
      </c>
      <c r="E448" s="657" t="s">
        <v>128</v>
      </c>
      <c r="F448" s="657" t="s">
        <v>129</v>
      </c>
      <c r="G448" s="657" t="s">
        <v>6301</v>
      </c>
      <c r="H448" s="105" t="s">
        <v>10</v>
      </c>
      <c r="I448" s="106">
        <v>263.55</v>
      </c>
      <c r="J448" s="106">
        <f>VLOOKUP(A448,CENIK!$A$2:$F$191,6,FALSE)</f>
        <v>0</v>
      </c>
      <c r="K448" s="106">
        <f t="shared" si="8"/>
        <v>0</v>
      </c>
    </row>
    <row r="449" spans="1:11" ht="120" x14ac:dyDescent="0.25">
      <c r="A449" s="105">
        <v>6202</v>
      </c>
      <c r="B449" s="105">
        <v>285</v>
      </c>
      <c r="C449" s="102" t="s">
        <v>878</v>
      </c>
      <c r="D449" s="657" t="s">
        <v>186</v>
      </c>
      <c r="E449" s="657" t="s">
        <v>128</v>
      </c>
      <c r="F449" s="657" t="s">
        <v>132</v>
      </c>
      <c r="G449" s="657" t="s">
        <v>991</v>
      </c>
      <c r="H449" s="105" t="s">
        <v>6</v>
      </c>
      <c r="I449" s="106">
        <v>2</v>
      </c>
      <c r="J449" s="106">
        <f>VLOOKUP(A449,CENIK!$A$2:$F$191,6,FALSE)</f>
        <v>0</v>
      </c>
      <c r="K449" s="106">
        <f t="shared" si="8"/>
        <v>0</v>
      </c>
    </row>
    <row r="450" spans="1:11" ht="120" x14ac:dyDescent="0.25">
      <c r="A450" s="105">
        <v>6204</v>
      </c>
      <c r="B450" s="105">
        <v>285</v>
      </c>
      <c r="C450" s="102" t="s">
        <v>879</v>
      </c>
      <c r="D450" s="657" t="s">
        <v>186</v>
      </c>
      <c r="E450" s="657" t="s">
        <v>128</v>
      </c>
      <c r="F450" s="657" t="s">
        <v>132</v>
      </c>
      <c r="G450" s="657" t="s">
        <v>993</v>
      </c>
      <c r="H450" s="105" t="s">
        <v>6</v>
      </c>
      <c r="I450" s="106">
        <v>2</v>
      </c>
      <c r="J450" s="106">
        <f>VLOOKUP(A450,CENIK!$A$2:$F$191,6,FALSE)</f>
        <v>0</v>
      </c>
      <c r="K450" s="106">
        <f t="shared" si="8"/>
        <v>0</v>
      </c>
    </row>
    <row r="451" spans="1:11" ht="120" x14ac:dyDescent="0.25">
      <c r="A451" s="105">
        <v>6206</v>
      </c>
      <c r="B451" s="105">
        <v>285</v>
      </c>
      <c r="C451" s="102" t="s">
        <v>880</v>
      </c>
      <c r="D451" s="657" t="s">
        <v>186</v>
      </c>
      <c r="E451" s="657" t="s">
        <v>128</v>
      </c>
      <c r="F451" s="657" t="s">
        <v>132</v>
      </c>
      <c r="G451" s="657" t="s">
        <v>995</v>
      </c>
      <c r="H451" s="105" t="s">
        <v>6</v>
      </c>
      <c r="I451" s="106">
        <v>3</v>
      </c>
      <c r="J451" s="106">
        <f>VLOOKUP(A451,CENIK!$A$2:$F$191,6,FALSE)</f>
        <v>0</v>
      </c>
      <c r="K451" s="106">
        <f t="shared" si="8"/>
        <v>0</v>
      </c>
    </row>
    <row r="452" spans="1:11" ht="120" x14ac:dyDescent="0.25">
      <c r="A452" s="105">
        <v>6208</v>
      </c>
      <c r="B452" s="105">
        <v>285</v>
      </c>
      <c r="C452" s="102" t="s">
        <v>881</v>
      </c>
      <c r="D452" s="657" t="s">
        <v>186</v>
      </c>
      <c r="E452" s="657" t="s">
        <v>128</v>
      </c>
      <c r="F452" s="657" t="s">
        <v>132</v>
      </c>
      <c r="G452" s="657" t="s">
        <v>997</v>
      </c>
      <c r="H452" s="105" t="s">
        <v>6</v>
      </c>
      <c r="I452" s="106">
        <v>1</v>
      </c>
      <c r="J452" s="106">
        <f>VLOOKUP(A452,CENIK!$A$2:$F$191,6,FALSE)</f>
        <v>0</v>
      </c>
      <c r="K452" s="106">
        <f t="shared" si="8"/>
        <v>0</v>
      </c>
    </row>
    <row r="453" spans="1:11" ht="120" x14ac:dyDescent="0.25">
      <c r="A453" s="105">
        <v>6253</v>
      </c>
      <c r="B453" s="105">
        <v>285</v>
      </c>
      <c r="C453" s="102" t="s">
        <v>882</v>
      </c>
      <c r="D453" s="657" t="s">
        <v>186</v>
      </c>
      <c r="E453" s="657" t="s">
        <v>128</v>
      </c>
      <c r="F453" s="657" t="s">
        <v>132</v>
      </c>
      <c r="G453" s="657" t="s">
        <v>1004</v>
      </c>
      <c r="H453" s="105" t="s">
        <v>6</v>
      </c>
      <c r="I453" s="106">
        <v>8</v>
      </c>
      <c r="J453" s="106">
        <f>VLOOKUP(A453,CENIK!$A$2:$F$191,6,FALSE)</f>
        <v>0</v>
      </c>
      <c r="K453" s="106">
        <f t="shared" si="8"/>
        <v>0</v>
      </c>
    </row>
    <row r="454" spans="1:11" ht="30" x14ac:dyDescent="0.25">
      <c r="A454" s="105">
        <v>6257</v>
      </c>
      <c r="B454" s="105">
        <v>285</v>
      </c>
      <c r="C454" s="102" t="s">
        <v>883</v>
      </c>
      <c r="D454" s="657" t="s">
        <v>186</v>
      </c>
      <c r="E454" s="657" t="s">
        <v>128</v>
      </c>
      <c r="F454" s="657" t="s">
        <v>132</v>
      </c>
      <c r="G454" s="657" t="s">
        <v>136</v>
      </c>
      <c r="H454" s="105" t="s">
        <v>6</v>
      </c>
      <c r="I454" s="106">
        <v>1</v>
      </c>
      <c r="J454" s="106">
        <f>VLOOKUP(A454,CENIK!$A$2:$F$191,6,FALSE)</f>
        <v>0</v>
      </c>
      <c r="K454" s="106">
        <f t="shared" si="8"/>
        <v>0</v>
      </c>
    </row>
    <row r="455" spans="1:11" ht="345" x14ac:dyDescent="0.25">
      <c r="A455" s="105">
        <v>6301</v>
      </c>
      <c r="B455" s="105">
        <v>285</v>
      </c>
      <c r="C455" s="102" t="s">
        <v>884</v>
      </c>
      <c r="D455" s="657" t="s">
        <v>186</v>
      </c>
      <c r="E455" s="657" t="s">
        <v>128</v>
      </c>
      <c r="F455" s="657" t="s">
        <v>140</v>
      </c>
      <c r="G455" s="657" t="s">
        <v>1005</v>
      </c>
      <c r="H455" s="105" t="s">
        <v>6</v>
      </c>
      <c r="I455" s="106">
        <v>15</v>
      </c>
      <c r="J455" s="106">
        <f>VLOOKUP(A455,CENIK!$A$2:$F$191,6,FALSE)</f>
        <v>0</v>
      </c>
      <c r="K455" s="106">
        <f t="shared" si="8"/>
        <v>0</v>
      </c>
    </row>
    <row r="456" spans="1:11" ht="120" x14ac:dyDescent="0.25">
      <c r="A456" s="105">
        <v>6302</v>
      </c>
      <c r="B456" s="105">
        <v>285</v>
      </c>
      <c r="C456" s="102" t="s">
        <v>885</v>
      </c>
      <c r="D456" s="657" t="s">
        <v>186</v>
      </c>
      <c r="E456" s="657" t="s">
        <v>128</v>
      </c>
      <c r="F456" s="657" t="s">
        <v>140</v>
      </c>
      <c r="G456" s="657" t="s">
        <v>141</v>
      </c>
      <c r="H456" s="105" t="s">
        <v>6</v>
      </c>
      <c r="I456" s="106">
        <v>15</v>
      </c>
      <c r="J456" s="106">
        <f>VLOOKUP(A456,CENIK!$A$2:$F$191,6,FALSE)</f>
        <v>0</v>
      </c>
      <c r="K456" s="106">
        <f t="shared" si="8"/>
        <v>0</v>
      </c>
    </row>
    <row r="457" spans="1:11" ht="30" x14ac:dyDescent="0.25">
      <c r="A457" s="105">
        <v>6401</v>
      </c>
      <c r="B457" s="105">
        <v>285</v>
      </c>
      <c r="C457" s="102" t="s">
        <v>886</v>
      </c>
      <c r="D457" s="657" t="s">
        <v>186</v>
      </c>
      <c r="E457" s="657" t="s">
        <v>128</v>
      </c>
      <c r="F457" s="657" t="s">
        <v>144</v>
      </c>
      <c r="G457" s="657" t="s">
        <v>145</v>
      </c>
      <c r="H457" s="105" t="s">
        <v>10</v>
      </c>
      <c r="I457" s="106">
        <v>263.55</v>
      </c>
      <c r="J457" s="106">
        <f>VLOOKUP(A457,CENIK!$A$2:$F$191,6,FALSE)</f>
        <v>0</v>
      </c>
      <c r="K457" s="106">
        <f t="shared" si="8"/>
        <v>0</v>
      </c>
    </row>
    <row r="458" spans="1:11" ht="30" x14ac:dyDescent="0.25">
      <c r="A458" s="105">
        <v>6402</v>
      </c>
      <c r="B458" s="105">
        <v>285</v>
      </c>
      <c r="C458" s="102" t="s">
        <v>887</v>
      </c>
      <c r="D458" s="657" t="s">
        <v>186</v>
      </c>
      <c r="E458" s="657" t="s">
        <v>128</v>
      </c>
      <c r="F458" s="657" t="s">
        <v>144</v>
      </c>
      <c r="G458" s="657" t="s">
        <v>340</v>
      </c>
      <c r="H458" s="105" t="s">
        <v>10</v>
      </c>
      <c r="I458" s="106">
        <v>263.55</v>
      </c>
      <c r="J458" s="106">
        <f>VLOOKUP(A458,CENIK!$A$2:$F$191,6,FALSE)</f>
        <v>0</v>
      </c>
      <c r="K458" s="106">
        <f t="shared" si="8"/>
        <v>0</v>
      </c>
    </row>
    <row r="459" spans="1:11" ht="60" x14ac:dyDescent="0.25">
      <c r="A459" s="105">
        <v>6405</v>
      </c>
      <c r="B459" s="105">
        <v>285</v>
      </c>
      <c r="C459" s="102" t="s">
        <v>888</v>
      </c>
      <c r="D459" s="657" t="s">
        <v>186</v>
      </c>
      <c r="E459" s="657" t="s">
        <v>128</v>
      </c>
      <c r="F459" s="657" t="s">
        <v>144</v>
      </c>
      <c r="G459" s="657" t="s">
        <v>146</v>
      </c>
      <c r="H459" s="105" t="s">
        <v>10</v>
      </c>
      <c r="I459" s="106">
        <v>263.55</v>
      </c>
      <c r="J459" s="106">
        <f>VLOOKUP(A459,CENIK!$A$2:$F$191,6,FALSE)</f>
        <v>0</v>
      </c>
      <c r="K459" s="106">
        <f t="shared" si="8"/>
        <v>0</v>
      </c>
    </row>
    <row r="460" spans="1:11" ht="30" x14ac:dyDescent="0.25">
      <c r="A460" s="105">
        <v>6501</v>
      </c>
      <c r="B460" s="105">
        <v>285</v>
      </c>
      <c r="C460" s="102" t="s">
        <v>889</v>
      </c>
      <c r="D460" s="657" t="s">
        <v>186</v>
      </c>
      <c r="E460" s="657" t="s">
        <v>128</v>
      </c>
      <c r="F460" s="657" t="s">
        <v>147</v>
      </c>
      <c r="G460" s="657" t="s">
        <v>1007</v>
      </c>
      <c r="H460" s="105" t="s">
        <v>6</v>
      </c>
      <c r="I460" s="106">
        <v>4</v>
      </c>
      <c r="J460" s="106">
        <f>VLOOKUP(A460,CENIK!$A$2:$F$191,6,FALSE)</f>
        <v>0</v>
      </c>
      <c r="K460" s="106">
        <f t="shared" si="8"/>
        <v>0</v>
      </c>
    </row>
    <row r="461" spans="1:11" ht="45" x14ac:dyDescent="0.25">
      <c r="A461" s="105">
        <v>6503</v>
      </c>
      <c r="B461" s="105">
        <v>285</v>
      </c>
      <c r="C461" s="102" t="s">
        <v>890</v>
      </c>
      <c r="D461" s="657" t="s">
        <v>186</v>
      </c>
      <c r="E461" s="657" t="s">
        <v>128</v>
      </c>
      <c r="F461" s="657" t="s">
        <v>147</v>
      </c>
      <c r="G461" s="657" t="s">
        <v>1009</v>
      </c>
      <c r="H461" s="105" t="s">
        <v>6</v>
      </c>
      <c r="I461" s="106">
        <v>18</v>
      </c>
      <c r="J461" s="106">
        <f>VLOOKUP(A461,CENIK!$A$2:$F$191,6,FALSE)</f>
        <v>0</v>
      </c>
      <c r="K461" s="106">
        <f t="shared" si="8"/>
        <v>0</v>
      </c>
    </row>
    <row r="462" spans="1:11" ht="30" x14ac:dyDescent="0.25">
      <c r="A462" s="105">
        <v>6507</v>
      </c>
      <c r="B462" s="105">
        <v>285</v>
      </c>
      <c r="C462" s="102" t="s">
        <v>891</v>
      </c>
      <c r="D462" s="657" t="s">
        <v>186</v>
      </c>
      <c r="E462" s="657" t="s">
        <v>128</v>
      </c>
      <c r="F462" s="657" t="s">
        <v>147</v>
      </c>
      <c r="G462" s="657" t="s">
        <v>1013</v>
      </c>
      <c r="H462" s="105" t="s">
        <v>6</v>
      </c>
      <c r="I462" s="106">
        <v>7</v>
      </c>
      <c r="J462" s="106">
        <f>VLOOKUP(A462,CENIK!$A$2:$F$191,6,FALSE)</f>
        <v>0</v>
      </c>
      <c r="K462" s="106">
        <f t="shared" si="8"/>
        <v>0</v>
      </c>
    </row>
    <row r="463" spans="1:11" ht="60" x14ac:dyDescent="0.25">
      <c r="A463" s="105">
        <v>1201</v>
      </c>
      <c r="B463" s="105">
        <v>282</v>
      </c>
      <c r="C463" s="102" t="s">
        <v>892</v>
      </c>
      <c r="D463" s="657" t="s">
        <v>187</v>
      </c>
      <c r="E463" s="657" t="s">
        <v>7</v>
      </c>
      <c r="F463" s="657" t="s">
        <v>8</v>
      </c>
      <c r="G463" s="657" t="s">
        <v>9</v>
      </c>
      <c r="H463" s="105" t="s">
        <v>10</v>
      </c>
      <c r="I463" s="106">
        <v>270</v>
      </c>
      <c r="J463" s="106">
        <f>VLOOKUP(A463,CENIK!$A$2:$F$191,6,FALSE)</f>
        <v>0</v>
      </c>
      <c r="K463" s="106">
        <f t="shared" si="8"/>
        <v>0</v>
      </c>
    </row>
    <row r="464" spans="1:11" ht="45" x14ac:dyDescent="0.25">
      <c r="A464" s="105">
        <v>1202</v>
      </c>
      <c r="B464" s="105">
        <v>282</v>
      </c>
      <c r="C464" s="102" t="s">
        <v>893</v>
      </c>
      <c r="D464" s="657" t="s">
        <v>187</v>
      </c>
      <c r="E464" s="657" t="s">
        <v>7</v>
      </c>
      <c r="F464" s="657" t="s">
        <v>8</v>
      </c>
      <c r="G464" s="657" t="s">
        <v>11</v>
      </c>
      <c r="H464" s="105" t="s">
        <v>12</v>
      </c>
      <c r="I464" s="106">
        <v>9</v>
      </c>
      <c r="J464" s="106">
        <f>VLOOKUP(A464,CENIK!$A$2:$F$191,6,FALSE)</f>
        <v>0</v>
      </c>
      <c r="K464" s="106">
        <f t="shared" si="8"/>
        <v>0</v>
      </c>
    </row>
    <row r="465" spans="1:11" ht="60" x14ac:dyDescent="0.25">
      <c r="A465" s="105">
        <v>1203</v>
      </c>
      <c r="B465" s="105">
        <v>282</v>
      </c>
      <c r="C465" s="102" t="s">
        <v>894</v>
      </c>
      <c r="D465" s="657" t="s">
        <v>187</v>
      </c>
      <c r="E465" s="657" t="s">
        <v>7</v>
      </c>
      <c r="F465" s="657" t="s">
        <v>8</v>
      </c>
      <c r="G465" s="657" t="s">
        <v>941</v>
      </c>
      <c r="H465" s="105" t="s">
        <v>10</v>
      </c>
      <c r="I465" s="106">
        <v>270</v>
      </c>
      <c r="J465" s="106">
        <f>VLOOKUP(A465,CENIK!$A$2:$F$191,6,FALSE)</f>
        <v>0</v>
      </c>
      <c r="K465" s="106">
        <f t="shared" si="8"/>
        <v>0</v>
      </c>
    </row>
    <row r="466" spans="1:11" ht="60" x14ac:dyDescent="0.25">
      <c r="A466" s="105">
        <v>1205</v>
      </c>
      <c r="B466" s="105">
        <v>282</v>
      </c>
      <c r="C466" s="102" t="s">
        <v>895</v>
      </c>
      <c r="D466" s="657" t="s">
        <v>187</v>
      </c>
      <c r="E466" s="657" t="s">
        <v>7</v>
      </c>
      <c r="F466" s="657" t="s">
        <v>8</v>
      </c>
      <c r="G466" s="657" t="s">
        <v>942</v>
      </c>
      <c r="H466" s="105" t="s">
        <v>14</v>
      </c>
      <c r="I466" s="106">
        <v>1</v>
      </c>
      <c r="J466" s="106">
        <f>VLOOKUP(A466,CENIK!$A$2:$F$191,6,FALSE)</f>
        <v>0</v>
      </c>
      <c r="K466" s="106">
        <f t="shared" si="8"/>
        <v>0</v>
      </c>
    </row>
    <row r="467" spans="1:11" ht="60" x14ac:dyDescent="0.25">
      <c r="A467" s="105">
        <v>1206</v>
      </c>
      <c r="B467" s="105">
        <v>282</v>
      </c>
      <c r="C467" s="102" t="s">
        <v>896</v>
      </c>
      <c r="D467" s="657" t="s">
        <v>187</v>
      </c>
      <c r="E467" s="657" t="s">
        <v>7</v>
      </c>
      <c r="F467" s="657" t="s">
        <v>8</v>
      </c>
      <c r="G467" s="657" t="s">
        <v>943</v>
      </c>
      <c r="H467" s="105" t="s">
        <v>14</v>
      </c>
      <c r="I467" s="106">
        <v>1</v>
      </c>
      <c r="J467" s="106">
        <f>VLOOKUP(A467,CENIK!$A$2:$F$191,6,FALSE)</f>
        <v>0</v>
      </c>
      <c r="K467" s="106">
        <f t="shared" si="8"/>
        <v>0</v>
      </c>
    </row>
    <row r="468" spans="1:11" ht="45" x14ac:dyDescent="0.25">
      <c r="A468" s="105">
        <v>1301</v>
      </c>
      <c r="B468" s="105">
        <v>282</v>
      </c>
      <c r="C468" s="102" t="s">
        <v>897</v>
      </c>
      <c r="D468" s="657" t="s">
        <v>187</v>
      </c>
      <c r="E468" s="657" t="s">
        <v>7</v>
      </c>
      <c r="F468" s="657" t="s">
        <v>16</v>
      </c>
      <c r="G468" s="657" t="s">
        <v>17</v>
      </c>
      <c r="H468" s="105" t="s">
        <v>10</v>
      </c>
      <c r="I468" s="106">
        <v>270</v>
      </c>
      <c r="J468" s="106">
        <f>VLOOKUP(A468,CENIK!$A$2:$F$191,6,FALSE)</f>
        <v>0</v>
      </c>
      <c r="K468" s="106">
        <f t="shared" si="8"/>
        <v>0</v>
      </c>
    </row>
    <row r="469" spans="1:11" ht="150" x14ac:dyDescent="0.25">
      <c r="A469" s="105">
        <v>1302</v>
      </c>
      <c r="B469" s="105">
        <v>282</v>
      </c>
      <c r="C469" s="102" t="s">
        <v>898</v>
      </c>
      <c r="D469" s="657" t="s">
        <v>187</v>
      </c>
      <c r="E469" s="657" t="s">
        <v>7</v>
      </c>
      <c r="F469" s="657" t="s">
        <v>16</v>
      </c>
      <c r="G469" s="657" t="s">
        <v>952</v>
      </c>
      <c r="H469" s="105" t="s">
        <v>10</v>
      </c>
      <c r="I469" s="106">
        <v>270</v>
      </c>
      <c r="J469" s="106">
        <f>VLOOKUP(A469,CENIK!$A$2:$F$191,6,FALSE)</f>
        <v>0</v>
      </c>
      <c r="K469" s="106">
        <f t="shared" si="8"/>
        <v>0</v>
      </c>
    </row>
    <row r="470" spans="1:11" ht="60" x14ac:dyDescent="0.25">
      <c r="A470" s="105">
        <v>1307</v>
      </c>
      <c r="B470" s="105">
        <v>282</v>
      </c>
      <c r="C470" s="102" t="s">
        <v>899</v>
      </c>
      <c r="D470" s="657" t="s">
        <v>187</v>
      </c>
      <c r="E470" s="657" t="s">
        <v>7</v>
      </c>
      <c r="F470" s="657" t="s">
        <v>16</v>
      </c>
      <c r="G470" s="657" t="s">
        <v>19</v>
      </c>
      <c r="H470" s="105" t="s">
        <v>6</v>
      </c>
      <c r="I470" s="106">
        <v>16</v>
      </c>
      <c r="J470" s="106">
        <f>VLOOKUP(A470,CENIK!$A$2:$F$191,6,FALSE)</f>
        <v>0</v>
      </c>
      <c r="K470" s="106">
        <f t="shared" si="8"/>
        <v>0</v>
      </c>
    </row>
    <row r="471" spans="1:11" ht="60" x14ac:dyDescent="0.25">
      <c r="A471" s="105">
        <v>1309</v>
      </c>
      <c r="B471" s="105">
        <v>282</v>
      </c>
      <c r="C471" s="102" t="s">
        <v>900</v>
      </c>
      <c r="D471" s="657" t="s">
        <v>187</v>
      </c>
      <c r="E471" s="657" t="s">
        <v>7</v>
      </c>
      <c r="F471" s="657" t="s">
        <v>16</v>
      </c>
      <c r="G471" s="657" t="s">
        <v>21</v>
      </c>
      <c r="H471" s="105" t="s">
        <v>22</v>
      </c>
      <c r="I471" s="106">
        <v>95</v>
      </c>
      <c r="J471" s="106">
        <f>VLOOKUP(A471,CENIK!$A$2:$F$191,6,FALSE)</f>
        <v>0</v>
      </c>
      <c r="K471" s="106">
        <f t="shared" si="8"/>
        <v>0</v>
      </c>
    </row>
    <row r="472" spans="1:11" ht="60" x14ac:dyDescent="0.25">
      <c r="A472" s="105">
        <v>1310</v>
      </c>
      <c r="B472" s="105">
        <v>282</v>
      </c>
      <c r="C472" s="102" t="s">
        <v>901</v>
      </c>
      <c r="D472" s="657" t="s">
        <v>187</v>
      </c>
      <c r="E472" s="657" t="s">
        <v>7</v>
      </c>
      <c r="F472" s="657" t="s">
        <v>16</v>
      </c>
      <c r="G472" s="657" t="s">
        <v>23</v>
      </c>
      <c r="H472" s="105" t="s">
        <v>24</v>
      </c>
      <c r="I472" s="106">
        <v>1321.33</v>
      </c>
      <c r="J472" s="106">
        <f>VLOOKUP(A472,CENIK!$A$2:$F$191,6,FALSE)</f>
        <v>0</v>
      </c>
      <c r="K472" s="106">
        <f t="shared" si="8"/>
        <v>0</v>
      </c>
    </row>
    <row r="473" spans="1:11" ht="30" x14ac:dyDescent="0.25">
      <c r="A473" s="105">
        <v>1401</v>
      </c>
      <c r="B473" s="105">
        <v>282</v>
      </c>
      <c r="C473" s="102" t="s">
        <v>902</v>
      </c>
      <c r="D473" s="657" t="s">
        <v>187</v>
      </c>
      <c r="E473" s="657" t="s">
        <v>7</v>
      </c>
      <c r="F473" s="657" t="s">
        <v>27</v>
      </c>
      <c r="G473" s="657" t="s">
        <v>955</v>
      </c>
      <c r="H473" s="105" t="s">
        <v>22</v>
      </c>
      <c r="I473" s="106">
        <v>15</v>
      </c>
      <c r="J473" s="106">
        <f>VLOOKUP(A473,CENIK!$A$2:$F$191,6,FALSE)</f>
        <v>0</v>
      </c>
      <c r="K473" s="106">
        <f t="shared" si="8"/>
        <v>0</v>
      </c>
    </row>
    <row r="474" spans="1:11" ht="30" x14ac:dyDescent="0.25">
      <c r="A474" s="105">
        <v>1402</v>
      </c>
      <c r="B474" s="105">
        <v>282</v>
      </c>
      <c r="C474" s="102" t="s">
        <v>903</v>
      </c>
      <c r="D474" s="657" t="s">
        <v>187</v>
      </c>
      <c r="E474" s="657" t="s">
        <v>7</v>
      </c>
      <c r="F474" s="657" t="s">
        <v>27</v>
      </c>
      <c r="G474" s="657" t="s">
        <v>956</v>
      </c>
      <c r="H474" s="105" t="s">
        <v>22</v>
      </c>
      <c r="I474" s="106">
        <v>15</v>
      </c>
      <c r="J474" s="106">
        <f>VLOOKUP(A474,CENIK!$A$2:$F$191,6,FALSE)</f>
        <v>0</v>
      </c>
      <c r="K474" s="106">
        <f t="shared" si="8"/>
        <v>0</v>
      </c>
    </row>
    <row r="475" spans="1:11" ht="30" x14ac:dyDescent="0.25">
      <c r="A475" s="105">
        <v>1403</v>
      </c>
      <c r="B475" s="105">
        <v>282</v>
      </c>
      <c r="C475" s="102" t="s">
        <v>904</v>
      </c>
      <c r="D475" s="657" t="s">
        <v>187</v>
      </c>
      <c r="E475" s="657" t="s">
        <v>7</v>
      </c>
      <c r="F475" s="657" t="s">
        <v>27</v>
      </c>
      <c r="G475" s="657" t="s">
        <v>957</v>
      </c>
      <c r="H475" s="105" t="s">
        <v>22</v>
      </c>
      <c r="I475" s="106">
        <v>15</v>
      </c>
      <c r="J475" s="106">
        <f>VLOOKUP(A475,CENIK!$A$2:$F$191,6,FALSE)</f>
        <v>0</v>
      </c>
      <c r="K475" s="106">
        <f t="shared" si="8"/>
        <v>0</v>
      </c>
    </row>
    <row r="476" spans="1:11" ht="45" x14ac:dyDescent="0.25">
      <c r="A476" s="105">
        <v>12309</v>
      </c>
      <c r="B476" s="105">
        <v>282</v>
      </c>
      <c r="C476" s="102" t="s">
        <v>905</v>
      </c>
      <c r="D476" s="657" t="s">
        <v>187</v>
      </c>
      <c r="E476" s="657" t="s">
        <v>30</v>
      </c>
      <c r="F476" s="657" t="s">
        <v>31</v>
      </c>
      <c r="G476" s="657" t="s">
        <v>34</v>
      </c>
      <c r="H476" s="105" t="s">
        <v>33</v>
      </c>
      <c r="I476" s="106">
        <v>1887.62</v>
      </c>
      <c r="J476" s="106">
        <f>VLOOKUP(A476,CENIK!$A$2:$F$191,6,FALSE)</f>
        <v>0</v>
      </c>
      <c r="K476" s="106">
        <f t="shared" si="8"/>
        <v>0</v>
      </c>
    </row>
    <row r="477" spans="1:11" ht="30" x14ac:dyDescent="0.25">
      <c r="A477" s="105">
        <v>12328</v>
      </c>
      <c r="B477" s="105">
        <v>282</v>
      </c>
      <c r="C477" s="102" t="s">
        <v>906</v>
      </c>
      <c r="D477" s="657" t="s">
        <v>187</v>
      </c>
      <c r="E477" s="657" t="s">
        <v>30</v>
      </c>
      <c r="F477" s="657" t="s">
        <v>31</v>
      </c>
      <c r="G477" s="657" t="s">
        <v>37</v>
      </c>
      <c r="H477" s="105" t="s">
        <v>10</v>
      </c>
      <c r="I477" s="106">
        <v>664.26</v>
      </c>
      <c r="J477" s="106">
        <f>VLOOKUP(A477,CENIK!$A$2:$F$191,6,FALSE)</f>
        <v>0</v>
      </c>
      <c r="K477" s="106">
        <f t="shared" si="8"/>
        <v>0</v>
      </c>
    </row>
    <row r="478" spans="1:11" ht="60" x14ac:dyDescent="0.25">
      <c r="A478" s="105">
        <v>12413</v>
      </c>
      <c r="B478" s="105">
        <v>282</v>
      </c>
      <c r="C478" s="102" t="s">
        <v>907</v>
      </c>
      <c r="D478" s="657" t="s">
        <v>187</v>
      </c>
      <c r="E478" s="657" t="s">
        <v>30</v>
      </c>
      <c r="F478" s="657" t="s">
        <v>31</v>
      </c>
      <c r="G478" s="657" t="s">
        <v>963</v>
      </c>
      <c r="H478" s="105" t="s">
        <v>12</v>
      </c>
      <c r="I478" s="106">
        <v>4</v>
      </c>
      <c r="J478" s="106">
        <f>VLOOKUP(A478,CENIK!$A$2:$F$191,6,FALSE)</f>
        <v>0</v>
      </c>
      <c r="K478" s="106">
        <f t="shared" si="8"/>
        <v>0</v>
      </c>
    </row>
    <row r="479" spans="1:11" ht="60" x14ac:dyDescent="0.25">
      <c r="A479" s="105">
        <v>21106</v>
      </c>
      <c r="B479" s="105">
        <v>282</v>
      </c>
      <c r="C479" s="102" t="s">
        <v>908</v>
      </c>
      <c r="D479" s="657" t="s">
        <v>187</v>
      </c>
      <c r="E479" s="657" t="s">
        <v>30</v>
      </c>
      <c r="F479" s="657" t="s">
        <v>31</v>
      </c>
      <c r="G479" s="657" t="s">
        <v>965</v>
      </c>
      <c r="H479" s="105" t="s">
        <v>24</v>
      </c>
      <c r="I479" s="106">
        <v>755.05</v>
      </c>
      <c r="J479" s="106">
        <f>VLOOKUP(A479,CENIK!$A$2:$F$191,6,FALSE)</f>
        <v>0</v>
      </c>
      <c r="K479" s="106">
        <f t="shared" si="8"/>
        <v>0</v>
      </c>
    </row>
    <row r="480" spans="1:11" ht="30" x14ac:dyDescent="0.25">
      <c r="A480" s="105">
        <v>22103</v>
      </c>
      <c r="B480" s="105">
        <v>282</v>
      </c>
      <c r="C480" s="102" t="s">
        <v>909</v>
      </c>
      <c r="D480" s="657" t="s">
        <v>187</v>
      </c>
      <c r="E480" s="657" t="s">
        <v>30</v>
      </c>
      <c r="F480" s="657" t="s">
        <v>43</v>
      </c>
      <c r="G480" s="657" t="s">
        <v>48</v>
      </c>
      <c r="H480" s="105" t="s">
        <v>33</v>
      </c>
      <c r="I480" s="106">
        <v>1887.62</v>
      </c>
      <c r="J480" s="106">
        <f>VLOOKUP(A480,CENIK!$A$2:$F$191,6,FALSE)</f>
        <v>0</v>
      </c>
      <c r="K480" s="106">
        <f t="shared" si="8"/>
        <v>0</v>
      </c>
    </row>
    <row r="481" spans="1:11" ht="30" x14ac:dyDescent="0.25">
      <c r="A481" s="105">
        <v>24405</v>
      </c>
      <c r="B481" s="105">
        <v>282</v>
      </c>
      <c r="C481" s="102" t="s">
        <v>910</v>
      </c>
      <c r="D481" s="657" t="s">
        <v>187</v>
      </c>
      <c r="E481" s="657" t="s">
        <v>30</v>
      </c>
      <c r="F481" s="657" t="s">
        <v>43</v>
      </c>
      <c r="G481" s="657" t="s">
        <v>969</v>
      </c>
      <c r="H481" s="105" t="s">
        <v>24</v>
      </c>
      <c r="I481" s="106">
        <v>755.05</v>
      </c>
      <c r="J481" s="106">
        <f>VLOOKUP(A481,CENIK!$A$2:$F$191,6,FALSE)</f>
        <v>0</v>
      </c>
      <c r="K481" s="106">
        <f t="shared" ref="K481:K511" si="9">ROUND(J481*I481,2)</f>
        <v>0</v>
      </c>
    </row>
    <row r="482" spans="1:11" ht="75" x14ac:dyDescent="0.25">
      <c r="A482" s="105">
        <v>31302</v>
      </c>
      <c r="B482" s="105">
        <v>282</v>
      </c>
      <c r="C482" s="102" t="s">
        <v>911</v>
      </c>
      <c r="D482" s="657" t="s">
        <v>187</v>
      </c>
      <c r="E482" s="657" t="s">
        <v>30</v>
      </c>
      <c r="F482" s="657" t="s">
        <v>43</v>
      </c>
      <c r="G482" s="657" t="s">
        <v>971</v>
      </c>
      <c r="H482" s="105" t="s">
        <v>24</v>
      </c>
      <c r="I482" s="106">
        <v>377.52</v>
      </c>
      <c r="J482" s="106">
        <f>VLOOKUP(A482,CENIK!$A$2:$F$191,6,FALSE)</f>
        <v>0</v>
      </c>
      <c r="K482" s="106">
        <f t="shared" si="9"/>
        <v>0</v>
      </c>
    </row>
    <row r="483" spans="1:11" ht="30" x14ac:dyDescent="0.25">
      <c r="A483" s="105">
        <v>31602</v>
      </c>
      <c r="B483" s="105">
        <v>282</v>
      </c>
      <c r="C483" s="102" t="s">
        <v>912</v>
      </c>
      <c r="D483" s="657" t="s">
        <v>187</v>
      </c>
      <c r="E483" s="657" t="s">
        <v>30</v>
      </c>
      <c r="F483" s="657" t="s">
        <v>43</v>
      </c>
      <c r="G483" s="657" t="s">
        <v>973</v>
      </c>
      <c r="H483" s="105" t="s">
        <v>33</v>
      </c>
      <c r="I483" s="106">
        <v>1887.62</v>
      </c>
      <c r="J483" s="106">
        <f>VLOOKUP(A483,CENIK!$A$2:$F$191,6,FALSE)</f>
        <v>0</v>
      </c>
      <c r="K483" s="106">
        <f t="shared" si="9"/>
        <v>0</v>
      </c>
    </row>
    <row r="484" spans="1:11" ht="45" x14ac:dyDescent="0.25">
      <c r="A484" s="105">
        <v>32208</v>
      </c>
      <c r="B484" s="105">
        <v>282</v>
      </c>
      <c r="C484" s="102" t="s">
        <v>913</v>
      </c>
      <c r="D484" s="657" t="s">
        <v>187</v>
      </c>
      <c r="E484" s="657" t="s">
        <v>30</v>
      </c>
      <c r="F484" s="657" t="s">
        <v>43</v>
      </c>
      <c r="G484" s="657" t="s">
        <v>974</v>
      </c>
      <c r="H484" s="105" t="s">
        <v>33</v>
      </c>
      <c r="I484" s="106">
        <v>1887.62</v>
      </c>
      <c r="J484" s="106">
        <f>VLOOKUP(A484,CENIK!$A$2:$F$191,6,FALSE)</f>
        <v>0</v>
      </c>
      <c r="K484" s="106">
        <f t="shared" si="9"/>
        <v>0</v>
      </c>
    </row>
    <row r="485" spans="1:11" ht="45" x14ac:dyDescent="0.25">
      <c r="A485" s="105">
        <v>3107</v>
      </c>
      <c r="B485" s="105">
        <v>282</v>
      </c>
      <c r="C485" s="102" t="s">
        <v>914</v>
      </c>
      <c r="D485" s="657" t="s">
        <v>187</v>
      </c>
      <c r="E485" s="657" t="s">
        <v>64</v>
      </c>
      <c r="F485" s="657" t="s">
        <v>65</v>
      </c>
      <c r="G485" s="657" t="s">
        <v>71</v>
      </c>
      <c r="H485" s="105" t="s">
        <v>6</v>
      </c>
      <c r="I485" s="106">
        <v>1</v>
      </c>
      <c r="J485" s="106">
        <f>VLOOKUP(A485,CENIK!$A$2:$F$191,6,FALSE)</f>
        <v>0</v>
      </c>
      <c r="K485" s="106">
        <f t="shared" si="9"/>
        <v>0</v>
      </c>
    </row>
    <row r="486" spans="1:11" ht="60" x14ac:dyDescent="0.25">
      <c r="A486" s="105">
        <v>4101</v>
      </c>
      <c r="B486" s="105">
        <v>282</v>
      </c>
      <c r="C486" s="102" t="s">
        <v>915</v>
      </c>
      <c r="D486" s="657" t="s">
        <v>187</v>
      </c>
      <c r="E486" s="657" t="s">
        <v>85</v>
      </c>
      <c r="F486" s="657" t="s">
        <v>86</v>
      </c>
      <c r="G486" s="657" t="s">
        <v>459</v>
      </c>
      <c r="H486" s="105" t="s">
        <v>33</v>
      </c>
      <c r="I486" s="106">
        <v>1316.56</v>
      </c>
      <c r="J486" s="106">
        <f>VLOOKUP(A486,CENIK!$A$2:$F$191,6,FALSE)</f>
        <v>0</v>
      </c>
      <c r="K486" s="106">
        <f t="shared" si="9"/>
        <v>0</v>
      </c>
    </row>
    <row r="487" spans="1:11" ht="60" x14ac:dyDescent="0.25">
      <c r="A487" s="105">
        <v>4105</v>
      </c>
      <c r="B487" s="105">
        <v>282</v>
      </c>
      <c r="C487" s="102" t="s">
        <v>916</v>
      </c>
      <c r="D487" s="657" t="s">
        <v>187</v>
      </c>
      <c r="E487" s="657" t="s">
        <v>85</v>
      </c>
      <c r="F487" s="657" t="s">
        <v>86</v>
      </c>
      <c r="G487" s="657" t="s">
        <v>982</v>
      </c>
      <c r="H487" s="105" t="s">
        <v>24</v>
      </c>
      <c r="I487" s="106">
        <v>310.29000000000002</v>
      </c>
      <c r="J487" s="106">
        <f>VLOOKUP(A487,CENIK!$A$2:$F$191,6,FALSE)</f>
        <v>0</v>
      </c>
      <c r="K487" s="106">
        <f t="shared" si="9"/>
        <v>0</v>
      </c>
    </row>
    <row r="488" spans="1:11" ht="45" x14ac:dyDescent="0.25">
      <c r="A488" s="105">
        <v>4106</v>
      </c>
      <c r="B488" s="105">
        <v>282</v>
      </c>
      <c r="C488" s="102" t="s">
        <v>917</v>
      </c>
      <c r="D488" s="657" t="s">
        <v>187</v>
      </c>
      <c r="E488" s="657" t="s">
        <v>85</v>
      </c>
      <c r="F488" s="657" t="s">
        <v>86</v>
      </c>
      <c r="G488" s="657" t="s">
        <v>89</v>
      </c>
      <c r="H488" s="105" t="s">
        <v>24</v>
      </c>
      <c r="I488" s="106">
        <v>1090.57</v>
      </c>
      <c r="J488" s="106">
        <f>VLOOKUP(A488,CENIK!$A$2:$F$191,6,FALSE)</f>
        <v>0</v>
      </c>
      <c r="K488" s="106">
        <f t="shared" si="9"/>
        <v>0</v>
      </c>
    </row>
    <row r="489" spans="1:11" ht="45" x14ac:dyDescent="0.25">
      <c r="A489" s="105">
        <v>4117</v>
      </c>
      <c r="B489" s="105">
        <v>282</v>
      </c>
      <c r="C489" s="102" t="s">
        <v>918</v>
      </c>
      <c r="D489" s="657" t="s">
        <v>187</v>
      </c>
      <c r="E489" s="657" t="s">
        <v>85</v>
      </c>
      <c r="F489" s="657" t="s">
        <v>86</v>
      </c>
      <c r="G489" s="657" t="s">
        <v>94</v>
      </c>
      <c r="H489" s="105" t="s">
        <v>24</v>
      </c>
      <c r="I489" s="106">
        <v>45.51</v>
      </c>
      <c r="J489" s="106">
        <f>VLOOKUP(A489,CENIK!$A$2:$F$191,6,FALSE)</f>
        <v>0</v>
      </c>
      <c r="K489" s="106">
        <f t="shared" si="9"/>
        <v>0</v>
      </c>
    </row>
    <row r="490" spans="1:11" ht="45" x14ac:dyDescent="0.25">
      <c r="A490" s="105">
        <v>4121</v>
      </c>
      <c r="B490" s="105">
        <v>282</v>
      </c>
      <c r="C490" s="102" t="s">
        <v>919</v>
      </c>
      <c r="D490" s="657" t="s">
        <v>187</v>
      </c>
      <c r="E490" s="657" t="s">
        <v>85</v>
      </c>
      <c r="F490" s="657" t="s">
        <v>86</v>
      </c>
      <c r="G490" s="657" t="s">
        <v>986</v>
      </c>
      <c r="H490" s="105" t="s">
        <v>24</v>
      </c>
      <c r="I490" s="106">
        <v>29</v>
      </c>
      <c r="J490" s="106">
        <f>VLOOKUP(A490,CENIK!$A$2:$F$191,6,FALSE)</f>
        <v>0</v>
      </c>
      <c r="K490" s="106">
        <f t="shared" si="9"/>
        <v>0</v>
      </c>
    </row>
    <row r="491" spans="1:11" ht="45" x14ac:dyDescent="0.25">
      <c r="A491" s="105">
        <v>4123</v>
      </c>
      <c r="B491" s="105">
        <v>282</v>
      </c>
      <c r="C491" s="102" t="s">
        <v>920</v>
      </c>
      <c r="D491" s="657" t="s">
        <v>187</v>
      </c>
      <c r="E491" s="657" t="s">
        <v>85</v>
      </c>
      <c r="F491" s="657" t="s">
        <v>86</v>
      </c>
      <c r="G491" s="657" t="s">
        <v>988</v>
      </c>
      <c r="H491" s="105" t="s">
        <v>24</v>
      </c>
      <c r="I491" s="106">
        <v>310.29000000000002</v>
      </c>
      <c r="J491" s="106">
        <f>VLOOKUP(A491,CENIK!$A$2:$F$191,6,FALSE)</f>
        <v>0</v>
      </c>
      <c r="K491" s="106">
        <f t="shared" si="9"/>
        <v>0</v>
      </c>
    </row>
    <row r="492" spans="1:11" ht="30" x14ac:dyDescent="0.25">
      <c r="A492" s="105">
        <v>4202</v>
      </c>
      <c r="B492" s="105">
        <v>282</v>
      </c>
      <c r="C492" s="102" t="s">
        <v>921</v>
      </c>
      <c r="D492" s="657" t="s">
        <v>187</v>
      </c>
      <c r="E492" s="657" t="s">
        <v>85</v>
      </c>
      <c r="F492" s="657" t="s">
        <v>98</v>
      </c>
      <c r="G492" s="657" t="s">
        <v>100</v>
      </c>
      <c r="H492" s="105" t="s">
        <v>33</v>
      </c>
      <c r="I492" s="106">
        <v>337.08</v>
      </c>
      <c r="J492" s="106">
        <f>VLOOKUP(A492,CENIK!$A$2:$F$191,6,FALSE)</f>
        <v>0</v>
      </c>
      <c r="K492" s="106">
        <f t="shared" si="9"/>
        <v>0</v>
      </c>
    </row>
    <row r="493" spans="1:11" ht="75" x14ac:dyDescent="0.25">
      <c r="A493" s="105">
        <v>4203</v>
      </c>
      <c r="B493" s="105">
        <v>282</v>
      </c>
      <c r="C493" s="102" t="s">
        <v>922</v>
      </c>
      <c r="D493" s="657" t="s">
        <v>187</v>
      </c>
      <c r="E493" s="657" t="s">
        <v>85</v>
      </c>
      <c r="F493" s="657" t="s">
        <v>98</v>
      </c>
      <c r="G493" s="657" t="s">
        <v>101</v>
      </c>
      <c r="H493" s="105" t="s">
        <v>24</v>
      </c>
      <c r="I493" s="106">
        <v>33.71</v>
      </c>
      <c r="J493" s="106">
        <f>VLOOKUP(A493,CENIK!$A$2:$F$191,6,FALSE)</f>
        <v>0</v>
      </c>
      <c r="K493" s="106">
        <f t="shared" si="9"/>
        <v>0</v>
      </c>
    </row>
    <row r="494" spans="1:11" ht="60" x14ac:dyDescent="0.25">
      <c r="A494" s="105">
        <v>4204</v>
      </c>
      <c r="B494" s="105">
        <v>282</v>
      </c>
      <c r="C494" s="102" t="s">
        <v>923</v>
      </c>
      <c r="D494" s="657" t="s">
        <v>187</v>
      </c>
      <c r="E494" s="657" t="s">
        <v>85</v>
      </c>
      <c r="F494" s="657" t="s">
        <v>98</v>
      </c>
      <c r="G494" s="657" t="s">
        <v>102</v>
      </c>
      <c r="H494" s="105" t="s">
        <v>24</v>
      </c>
      <c r="I494" s="106">
        <v>172.15</v>
      </c>
      <c r="J494" s="106">
        <f>VLOOKUP(A494,CENIK!$A$2:$F$191,6,FALSE)</f>
        <v>0</v>
      </c>
      <c r="K494" s="106">
        <f t="shared" si="9"/>
        <v>0</v>
      </c>
    </row>
    <row r="495" spans="1:11" ht="60" x14ac:dyDescent="0.25">
      <c r="A495" s="105">
        <v>4206</v>
      </c>
      <c r="B495" s="105">
        <v>282</v>
      </c>
      <c r="C495" s="102" t="s">
        <v>924</v>
      </c>
      <c r="D495" s="657" t="s">
        <v>187</v>
      </c>
      <c r="E495" s="657" t="s">
        <v>85</v>
      </c>
      <c r="F495" s="657" t="s">
        <v>98</v>
      </c>
      <c r="G495" s="657" t="s">
        <v>104</v>
      </c>
      <c r="H495" s="105" t="s">
        <v>24</v>
      </c>
      <c r="I495" s="106">
        <v>310.29000000000002</v>
      </c>
      <c r="J495" s="106">
        <f>VLOOKUP(A495,CENIK!$A$2:$F$191,6,FALSE)</f>
        <v>0</v>
      </c>
      <c r="K495" s="106">
        <f t="shared" si="9"/>
        <v>0</v>
      </c>
    </row>
    <row r="496" spans="1:11" ht="60" x14ac:dyDescent="0.25">
      <c r="A496" s="105">
        <v>4207</v>
      </c>
      <c r="B496" s="105">
        <v>282</v>
      </c>
      <c r="C496" s="102" t="s">
        <v>925</v>
      </c>
      <c r="D496" s="657" t="s">
        <v>187</v>
      </c>
      <c r="E496" s="657" t="s">
        <v>85</v>
      </c>
      <c r="F496" s="657" t="s">
        <v>98</v>
      </c>
      <c r="G496" s="657" t="s">
        <v>990</v>
      </c>
      <c r="H496" s="105" t="s">
        <v>24</v>
      </c>
      <c r="I496" s="106">
        <v>5</v>
      </c>
      <c r="J496" s="106">
        <f>VLOOKUP(A496,CENIK!$A$2:$F$191,6,FALSE)</f>
        <v>0</v>
      </c>
      <c r="K496" s="106">
        <f t="shared" si="9"/>
        <v>0</v>
      </c>
    </row>
    <row r="497" spans="1:11" ht="75" x14ac:dyDescent="0.25">
      <c r="A497" s="105">
        <v>5108</v>
      </c>
      <c r="B497" s="105">
        <v>282</v>
      </c>
      <c r="C497" s="102" t="s">
        <v>926</v>
      </c>
      <c r="D497" s="657" t="s">
        <v>187</v>
      </c>
      <c r="E497" s="657" t="s">
        <v>106</v>
      </c>
      <c r="F497" s="657" t="s">
        <v>107</v>
      </c>
      <c r="G497" s="657" t="s">
        <v>112</v>
      </c>
      <c r="H497" s="105" t="s">
        <v>113</v>
      </c>
      <c r="I497" s="106">
        <v>20</v>
      </c>
      <c r="J497" s="106">
        <f>VLOOKUP(A497,CENIK!$A$2:$F$191,6,FALSE)</f>
        <v>0</v>
      </c>
      <c r="K497" s="106">
        <f t="shared" si="9"/>
        <v>0</v>
      </c>
    </row>
    <row r="498" spans="1:11" ht="75" x14ac:dyDescent="0.25">
      <c r="A498" s="105">
        <v>5109</v>
      </c>
      <c r="B498" s="105">
        <v>282</v>
      </c>
      <c r="C498" s="102" t="s">
        <v>927</v>
      </c>
      <c r="D498" s="657" t="s">
        <v>187</v>
      </c>
      <c r="E498" s="657" t="s">
        <v>106</v>
      </c>
      <c r="F498" s="657" t="s">
        <v>107</v>
      </c>
      <c r="G498" s="657" t="s">
        <v>114</v>
      </c>
      <c r="H498" s="105" t="s">
        <v>10</v>
      </c>
      <c r="I498" s="106">
        <v>65</v>
      </c>
      <c r="J498" s="106">
        <f>VLOOKUP(A498,CENIK!$A$2:$F$191,6,FALSE)</f>
        <v>0</v>
      </c>
      <c r="K498" s="106">
        <f t="shared" si="9"/>
        <v>0</v>
      </c>
    </row>
    <row r="499" spans="1:11" ht="135" x14ac:dyDescent="0.25">
      <c r="A499" s="105">
        <v>6101</v>
      </c>
      <c r="B499" s="105">
        <v>282</v>
      </c>
      <c r="C499" s="102" t="s">
        <v>928</v>
      </c>
      <c r="D499" s="657" t="s">
        <v>187</v>
      </c>
      <c r="E499" s="657" t="s">
        <v>128</v>
      </c>
      <c r="F499" s="657" t="s">
        <v>129</v>
      </c>
      <c r="G499" s="657" t="s">
        <v>6301</v>
      </c>
      <c r="H499" s="105" t="s">
        <v>10</v>
      </c>
      <c r="I499" s="106">
        <v>270</v>
      </c>
      <c r="J499" s="106">
        <f>VLOOKUP(A499,CENIK!$A$2:$F$191,6,FALSE)</f>
        <v>0</v>
      </c>
      <c r="K499" s="106">
        <f t="shared" si="9"/>
        <v>0</v>
      </c>
    </row>
    <row r="500" spans="1:11" ht="120" x14ac:dyDescent="0.25">
      <c r="A500" s="105">
        <v>6202</v>
      </c>
      <c r="B500" s="105">
        <v>282</v>
      </c>
      <c r="C500" s="102" t="s">
        <v>929</v>
      </c>
      <c r="D500" s="657" t="s">
        <v>187</v>
      </c>
      <c r="E500" s="657" t="s">
        <v>128</v>
      </c>
      <c r="F500" s="657" t="s">
        <v>132</v>
      </c>
      <c r="G500" s="657" t="s">
        <v>991</v>
      </c>
      <c r="H500" s="105" t="s">
        <v>6</v>
      </c>
      <c r="I500" s="106">
        <v>6</v>
      </c>
      <c r="J500" s="106">
        <f>VLOOKUP(A500,CENIK!$A$2:$F$191,6,FALSE)</f>
        <v>0</v>
      </c>
      <c r="K500" s="106">
        <f t="shared" si="9"/>
        <v>0</v>
      </c>
    </row>
    <row r="501" spans="1:11" ht="120" x14ac:dyDescent="0.25">
      <c r="A501" s="105">
        <v>6204</v>
      </c>
      <c r="B501" s="105">
        <v>282</v>
      </c>
      <c r="C501" s="102" t="s">
        <v>930</v>
      </c>
      <c r="D501" s="657" t="s">
        <v>187</v>
      </c>
      <c r="E501" s="657" t="s">
        <v>128</v>
      </c>
      <c r="F501" s="657" t="s">
        <v>132</v>
      </c>
      <c r="G501" s="657" t="s">
        <v>993</v>
      </c>
      <c r="H501" s="105" t="s">
        <v>6</v>
      </c>
      <c r="I501" s="106">
        <v>3</v>
      </c>
      <c r="J501" s="106">
        <f>VLOOKUP(A501,CENIK!$A$2:$F$191,6,FALSE)</f>
        <v>0</v>
      </c>
      <c r="K501" s="106">
        <f t="shared" si="9"/>
        <v>0</v>
      </c>
    </row>
    <row r="502" spans="1:11" ht="120" x14ac:dyDescent="0.25">
      <c r="A502" s="105">
        <v>6253</v>
      </c>
      <c r="B502" s="105">
        <v>282</v>
      </c>
      <c r="C502" s="102" t="s">
        <v>931</v>
      </c>
      <c r="D502" s="657" t="s">
        <v>187</v>
      </c>
      <c r="E502" s="657" t="s">
        <v>128</v>
      </c>
      <c r="F502" s="657" t="s">
        <v>132</v>
      </c>
      <c r="G502" s="657" t="s">
        <v>1004</v>
      </c>
      <c r="H502" s="105" t="s">
        <v>6</v>
      </c>
      <c r="I502" s="106">
        <v>9</v>
      </c>
      <c r="J502" s="106">
        <f>VLOOKUP(A502,CENIK!$A$2:$F$191,6,FALSE)</f>
        <v>0</v>
      </c>
      <c r="K502" s="106">
        <f t="shared" si="9"/>
        <v>0</v>
      </c>
    </row>
    <row r="503" spans="1:11" ht="30" x14ac:dyDescent="0.25">
      <c r="A503" s="105">
        <v>6257</v>
      </c>
      <c r="B503" s="105">
        <v>282</v>
      </c>
      <c r="C503" s="102" t="s">
        <v>932</v>
      </c>
      <c r="D503" s="657" t="s">
        <v>187</v>
      </c>
      <c r="E503" s="657" t="s">
        <v>128</v>
      </c>
      <c r="F503" s="657" t="s">
        <v>132</v>
      </c>
      <c r="G503" s="657" t="s">
        <v>136</v>
      </c>
      <c r="H503" s="105" t="s">
        <v>6</v>
      </c>
      <c r="I503" s="106">
        <v>1</v>
      </c>
      <c r="J503" s="106">
        <f>VLOOKUP(A503,CENIK!$A$2:$F$191,6,FALSE)</f>
        <v>0</v>
      </c>
      <c r="K503" s="106">
        <f t="shared" si="9"/>
        <v>0</v>
      </c>
    </row>
    <row r="504" spans="1:11" ht="345" x14ac:dyDescent="0.25">
      <c r="A504" s="105">
        <v>6301</v>
      </c>
      <c r="B504" s="105">
        <v>282</v>
      </c>
      <c r="C504" s="102" t="s">
        <v>933</v>
      </c>
      <c r="D504" s="657" t="s">
        <v>187</v>
      </c>
      <c r="E504" s="657" t="s">
        <v>128</v>
      </c>
      <c r="F504" s="657" t="s">
        <v>140</v>
      </c>
      <c r="G504" s="657" t="s">
        <v>1005</v>
      </c>
      <c r="H504" s="105" t="s">
        <v>6</v>
      </c>
      <c r="I504" s="106">
        <v>16</v>
      </c>
      <c r="J504" s="106">
        <f>VLOOKUP(A504,CENIK!$A$2:$F$191,6,FALSE)</f>
        <v>0</v>
      </c>
      <c r="K504" s="106">
        <f t="shared" si="9"/>
        <v>0</v>
      </c>
    </row>
    <row r="505" spans="1:11" ht="120" x14ac:dyDescent="0.25">
      <c r="A505" s="105">
        <v>6302</v>
      </c>
      <c r="B505" s="105">
        <v>282</v>
      </c>
      <c r="C505" s="102" t="s">
        <v>934</v>
      </c>
      <c r="D505" s="657" t="s">
        <v>187</v>
      </c>
      <c r="E505" s="657" t="s">
        <v>128</v>
      </c>
      <c r="F505" s="657" t="s">
        <v>140</v>
      </c>
      <c r="G505" s="657" t="s">
        <v>141</v>
      </c>
      <c r="H505" s="105" t="s">
        <v>6</v>
      </c>
      <c r="I505" s="106">
        <v>16</v>
      </c>
      <c r="J505" s="106">
        <f>VLOOKUP(A505,CENIK!$A$2:$F$191,6,FALSE)</f>
        <v>0</v>
      </c>
      <c r="K505" s="106">
        <f t="shared" si="9"/>
        <v>0</v>
      </c>
    </row>
    <row r="506" spans="1:11" ht="30" x14ac:dyDescent="0.25">
      <c r="A506" s="105">
        <v>6401</v>
      </c>
      <c r="B506" s="105">
        <v>282</v>
      </c>
      <c r="C506" s="102" t="s">
        <v>935</v>
      </c>
      <c r="D506" s="657" t="s">
        <v>187</v>
      </c>
      <c r="E506" s="657" t="s">
        <v>128</v>
      </c>
      <c r="F506" s="657" t="s">
        <v>144</v>
      </c>
      <c r="G506" s="657" t="s">
        <v>145</v>
      </c>
      <c r="H506" s="105" t="s">
        <v>10</v>
      </c>
      <c r="I506" s="106">
        <v>270</v>
      </c>
      <c r="J506" s="106">
        <f>VLOOKUP(A506,CENIK!$A$2:$F$191,6,FALSE)</f>
        <v>0</v>
      </c>
      <c r="K506" s="106">
        <f t="shared" si="9"/>
        <v>0</v>
      </c>
    </row>
    <row r="507" spans="1:11" ht="30" x14ac:dyDescent="0.25">
      <c r="A507" s="105">
        <v>6402</v>
      </c>
      <c r="B507" s="105">
        <v>282</v>
      </c>
      <c r="C507" s="102" t="s">
        <v>936</v>
      </c>
      <c r="D507" s="657" t="s">
        <v>187</v>
      </c>
      <c r="E507" s="657" t="s">
        <v>128</v>
      </c>
      <c r="F507" s="657" t="s">
        <v>144</v>
      </c>
      <c r="G507" s="657" t="s">
        <v>340</v>
      </c>
      <c r="H507" s="105" t="s">
        <v>10</v>
      </c>
      <c r="I507" s="106">
        <v>270</v>
      </c>
      <c r="J507" s="106">
        <f>VLOOKUP(A507,CENIK!$A$2:$F$191,6,FALSE)</f>
        <v>0</v>
      </c>
      <c r="K507" s="106">
        <f t="shared" si="9"/>
        <v>0</v>
      </c>
    </row>
    <row r="508" spans="1:11" ht="60" x14ac:dyDescent="0.25">
      <c r="A508" s="105">
        <v>6405</v>
      </c>
      <c r="B508" s="105">
        <v>282</v>
      </c>
      <c r="C508" s="102" t="s">
        <v>937</v>
      </c>
      <c r="D508" s="657" t="s">
        <v>187</v>
      </c>
      <c r="E508" s="657" t="s">
        <v>128</v>
      </c>
      <c r="F508" s="657" t="s">
        <v>144</v>
      </c>
      <c r="G508" s="657" t="s">
        <v>146</v>
      </c>
      <c r="H508" s="105" t="s">
        <v>10</v>
      </c>
      <c r="I508" s="106">
        <v>270</v>
      </c>
      <c r="J508" s="106">
        <f>VLOOKUP(A508,CENIK!$A$2:$F$191,6,FALSE)</f>
        <v>0</v>
      </c>
      <c r="K508" s="106">
        <f t="shared" si="9"/>
        <v>0</v>
      </c>
    </row>
    <row r="509" spans="1:11" ht="30" x14ac:dyDescent="0.25">
      <c r="A509" s="105">
        <v>6501</v>
      </c>
      <c r="B509" s="105">
        <v>282</v>
      </c>
      <c r="C509" s="102" t="s">
        <v>938</v>
      </c>
      <c r="D509" s="657" t="s">
        <v>187</v>
      </c>
      <c r="E509" s="657" t="s">
        <v>128</v>
      </c>
      <c r="F509" s="657" t="s">
        <v>147</v>
      </c>
      <c r="G509" s="657" t="s">
        <v>1007</v>
      </c>
      <c r="H509" s="105" t="s">
        <v>6</v>
      </c>
      <c r="I509" s="106">
        <v>4</v>
      </c>
      <c r="J509" s="106">
        <f>VLOOKUP(A509,CENIK!$A$2:$F$191,6,FALSE)</f>
        <v>0</v>
      </c>
      <c r="K509" s="106">
        <f t="shared" si="9"/>
        <v>0</v>
      </c>
    </row>
    <row r="510" spans="1:11" ht="45" x14ac:dyDescent="0.25">
      <c r="A510" s="105">
        <v>6503</v>
      </c>
      <c r="B510" s="105">
        <v>282</v>
      </c>
      <c r="C510" s="102" t="s">
        <v>939</v>
      </c>
      <c r="D510" s="657" t="s">
        <v>187</v>
      </c>
      <c r="E510" s="657" t="s">
        <v>128</v>
      </c>
      <c r="F510" s="657" t="s">
        <v>147</v>
      </c>
      <c r="G510" s="657" t="s">
        <v>1009</v>
      </c>
      <c r="H510" s="105" t="s">
        <v>6</v>
      </c>
      <c r="I510" s="106">
        <v>12</v>
      </c>
      <c r="J510" s="106">
        <f>VLOOKUP(A510,CENIK!$A$2:$F$191,6,FALSE)</f>
        <v>0</v>
      </c>
      <c r="K510" s="106">
        <f t="shared" si="9"/>
        <v>0</v>
      </c>
    </row>
    <row r="511" spans="1:11" ht="30" x14ac:dyDescent="0.25">
      <c r="A511" s="105">
        <v>6507</v>
      </c>
      <c r="B511" s="105">
        <v>282</v>
      </c>
      <c r="C511" s="102" t="s">
        <v>940</v>
      </c>
      <c r="D511" s="657" t="s">
        <v>187</v>
      </c>
      <c r="E511" s="657" t="s">
        <v>128</v>
      </c>
      <c r="F511" s="657" t="s">
        <v>147</v>
      </c>
      <c r="G511" s="657" t="s">
        <v>1013</v>
      </c>
      <c r="H511" s="105" t="s">
        <v>6</v>
      </c>
      <c r="I511" s="106">
        <v>13</v>
      </c>
      <c r="J511" s="106">
        <f>VLOOKUP(A511,CENIK!$A$2:$F$191,6,FALSE)</f>
        <v>0</v>
      </c>
      <c r="K511" s="106">
        <f t="shared" si="9"/>
        <v>0</v>
      </c>
    </row>
  </sheetData>
  <sheetProtection algorithmName="SHA-512" hashValue="K/fizHNlCtU0d0wgtNH0Ahf3kziphSnChmBK2/6AaF44s0CTKDJdD/pqMlfG605gCjg3d+CAeABwHOm3Is/Kpw==" saltValue="H9XitQbotGL4pjaJscZ1PQ==" spinCount="100000" sheet="1" objects="1" scenarios="1"/>
  <mergeCells count="4">
    <mergeCell ref="D21:E21"/>
    <mergeCell ref="D22:E28"/>
    <mergeCell ref="F22:F27"/>
    <mergeCell ref="F6: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76"/>
  <sheetViews>
    <sheetView topLeftCell="C1" zoomScale="85" zoomScaleNormal="85" workbookViewId="0">
      <selection activeCell="G37" sqref="G37"/>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1:11" ht="18.75" x14ac:dyDescent="0.25">
      <c r="F1" s="71" t="s">
        <v>327</v>
      </c>
    </row>
    <row r="2" spans="1:11" ht="26.25" x14ac:dyDescent="0.25">
      <c r="F2" s="108">
        <v>2</v>
      </c>
      <c r="G2" s="13" t="s">
        <v>202</v>
      </c>
      <c r="H2" s="14"/>
      <c r="I2" s="41"/>
      <c r="J2" s="41"/>
      <c r="K2" s="52"/>
    </row>
    <row r="4" spans="1:11" ht="26.25" x14ac:dyDescent="0.25">
      <c r="G4" s="16" t="s">
        <v>174</v>
      </c>
      <c r="J4" s="42"/>
      <c r="K4" s="42"/>
    </row>
    <row r="5" spans="1:11" x14ac:dyDescent="0.25">
      <c r="E5" s="17"/>
      <c r="F5" s="17"/>
    </row>
    <row r="6" spans="1:11" ht="18.75" x14ac:dyDescent="0.3">
      <c r="E6" s="18"/>
      <c r="F6" s="1116" t="s">
        <v>324</v>
      </c>
      <c r="G6" s="19" t="s">
        <v>175</v>
      </c>
      <c r="H6" s="20"/>
      <c r="I6" s="45"/>
      <c r="J6" s="45"/>
      <c r="K6" s="44" t="s">
        <v>151</v>
      </c>
    </row>
    <row r="7" spans="1:11" ht="18.75" x14ac:dyDescent="0.3">
      <c r="B7" s="129" t="s">
        <v>176</v>
      </c>
      <c r="C7" s="64"/>
      <c r="E7" s="18"/>
      <c r="F7" s="1117"/>
      <c r="G7" s="21" t="s">
        <v>177</v>
      </c>
      <c r="H7" s="22"/>
      <c r="I7" s="46"/>
      <c r="J7" s="46"/>
      <c r="K7" s="23">
        <f>SUM(K17:K23)</f>
        <v>0</v>
      </c>
    </row>
    <row r="8" spans="1:11" ht="18.75" x14ac:dyDescent="0.3">
      <c r="B8" s="143">
        <v>449</v>
      </c>
      <c r="C8" s="73"/>
      <c r="E8" s="18"/>
      <c r="F8" s="107">
        <v>449</v>
      </c>
      <c r="G8" s="24" t="s">
        <v>203</v>
      </c>
      <c r="H8" s="25"/>
      <c r="I8" s="47"/>
      <c r="J8" s="47"/>
      <c r="K8" s="26">
        <f>SUMIF($B$28:$B$173,B8,$K$28:$K$173)</f>
        <v>0</v>
      </c>
    </row>
    <row r="9" spans="1:11" ht="18.75" x14ac:dyDescent="0.3">
      <c r="B9" s="143">
        <v>448</v>
      </c>
      <c r="C9" s="73"/>
      <c r="E9" s="18"/>
      <c r="F9" s="107">
        <v>448</v>
      </c>
      <c r="G9" s="24" t="s">
        <v>204</v>
      </c>
      <c r="H9" s="25"/>
      <c r="I9" s="47"/>
      <c r="J9" s="47"/>
      <c r="K9" s="26">
        <f>SUMIF($B$28:$B$173,B9,$K$28:$K$173)</f>
        <v>0</v>
      </c>
    </row>
    <row r="10" spans="1:11" ht="18.75" x14ac:dyDescent="0.3">
      <c r="B10" s="143">
        <v>452</v>
      </c>
      <c r="C10" s="73"/>
      <c r="E10" s="18"/>
      <c r="F10" s="107">
        <v>452</v>
      </c>
      <c r="G10" s="24" t="s">
        <v>205</v>
      </c>
      <c r="H10" s="25"/>
      <c r="I10" s="47"/>
      <c r="J10" s="47"/>
      <c r="K10" s="26">
        <f>SUMIF($B$28:$B$173,B10,$K$28:$K$173)</f>
        <v>0</v>
      </c>
    </row>
    <row r="11" spans="1:11" ht="18.75" x14ac:dyDescent="0.3">
      <c r="B11" s="143">
        <v>450</v>
      </c>
      <c r="C11" s="73"/>
      <c r="E11" s="18"/>
      <c r="F11" s="107">
        <v>450</v>
      </c>
      <c r="G11" s="24" t="s">
        <v>206</v>
      </c>
      <c r="H11" s="25"/>
      <c r="I11" s="47"/>
      <c r="J11" s="47"/>
      <c r="K11" s="26">
        <f>SUMIF($B$28:$B$173,B11,$K$28:$K$173)</f>
        <v>0</v>
      </c>
    </row>
    <row r="12" spans="1:11" ht="18.75" x14ac:dyDescent="0.3">
      <c r="B12" s="143">
        <v>451</v>
      </c>
      <c r="C12" s="73"/>
      <c r="E12" s="18"/>
      <c r="F12" s="107">
        <v>451</v>
      </c>
      <c r="G12" s="24" t="s">
        <v>207</v>
      </c>
      <c r="H12" s="25"/>
      <c r="I12" s="47"/>
      <c r="J12" s="47"/>
      <c r="K12" s="26">
        <f>SUMIF($B$28:$B$173,B12,$K$28:$K$173)</f>
        <v>0</v>
      </c>
    </row>
    <row r="13" spans="1:11" ht="18.75" x14ac:dyDescent="0.3">
      <c r="B13" s="131" t="s">
        <v>330</v>
      </c>
      <c r="C13" s="29"/>
      <c r="F13" s="101" t="s">
        <v>1187</v>
      </c>
      <c r="G13" s="30" t="s">
        <v>188</v>
      </c>
      <c r="H13" s="25"/>
      <c r="I13" s="47"/>
      <c r="J13" s="47"/>
      <c r="K13" s="26">
        <f>(SUM(K8:K12)*0.002)</f>
        <v>0</v>
      </c>
    </row>
    <row r="14" spans="1:11" ht="18.75" x14ac:dyDescent="0.3">
      <c r="F14" s="72"/>
      <c r="G14" s="31"/>
      <c r="H14" s="20"/>
      <c r="I14" s="32" t="s">
        <v>172</v>
      </c>
      <c r="J14" s="32"/>
      <c r="K14" s="32">
        <f>SUM(K7:K13)</f>
        <v>0</v>
      </c>
    </row>
    <row r="15" spans="1:11" ht="26.25" x14ac:dyDescent="0.25">
      <c r="D15" s="33" t="s">
        <v>177</v>
      </c>
    </row>
    <row r="16" spans="1:11" ht="30" x14ac:dyDescent="0.25">
      <c r="A16" s="132" t="s">
        <v>329</v>
      </c>
      <c r="B16" s="133"/>
      <c r="C16" s="656" t="s">
        <v>326</v>
      </c>
      <c r="D16" s="1118" t="s">
        <v>189</v>
      </c>
      <c r="E16" s="1119"/>
      <c r="F16" s="1" t="s">
        <v>190</v>
      </c>
      <c r="G16" s="1" t="s">
        <v>3</v>
      </c>
      <c r="H16" s="2" t="s">
        <v>4</v>
      </c>
      <c r="I16" s="48" t="s">
        <v>191</v>
      </c>
      <c r="J16" s="49" t="s">
        <v>192</v>
      </c>
      <c r="K16" s="53" t="s">
        <v>4568</v>
      </c>
    </row>
    <row r="17" spans="1:11" ht="120" x14ac:dyDescent="0.25">
      <c r="A17" s="128">
        <v>1101</v>
      </c>
      <c r="B17" s="134"/>
      <c r="C17" s="102" t="s">
        <v>1180</v>
      </c>
      <c r="D17" s="1120" t="s">
        <v>5</v>
      </c>
      <c r="E17" s="1121"/>
      <c r="F17" s="1126" t="s">
        <v>193</v>
      </c>
      <c r="G17" s="658" t="s">
        <v>194</v>
      </c>
      <c r="H17" s="85" t="s">
        <v>14</v>
      </c>
      <c r="I17" s="106">
        <v>1</v>
      </c>
      <c r="J17" s="660"/>
      <c r="K17" s="50">
        <f t="shared" ref="K17:K23" si="0">ROUND(J17*I17,2)</f>
        <v>0</v>
      </c>
    </row>
    <row r="18" spans="1:11" ht="30" x14ac:dyDescent="0.25">
      <c r="A18" s="128">
        <v>1102</v>
      </c>
      <c r="B18" s="134"/>
      <c r="C18" s="102" t="s">
        <v>1181</v>
      </c>
      <c r="D18" s="1122"/>
      <c r="E18" s="1123"/>
      <c r="F18" s="1126"/>
      <c r="G18" s="658" t="s">
        <v>195</v>
      </c>
      <c r="H18" s="85" t="s">
        <v>14</v>
      </c>
      <c r="I18" s="106">
        <v>1</v>
      </c>
      <c r="J18" s="660"/>
      <c r="K18" s="50">
        <f t="shared" si="0"/>
        <v>0</v>
      </c>
    </row>
    <row r="19" spans="1:11" ht="75" x14ac:dyDescent="0.25">
      <c r="A19" s="128">
        <v>1103</v>
      </c>
      <c r="B19" s="134"/>
      <c r="C19" s="102" t="s">
        <v>1182</v>
      </c>
      <c r="D19" s="1122"/>
      <c r="E19" s="1123"/>
      <c r="F19" s="1126"/>
      <c r="G19" s="658" t="s">
        <v>196</v>
      </c>
      <c r="H19" s="85" t="s">
        <v>14</v>
      </c>
      <c r="I19" s="106">
        <v>1</v>
      </c>
      <c r="J19" s="660"/>
      <c r="K19" s="50">
        <f t="shared" si="0"/>
        <v>0</v>
      </c>
    </row>
    <row r="20" spans="1:11" ht="45" x14ac:dyDescent="0.25">
      <c r="A20" s="128">
        <v>1104</v>
      </c>
      <c r="B20" s="134"/>
      <c r="C20" s="102" t="s">
        <v>1183</v>
      </c>
      <c r="D20" s="1122"/>
      <c r="E20" s="1123"/>
      <c r="F20" s="1126"/>
      <c r="G20" s="658" t="s">
        <v>197</v>
      </c>
      <c r="H20" s="85" t="s">
        <v>14</v>
      </c>
      <c r="I20" s="106">
        <v>1</v>
      </c>
      <c r="J20" s="660"/>
      <c r="K20" s="50">
        <f t="shared" si="0"/>
        <v>0</v>
      </c>
    </row>
    <row r="21" spans="1:11" ht="45" x14ac:dyDescent="0.25">
      <c r="A21" s="128">
        <v>1105</v>
      </c>
      <c r="B21" s="134"/>
      <c r="C21" s="102" t="s">
        <v>1184</v>
      </c>
      <c r="D21" s="1122"/>
      <c r="E21" s="1123"/>
      <c r="F21" s="1126"/>
      <c r="G21" s="658" t="s">
        <v>198</v>
      </c>
      <c r="H21" s="85" t="s">
        <v>14</v>
      </c>
      <c r="I21" s="106">
        <v>1</v>
      </c>
      <c r="J21" s="660"/>
      <c r="K21" s="50">
        <f t="shared" si="0"/>
        <v>0</v>
      </c>
    </row>
    <row r="22" spans="1:11" ht="105" x14ac:dyDescent="0.25">
      <c r="A22" s="128">
        <v>1106</v>
      </c>
      <c r="B22" s="134"/>
      <c r="C22" s="102" t="s">
        <v>1185</v>
      </c>
      <c r="D22" s="1122"/>
      <c r="E22" s="1123"/>
      <c r="F22" s="1126"/>
      <c r="G22" s="658" t="s">
        <v>199</v>
      </c>
      <c r="H22" s="85" t="s">
        <v>10</v>
      </c>
      <c r="I22" s="114">
        <v>1287</v>
      </c>
      <c r="J22" s="660"/>
      <c r="K22" s="50">
        <f t="shared" si="0"/>
        <v>0</v>
      </c>
    </row>
    <row r="23" spans="1:11" ht="30" x14ac:dyDescent="0.25">
      <c r="A23" s="135">
        <v>201</v>
      </c>
      <c r="B23" s="136" t="s">
        <v>328</v>
      </c>
      <c r="C23" s="102" t="s">
        <v>1186</v>
      </c>
      <c r="D23" s="1124"/>
      <c r="E23" s="1125"/>
      <c r="F23" s="658" t="s">
        <v>338</v>
      </c>
      <c r="G23" s="658" t="s">
        <v>339</v>
      </c>
      <c r="H23" s="85" t="s">
        <v>6</v>
      </c>
      <c r="I23" s="106">
        <v>1</v>
      </c>
      <c r="J23" s="106">
        <f>VLOOKUP(A23,CENIK!$A$2:$F$191,6,FALSE)</f>
        <v>0</v>
      </c>
      <c r="K23" s="50">
        <f t="shared" si="0"/>
        <v>0</v>
      </c>
    </row>
    <row r="24" spans="1:11" x14ac:dyDescent="0.25">
      <c r="B24" s="137"/>
      <c r="C24" s="69"/>
      <c r="D24" s="109"/>
      <c r="E24" s="109"/>
      <c r="F24" s="109"/>
      <c r="G24" s="109"/>
      <c r="H24" s="110"/>
      <c r="I24" s="115"/>
      <c r="J24" s="115"/>
      <c r="K24" s="115"/>
    </row>
    <row r="25" spans="1:11" x14ac:dyDescent="0.25">
      <c r="B25" s="137"/>
      <c r="C25" s="34"/>
      <c r="D25" s="109"/>
      <c r="E25" s="109"/>
      <c r="F25" s="109"/>
      <c r="G25" s="109"/>
      <c r="H25" s="110"/>
      <c r="I25" s="115"/>
      <c r="J25" s="115"/>
      <c r="K25" s="115"/>
    </row>
    <row r="26" spans="1:11" ht="26.25" x14ac:dyDescent="0.25">
      <c r="A26" s="128" t="s">
        <v>329</v>
      </c>
      <c r="B26" s="138"/>
      <c r="C26" s="69"/>
      <c r="D26" s="111" t="s">
        <v>200</v>
      </c>
      <c r="E26" s="109"/>
      <c r="F26" s="109"/>
      <c r="G26" s="109"/>
      <c r="H26" s="110"/>
      <c r="I26" s="115"/>
      <c r="J26" s="115"/>
      <c r="K26" s="115"/>
    </row>
    <row r="27" spans="1:11" ht="30" x14ac:dyDescent="0.25">
      <c r="A27" s="139" t="s">
        <v>0</v>
      </c>
      <c r="B27" s="134" t="s">
        <v>176</v>
      </c>
      <c r="C27" s="70" t="s">
        <v>325</v>
      </c>
      <c r="D27" s="112" t="s">
        <v>201</v>
      </c>
      <c r="E27" s="112" t="s">
        <v>189</v>
      </c>
      <c r="F27" s="112" t="s">
        <v>190</v>
      </c>
      <c r="G27" s="112" t="s">
        <v>3</v>
      </c>
      <c r="H27" s="113" t="s">
        <v>4</v>
      </c>
      <c r="I27" s="116" t="s">
        <v>191</v>
      </c>
      <c r="J27" s="117" t="s">
        <v>192</v>
      </c>
      <c r="K27" s="116" t="s">
        <v>4568</v>
      </c>
    </row>
    <row r="28" spans="1:11" ht="60" x14ac:dyDescent="0.25">
      <c r="A28" s="139">
        <v>1201</v>
      </c>
      <c r="B28" s="139">
        <v>449</v>
      </c>
      <c r="C28" s="102" t="s">
        <v>1031</v>
      </c>
      <c r="D28" s="658" t="s">
        <v>203</v>
      </c>
      <c r="E28" s="658" t="s">
        <v>7</v>
      </c>
      <c r="F28" s="658" t="s">
        <v>8</v>
      </c>
      <c r="G28" s="658" t="s">
        <v>9</v>
      </c>
      <c r="H28" s="85" t="s">
        <v>10</v>
      </c>
      <c r="I28" s="106">
        <v>860.9</v>
      </c>
      <c r="J28" s="106">
        <f>VLOOKUP(A28,CENIK!$A$2:$F$191,6,FALSE)</f>
        <v>0</v>
      </c>
      <c r="K28" s="106">
        <f t="shared" ref="K28:K59" si="1">ROUND(J28*I28,2)</f>
        <v>0</v>
      </c>
    </row>
    <row r="29" spans="1:11" ht="45" x14ac:dyDescent="0.25">
      <c r="A29" s="139">
        <v>1202</v>
      </c>
      <c r="B29" s="139">
        <v>449</v>
      </c>
      <c r="C29" s="102" t="s">
        <v>1032</v>
      </c>
      <c r="D29" s="658" t="s">
        <v>203</v>
      </c>
      <c r="E29" s="658" t="s">
        <v>7</v>
      </c>
      <c r="F29" s="658" t="s">
        <v>8</v>
      </c>
      <c r="G29" s="658" t="s">
        <v>11</v>
      </c>
      <c r="H29" s="85" t="s">
        <v>12</v>
      </c>
      <c r="I29" s="106">
        <v>32</v>
      </c>
      <c r="J29" s="106">
        <f>VLOOKUP(A29,CENIK!$A$2:$F$191,6,FALSE)</f>
        <v>0</v>
      </c>
      <c r="K29" s="106">
        <f t="shared" si="1"/>
        <v>0</v>
      </c>
    </row>
    <row r="30" spans="1:11" ht="60" x14ac:dyDescent="0.25">
      <c r="A30" s="139">
        <v>1203</v>
      </c>
      <c r="B30" s="139">
        <v>449</v>
      </c>
      <c r="C30" s="102" t="s">
        <v>1033</v>
      </c>
      <c r="D30" s="658" t="s">
        <v>203</v>
      </c>
      <c r="E30" s="658" t="s">
        <v>7</v>
      </c>
      <c r="F30" s="658" t="s">
        <v>8</v>
      </c>
      <c r="G30" s="658" t="s">
        <v>941</v>
      </c>
      <c r="H30" s="85" t="s">
        <v>10</v>
      </c>
      <c r="I30" s="106">
        <v>250</v>
      </c>
      <c r="J30" s="106">
        <f>VLOOKUP(A30,CENIK!$A$2:$F$191,6,FALSE)</f>
        <v>0</v>
      </c>
      <c r="K30" s="106">
        <f t="shared" si="1"/>
        <v>0</v>
      </c>
    </row>
    <row r="31" spans="1:11" ht="60" x14ac:dyDescent="0.25">
      <c r="A31" s="139">
        <v>1205</v>
      </c>
      <c r="B31" s="139">
        <v>449</v>
      </c>
      <c r="C31" s="102" t="s">
        <v>1034</v>
      </c>
      <c r="D31" s="658" t="s">
        <v>203</v>
      </c>
      <c r="E31" s="658" t="s">
        <v>7</v>
      </c>
      <c r="F31" s="658" t="s">
        <v>8</v>
      </c>
      <c r="G31" s="658" t="s">
        <v>942</v>
      </c>
      <c r="H31" s="85" t="s">
        <v>14</v>
      </c>
      <c r="I31" s="106">
        <v>1</v>
      </c>
      <c r="J31" s="106">
        <f>VLOOKUP(A31,CENIK!$A$2:$F$191,6,FALSE)</f>
        <v>0</v>
      </c>
      <c r="K31" s="106">
        <f t="shared" si="1"/>
        <v>0</v>
      </c>
    </row>
    <row r="32" spans="1:11" ht="45" x14ac:dyDescent="0.25">
      <c r="A32" s="139">
        <v>1301</v>
      </c>
      <c r="B32" s="139">
        <v>449</v>
      </c>
      <c r="C32" s="102" t="s">
        <v>1035</v>
      </c>
      <c r="D32" s="658" t="s">
        <v>203</v>
      </c>
      <c r="E32" s="658" t="s">
        <v>7</v>
      </c>
      <c r="F32" s="658" t="s">
        <v>16</v>
      </c>
      <c r="G32" s="658" t="s">
        <v>17</v>
      </c>
      <c r="H32" s="85" t="s">
        <v>10</v>
      </c>
      <c r="I32" s="106">
        <v>860.9</v>
      </c>
      <c r="J32" s="106">
        <f>VLOOKUP(A32,CENIK!$A$2:$F$191,6,FALSE)</f>
        <v>0</v>
      </c>
      <c r="K32" s="106">
        <f t="shared" si="1"/>
        <v>0</v>
      </c>
    </row>
    <row r="33" spans="1:11" ht="30" x14ac:dyDescent="0.25">
      <c r="A33" s="139">
        <v>1401</v>
      </c>
      <c r="B33" s="139">
        <v>449</v>
      </c>
      <c r="C33" s="102" t="s">
        <v>1036</v>
      </c>
      <c r="D33" s="658" t="s">
        <v>203</v>
      </c>
      <c r="E33" s="658" t="s">
        <v>7</v>
      </c>
      <c r="F33" s="658" t="s">
        <v>27</v>
      </c>
      <c r="G33" s="658" t="s">
        <v>955</v>
      </c>
      <c r="H33" s="85" t="s">
        <v>22</v>
      </c>
      <c r="I33" s="106">
        <v>20</v>
      </c>
      <c r="J33" s="106">
        <f>VLOOKUP(A33,CENIK!$A$2:$F$191,6,FALSE)</f>
        <v>0</v>
      </c>
      <c r="K33" s="106">
        <f t="shared" si="1"/>
        <v>0</v>
      </c>
    </row>
    <row r="34" spans="1:11" ht="30" x14ac:dyDescent="0.25">
      <c r="A34" s="139">
        <v>1402</v>
      </c>
      <c r="B34" s="139">
        <v>449</v>
      </c>
      <c r="C34" s="102" t="s">
        <v>1037</v>
      </c>
      <c r="D34" s="658" t="s">
        <v>203</v>
      </c>
      <c r="E34" s="658" t="s">
        <v>7</v>
      </c>
      <c r="F34" s="658" t="s">
        <v>27</v>
      </c>
      <c r="G34" s="658" t="s">
        <v>956</v>
      </c>
      <c r="H34" s="85" t="s">
        <v>22</v>
      </c>
      <c r="I34" s="106">
        <v>30</v>
      </c>
      <c r="J34" s="106">
        <f>VLOOKUP(A34,CENIK!$A$2:$F$191,6,FALSE)</f>
        <v>0</v>
      </c>
      <c r="K34" s="106">
        <f t="shared" si="1"/>
        <v>0</v>
      </c>
    </row>
    <row r="35" spans="1:11" ht="30" x14ac:dyDescent="0.25">
      <c r="A35" s="139">
        <v>1403</v>
      </c>
      <c r="B35" s="139">
        <v>449</v>
      </c>
      <c r="C35" s="102" t="s">
        <v>1038</v>
      </c>
      <c r="D35" s="658" t="s">
        <v>203</v>
      </c>
      <c r="E35" s="658" t="s">
        <v>7</v>
      </c>
      <c r="F35" s="658" t="s">
        <v>27</v>
      </c>
      <c r="G35" s="658" t="s">
        <v>957</v>
      </c>
      <c r="H35" s="85" t="s">
        <v>22</v>
      </c>
      <c r="I35" s="106">
        <v>10</v>
      </c>
      <c r="J35" s="106">
        <f>VLOOKUP(A35,CENIK!$A$2:$F$191,6,FALSE)</f>
        <v>0</v>
      </c>
      <c r="K35" s="106">
        <f t="shared" si="1"/>
        <v>0</v>
      </c>
    </row>
    <row r="36" spans="1:11" ht="60" x14ac:dyDescent="0.25">
      <c r="A36" s="139">
        <v>4107</v>
      </c>
      <c r="B36" s="139">
        <v>449</v>
      </c>
      <c r="C36" s="102" t="s">
        <v>1039</v>
      </c>
      <c r="D36" s="658" t="s">
        <v>203</v>
      </c>
      <c r="E36" s="658" t="s">
        <v>85</v>
      </c>
      <c r="F36" s="658" t="s">
        <v>86</v>
      </c>
      <c r="G36" s="658" t="s">
        <v>983</v>
      </c>
      <c r="H36" s="85" t="s">
        <v>24</v>
      </c>
      <c r="I36" s="106">
        <v>4206.8999999999996</v>
      </c>
      <c r="J36" s="106">
        <f>VLOOKUP(A36,CENIK!$A$2:$F$191,6,FALSE)</f>
        <v>0</v>
      </c>
      <c r="K36" s="106">
        <f t="shared" si="1"/>
        <v>0</v>
      </c>
    </row>
    <row r="37" spans="1:11" ht="60" x14ac:dyDescent="0.25">
      <c r="A37" s="139">
        <v>4110</v>
      </c>
      <c r="B37" s="139">
        <v>449</v>
      </c>
      <c r="C37" s="102" t="s">
        <v>1040</v>
      </c>
      <c r="D37" s="658" t="s">
        <v>203</v>
      </c>
      <c r="E37" s="658" t="s">
        <v>85</v>
      </c>
      <c r="F37" s="658" t="s">
        <v>86</v>
      </c>
      <c r="G37" s="658" t="s">
        <v>90</v>
      </c>
      <c r="H37" s="85" t="s">
        <v>24</v>
      </c>
      <c r="I37" s="106">
        <v>1932.76</v>
      </c>
      <c r="J37" s="106">
        <f>VLOOKUP(A37,CENIK!$A$2:$F$191,6,FALSE)</f>
        <v>0</v>
      </c>
      <c r="K37" s="106">
        <f t="shared" si="1"/>
        <v>0</v>
      </c>
    </row>
    <row r="38" spans="1:11" ht="45" x14ac:dyDescent="0.25">
      <c r="A38" s="139">
        <v>4201</v>
      </c>
      <c r="B38" s="139">
        <v>449</v>
      </c>
      <c r="C38" s="102" t="s">
        <v>1041</v>
      </c>
      <c r="D38" s="658" t="s">
        <v>203</v>
      </c>
      <c r="E38" s="658" t="s">
        <v>85</v>
      </c>
      <c r="F38" s="658" t="s">
        <v>98</v>
      </c>
      <c r="G38" s="658" t="s">
        <v>99</v>
      </c>
      <c r="H38" s="85" t="s">
        <v>33</v>
      </c>
      <c r="I38" s="106">
        <v>964.3</v>
      </c>
      <c r="J38" s="106">
        <f>VLOOKUP(A38,CENIK!$A$2:$F$191,6,FALSE)</f>
        <v>0</v>
      </c>
      <c r="K38" s="106">
        <f t="shared" si="1"/>
        <v>0</v>
      </c>
    </row>
    <row r="39" spans="1:11" ht="30" x14ac:dyDescent="0.25">
      <c r="A39" s="139">
        <v>4202</v>
      </c>
      <c r="B39" s="139">
        <v>449</v>
      </c>
      <c r="C39" s="102" t="s">
        <v>1042</v>
      </c>
      <c r="D39" s="658" t="s">
        <v>203</v>
      </c>
      <c r="E39" s="658" t="s">
        <v>85</v>
      </c>
      <c r="F39" s="658" t="s">
        <v>98</v>
      </c>
      <c r="G39" s="658" t="s">
        <v>100</v>
      </c>
      <c r="H39" s="85" t="s">
        <v>33</v>
      </c>
      <c r="I39" s="106">
        <v>964.3</v>
      </c>
      <c r="J39" s="106">
        <f>VLOOKUP(A39,CENIK!$A$2:$F$191,6,FALSE)</f>
        <v>0</v>
      </c>
      <c r="K39" s="106">
        <f t="shared" si="1"/>
        <v>0</v>
      </c>
    </row>
    <row r="40" spans="1:11" ht="75" x14ac:dyDescent="0.25">
      <c r="A40" s="139">
        <v>4203</v>
      </c>
      <c r="B40" s="139">
        <v>449</v>
      </c>
      <c r="C40" s="102" t="s">
        <v>1043</v>
      </c>
      <c r="D40" s="658" t="s">
        <v>203</v>
      </c>
      <c r="E40" s="658" t="s">
        <v>85</v>
      </c>
      <c r="F40" s="658" t="s">
        <v>98</v>
      </c>
      <c r="G40" s="658" t="s">
        <v>101</v>
      </c>
      <c r="H40" s="85" t="s">
        <v>24</v>
      </c>
      <c r="I40" s="106">
        <v>97.05</v>
      </c>
      <c r="J40" s="106">
        <f>VLOOKUP(A40,CENIK!$A$2:$F$191,6,FALSE)</f>
        <v>0</v>
      </c>
      <c r="K40" s="106">
        <f t="shared" si="1"/>
        <v>0</v>
      </c>
    </row>
    <row r="41" spans="1:11" ht="60" x14ac:dyDescent="0.25">
      <c r="A41" s="139">
        <v>4204</v>
      </c>
      <c r="B41" s="139">
        <v>449</v>
      </c>
      <c r="C41" s="102" t="s">
        <v>1044</v>
      </c>
      <c r="D41" s="658" t="s">
        <v>203</v>
      </c>
      <c r="E41" s="658" t="s">
        <v>85</v>
      </c>
      <c r="F41" s="658" t="s">
        <v>98</v>
      </c>
      <c r="G41" s="658" t="s">
        <v>102</v>
      </c>
      <c r="H41" s="85" t="s">
        <v>24</v>
      </c>
      <c r="I41" s="106">
        <v>635.65</v>
      </c>
      <c r="J41" s="106">
        <f>VLOOKUP(A41,CENIK!$A$2:$F$191,6,FALSE)</f>
        <v>0</v>
      </c>
      <c r="K41" s="106">
        <f t="shared" si="1"/>
        <v>0</v>
      </c>
    </row>
    <row r="42" spans="1:11" ht="60" x14ac:dyDescent="0.25">
      <c r="A42" s="139">
        <v>4207</v>
      </c>
      <c r="B42" s="139">
        <v>449</v>
      </c>
      <c r="C42" s="102" t="s">
        <v>1045</v>
      </c>
      <c r="D42" s="658" t="s">
        <v>203</v>
      </c>
      <c r="E42" s="658" t="s">
        <v>85</v>
      </c>
      <c r="F42" s="658" t="s">
        <v>98</v>
      </c>
      <c r="G42" s="658" t="s">
        <v>990</v>
      </c>
      <c r="H42" s="85" t="s">
        <v>24</v>
      </c>
      <c r="I42" s="106">
        <v>2274.14</v>
      </c>
      <c r="J42" s="106">
        <f>VLOOKUP(A42,CENIK!$A$2:$F$191,6,FALSE)</f>
        <v>0</v>
      </c>
      <c r="K42" s="106">
        <f t="shared" si="1"/>
        <v>0</v>
      </c>
    </row>
    <row r="43" spans="1:11" ht="135" x14ac:dyDescent="0.25">
      <c r="A43" s="139">
        <v>6101</v>
      </c>
      <c r="B43" s="139">
        <v>449</v>
      </c>
      <c r="C43" s="102" t="s">
        <v>1046</v>
      </c>
      <c r="D43" s="658" t="s">
        <v>203</v>
      </c>
      <c r="E43" s="658" t="s">
        <v>128</v>
      </c>
      <c r="F43" s="658" t="s">
        <v>129</v>
      </c>
      <c r="G43" s="658" t="s">
        <v>6304</v>
      </c>
      <c r="H43" s="85" t="s">
        <v>10</v>
      </c>
      <c r="I43" s="106">
        <v>860.9</v>
      </c>
      <c r="J43" s="106">
        <f>VLOOKUP(A43,CENIK!$A$2:$F$191,6,FALSE)</f>
        <v>0</v>
      </c>
      <c r="K43" s="106">
        <f t="shared" si="1"/>
        <v>0</v>
      </c>
    </row>
    <row r="44" spans="1:11" ht="120" x14ac:dyDescent="0.25">
      <c r="A44" s="139">
        <v>6202</v>
      </c>
      <c r="B44" s="139">
        <v>449</v>
      </c>
      <c r="C44" s="102" t="s">
        <v>1047</v>
      </c>
      <c r="D44" s="658" t="s">
        <v>203</v>
      </c>
      <c r="E44" s="658" t="s">
        <v>128</v>
      </c>
      <c r="F44" s="658" t="s">
        <v>132</v>
      </c>
      <c r="G44" s="658" t="s">
        <v>991</v>
      </c>
      <c r="H44" s="85" t="s">
        <v>6</v>
      </c>
      <c r="I44" s="106">
        <v>1</v>
      </c>
      <c r="J44" s="106">
        <f>VLOOKUP(A44,CENIK!$A$2:$F$191,6,FALSE)</f>
        <v>0</v>
      </c>
      <c r="K44" s="106">
        <f t="shared" si="1"/>
        <v>0</v>
      </c>
    </row>
    <row r="45" spans="1:11" ht="120" x14ac:dyDescent="0.25">
      <c r="A45" s="139">
        <v>6204</v>
      </c>
      <c r="B45" s="139">
        <v>449</v>
      </c>
      <c r="C45" s="102" t="s">
        <v>1048</v>
      </c>
      <c r="D45" s="658" t="s">
        <v>203</v>
      </c>
      <c r="E45" s="658" t="s">
        <v>128</v>
      </c>
      <c r="F45" s="658" t="s">
        <v>132</v>
      </c>
      <c r="G45" s="658" t="s">
        <v>993</v>
      </c>
      <c r="H45" s="85" t="s">
        <v>6</v>
      </c>
      <c r="I45" s="106">
        <v>14</v>
      </c>
      <c r="J45" s="106">
        <f>VLOOKUP(A45,CENIK!$A$2:$F$191,6,FALSE)</f>
        <v>0</v>
      </c>
      <c r="K45" s="106">
        <f t="shared" si="1"/>
        <v>0</v>
      </c>
    </row>
    <row r="46" spans="1:11" ht="135" x14ac:dyDescent="0.25">
      <c r="A46" s="139">
        <v>6205</v>
      </c>
      <c r="B46" s="139">
        <v>449</v>
      </c>
      <c r="C46" s="102" t="s">
        <v>1049</v>
      </c>
      <c r="D46" s="658" t="s">
        <v>203</v>
      </c>
      <c r="E46" s="658" t="s">
        <v>128</v>
      </c>
      <c r="F46" s="658" t="s">
        <v>132</v>
      </c>
      <c r="G46" s="658" t="s">
        <v>994</v>
      </c>
      <c r="H46" s="85" t="s">
        <v>6</v>
      </c>
      <c r="I46" s="106">
        <v>2</v>
      </c>
      <c r="J46" s="106">
        <f>VLOOKUP(A46,CENIK!$A$2:$F$191,6,FALSE)</f>
        <v>0</v>
      </c>
      <c r="K46" s="106">
        <f t="shared" si="1"/>
        <v>0</v>
      </c>
    </row>
    <row r="47" spans="1:11" ht="120" x14ac:dyDescent="0.25">
      <c r="A47" s="139">
        <v>6206</v>
      </c>
      <c r="B47" s="139">
        <v>449</v>
      </c>
      <c r="C47" s="102" t="s">
        <v>1050</v>
      </c>
      <c r="D47" s="658" t="s">
        <v>203</v>
      </c>
      <c r="E47" s="658" t="s">
        <v>128</v>
      </c>
      <c r="F47" s="658" t="s">
        <v>132</v>
      </c>
      <c r="G47" s="658" t="s">
        <v>995</v>
      </c>
      <c r="H47" s="85" t="s">
        <v>6</v>
      </c>
      <c r="I47" s="106">
        <v>14</v>
      </c>
      <c r="J47" s="106">
        <f>VLOOKUP(A47,CENIK!$A$2:$F$191,6,FALSE)</f>
        <v>0</v>
      </c>
      <c r="K47" s="106">
        <f t="shared" si="1"/>
        <v>0</v>
      </c>
    </row>
    <row r="48" spans="1:11" ht="135" x14ac:dyDescent="0.25">
      <c r="A48" s="139">
        <v>6207</v>
      </c>
      <c r="B48" s="139">
        <v>449</v>
      </c>
      <c r="C48" s="102" t="s">
        <v>1051</v>
      </c>
      <c r="D48" s="658" t="s">
        <v>203</v>
      </c>
      <c r="E48" s="658" t="s">
        <v>128</v>
      </c>
      <c r="F48" s="658" t="s">
        <v>132</v>
      </c>
      <c r="G48" s="658" t="s">
        <v>996</v>
      </c>
      <c r="H48" s="85" t="s">
        <v>6</v>
      </c>
      <c r="I48" s="106">
        <v>1</v>
      </c>
      <c r="J48" s="106">
        <f>VLOOKUP(A48,CENIK!$A$2:$F$191,6,FALSE)</f>
        <v>0</v>
      </c>
      <c r="K48" s="106">
        <f t="shared" si="1"/>
        <v>0</v>
      </c>
    </row>
    <row r="49" spans="1:11" ht="120" x14ac:dyDescent="0.25">
      <c r="A49" s="139">
        <v>6253</v>
      </c>
      <c r="B49" s="139">
        <v>449</v>
      </c>
      <c r="C49" s="102" t="s">
        <v>1052</v>
      </c>
      <c r="D49" s="658" t="s">
        <v>203</v>
      </c>
      <c r="E49" s="658" t="s">
        <v>128</v>
      </c>
      <c r="F49" s="658" t="s">
        <v>132</v>
      </c>
      <c r="G49" s="658" t="s">
        <v>1004</v>
      </c>
      <c r="H49" s="85" t="s">
        <v>6</v>
      </c>
      <c r="I49" s="106">
        <v>32</v>
      </c>
      <c r="J49" s="106">
        <f>VLOOKUP(A49,CENIK!$A$2:$F$191,6,FALSE)</f>
        <v>0</v>
      </c>
      <c r="K49" s="106">
        <f t="shared" si="1"/>
        <v>0</v>
      </c>
    </row>
    <row r="50" spans="1:11" ht="345" x14ac:dyDescent="0.25">
      <c r="A50" s="139">
        <v>6301</v>
      </c>
      <c r="B50" s="139">
        <v>449</v>
      </c>
      <c r="C50" s="102" t="s">
        <v>1053</v>
      </c>
      <c r="D50" s="658" t="s">
        <v>203</v>
      </c>
      <c r="E50" s="658" t="s">
        <v>128</v>
      </c>
      <c r="F50" s="658" t="s">
        <v>140</v>
      </c>
      <c r="G50" s="658" t="s">
        <v>1005</v>
      </c>
      <c r="H50" s="85" t="s">
        <v>6</v>
      </c>
      <c r="I50" s="106">
        <v>31</v>
      </c>
      <c r="J50" s="106">
        <f>VLOOKUP(A50,CENIK!$A$2:$F$191,6,FALSE)</f>
        <v>0</v>
      </c>
      <c r="K50" s="106">
        <f t="shared" si="1"/>
        <v>0</v>
      </c>
    </row>
    <row r="51" spans="1:11" ht="30" x14ac:dyDescent="0.25">
      <c r="A51" s="139">
        <v>6401</v>
      </c>
      <c r="B51" s="139">
        <v>449</v>
      </c>
      <c r="C51" s="102" t="s">
        <v>1054</v>
      </c>
      <c r="D51" s="658" t="s">
        <v>203</v>
      </c>
      <c r="E51" s="658" t="s">
        <v>128</v>
      </c>
      <c r="F51" s="658" t="s">
        <v>144</v>
      </c>
      <c r="G51" s="658" t="s">
        <v>145</v>
      </c>
      <c r="H51" s="85" t="s">
        <v>10</v>
      </c>
      <c r="I51" s="106">
        <v>860.9</v>
      </c>
      <c r="J51" s="106">
        <f>VLOOKUP(A51,CENIK!$A$2:$F$191,6,FALSE)</f>
        <v>0</v>
      </c>
      <c r="K51" s="106">
        <f t="shared" si="1"/>
        <v>0</v>
      </c>
    </row>
    <row r="52" spans="1:11" ht="30" x14ac:dyDescent="0.25">
      <c r="A52" s="139">
        <v>6402</v>
      </c>
      <c r="B52" s="139">
        <v>449</v>
      </c>
      <c r="C52" s="102" t="s">
        <v>1055</v>
      </c>
      <c r="D52" s="658" t="s">
        <v>203</v>
      </c>
      <c r="E52" s="658" t="s">
        <v>128</v>
      </c>
      <c r="F52" s="658" t="s">
        <v>144</v>
      </c>
      <c r="G52" s="658" t="s">
        <v>340</v>
      </c>
      <c r="H52" s="85" t="s">
        <v>10</v>
      </c>
      <c r="I52" s="106">
        <v>860.9</v>
      </c>
      <c r="J52" s="106">
        <f>VLOOKUP(A52,CENIK!$A$2:$F$191,6,FALSE)</f>
        <v>0</v>
      </c>
      <c r="K52" s="106">
        <f t="shared" si="1"/>
        <v>0</v>
      </c>
    </row>
    <row r="53" spans="1:11" ht="60" x14ac:dyDescent="0.25">
      <c r="A53" s="139">
        <v>6405</v>
      </c>
      <c r="B53" s="139">
        <v>449</v>
      </c>
      <c r="C53" s="102" t="s">
        <v>1056</v>
      </c>
      <c r="D53" s="658" t="s">
        <v>203</v>
      </c>
      <c r="E53" s="658" t="s">
        <v>128</v>
      </c>
      <c r="F53" s="658" t="s">
        <v>144</v>
      </c>
      <c r="G53" s="658" t="s">
        <v>146</v>
      </c>
      <c r="H53" s="85" t="s">
        <v>10</v>
      </c>
      <c r="I53" s="106">
        <v>860.9</v>
      </c>
      <c r="J53" s="106">
        <f>VLOOKUP(A53,CENIK!$A$2:$F$191,6,FALSE)</f>
        <v>0</v>
      </c>
      <c r="K53" s="106">
        <f t="shared" si="1"/>
        <v>0</v>
      </c>
    </row>
    <row r="54" spans="1:11" ht="60" x14ac:dyDescent="0.25">
      <c r="A54" s="139">
        <v>1201</v>
      </c>
      <c r="B54" s="139">
        <v>448</v>
      </c>
      <c r="C54" s="102" t="s">
        <v>1057</v>
      </c>
      <c r="D54" s="658" t="s">
        <v>204</v>
      </c>
      <c r="E54" s="658" t="s">
        <v>7</v>
      </c>
      <c r="F54" s="658" t="s">
        <v>8</v>
      </c>
      <c r="G54" s="658" t="s">
        <v>9</v>
      </c>
      <c r="H54" s="85" t="s">
        <v>10</v>
      </c>
      <c r="I54" s="106">
        <v>136.4</v>
      </c>
      <c r="J54" s="106">
        <f>VLOOKUP(A54,CENIK!$A$2:$F$191,6,FALSE)</f>
        <v>0</v>
      </c>
      <c r="K54" s="106">
        <f t="shared" si="1"/>
        <v>0</v>
      </c>
    </row>
    <row r="55" spans="1:11" ht="45" x14ac:dyDescent="0.25">
      <c r="A55" s="139">
        <v>1202</v>
      </c>
      <c r="B55" s="139">
        <v>448</v>
      </c>
      <c r="C55" s="102" t="s">
        <v>1058</v>
      </c>
      <c r="D55" s="658" t="s">
        <v>204</v>
      </c>
      <c r="E55" s="658" t="s">
        <v>7</v>
      </c>
      <c r="F55" s="658" t="s">
        <v>8</v>
      </c>
      <c r="G55" s="658" t="s">
        <v>11</v>
      </c>
      <c r="H55" s="85" t="s">
        <v>12</v>
      </c>
      <c r="I55" s="106">
        <v>5</v>
      </c>
      <c r="J55" s="106">
        <f>VLOOKUP(A55,CENIK!$A$2:$F$191,6,FALSE)</f>
        <v>0</v>
      </c>
      <c r="K55" s="106">
        <f t="shared" si="1"/>
        <v>0</v>
      </c>
    </row>
    <row r="56" spans="1:11" ht="45" x14ac:dyDescent="0.25">
      <c r="A56" s="139">
        <v>1301</v>
      </c>
      <c r="B56" s="139">
        <v>448</v>
      </c>
      <c r="C56" s="102" t="s">
        <v>1059</v>
      </c>
      <c r="D56" s="658" t="s">
        <v>204</v>
      </c>
      <c r="E56" s="658" t="s">
        <v>7</v>
      </c>
      <c r="F56" s="658" t="s">
        <v>16</v>
      </c>
      <c r="G56" s="658" t="s">
        <v>17</v>
      </c>
      <c r="H56" s="85" t="s">
        <v>10</v>
      </c>
      <c r="I56" s="106">
        <v>136.4</v>
      </c>
      <c r="J56" s="106">
        <f>VLOOKUP(A56,CENIK!$A$2:$F$191,6,FALSE)</f>
        <v>0</v>
      </c>
      <c r="K56" s="106">
        <f t="shared" si="1"/>
        <v>0</v>
      </c>
    </row>
    <row r="57" spans="1:11" ht="150" x14ac:dyDescent="0.25">
      <c r="A57" s="139">
        <v>1302</v>
      </c>
      <c r="B57" s="139">
        <v>448</v>
      </c>
      <c r="C57" s="102" t="s">
        <v>1060</v>
      </c>
      <c r="D57" s="658" t="s">
        <v>204</v>
      </c>
      <c r="E57" s="658" t="s">
        <v>7</v>
      </c>
      <c r="F57" s="658" t="s">
        <v>16</v>
      </c>
      <c r="G57" s="658" t="s">
        <v>952</v>
      </c>
      <c r="H57" s="85" t="s">
        <v>10</v>
      </c>
      <c r="I57" s="106">
        <v>136.4</v>
      </c>
      <c r="J57" s="106">
        <f>VLOOKUP(A57,CENIK!$A$2:$F$191,6,FALSE)</f>
        <v>0</v>
      </c>
      <c r="K57" s="106">
        <f t="shared" si="1"/>
        <v>0</v>
      </c>
    </row>
    <row r="58" spans="1:11" ht="60" x14ac:dyDescent="0.25">
      <c r="A58" s="139">
        <v>1307</v>
      </c>
      <c r="B58" s="139">
        <v>448</v>
      </c>
      <c r="C58" s="102" t="s">
        <v>1061</v>
      </c>
      <c r="D58" s="658" t="s">
        <v>204</v>
      </c>
      <c r="E58" s="658" t="s">
        <v>7</v>
      </c>
      <c r="F58" s="658" t="s">
        <v>16</v>
      </c>
      <c r="G58" s="658" t="s">
        <v>19</v>
      </c>
      <c r="H58" s="85" t="s">
        <v>6</v>
      </c>
      <c r="I58" s="106">
        <v>6</v>
      </c>
      <c r="J58" s="106">
        <f>VLOOKUP(A58,CENIK!$A$2:$F$191,6,FALSE)</f>
        <v>0</v>
      </c>
      <c r="K58" s="106">
        <f t="shared" si="1"/>
        <v>0</v>
      </c>
    </row>
    <row r="59" spans="1:11" ht="30" x14ac:dyDescent="0.25">
      <c r="A59" s="139">
        <v>1401</v>
      </c>
      <c r="B59" s="139">
        <v>448</v>
      </c>
      <c r="C59" s="102" t="s">
        <v>1062</v>
      </c>
      <c r="D59" s="658" t="s">
        <v>204</v>
      </c>
      <c r="E59" s="658" t="s">
        <v>7</v>
      </c>
      <c r="F59" s="658" t="s">
        <v>27</v>
      </c>
      <c r="G59" s="658" t="s">
        <v>955</v>
      </c>
      <c r="H59" s="85" t="s">
        <v>22</v>
      </c>
      <c r="I59" s="106">
        <v>7</v>
      </c>
      <c r="J59" s="106">
        <f>VLOOKUP(A59,CENIK!$A$2:$F$191,6,FALSE)</f>
        <v>0</v>
      </c>
      <c r="K59" s="106">
        <f t="shared" si="1"/>
        <v>0</v>
      </c>
    </row>
    <row r="60" spans="1:11" ht="30" x14ac:dyDescent="0.25">
      <c r="A60" s="139">
        <v>1402</v>
      </c>
      <c r="B60" s="139">
        <v>448</v>
      </c>
      <c r="C60" s="102" t="s">
        <v>1063</v>
      </c>
      <c r="D60" s="658" t="s">
        <v>204</v>
      </c>
      <c r="E60" s="658" t="s">
        <v>7</v>
      </c>
      <c r="F60" s="658" t="s">
        <v>27</v>
      </c>
      <c r="G60" s="658" t="s">
        <v>956</v>
      </c>
      <c r="H60" s="85" t="s">
        <v>22</v>
      </c>
      <c r="I60" s="106">
        <v>10</v>
      </c>
      <c r="J60" s="106">
        <f>VLOOKUP(A60,CENIK!$A$2:$F$191,6,FALSE)</f>
        <v>0</v>
      </c>
      <c r="K60" s="106">
        <f t="shared" ref="K60:K91" si="2">ROUND(J60*I60,2)</f>
        <v>0</v>
      </c>
    </row>
    <row r="61" spans="1:11" ht="30" x14ac:dyDescent="0.25">
      <c r="A61" s="139">
        <v>1403</v>
      </c>
      <c r="B61" s="139">
        <v>448</v>
      </c>
      <c r="C61" s="102" t="s">
        <v>1064</v>
      </c>
      <c r="D61" s="658" t="s">
        <v>204</v>
      </c>
      <c r="E61" s="658" t="s">
        <v>7</v>
      </c>
      <c r="F61" s="658" t="s">
        <v>27</v>
      </c>
      <c r="G61" s="658" t="s">
        <v>957</v>
      </c>
      <c r="H61" s="85" t="s">
        <v>22</v>
      </c>
      <c r="I61" s="106">
        <v>5</v>
      </c>
      <c r="J61" s="106">
        <f>VLOOKUP(A61,CENIK!$A$2:$F$191,6,FALSE)</f>
        <v>0</v>
      </c>
      <c r="K61" s="106">
        <f t="shared" si="2"/>
        <v>0</v>
      </c>
    </row>
    <row r="62" spans="1:11" ht="45" x14ac:dyDescent="0.25">
      <c r="A62" s="139">
        <v>12309</v>
      </c>
      <c r="B62" s="139">
        <v>448</v>
      </c>
      <c r="C62" s="102" t="s">
        <v>1065</v>
      </c>
      <c r="D62" s="658" t="s">
        <v>204</v>
      </c>
      <c r="E62" s="658" t="s">
        <v>30</v>
      </c>
      <c r="F62" s="658" t="s">
        <v>31</v>
      </c>
      <c r="G62" s="658" t="s">
        <v>34</v>
      </c>
      <c r="H62" s="85" t="s">
        <v>33</v>
      </c>
      <c r="I62" s="106">
        <v>190</v>
      </c>
      <c r="J62" s="106">
        <f>VLOOKUP(A62,CENIK!$A$2:$F$191,6,FALSE)</f>
        <v>0</v>
      </c>
      <c r="K62" s="106">
        <f t="shared" si="2"/>
        <v>0</v>
      </c>
    </row>
    <row r="63" spans="1:11" ht="30" x14ac:dyDescent="0.25">
      <c r="A63" s="139">
        <v>2208</v>
      </c>
      <c r="B63" s="139">
        <v>448</v>
      </c>
      <c r="C63" s="102" t="s">
        <v>1066</v>
      </c>
      <c r="D63" s="658" t="s">
        <v>204</v>
      </c>
      <c r="E63" s="658" t="s">
        <v>30</v>
      </c>
      <c r="F63" s="658" t="s">
        <v>43</v>
      </c>
      <c r="G63" s="658" t="s">
        <v>44</v>
      </c>
      <c r="H63" s="85" t="s">
        <v>33</v>
      </c>
      <c r="I63" s="106">
        <v>190</v>
      </c>
      <c r="J63" s="106">
        <f>VLOOKUP(A63,CENIK!$A$2:$F$191,6,FALSE)</f>
        <v>0</v>
      </c>
      <c r="K63" s="106">
        <f t="shared" si="2"/>
        <v>0</v>
      </c>
    </row>
    <row r="64" spans="1:11" ht="30" x14ac:dyDescent="0.25">
      <c r="A64" s="139">
        <v>22103</v>
      </c>
      <c r="B64" s="139">
        <v>448</v>
      </c>
      <c r="C64" s="102" t="s">
        <v>1067</v>
      </c>
      <c r="D64" s="658" t="s">
        <v>204</v>
      </c>
      <c r="E64" s="658" t="s">
        <v>30</v>
      </c>
      <c r="F64" s="658" t="s">
        <v>43</v>
      </c>
      <c r="G64" s="658" t="s">
        <v>48</v>
      </c>
      <c r="H64" s="85" t="s">
        <v>33</v>
      </c>
      <c r="I64" s="106">
        <v>477.4</v>
      </c>
      <c r="J64" s="106">
        <f>VLOOKUP(A64,CENIK!$A$2:$F$191,6,FALSE)</f>
        <v>0</v>
      </c>
      <c r="K64" s="106">
        <f t="shared" si="2"/>
        <v>0</v>
      </c>
    </row>
    <row r="65" spans="1:11" ht="75" x14ac:dyDescent="0.25">
      <c r="A65" s="139">
        <v>31302</v>
      </c>
      <c r="B65" s="139">
        <v>448</v>
      </c>
      <c r="C65" s="102" t="s">
        <v>1068</v>
      </c>
      <c r="D65" s="658" t="s">
        <v>204</v>
      </c>
      <c r="E65" s="658" t="s">
        <v>30</v>
      </c>
      <c r="F65" s="658" t="s">
        <v>43</v>
      </c>
      <c r="G65" s="658" t="s">
        <v>971</v>
      </c>
      <c r="H65" s="85" t="s">
        <v>24</v>
      </c>
      <c r="I65" s="106">
        <v>143.19999999999999</v>
      </c>
      <c r="J65" s="106">
        <f>VLOOKUP(A65,CENIK!$A$2:$F$191,6,FALSE)</f>
        <v>0</v>
      </c>
      <c r="K65" s="106">
        <f t="shared" si="2"/>
        <v>0</v>
      </c>
    </row>
    <row r="66" spans="1:11" ht="30" x14ac:dyDescent="0.25">
      <c r="A66" s="139">
        <v>31602</v>
      </c>
      <c r="B66" s="139">
        <v>448</v>
      </c>
      <c r="C66" s="102" t="s">
        <v>1069</v>
      </c>
      <c r="D66" s="658" t="s">
        <v>204</v>
      </c>
      <c r="E66" s="658" t="s">
        <v>30</v>
      </c>
      <c r="F66" s="658" t="s">
        <v>43</v>
      </c>
      <c r="G66" s="658" t="s">
        <v>973</v>
      </c>
      <c r="H66" s="85" t="s">
        <v>33</v>
      </c>
      <c r="I66" s="106">
        <v>190</v>
      </c>
      <c r="J66" s="106">
        <f>VLOOKUP(A66,CENIK!$A$2:$F$191,6,FALSE)</f>
        <v>0</v>
      </c>
      <c r="K66" s="106">
        <f t="shared" si="2"/>
        <v>0</v>
      </c>
    </row>
    <row r="67" spans="1:11" ht="30" x14ac:dyDescent="0.25">
      <c r="A67" s="139">
        <v>34901</v>
      </c>
      <c r="B67" s="139">
        <v>448</v>
      </c>
      <c r="C67" s="102" t="s">
        <v>1070</v>
      </c>
      <c r="D67" s="658" t="s">
        <v>204</v>
      </c>
      <c r="E67" s="658" t="s">
        <v>30</v>
      </c>
      <c r="F67" s="658" t="s">
        <v>43</v>
      </c>
      <c r="G67" s="658" t="s">
        <v>55</v>
      </c>
      <c r="H67" s="85" t="s">
        <v>33</v>
      </c>
      <c r="I67" s="106">
        <v>190</v>
      </c>
      <c r="J67" s="106">
        <f>VLOOKUP(A67,CENIK!$A$2:$F$191,6,FALSE)</f>
        <v>0</v>
      </c>
      <c r="K67" s="106">
        <f t="shared" si="2"/>
        <v>0</v>
      </c>
    </row>
    <row r="68" spans="1:11" ht="60" x14ac:dyDescent="0.25">
      <c r="A68" s="139">
        <v>4107</v>
      </c>
      <c r="B68" s="139">
        <v>448</v>
      </c>
      <c r="C68" s="102" t="s">
        <v>1071</v>
      </c>
      <c r="D68" s="658" t="s">
        <v>204</v>
      </c>
      <c r="E68" s="658" t="s">
        <v>85</v>
      </c>
      <c r="F68" s="658" t="s">
        <v>86</v>
      </c>
      <c r="G68" s="658" t="s">
        <v>983</v>
      </c>
      <c r="H68" s="85" t="s">
        <v>24</v>
      </c>
      <c r="I68" s="106">
        <v>670.6</v>
      </c>
      <c r="J68" s="106">
        <f>VLOOKUP(A68,CENIK!$A$2:$F$191,6,FALSE)</f>
        <v>0</v>
      </c>
      <c r="K68" s="106">
        <f t="shared" si="2"/>
        <v>0</v>
      </c>
    </row>
    <row r="69" spans="1:11" ht="60" x14ac:dyDescent="0.25">
      <c r="A69" s="139">
        <v>4110</v>
      </c>
      <c r="B69" s="139">
        <v>448</v>
      </c>
      <c r="C69" s="102" t="s">
        <v>1072</v>
      </c>
      <c r="D69" s="658" t="s">
        <v>204</v>
      </c>
      <c r="E69" s="658" t="s">
        <v>85</v>
      </c>
      <c r="F69" s="658" t="s">
        <v>86</v>
      </c>
      <c r="G69" s="658" t="s">
        <v>90</v>
      </c>
      <c r="H69" s="85" t="s">
        <v>24</v>
      </c>
      <c r="I69" s="106">
        <v>267.3</v>
      </c>
      <c r="J69" s="106">
        <f>VLOOKUP(A69,CENIK!$A$2:$F$191,6,FALSE)</f>
        <v>0</v>
      </c>
      <c r="K69" s="106">
        <f t="shared" si="2"/>
        <v>0</v>
      </c>
    </row>
    <row r="70" spans="1:11" ht="45" x14ac:dyDescent="0.25">
      <c r="A70" s="139">
        <v>4201</v>
      </c>
      <c r="B70" s="139">
        <v>448</v>
      </c>
      <c r="C70" s="102" t="s">
        <v>1073</v>
      </c>
      <c r="D70" s="658" t="s">
        <v>204</v>
      </c>
      <c r="E70" s="658" t="s">
        <v>85</v>
      </c>
      <c r="F70" s="658" t="s">
        <v>98</v>
      </c>
      <c r="G70" s="658" t="s">
        <v>99</v>
      </c>
      <c r="H70" s="85" t="s">
        <v>33</v>
      </c>
      <c r="I70" s="106">
        <v>109.1</v>
      </c>
      <c r="J70" s="106">
        <f>VLOOKUP(A70,CENIK!$A$2:$F$191,6,FALSE)</f>
        <v>0</v>
      </c>
      <c r="K70" s="106">
        <f t="shared" si="2"/>
        <v>0</v>
      </c>
    </row>
    <row r="71" spans="1:11" ht="30" x14ac:dyDescent="0.25">
      <c r="A71" s="139">
        <v>4202</v>
      </c>
      <c r="B71" s="139">
        <v>448</v>
      </c>
      <c r="C71" s="102" t="s">
        <v>1074</v>
      </c>
      <c r="D71" s="658" t="s">
        <v>204</v>
      </c>
      <c r="E71" s="658" t="s">
        <v>85</v>
      </c>
      <c r="F71" s="658" t="s">
        <v>98</v>
      </c>
      <c r="G71" s="658" t="s">
        <v>100</v>
      </c>
      <c r="H71" s="85" t="s">
        <v>33</v>
      </c>
      <c r="I71" s="106">
        <v>109.1</v>
      </c>
      <c r="J71" s="106">
        <f>VLOOKUP(A71,CENIK!$A$2:$F$191,6,FALSE)</f>
        <v>0</v>
      </c>
      <c r="K71" s="106">
        <f t="shared" si="2"/>
        <v>0</v>
      </c>
    </row>
    <row r="72" spans="1:11" ht="75" x14ac:dyDescent="0.25">
      <c r="A72" s="139">
        <v>4203</v>
      </c>
      <c r="B72" s="139">
        <v>448</v>
      </c>
      <c r="C72" s="102" t="s">
        <v>1075</v>
      </c>
      <c r="D72" s="658" t="s">
        <v>204</v>
      </c>
      <c r="E72" s="658" t="s">
        <v>85</v>
      </c>
      <c r="F72" s="658" t="s">
        <v>98</v>
      </c>
      <c r="G72" s="658" t="s">
        <v>101</v>
      </c>
      <c r="H72" s="85" t="s">
        <v>24</v>
      </c>
      <c r="I72" s="106">
        <v>11.7</v>
      </c>
      <c r="J72" s="106">
        <f>VLOOKUP(A72,CENIK!$A$2:$F$191,6,FALSE)</f>
        <v>0</v>
      </c>
      <c r="K72" s="106">
        <f t="shared" si="2"/>
        <v>0</v>
      </c>
    </row>
    <row r="73" spans="1:11" ht="60" x14ac:dyDescent="0.25">
      <c r="A73" s="139">
        <v>4204</v>
      </c>
      <c r="B73" s="139">
        <v>448</v>
      </c>
      <c r="C73" s="102" t="s">
        <v>1076</v>
      </c>
      <c r="D73" s="658" t="s">
        <v>204</v>
      </c>
      <c r="E73" s="658" t="s">
        <v>85</v>
      </c>
      <c r="F73" s="658" t="s">
        <v>98</v>
      </c>
      <c r="G73" s="658" t="s">
        <v>102</v>
      </c>
      <c r="H73" s="85" t="s">
        <v>24</v>
      </c>
      <c r="I73" s="106">
        <v>85.9</v>
      </c>
      <c r="J73" s="106">
        <f>VLOOKUP(A73,CENIK!$A$2:$F$191,6,FALSE)</f>
        <v>0</v>
      </c>
      <c r="K73" s="106">
        <f t="shared" si="2"/>
        <v>0</v>
      </c>
    </row>
    <row r="74" spans="1:11" ht="60" x14ac:dyDescent="0.25">
      <c r="A74" s="139">
        <v>4207</v>
      </c>
      <c r="B74" s="139">
        <v>448</v>
      </c>
      <c r="C74" s="102" t="s">
        <v>1077</v>
      </c>
      <c r="D74" s="658" t="s">
        <v>204</v>
      </c>
      <c r="E74" s="658" t="s">
        <v>85</v>
      </c>
      <c r="F74" s="658" t="s">
        <v>98</v>
      </c>
      <c r="G74" s="658" t="s">
        <v>990</v>
      </c>
      <c r="H74" s="85" t="s">
        <v>24</v>
      </c>
      <c r="I74" s="106">
        <v>403.3</v>
      </c>
      <c r="J74" s="106">
        <f>VLOOKUP(A74,CENIK!$A$2:$F$191,6,FALSE)</f>
        <v>0</v>
      </c>
      <c r="K74" s="106">
        <f t="shared" si="2"/>
        <v>0</v>
      </c>
    </row>
    <row r="75" spans="1:11" ht="135" x14ac:dyDescent="0.25">
      <c r="A75" s="139">
        <v>6101</v>
      </c>
      <c r="B75" s="139">
        <v>448</v>
      </c>
      <c r="C75" s="102" t="s">
        <v>1078</v>
      </c>
      <c r="D75" s="658" t="s">
        <v>204</v>
      </c>
      <c r="E75" s="658" t="s">
        <v>128</v>
      </c>
      <c r="F75" s="658" t="s">
        <v>129</v>
      </c>
      <c r="G75" s="658" t="s">
        <v>6304</v>
      </c>
      <c r="H75" s="85" t="s">
        <v>10</v>
      </c>
      <c r="I75" s="106">
        <v>136.4</v>
      </c>
      <c r="J75" s="106">
        <f>VLOOKUP(A75,CENIK!$A$2:$F$191,6,FALSE)</f>
        <v>0</v>
      </c>
      <c r="K75" s="106">
        <f t="shared" si="2"/>
        <v>0</v>
      </c>
    </row>
    <row r="76" spans="1:11" ht="120" x14ac:dyDescent="0.25">
      <c r="A76" s="139">
        <v>6202</v>
      </c>
      <c r="B76" s="139">
        <v>448</v>
      </c>
      <c r="C76" s="102" t="s">
        <v>1079</v>
      </c>
      <c r="D76" s="658" t="s">
        <v>204</v>
      </c>
      <c r="E76" s="658" t="s">
        <v>128</v>
      </c>
      <c r="F76" s="658" t="s">
        <v>132</v>
      </c>
      <c r="G76" s="658" t="s">
        <v>991</v>
      </c>
      <c r="H76" s="85" t="s">
        <v>6</v>
      </c>
      <c r="I76" s="106">
        <v>2</v>
      </c>
      <c r="J76" s="106">
        <f>VLOOKUP(A76,CENIK!$A$2:$F$191,6,FALSE)</f>
        <v>0</v>
      </c>
      <c r="K76" s="106">
        <f t="shared" si="2"/>
        <v>0</v>
      </c>
    </row>
    <row r="77" spans="1:11" ht="120" x14ac:dyDescent="0.25">
      <c r="A77" s="139">
        <v>6204</v>
      </c>
      <c r="B77" s="139">
        <v>448</v>
      </c>
      <c r="C77" s="102" t="s">
        <v>1080</v>
      </c>
      <c r="D77" s="658" t="s">
        <v>204</v>
      </c>
      <c r="E77" s="658" t="s">
        <v>128</v>
      </c>
      <c r="F77" s="658" t="s">
        <v>132</v>
      </c>
      <c r="G77" s="658" t="s">
        <v>993</v>
      </c>
      <c r="H77" s="85" t="s">
        <v>6</v>
      </c>
      <c r="I77" s="106">
        <v>2</v>
      </c>
      <c r="J77" s="106">
        <f>VLOOKUP(A77,CENIK!$A$2:$F$191,6,FALSE)</f>
        <v>0</v>
      </c>
      <c r="K77" s="106">
        <f t="shared" si="2"/>
        <v>0</v>
      </c>
    </row>
    <row r="78" spans="1:11" ht="120" x14ac:dyDescent="0.25">
      <c r="A78" s="139">
        <v>6206</v>
      </c>
      <c r="B78" s="139">
        <v>448</v>
      </c>
      <c r="C78" s="102" t="s">
        <v>1081</v>
      </c>
      <c r="D78" s="658" t="s">
        <v>204</v>
      </c>
      <c r="E78" s="658" t="s">
        <v>128</v>
      </c>
      <c r="F78" s="658" t="s">
        <v>132</v>
      </c>
      <c r="G78" s="658" t="s">
        <v>995</v>
      </c>
      <c r="H78" s="85" t="s">
        <v>6</v>
      </c>
      <c r="I78" s="106">
        <v>1</v>
      </c>
      <c r="J78" s="106">
        <f>VLOOKUP(A78,CENIK!$A$2:$F$191,6,FALSE)</f>
        <v>0</v>
      </c>
      <c r="K78" s="106">
        <f t="shared" si="2"/>
        <v>0</v>
      </c>
    </row>
    <row r="79" spans="1:11" ht="120" x14ac:dyDescent="0.25">
      <c r="A79" s="139">
        <v>6253</v>
      </c>
      <c r="B79" s="139">
        <v>448</v>
      </c>
      <c r="C79" s="102" t="s">
        <v>1082</v>
      </c>
      <c r="D79" s="658" t="s">
        <v>204</v>
      </c>
      <c r="E79" s="658" t="s">
        <v>128</v>
      </c>
      <c r="F79" s="658" t="s">
        <v>132</v>
      </c>
      <c r="G79" s="658" t="s">
        <v>1004</v>
      </c>
      <c r="H79" s="85" t="s">
        <v>6</v>
      </c>
      <c r="I79" s="106">
        <v>5</v>
      </c>
      <c r="J79" s="106">
        <f>VLOOKUP(A79,CENIK!$A$2:$F$191,6,FALSE)</f>
        <v>0</v>
      </c>
      <c r="K79" s="106">
        <f t="shared" si="2"/>
        <v>0</v>
      </c>
    </row>
    <row r="80" spans="1:11" ht="345" x14ac:dyDescent="0.25">
      <c r="A80" s="139">
        <v>6301</v>
      </c>
      <c r="B80" s="139">
        <v>448</v>
      </c>
      <c r="C80" s="102" t="s">
        <v>1083</v>
      </c>
      <c r="D80" s="658" t="s">
        <v>204</v>
      </c>
      <c r="E80" s="658" t="s">
        <v>128</v>
      </c>
      <c r="F80" s="658" t="s">
        <v>140</v>
      </c>
      <c r="G80" s="658" t="s">
        <v>1005</v>
      </c>
      <c r="H80" s="85" t="s">
        <v>6</v>
      </c>
      <c r="I80" s="106">
        <v>5</v>
      </c>
      <c r="J80" s="106">
        <f>VLOOKUP(A80,CENIK!$A$2:$F$191,6,FALSE)</f>
        <v>0</v>
      </c>
      <c r="K80" s="106">
        <f t="shared" si="2"/>
        <v>0</v>
      </c>
    </row>
    <row r="81" spans="1:11" ht="30" x14ac:dyDescent="0.25">
      <c r="A81" s="139">
        <v>6401</v>
      </c>
      <c r="B81" s="139">
        <v>448</v>
      </c>
      <c r="C81" s="102" t="s">
        <v>1084</v>
      </c>
      <c r="D81" s="658" t="s">
        <v>204</v>
      </c>
      <c r="E81" s="658" t="s">
        <v>128</v>
      </c>
      <c r="F81" s="658" t="s">
        <v>144</v>
      </c>
      <c r="G81" s="658" t="s">
        <v>145</v>
      </c>
      <c r="H81" s="85" t="s">
        <v>10</v>
      </c>
      <c r="I81" s="106">
        <v>136.4</v>
      </c>
      <c r="J81" s="106">
        <f>VLOOKUP(A81,CENIK!$A$2:$F$191,6,FALSE)</f>
        <v>0</v>
      </c>
      <c r="K81" s="106">
        <f t="shared" si="2"/>
        <v>0</v>
      </c>
    </row>
    <row r="82" spans="1:11" ht="30" x14ac:dyDescent="0.25">
      <c r="A82" s="139">
        <v>6402</v>
      </c>
      <c r="B82" s="139">
        <v>448</v>
      </c>
      <c r="C82" s="102" t="s">
        <v>1085</v>
      </c>
      <c r="D82" s="658" t="s">
        <v>204</v>
      </c>
      <c r="E82" s="658" t="s">
        <v>128</v>
      </c>
      <c r="F82" s="658" t="s">
        <v>144</v>
      </c>
      <c r="G82" s="658" t="s">
        <v>340</v>
      </c>
      <c r="H82" s="85" t="s">
        <v>10</v>
      </c>
      <c r="I82" s="106">
        <v>136.4</v>
      </c>
      <c r="J82" s="106">
        <f>VLOOKUP(A82,CENIK!$A$2:$F$191,6,FALSE)</f>
        <v>0</v>
      </c>
      <c r="K82" s="106">
        <f t="shared" si="2"/>
        <v>0</v>
      </c>
    </row>
    <row r="83" spans="1:11" ht="60" x14ac:dyDescent="0.25">
      <c r="A83" s="139">
        <v>6405</v>
      </c>
      <c r="B83" s="139">
        <v>448</v>
      </c>
      <c r="C83" s="102" t="s">
        <v>1086</v>
      </c>
      <c r="D83" s="658" t="s">
        <v>204</v>
      </c>
      <c r="E83" s="658" t="s">
        <v>128</v>
      </c>
      <c r="F83" s="658" t="s">
        <v>144</v>
      </c>
      <c r="G83" s="658" t="s">
        <v>146</v>
      </c>
      <c r="H83" s="85" t="s">
        <v>10</v>
      </c>
      <c r="I83" s="106">
        <v>136.4</v>
      </c>
      <c r="J83" s="106">
        <f>VLOOKUP(A83,CENIK!$A$2:$F$191,6,FALSE)</f>
        <v>0</v>
      </c>
      <c r="K83" s="106">
        <f t="shared" si="2"/>
        <v>0</v>
      </c>
    </row>
    <row r="84" spans="1:11" ht="60" x14ac:dyDescent="0.25">
      <c r="A84" s="139">
        <v>1201</v>
      </c>
      <c r="B84" s="139">
        <v>452</v>
      </c>
      <c r="C84" s="102" t="s">
        <v>1087</v>
      </c>
      <c r="D84" s="658" t="s">
        <v>205</v>
      </c>
      <c r="E84" s="658" t="s">
        <v>7</v>
      </c>
      <c r="F84" s="658" t="s">
        <v>8</v>
      </c>
      <c r="G84" s="658" t="s">
        <v>9</v>
      </c>
      <c r="H84" s="85" t="s">
        <v>10</v>
      </c>
      <c r="I84" s="106">
        <v>132.5</v>
      </c>
      <c r="J84" s="106">
        <f>VLOOKUP(A84,CENIK!$A$2:$F$191,6,FALSE)</f>
        <v>0</v>
      </c>
      <c r="K84" s="106">
        <f t="shared" si="2"/>
        <v>0</v>
      </c>
    </row>
    <row r="85" spans="1:11" ht="45" x14ac:dyDescent="0.25">
      <c r="A85" s="139">
        <v>1202</v>
      </c>
      <c r="B85" s="139">
        <v>452</v>
      </c>
      <c r="C85" s="102" t="s">
        <v>1088</v>
      </c>
      <c r="D85" s="658" t="s">
        <v>205</v>
      </c>
      <c r="E85" s="658" t="s">
        <v>7</v>
      </c>
      <c r="F85" s="658" t="s">
        <v>8</v>
      </c>
      <c r="G85" s="658" t="s">
        <v>11</v>
      </c>
      <c r="H85" s="85" t="s">
        <v>12</v>
      </c>
      <c r="I85" s="106">
        <v>4</v>
      </c>
      <c r="J85" s="106">
        <f>VLOOKUP(A85,CENIK!$A$2:$F$191,6,FALSE)</f>
        <v>0</v>
      </c>
      <c r="K85" s="106">
        <f t="shared" si="2"/>
        <v>0</v>
      </c>
    </row>
    <row r="86" spans="1:11" ht="60" x14ac:dyDescent="0.25">
      <c r="A86" s="139">
        <v>1203</v>
      </c>
      <c r="B86" s="139">
        <v>452</v>
      </c>
      <c r="C86" s="102" t="s">
        <v>1089</v>
      </c>
      <c r="D86" s="658" t="s">
        <v>205</v>
      </c>
      <c r="E86" s="658" t="s">
        <v>7</v>
      </c>
      <c r="F86" s="658" t="s">
        <v>8</v>
      </c>
      <c r="G86" s="658" t="s">
        <v>941</v>
      </c>
      <c r="H86" s="85" t="s">
        <v>10</v>
      </c>
      <c r="I86" s="106">
        <v>70</v>
      </c>
      <c r="J86" s="106">
        <f>VLOOKUP(A86,CENIK!$A$2:$F$191,6,FALSE)</f>
        <v>0</v>
      </c>
      <c r="K86" s="106">
        <f t="shared" si="2"/>
        <v>0</v>
      </c>
    </row>
    <row r="87" spans="1:11" ht="60" x14ac:dyDescent="0.25">
      <c r="A87" s="139">
        <v>1205</v>
      </c>
      <c r="B87" s="139">
        <v>452</v>
      </c>
      <c r="C87" s="102" t="s">
        <v>1090</v>
      </c>
      <c r="D87" s="658" t="s">
        <v>205</v>
      </c>
      <c r="E87" s="658" t="s">
        <v>7</v>
      </c>
      <c r="F87" s="658" t="s">
        <v>8</v>
      </c>
      <c r="G87" s="658" t="s">
        <v>942</v>
      </c>
      <c r="H87" s="85" t="s">
        <v>14</v>
      </c>
      <c r="I87" s="106">
        <v>1</v>
      </c>
      <c r="J87" s="106">
        <f>VLOOKUP(A87,CENIK!$A$2:$F$191,6,FALSE)</f>
        <v>0</v>
      </c>
      <c r="K87" s="106">
        <f t="shared" si="2"/>
        <v>0</v>
      </c>
    </row>
    <row r="88" spans="1:11" ht="45" x14ac:dyDescent="0.25">
      <c r="A88" s="139">
        <v>1301</v>
      </c>
      <c r="B88" s="139">
        <v>452</v>
      </c>
      <c r="C88" s="102" t="s">
        <v>1091</v>
      </c>
      <c r="D88" s="658" t="s">
        <v>205</v>
      </c>
      <c r="E88" s="658" t="s">
        <v>7</v>
      </c>
      <c r="F88" s="658" t="s">
        <v>16</v>
      </c>
      <c r="G88" s="658" t="s">
        <v>17</v>
      </c>
      <c r="H88" s="85" t="s">
        <v>10</v>
      </c>
      <c r="I88" s="106">
        <v>136.4</v>
      </c>
      <c r="J88" s="106">
        <f>VLOOKUP(A88,CENIK!$A$2:$F$191,6,FALSE)</f>
        <v>0</v>
      </c>
      <c r="K88" s="106">
        <f t="shared" si="2"/>
        <v>0</v>
      </c>
    </row>
    <row r="89" spans="1:11" ht="150" x14ac:dyDescent="0.25">
      <c r="A89" s="139">
        <v>1302</v>
      </c>
      <c r="B89" s="139">
        <v>452</v>
      </c>
      <c r="C89" s="102" t="s">
        <v>1092</v>
      </c>
      <c r="D89" s="658" t="s">
        <v>205</v>
      </c>
      <c r="E89" s="658" t="s">
        <v>7</v>
      </c>
      <c r="F89" s="658" t="s">
        <v>16</v>
      </c>
      <c r="G89" s="658" t="s">
        <v>952</v>
      </c>
      <c r="H89" s="85" t="s">
        <v>10</v>
      </c>
      <c r="I89" s="106">
        <v>136.4</v>
      </c>
      <c r="J89" s="106">
        <f>VLOOKUP(A89,CENIK!$A$2:$F$191,6,FALSE)</f>
        <v>0</v>
      </c>
      <c r="K89" s="106">
        <f t="shared" si="2"/>
        <v>0</v>
      </c>
    </row>
    <row r="90" spans="1:11" ht="60" x14ac:dyDescent="0.25">
      <c r="A90" s="139">
        <v>1307</v>
      </c>
      <c r="B90" s="139">
        <v>452</v>
      </c>
      <c r="C90" s="102" t="s">
        <v>1093</v>
      </c>
      <c r="D90" s="658" t="s">
        <v>205</v>
      </c>
      <c r="E90" s="658" t="s">
        <v>7</v>
      </c>
      <c r="F90" s="658" t="s">
        <v>16</v>
      </c>
      <c r="G90" s="658" t="s">
        <v>19</v>
      </c>
      <c r="H90" s="85" t="s">
        <v>6</v>
      </c>
      <c r="I90" s="106">
        <v>6</v>
      </c>
      <c r="J90" s="106">
        <f>VLOOKUP(A90,CENIK!$A$2:$F$191,6,FALSE)</f>
        <v>0</v>
      </c>
      <c r="K90" s="106">
        <f t="shared" si="2"/>
        <v>0</v>
      </c>
    </row>
    <row r="91" spans="1:11" ht="30" x14ac:dyDescent="0.25">
      <c r="A91" s="139">
        <v>1401</v>
      </c>
      <c r="B91" s="139">
        <v>452</v>
      </c>
      <c r="C91" s="102" t="s">
        <v>1094</v>
      </c>
      <c r="D91" s="658" t="s">
        <v>205</v>
      </c>
      <c r="E91" s="658" t="s">
        <v>7</v>
      </c>
      <c r="F91" s="658" t="s">
        <v>27</v>
      </c>
      <c r="G91" s="658" t="s">
        <v>955</v>
      </c>
      <c r="H91" s="85" t="s">
        <v>22</v>
      </c>
      <c r="I91" s="106">
        <v>7</v>
      </c>
      <c r="J91" s="106">
        <f>VLOOKUP(A91,CENIK!$A$2:$F$191,6,FALSE)</f>
        <v>0</v>
      </c>
      <c r="K91" s="106">
        <f t="shared" si="2"/>
        <v>0</v>
      </c>
    </row>
    <row r="92" spans="1:11" ht="30" x14ac:dyDescent="0.25">
      <c r="A92" s="139">
        <v>1402</v>
      </c>
      <c r="B92" s="139">
        <v>452</v>
      </c>
      <c r="C92" s="102" t="s">
        <v>1095</v>
      </c>
      <c r="D92" s="658" t="s">
        <v>205</v>
      </c>
      <c r="E92" s="658" t="s">
        <v>7</v>
      </c>
      <c r="F92" s="658" t="s">
        <v>27</v>
      </c>
      <c r="G92" s="658" t="s">
        <v>956</v>
      </c>
      <c r="H92" s="85" t="s">
        <v>22</v>
      </c>
      <c r="I92" s="106">
        <v>10</v>
      </c>
      <c r="J92" s="106">
        <f>VLOOKUP(A92,CENIK!$A$2:$F$191,6,FALSE)</f>
        <v>0</v>
      </c>
      <c r="K92" s="106">
        <f t="shared" ref="K92:K123" si="3">ROUND(J92*I92,2)</f>
        <v>0</v>
      </c>
    </row>
    <row r="93" spans="1:11" ht="30" x14ac:dyDescent="0.25">
      <c r="A93" s="139">
        <v>1403</v>
      </c>
      <c r="B93" s="139">
        <v>452</v>
      </c>
      <c r="C93" s="102" t="s">
        <v>1096</v>
      </c>
      <c r="D93" s="658" t="s">
        <v>205</v>
      </c>
      <c r="E93" s="658" t="s">
        <v>7</v>
      </c>
      <c r="F93" s="658" t="s">
        <v>27</v>
      </c>
      <c r="G93" s="658" t="s">
        <v>957</v>
      </c>
      <c r="H93" s="85" t="s">
        <v>22</v>
      </c>
      <c r="I93" s="106">
        <v>5</v>
      </c>
      <c r="J93" s="106">
        <f>VLOOKUP(A93,CENIK!$A$2:$F$191,6,FALSE)</f>
        <v>0</v>
      </c>
      <c r="K93" s="106">
        <f t="shared" si="3"/>
        <v>0</v>
      </c>
    </row>
    <row r="94" spans="1:11" ht="30" x14ac:dyDescent="0.25">
      <c r="A94" s="139">
        <v>22103</v>
      </c>
      <c r="B94" s="139">
        <v>452</v>
      </c>
      <c r="C94" s="102" t="s">
        <v>1097</v>
      </c>
      <c r="D94" s="658" t="s">
        <v>205</v>
      </c>
      <c r="E94" s="658" t="s">
        <v>30</v>
      </c>
      <c r="F94" s="658" t="s">
        <v>43</v>
      </c>
      <c r="G94" s="658" t="s">
        <v>48</v>
      </c>
      <c r="H94" s="85" t="s">
        <v>33</v>
      </c>
      <c r="I94" s="106">
        <v>463.7</v>
      </c>
      <c r="J94" s="106">
        <f>VLOOKUP(A94,CENIK!$A$2:$F$191,6,FALSE)</f>
        <v>0</v>
      </c>
      <c r="K94" s="106">
        <f t="shared" si="3"/>
        <v>0</v>
      </c>
    </row>
    <row r="95" spans="1:11" ht="75" x14ac:dyDescent="0.25">
      <c r="A95" s="139">
        <v>31302</v>
      </c>
      <c r="B95" s="139">
        <v>452</v>
      </c>
      <c r="C95" s="102" t="s">
        <v>1098</v>
      </c>
      <c r="D95" s="658" t="s">
        <v>205</v>
      </c>
      <c r="E95" s="658" t="s">
        <v>30</v>
      </c>
      <c r="F95" s="658" t="s">
        <v>43</v>
      </c>
      <c r="G95" s="658" t="s">
        <v>971</v>
      </c>
      <c r="H95" s="85" t="s">
        <v>24</v>
      </c>
      <c r="I95" s="106">
        <v>143.19999999999999</v>
      </c>
      <c r="J95" s="106">
        <f>VLOOKUP(A95,CENIK!$A$2:$F$191,6,FALSE)</f>
        <v>0</v>
      </c>
      <c r="K95" s="106">
        <f t="shared" si="3"/>
        <v>0</v>
      </c>
    </row>
    <row r="96" spans="1:11" ht="60" x14ac:dyDescent="0.25">
      <c r="A96" s="139">
        <v>4107</v>
      </c>
      <c r="B96" s="139">
        <v>452</v>
      </c>
      <c r="C96" s="102" t="s">
        <v>1099</v>
      </c>
      <c r="D96" s="658" t="s">
        <v>205</v>
      </c>
      <c r="E96" s="658" t="s">
        <v>85</v>
      </c>
      <c r="F96" s="658" t="s">
        <v>86</v>
      </c>
      <c r="G96" s="658" t="s">
        <v>983</v>
      </c>
      <c r="H96" s="85" t="s">
        <v>24</v>
      </c>
      <c r="I96" s="106">
        <v>530</v>
      </c>
      <c r="J96" s="106">
        <f>VLOOKUP(A96,CENIK!$A$2:$F$191,6,FALSE)</f>
        <v>0</v>
      </c>
      <c r="K96" s="106">
        <f t="shared" si="3"/>
        <v>0</v>
      </c>
    </row>
    <row r="97" spans="1:11" ht="60" x14ac:dyDescent="0.25">
      <c r="A97" s="139">
        <v>4110</v>
      </c>
      <c r="B97" s="139">
        <v>452</v>
      </c>
      <c r="C97" s="102" t="s">
        <v>1100</v>
      </c>
      <c r="D97" s="658" t="s">
        <v>205</v>
      </c>
      <c r="E97" s="658" t="s">
        <v>85</v>
      </c>
      <c r="F97" s="658" t="s">
        <v>86</v>
      </c>
      <c r="G97" s="658" t="s">
        <v>90</v>
      </c>
      <c r="H97" s="85" t="s">
        <v>24</v>
      </c>
      <c r="I97" s="106">
        <v>246.4</v>
      </c>
      <c r="J97" s="106">
        <f>VLOOKUP(A97,CENIK!$A$2:$F$191,6,FALSE)</f>
        <v>0</v>
      </c>
      <c r="K97" s="106">
        <f t="shared" si="3"/>
        <v>0</v>
      </c>
    </row>
    <row r="98" spans="1:11" ht="45" x14ac:dyDescent="0.25">
      <c r="A98" s="139">
        <v>4201</v>
      </c>
      <c r="B98" s="139">
        <v>452</v>
      </c>
      <c r="C98" s="102" t="s">
        <v>1101</v>
      </c>
      <c r="D98" s="658" t="s">
        <v>205</v>
      </c>
      <c r="E98" s="658" t="s">
        <v>85</v>
      </c>
      <c r="F98" s="658" t="s">
        <v>98</v>
      </c>
      <c r="G98" s="658" t="s">
        <v>99</v>
      </c>
      <c r="H98" s="85" t="s">
        <v>33</v>
      </c>
      <c r="I98" s="106">
        <v>106</v>
      </c>
      <c r="J98" s="106">
        <f>VLOOKUP(A98,CENIK!$A$2:$F$191,6,FALSE)</f>
        <v>0</v>
      </c>
      <c r="K98" s="106">
        <f t="shared" si="3"/>
        <v>0</v>
      </c>
    </row>
    <row r="99" spans="1:11" ht="30" x14ac:dyDescent="0.25">
      <c r="A99" s="139">
        <v>4202</v>
      </c>
      <c r="B99" s="139">
        <v>452</v>
      </c>
      <c r="C99" s="102" t="s">
        <v>1102</v>
      </c>
      <c r="D99" s="658" t="s">
        <v>205</v>
      </c>
      <c r="E99" s="658" t="s">
        <v>85</v>
      </c>
      <c r="F99" s="658" t="s">
        <v>98</v>
      </c>
      <c r="G99" s="658" t="s">
        <v>100</v>
      </c>
      <c r="H99" s="85" t="s">
        <v>33</v>
      </c>
      <c r="I99" s="106">
        <v>106</v>
      </c>
      <c r="J99" s="106">
        <f>VLOOKUP(A99,CENIK!$A$2:$F$191,6,FALSE)</f>
        <v>0</v>
      </c>
      <c r="K99" s="106">
        <f t="shared" si="3"/>
        <v>0</v>
      </c>
    </row>
    <row r="100" spans="1:11" ht="75" x14ac:dyDescent="0.25">
      <c r="A100" s="139">
        <v>4203</v>
      </c>
      <c r="B100" s="139">
        <v>452</v>
      </c>
      <c r="C100" s="102" t="s">
        <v>1103</v>
      </c>
      <c r="D100" s="658" t="s">
        <v>205</v>
      </c>
      <c r="E100" s="658" t="s">
        <v>85</v>
      </c>
      <c r="F100" s="658" t="s">
        <v>98</v>
      </c>
      <c r="G100" s="658" t="s">
        <v>101</v>
      </c>
      <c r="H100" s="85" t="s">
        <v>24</v>
      </c>
      <c r="I100" s="106">
        <v>11.4</v>
      </c>
      <c r="J100" s="106">
        <f>VLOOKUP(A100,CENIK!$A$2:$F$191,6,FALSE)</f>
        <v>0</v>
      </c>
      <c r="K100" s="106">
        <f t="shared" si="3"/>
        <v>0</v>
      </c>
    </row>
    <row r="101" spans="1:11" ht="60" x14ac:dyDescent="0.25">
      <c r="A101" s="139">
        <v>4204</v>
      </c>
      <c r="B101" s="139">
        <v>452</v>
      </c>
      <c r="C101" s="102" t="s">
        <v>1104</v>
      </c>
      <c r="D101" s="658" t="s">
        <v>205</v>
      </c>
      <c r="E101" s="658" t="s">
        <v>85</v>
      </c>
      <c r="F101" s="658" t="s">
        <v>98</v>
      </c>
      <c r="G101" s="658" t="s">
        <v>102</v>
      </c>
      <c r="H101" s="85" t="s">
        <v>24</v>
      </c>
      <c r="I101" s="106">
        <v>83.5</v>
      </c>
      <c r="J101" s="106">
        <f>VLOOKUP(A101,CENIK!$A$2:$F$191,6,FALSE)</f>
        <v>0</v>
      </c>
      <c r="K101" s="106">
        <f t="shared" si="3"/>
        <v>0</v>
      </c>
    </row>
    <row r="102" spans="1:11" ht="60" x14ac:dyDescent="0.25">
      <c r="A102" s="139">
        <v>4207</v>
      </c>
      <c r="B102" s="139">
        <v>452</v>
      </c>
      <c r="C102" s="102" t="s">
        <v>1105</v>
      </c>
      <c r="D102" s="658" t="s">
        <v>205</v>
      </c>
      <c r="E102" s="658" t="s">
        <v>85</v>
      </c>
      <c r="F102" s="658" t="s">
        <v>98</v>
      </c>
      <c r="G102" s="658" t="s">
        <v>990</v>
      </c>
      <c r="H102" s="85" t="s">
        <v>24</v>
      </c>
      <c r="I102" s="106">
        <v>283.60000000000002</v>
      </c>
      <c r="J102" s="106">
        <f>VLOOKUP(A102,CENIK!$A$2:$F$191,6,FALSE)</f>
        <v>0</v>
      </c>
      <c r="K102" s="106">
        <f t="shared" si="3"/>
        <v>0</v>
      </c>
    </row>
    <row r="103" spans="1:11" ht="135" x14ac:dyDescent="0.25">
      <c r="A103" s="139">
        <v>6101</v>
      </c>
      <c r="B103" s="139">
        <v>452</v>
      </c>
      <c r="C103" s="102" t="s">
        <v>1106</v>
      </c>
      <c r="D103" s="658" t="s">
        <v>205</v>
      </c>
      <c r="E103" s="658" t="s">
        <v>128</v>
      </c>
      <c r="F103" s="658" t="s">
        <v>129</v>
      </c>
      <c r="G103" s="658" t="s">
        <v>6304</v>
      </c>
      <c r="H103" s="85" t="s">
        <v>10</v>
      </c>
      <c r="I103" s="106">
        <v>132.5</v>
      </c>
      <c r="J103" s="106">
        <f>VLOOKUP(A103,CENIK!$A$2:$F$191,6,FALSE)</f>
        <v>0</v>
      </c>
      <c r="K103" s="106">
        <f t="shared" si="3"/>
        <v>0</v>
      </c>
    </row>
    <row r="104" spans="1:11" ht="120" x14ac:dyDescent="0.25">
      <c r="A104" s="139">
        <v>6202</v>
      </c>
      <c r="B104" s="139">
        <v>452</v>
      </c>
      <c r="C104" s="102" t="s">
        <v>1107</v>
      </c>
      <c r="D104" s="658" t="s">
        <v>205</v>
      </c>
      <c r="E104" s="658" t="s">
        <v>128</v>
      </c>
      <c r="F104" s="658" t="s">
        <v>132</v>
      </c>
      <c r="G104" s="658" t="s">
        <v>991</v>
      </c>
      <c r="H104" s="85" t="s">
        <v>6</v>
      </c>
      <c r="I104" s="106">
        <v>3</v>
      </c>
      <c r="J104" s="106">
        <f>VLOOKUP(A104,CENIK!$A$2:$F$191,6,FALSE)</f>
        <v>0</v>
      </c>
      <c r="K104" s="106">
        <f t="shared" si="3"/>
        <v>0</v>
      </c>
    </row>
    <row r="105" spans="1:11" ht="120" x14ac:dyDescent="0.25">
      <c r="A105" s="139">
        <v>6204</v>
      </c>
      <c r="B105" s="139">
        <v>452</v>
      </c>
      <c r="C105" s="102" t="s">
        <v>1108</v>
      </c>
      <c r="D105" s="658" t="s">
        <v>205</v>
      </c>
      <c r="E105" s="658" t="s">
        <v>128</v>
      </c>
      <c r="F105" s="658" t="s">
        <v>132</v>
      </c>
      <c r="G105" s="658" t="s">
        <v>993</v>
      </c>
      <c r="H105" s="85" t="s">
        <v>6</v>
      </c>
      <c r="I105" s="106">
        <v>1</v>
      </c>
      <c r="J105" s="106">
        <f>VLOOKUP(A105,CENIK!$A$2:$F$191,6,FALSE)</f>
        <v>0</v>
      </c>
      <c r="K105" s="106">
        <f t="shared" si="3"/>
        <v>0</v>
      </c>
    </row>
    <row r="106" spans="1:11" ht="120" x14ac:dyDescent="0.25">
      <c r="A106" s="139">
        <v>6253</v>
      </c>
      <c r="B106" s="139">
        <v>452</v>
      </c>
      <c r="C106" s="102" t="s">
        <v>1109</v>
      </c>
      <c r="D106" s="658" t="s">
        <v>205</v>
      </c>
      <c r="E106" s="658" t="s">
        <v>128</v>
      </c>
      <c r="F106" s="658" t="s">
        <v>132</v>
      </c>
      <c r="G106" s="658" t="s">
        <v>1004</v>
      </c>
      <c r="H106" s="85" t="s">
        <v>6</v>
      </c>
      <c r="I106" s="106">
        <v>4</v>
      </c>
      <c r="J106" s="106">
        <f>VLOOKUP(A106,CENIK!$A$2:$F$191,6,FALSE)</f>
        <v>0</v>
      </c>
      <c r="K106" s="106">
        <f t="shared" si="3"/>
        <v>0</v>
      </c>
    </row>
    <row r="107" spans="1:11" ht="345" x14ac:dyDescent="0.25">
      <c r="A107" s="139">
        <v>6301</v>
      </c>
      <c r="B107" s="139">
        <v>452</v>
      </c>
      <c r="C107" s="102" t="s">
        <v>1110</v>
      </c>
      <c r="D107" s="658" t="s">
        <v>205</v>
      </c>
      <c r="E107" s="658" t="s">
        <v>128</v>
      </c>
      <c r="F107" s="658" t="s">
        <v>140</v>
      </c>
      <c r="G107" s="658" t="s">
        <v>1005</v>
      </c>
      <c r="H107" s="85" t="s">
        <v>6</v>
      </c>
      <c r="I107" s="106">
        <v>4</v>
      </c>
      <c r="J107" s="106">
        <f>VLOOKUP(A107,CENIK!$A$2:$F$191,6,FALSE)</f>
        <v>0</v>
      </c>
      <c r="K107" s="106">
        <f t="shared" si="3"/>
        <v>0</v>
      </c>
    </row>
    <row r="108" spans="1:11" ht="30" x14ac:dyDescent="0.25">
      <c r="A108" s="139">
        <v>6401</v>
      </c>
      <c r="B108" s="139">
        <v>452</v>
      </c>
      <c r="C108" s="102" t="s">
        <v>1111</v>
      </c>
      <c r="D108" s="658" t="s">
        <v>205</v>
      </c>
      <c r="E108" s="658" t="s">
        <v>128</v>
      </c>
      <c r="F108" s="658" t="s">
        <v>144</v>
      </c>
      <c r="G108" s="658" t="s">
        <v>145</v>
      </c>
      <c r="H108" s="85" t="s">
        <v>10</v>
      </c>
      <c r="I108" s="106">
        <v>132.5</v>
      </c>
      <c r="J108" s="106">
        <f>VLOOKUP(A108,CENIK!$A$2:$F$191,6,FALSE)</f>
        <v>0</v>
      </c>
      <c r="K108" s="106">
        <f t="shared" si="3"/>
        <v>0</v>
      </c>
    </row>
    <row r="109" spans="1:11" ht="30" x14ac:dyDescent="0.25">
      <c r="A109" s="139">
        <v>6402</v>
      </c>
      <c r="B109" s="139">
        <v>452</v>
      </c>
      <c r="C109" s="102" t="s">
        <v>1112</v>
      </c>
      <c r="D109" s="658" t="s">
        <v>205</v>
      </c>
      <c r="E109" s="658" t="s">
        <v>128</v>
      </c>
      <c r="F109" s="658" t="s">
        <v>144</v>
      </c>
      <c r="G109" s="658" t="s">
        <v>340</v>
      </c>
      <c r="H109" s="85" t="s">
        <v>10</v>
      </c>
      <c r="I109" s="106">
        <v>132.5</v>
      </c>
      <c r="J109" s="106">
        <f>VLOOKUP(A109,CENIK!$A$2:$F$191,6,FALSE)</f>
        <v>0</v>
      </c>
      <c r="K109" s="106">
        <f t="shared" si="3"/>
        <v>0</v>
      </c>
    </row>
    <row r="110" spans="1:11" ht="60" x14ac:dyDescent="0.25">
      <c r="A110" s="139">
        <v>6405</v>
      </c>
      <c r="B110" s="139">
        <v>452</v>
      </c>
      <c r="C110" s="102" t="s">
        <v>1113</v>
      </c>
      <c r="D110" s="658" t="s">
        <v>205</v>
      </c>
      <c r="E110" s="658" t="s">
        <v>128</v>
      </c>
      <c r="F110" s="658" t="s">
        <v>144</v>
      </c>
      <c r="G110" s="658" t="s">
        <v>146</v>
      </c>
      <c r="H110" s="85" t="s">
        <v>10</v>
      </c>
      <c r="I110" s="106">
        <v>132.5</v>
      </c>
      <c r="J110" s="106">
        <f>VLOOKUP(A110,CENIK!$A$2:$F$191,6,FALSE)</f>
        <v>0</v>
      </c>
      <c r="K110" s="106">
        <f t="shared" si="3"/>
        <v>0</v>
      </c>
    </row>
    <row r="111" spans="1:11" ht="60" x14ac:dyDescent="0.25">
      <c r="A111" s="139">
        <v>1201</v>
      </c>
      <c r="B111" s="139">
        <v>450</v>
      </c>
      <c r="C111" s="102" t="s">
        <v>1114</v>
      </c>
      <c r="D111" s="658" t="s">
        <v>206</v>
      </c>
      <c r="E111" s="658" t="s">
        <v>7</v>
      </c>
      <c r="F111" s="658" t="s">
        <v>8</v>
      </c>
      <c r="G111" s="658" t="s">
        <v>9</v>
      </c>
      <c r="H111" s="85" t="s">
        <v>10</v>
      </c>
      <c r="I111" s="106">
        <v>95.5</v>
      </c>
      <c r="J111" s="106">
        <f>VLOOKUP(A111,CENIK!$A$2:$F$191,6,FALSE)</f>
        <v>0</v>
      </c>
      <c r="K111" s="106">
        <f t="shared" si="3"/>
        <v>0</v>
      </c>
    </row>
    <row r="112" spans="1:11" ht="45" x14ac:dyDescent="0.25">
      <c r="A112" s="139">
        <v>1202</v>
      </c>
      <c r="B112" s="139">
        <v>450</v>
      </c>
      <c r="C112" s="102" t="s">
        <v>1115</v>
      </c>
      <c r="D112" s="658" t="s">
        <v>206</v>
      </c>
      <c r="E112" s="658" t="s">
        <v>7</v>
      </c>
      <c r="F112" s="658" t="s">
        <v>8</v>
      </c>
      <c r="G112" s="658" t="s">
        <v>11</v>
      </c>
      <c r="H112" s="85" t="s">
        <v>12</v>
      </c>
      <c r="I112" s="106">
        <v>3</v>
      </c>
      <c r="J112" s="106">
        <f>VLOOKUP(A112,CENIK!$A$2:$F$191,6,FALSE)</f>
        <v>0</v>
      </c>
      <c r="K112" s="106">
        <f t="shared" si="3"/>
        <v>0</v>
      </c>
    </row>
    <row r="113" spans="1:11" ht="60" x14ac:dyDescent="0.25">
      <c r="A113" s="139">
        <v>1203</v>
      </c>
      <c r="B113" s="139">
        <v>450</v>
      </c>
      <c r="C113" s="102" t="s">
        <v>1116</v>
      </c>
      <c r="D113" s="658" t="s">
        <v>206</v>
      </c>
      <c r="E113" s="658" t="s">
        <v>7</v>
      </c>
      <c r="F113" s="658" t="s">
        <v>8</v>
      </c>
      <c r="G113" s="658" t="s">
        <v>941</v>
      </c>
      <c r="H113" s="85" t="s">
        <v>10</v>
      </c>
      <c r="I113" s="106">
        <v>60</v>
      </c>
      <c r="J113" s="106">
        <f>VLOOKUP(A113,CENIK!$A$2:$F$191,6,FALSE)</f>
        <v>0</v>
      </c>
      <c r="K113" s="106">
        <f t="shared" si="3"/>
        <v>0</v>
      </c>
    </row>
    <row r="114" spans="1:11" ht="60" x14ac:dyDescent="0.25">
      <c r="A114" s="139">
        <v>1213</v>
      </c>
      <c r="B114" s="139">
        <v>450</v>
      </c>
      <c r="C114" s="102" t="s">
        <v>1117</v>
      </c>
      <c r="D114" s="658" t="s">
        <v>206</v>
      </c>
      <c r="E114" s="658" t="s">
        <v>7</v>
      </c>
      <c r="F114" s="658" t="s">
        <v>8</v>
      </c>
      <c r="G114" s="658" t="s">
        <v>950</v>
      </c>
      <c r="H114" s="85" t="s">
        <v>14</v>
      </c>
      <c r="I114" s="106">
        <v>1</v>
      </c>
      <c r="J114" s="106">
        <f>VLOOKUP(A114,CENIK!$A$2:$F$191,6,FALSE)</f>
        <v>0</v>
      </c>
      <c r="K114" s="106">
        <f t="shared" si="3"/>
        <v>0</v>
      </c>
    </row>
    <row r="115" spans="1:11" ht="45" x14ac:dyDescent="0.25">
      <c r="A115" s="139">
        <v>1301</v>
      </c>
      <c r="B115" s="139">
        <v>450</v>
      </c>
      <c r="C115" s="102" t="s">
        <v>1118</v>
      </c>
      <c r="D115" s="658" t="s">
        <v>206</v>
      </c>
      <c r="E115" s="658" t="s">
        <v>7</v>
      </c>
      <c r="F115" s="658" t="s">
        <v>16</v>
      </c>
      <c r="G115" s="658" t="s">
        <v>17</v>
      </c>
      <c r="H115" s="85" t="s">
        <v>10</v>
      </c>
      <c r="I115" s="106">
        <v>95.5</v>
      </c>
      <c r="J115" s="106">
        <f>VLOOKUP(A115,CENIK!$A$2:$F$191,6,FALSE)</f>
        <v>0</v>
      </c>
      <c r="K115" s="106">
        <f t="shared" si="3"/>
        <v>0</v>
      </c>
    </row>
    <row r="116" spans="1:11" ht="150" x14ac:dyDescent="0.25">
      <c r="A116" s="139">
        <v>1302</v>
      </c>
      <c r="B116" s="139">
        <v>450</v>
      </c>
      <c r="C116" s="102" t="s">
        <v>1119</v>
      </c>
      <c r="D116" s="658" t="s">
        <v>206</v>
      </c>
      <c r="E116" s="658" t="s">
        <v>7</v>
      </c>
      <c r="F116" s="658" t="s">
        <v>16</v>
      </c>
      <c r="G116" s="658" t="s">
        <v>952</v>
      </c>
      <c r="H116" s="85" t="s">
        <v>10</v>
      </c>
      <c r="I116" s="106">
        <v>95.5</v>
      </c>
      <c r="J116" s="106">
        <f>VLOOKUP(A116,CENIK!$A$2:$F$191,6,FALSE)</f>
        <v>0</v>
      </c>
      <c r="K116" s="106">
        <f t="shared" si="3"/>
        <v>0</v>
      </c>
    </row>
    <row r="117" spans="1:11" ht="60" x14ac:dyDescent="0.25">
      <c r="A117" s="139">
        <v>1307</v>
      </c>
      <c r="B117" s="139">
        <v>450</v>
      </c>
      <c r="C117" s="102" t="s">
        <v>1120</v>
      </c>
      <c r="D117" s="658" t="s">
        <v>206</v>
      </c>
      <c r="E117" s="658" t="s">
        <v>7</v>
      </c>
      <c r="F117" s="658" t="s">
        <v>16</v>
      </c>
      <c r="G117" s="658" t="s">
        <v>19</v>
      </c>
      <c r="H117" s="85" t="s">
        <v>6</v>
      </c>
      <c r="I117" s="106">
        <v>7</v>
      </c>
      <c r="J117" s="106">
        <f>VLOOKUP(A117,CENIK!$A$2:$F$191,6,FALSE)</f>
        <v>0</v>
      </c>
      <c r="K117" s="106">
        <f t="shared" si="3"/>
        <v>0</v>
      </c>
    </row>
    <row r="118" spans="1:11" ht="30" x14ac:dyDescent="0.25">
      <c r="A118" s="139">
        <v>1401</v>
      </c>
      <c r="B118" s="139">
        <v>450</v>
      </c>
      <c r="C118" s="102" t="s">
        <v>1121</v>
      </c>
      <c r="D118" s="658" t="s">
        <v>206</v>
      </c>
      <c r="E118" s="658" t="s">
        <v>7</v>
      </c>
      <c r="F118" s="658" t="s">
        <v>27</v>
      </c>
      <c r="G118" s="658" t="s">
        <v>955</v>
      </c>
      <c r="H118" s="85" t="s">
        <v>22</v>
      </c>
      <c r="I118" s="106">
        <v>7</v>
      </c>
      <c r="J118" s="106">
        <f>VLOOKUP(A118,CENIK!$A$2:$F$191,6,FALSE)</f>
        <v>0</v>
      </c>
      <c r="K118" s="106">
        <f t="shared" si="3"/>
        <v>0</v>
      </c>
    </row>
    <row r="119" spans="1:11" ht="30" x14ac:dyDescent="0.25">
      <c r="A119" s="139">
        <v>1402</v>
      </c>
      <c r="B119" s="139">
        <v>450</v>
      </c>
      <c r="C119" s="102" t="s">
        <v>1122</v>
      </c>
      <c r="D119" s="658" t="s">
        <v>206</v>
      </c>
      <c r="E119" s="658" t="s">
        <v>7</v>
      </c>
      <c r="F119" s="658" t="s">
        <v>27</v>
      </c>
      <c r="G119" s="658" t="s">
        <v>956</v>
      </c>
      <c r="H119" s="85" t="s">
        <v>22</v>
      </c>
      <c r="I119" s="106">
        <v>10</v>
      </c>
      <c r="J119" s="106">
        <f>VLOOKUP(A119,CENIK!$A$2:$F$191,6,FALSE)</f>
        <v>0</v>
      </c>
      <c r="K119" s="106">
        <f t="shared" si="3"/>
        <v>0</v>
      </c>
    </row>
    <row r="120" spans="1:11" ht="30" x14ac:dyDescent="0.25">
      <c r="A120" s="139">
        <v>1403</v>
      </c>
      <c r="B120" s="139">
        <v>450</v>
      </c>
      <c r="C120" s="102" t="s">
        <v>1123</v>
      </c>
      <c r="D120" s="658" t="s">
        <v>206</v>
      </c>
      <c r="E120" s="658" t="s">
        <v>7</v>
      </c>
      <c r="F120" s="658" t="s">
        <v>27</v>
      </c>
      <c r="G120" s="658" t="s">
        <v>957</v>
      </c>
      <c r="H120" s="85" t="s">
        <v>22</v>
      </c>
      <c r="I120" s="106">
        <v>5</v>
      </c>
      <c r="J120" s="106">
        <f>VLOOKUP(A120,CENIK!$A$2:$F$191,6,FALSE)</f>
        <v>0</v>
      </c>
      <c r="K120" s="106">
        <f t="shared" si="3"/>
        <v>0</v>
      </c>
    </row>
    <row r="121" spans="1:11" ht="45" x14ac:dyDescent="0.25">
      <c r="A121" s="139">
        <v>12309</v>
      </c>
      <c r="B121" s="139">
        <v>450</v>
      </c>
      <c r="C121" s="102" t="s">
        <v>1124</v>
      </c>
      <c r="D121" s="658" t="s">
        <v>206</v>
      </c>
      <c r="E121" s="658" t="s">
        <v>30</v>
      </c>
      <c r="F121" s="658" t="s">
        <v>31</v>
      </c>
      <c r="G121" s="658" t="s">
        <v>34</v>
      </c>
      <c r="H121" s="85" t="s">
        <v>33</v>
      </c>
      <c r="I121" s="106">
        <v>286.5</v>
      </c>
      <c r="J121" s="106">
        <f>VLOOKUP(A121,CENIK!$A$2:$F$191,6,FALSE)</f>
        <v>0</v>
      </c>
      <c r="K121" s="106">
        <f t="shared" si="3"/>
        <v>0</v>
      </c>
    </row>
    <row r="122" spans="1:11" ht="30" x14ac:dyDescent="0.25">
      <c r="A122" s="139">
        <v>12328</v>
      </c>
      <c r="B122" s="139">
        <v>450</v>
      </c>
      <c r="C122" s="102" t="s">
        <v>1125</v>
      </c>
      <c r="D122" s="658" t="s">
        <v>206</v>
      </c>
      <c r="E122" s="658" t="s">
        <v>30</v>
      </c>
      <c r="F122" s="658" t="s">
        <v>31</v>
      </c>
      <c r="G122" s="658" t="s">
        <v>37</v>
      </c>
      <c r="H122" s="85" t="s">
        <v>10</v>
      </c>
      <c r="I122" s="106">
        <v>194</v>
      </c>
      <c r="J122" s="106">
        <f>VLOOKUP(A122,CENIK!$A$2:$F$191,6,FALSE)</f>
        <v>0</v>
      </c>
      <c r="K122" s="106">
        <f t="shared" si="3"/>
        <v>0</v>
      </c>
    </row>
    <row r="123" spans="1:11" ht="30" x14ac:dyDescent="0.25">
      <c r="A123" s="139">
        <v>2208</v>
      </c>
      <c r="B123" s="139">
        <v>450</v>
      </c>
      <c r="C123" s="102" t="s">
        <v>1126</v>
      </c>
      <c r="D123" s="658" t="s">
        <v>206</v>
      </c>
      <c r="E123" s="658" t="s">
        <v>30</v>
      </c>
      <c r="F123" s="658" t="s">
        <v>43</v>
      </c>
      <c r="G123" s="658" t="s">
        <v>44</v>
      </c>
      <c r="H123" s="85" t="s">
        <v>33</v>
      </c>
      <c r="I123" s="106">
        <v>286.5</v>
      </c>
      <c r="J123" s="106">
        <f>VLOOKUP(A123,CENIK!$A$2:$F$191,6,FALSE)</f>
        <v>0</v>
      </c>
      <c r="K123" s="106">
        <f t="shared" si="3"/>
        <v>0</v>
      </c>
    </row>
    <row r="124" spans="1:11" ht="30" x14ac:dyDescent="0.25">
      <c r="A124" s="139">
        <v>22103</v>
      </c>
      <c r="B124" s="139">
        <v>450</v>
      </c>
      <c r="C124" s="102" t="s">
        <v>1127</v>
      </c>
      <c r="D124" s="658" t="s">
        <v>206</v>
      </c>
      <c r="E124" s="658" t="s">
        <v>30</v>
      </c>
      <c r="F124" s="658" t="s">
        <v>43</v>
      </c>
      <c r="G124" s="658" t="s">
        <v>48</v>
      </c>
      <c r="H124" s="85" t="s">
        <v>33</v>
      </c>
      <c r="I124" s="106">
        <v>286.5</v>
      </c>
      <c r="J124" s="106">
        <f>VLOOKUP(A124,CENIK!$A$2:$F$191,6,FALSE)</f>
        <v>0</v>
      </c>
      <c r="K124" s="106">
        <f t="shared" ref="K124:K155" si="4">ROUND(J124*I124,2)</f>
        <v>0</v>
      </c>
    </row>
    <row r="125" spans="1:11" ht="30" x14ac:dyDescent="0.25">
      <c r="A125" s="139">
        <v>24405</v>
      </c>
      <c r="B125" s="139">
        <v>450</v>
      </c>
      <c r="C125" s="102" t="s">
        <v>1128</v>
      </c>
      <c r="D125" s="658" t="s">
        <v>206</v>
      </c>
      <c r="E125" s="658" t="s">
        <v>30</v>
      </c>
      <c r="F125" s="658" t="s">
        <v>43</v>
      </c>
      <c r="G125" s="658" t="s">
        <v>969</v>
      </c>
      <c r="H125" s="85" t="s">
        <v>24</v>
      </c>
      <c r="I125" s="106">
        <v>114.6</v>
      </c>
      <c r="J125" s="106">
        <f>VLOOKUP(A125,CENIK!$A$2:$F$191,6,FALSE)</f>
        <v>0</v>
      </c>
      <c r="K125" s="106">
        <f t="shared" si="4"/>
        <v>0</v>
      </c>
    </row>
    <row r="126" spans="1:11" ht="30" x14ac:dyDescent="0.25">
      <c r="A126" s="139">
        <v>31602</v>
      </c>
      <c r="B126" s="139">
        <v>450</v>
      </c>
      <c r="C126" s="102" t="s">
        <v>1129</v>
      </c>
      <c r="D126" s="658" t="s">
        <v>206</v>
      </c>
      <c r="E126" s="658" t="s">
        <v>30</v>
      </c>
      <c r="F126" s="658" t="s">
        <v>43</v>
      </c>
      <c r="G126" s="658" t="s">
        <v>973</v>
      </c>
      <c r="H126" s="85" t="s">
        <v>33</v>
      </c>
      <c r="I126" s="106">
        <v>286.5</v>
      </c>
      <c r="J126" s="106">
        <f>VLOOKUP(A126,CENIK!$A$2:$F$191,6,FALSE)</f>
        <v>0</v>
      </c>
      <c r="K126" s="106">
        <f t="shared" si="4"/>
        <v>0</v>
      </c>
    </row>
    <row r="127" spans="1:11" ht="30" x14ac:dyDescent="0.25">
      <c r="A127" s="139">
        <v>34901</v>
      </c>
      <c r="B127" s="139">
        <v>450</v>
      </c>
      <c r="C127" s="102" t="s">
        <v>1130</v>
      </c>
      <c r="D127" s="658" t="s">
        <v>206</v>
      </c>
      <c r="E127" s="658" t="s">
        <v>30</v>
      </c>
      <c r="F127" s="658" t="s">
        <v>43</v>
      </c>
      <c r="G127" s="658" t="s">
        <v>55</v>
      </c>
      <c r="H127" s="85" t="s">
        <v>33</v>
      </c>
      <c r="I127" s="106">
        <v>286.5</v>
      </c>
      <c r="J127" s="106">
        <f>VLOOKUP(A127,CENIK!$A$2:$F$191,6,FALSE)</f>
        <v>0</v>
      </c>
      <c r="K127" s="106">
        <f t="shared" si="4"/>
        <v>0</v>
      </c>
    </row>
    <row r="128" spans="1:11" ht="60" x14ac:dyDescent="0.25">
      <c r="A128" s="139">
        <v>4107</v>
      </c>
      <c r="B128" s="139">
        <v>450</v>
      </c>
      <c r="C128" s="102" t="s">
        <v>1131</v>
      </c>
      <c r="D128" s="658" t="s">
        <v>206</v>
      </c>
      <c r="E128" s="658" t="s">
        <v>85</v>
      </c>
      <c r="F128" s="658" t="s">
        <v>86</v>
      </c>
      <c r="G128" s="658" t="s">
        <v>983</v>
      </c>
      <c r="H128" s="85" t="s">
        <v>24</v>
      </c>
      <c r="I128" s="106">
        <v>343.8</v>
      </c>
      <c r="J128" s="106">
        <f>VLOOKUP(A128,CENIK!$A$2:$F$191,6,FALSE)</f>
        <v>0</v>
      </c>
      <c r="K128" s="106">
        <f t="shared" si="4"/>
        <v>0</v>
      </c>
    </row>
    <row r="129" spans="1:11" ht="60" x14ac:dyDescent="0.25">
      <c r="A129" s="139">
        <v>4110</v>
      </c>
      <c r="B129" s="139">
        <v>450</v>
      </c>
      <c r="C129" s="102" t="s">
        <v>1132</v>
      </c>
      <c r="D129" s="658" t="s">
        <v>206</v>
      </c>
      <c r="E129" s="658" t="s">
        <v>85</v>
      </c>
      <c r="F129" s="658" t="s">
        <v>86</v>
      </c>
      <c r="G129" s="658" t="s">
        <v>90</v>
      </c>
      <c r="H129" s="85" t="s">
        <v>24</v>
      </c>
      <c r="I129" s="106">
        <v>219.4</v>
      </c>
      <c r="J129" s="106">
        <f>VLOOKUP(A129,CENIK!$A$2:$F$191,6,FALSE)</f>
        <v>0</v>
      </c>
      <c r="K129" s="106">
        <f t="shared" si="4"/>
        <v>0</v>
      </c>
    </row>
    <row r="130" spans="1:11" ht="45" x14ac:dyDescent="0.25">
      <c r="A130" s="139">
        <v>4201</v>
      </c>
      <c r="B130" s="139">
        <v>450</v>
      </c>
      <c r="C130" s="102" t="s">
        <v>1133</v>
      </c>
      <c r="D130" s="658" t="s">
        <v>206</v>
      </c>
      <c r="E130" s="658" t="s">
        <v>85</v>
      </c>
      <c r="F130" s="658" t="s">
        <v>98</v>
      </c>
      <c r="G130" s="658" t="s">
        <v>99</v>
      </c>
      <c r="H130" s="85" t="s">
        <v>33</v>
      </c>
      <c r="I130" s="106">
        <v>76.400000000000006</v>
      </c>
      <c r="J130" s="106">
        <f>VLOOKUP(A130,CENIK!$A$2:$F$191,6,FALSE)</f>
        <v>0</v>
      </c>
      <c r="K130" s="106">
        <f t="shared" si="4"/>
        <v>0</v>
      </c>
    </row>
    <row r="131" spans="1:11" ht="30" x14ac:dyDescent="0.25">
      <c r="A131" s="139">
        <v>4202</v>
      </c>
      <c r="B131" s="139">
        <v>450</v>
      </c>
      <c r="C131" s="102" t="s">
        <v>1134</v>
      </c>
      <c r="D131" s="658" t="s">
        <v>206</v>
      </c>
      <c r="E131" s="658" t="s">
        <v>85</v>
      </c>
      <c r="F131" s="658" t="s">
        <v>98</v>
      </c>
      <c r="G131" s="658" t="s">
        <v>100</v>
      </c>
      <c r="H131" s="85" t="s">
        <v>33</v>
      </c>
      <c r="I131" s="106">
        <v>76.400000000000006</v>
      </c>
      <c r="J131" s="106">
        <f>VLOOKUP(A131,CENIK!$A$2:$F$191,6,FALSE)</f>
        <v>0</v>
      </c>
      <c r="K131" s="106">
        <f t="shared" si="4"/>
        <v>0</v>
      </c>
    </row>
    <row r="132" spans="1:11" ht="75" x14ac:dyDescent="0.25">
      <c r="A132" s="139">
        <v>4203</v>
      </c>
      <c r="B132" s="139">
        <v>450</v>
      </c>
      <c r="C132" s="102" t="s">
        <v>1135</v>
      </c>
      <c r="D132" s="658" t="s">
        <v>206</v>
      </c>
      <c r="E132" s="658" t="s">
        <v>85</v>
      </c>
      <c r="F132" s="658" t="s">
        <v>98</v>
      </c>
      <c r="G132" s="658" t="s">
        <v>101</v>
      </c>
      <c r="H132" s="85" t="s">
        <v>24</v>
      </c>
      <c r="I132" s="106">
        <v>8.1999999999999993</v>
      </c>
      <c r="J132" s="106">
        <f>VLOOKUP(A132,CENIK!$A$2:$F$191,6,FALSE)</f>
        <v>0</v>
      </c>
      <c r="K132" s="106">
        <f t="shared" si="4"/>
        <v>0</v>
      </c>
    </row>
    <row r="133" spans="1:11" ht="60" x14ac:dyDescent="0.25">
      <c r="A133" s="139">
        <v>4204</v>
      </c>
      <c r="B133" s="139">
        <v>450</v>
      </c>
      <c r="C133" s="102" t="s">
        <v>1136</v>
      </c>
      <c r="D133" s="658" t="s">
        <v>206</v>
      </c>
      <c r="E133" s="658" t="s">
        <v>85</v>
      </c>
      <c r="F133" s="658" t="s">
        <v>98</v>
      </c>
      <c r="G133" s="658" t="s">
        <v>102</v>
      </c>
      <c r="H133" s="85" t="s">
        <v>24</v>
      </c>
      <c r="I133" s="106">
        <v>60.1</v>
      </c>
      <c r="J133" s="106">
        <f>VLOOKUP(A133,CENIK!$A$2:$F$191,6,FALSE)</f>
        <v>0</v>
      </c>
      <c r="K133" s="106">
        <f t="shared" si="4"/>
        <v>0</v>
      </c>
    </row>
    <row r="134" spans="1:11" ht="60" x14ac:dyDescent="0.25">
      <c r="A134" s="139">
        <v>4207</v>
      </c>
      <c r="B134" s="139">
        <v>450</v>
      </c>
      <c r="C134" s="102" t="s">
        <v>1137</v>
      </c>
      <c r="D134" s="658" t="s">
        <v>206</v>
      </c>
      <c r="E134" s="658" t="s">
        <v>85</v>
      </c>
      <c r="F134" s="658" t="s">
        <v>98</v>
      </c>
      <c r="G134" s="658" t="s">
        <v>990</v>
      </c>
      <c r="H134" s="85" t="s">
        <v>24</v>
      </c>
      <c r="I134" s="106">
        <v>124.4</v>
      </c>
      <c r="J134" s="106">
        <f>VLOOKUP(A134,CENIK!$A$2:$F$191,6,FALSE)</f>
        <v>0</v>
      </c>
      <c r="K134" s="106">
        <f t="shared" si="4"/>
        <v>0</v>
      </c>
    </row>
    <row r="135" spans="1:11" ht="135" x14ac:dyDescent="0.25">
      <c r="A135" s="139">
        <v>6101</v>
      </c>
      <c r="B135" s="139">
        <v>450</v>
      </c>
      <c r="C135" s="102" t="s">
        <v>1138</v>
      </c>
      <c r="D135" s="658" t="s">
        <v>206</v>
      </c>
      <c r="E135" s="658" t="s">
        <v>128</v>
      </c>
      <c r="F135" s="658" t="s">
        <v>129</v>
      </c>
      <c r="G135" s="658" t="s">
        <v>6304</v>
      </c>
      <c r="H135" s="85" t="s">
        <v>10</v>
      </c>
      <c r="I135" s="106">
        <v>95.5</v>
      </c>
      <c r="J135" s="106">
        <f>VLOOKUP(A135,CENIK!$A$2:$F$191,6,FALSE)</f>
        <v>0</v>
      </c>
      <c r="K135" s="106">
        <f t="shared" si="4"/>
        <v>0</v>
      </c>
    </row>
    <row r="136" spans="1:11" ht="120" x14ac:dyDescent="0.25">
      <c r="A136" s="139">
        <v>6202</v>
      </c>
      <c r="B136" s="139">
        <v>450</v>
      </c>
      <c r="C136" s="102" t="s">
        <v>1139</v>
      </c>
      <c r="D136" s="658" t="s">
        <v>206</v>
      </c>
      <c r="E136" s="658" t="s">
        <v>128</v>
      </c>
      <c r="F136" s="658" t="s">
        <v>132</v>
      </c>
      <c r="G136" s="658" t="s">
        <v>991</v>
      </c>
      <c r="H136" s="85" t="s">
        <v>6</v>
      </c>
      <c r="I136" s="106">
        <v>2</v>
      </c>
      <c r="J136" s="106">
        <f>VLOOKUP(A136,CENIK!$A$2:$F$191,6,FALSE)</f>
        <v>0</v>
      </c>
      <c r="K136" s="106">
        <f t="shared" si="4"/>
        <v>0</v>
      </c>
    </row>
    <row r="137" spans="1:11" ht="120" x14ac:dyDescent="0.25">
      <c r="A137" s="139">
        <v>6204</v>
      </c>
      <c r="B137" s="139">
        <v>450</v>
      </c>
      <c r="C137" s="102" t="s">
        <v>1140</v>
      </c>
      <c r="D137" s="658" t="s">
        <v>206</v>
      </c>
      <c r="E137" s="658" t="s">
        <v>128</v>
      </c>
      <c r="F137" s="658" t="s">
        <v>132</v>
      </c>
      <c r="G137" s="658" t="s">
        <v>993</v>
      </c>
      <c r="H137" s="85" t="s">
        <v>6</v>
      </c>
      <c r="I137" s="106">
        <v>1</v>
      </c>
      <c r="J137" s="106">
        <f>VLOOKUP(A137,CENIK!$A$2:$F$191,6,FALSE)</f>
        <v>0</v>
      </c>
      <c r="K137" s="106">
        <f t="shared" si="4"/>
        <v>0</v>
      </c>
    </row>
    <row r="138" spans="1:11" ht="120" x14ac:dyDescent="0.25">
      <c r="A138" s="139">
        <v>6253</v>
      </c>
      <c r="B138" s="139">
        <v>450</v>
      </c>
      <c r="C138" s="102" t="s">
        <v>1141</v>
      </c>
      <c r="D138" s="658" t="s">
        <v>206</v>
      </c>
      <c r="E138" s="658" t="s">
        <v>128</v>
      </c>
      <c r="F138" s="658" t="s">
        <v>132</v>
      </c>
      <c r="G138" s="658" t="s">
        <v>1004</v>
      </c>
      <c r="H138" s="85" t="s">
        <v>6</v>
      </c>
      <c r="I138" s="106">
        <v>3</v>
      </c>
      <c r="J138" s="106">
        <f>VLOOKUP(A138,CENIK!$A$2:$F$191,6,FALSE)</f>
        <v>0</v>
      </c>
      <c r="K138" s="106">
        <f t="shared" si="4"/>
        <v>0</v>
      </c>
    </row>
    <row r="139" spans="1:11" ht="345" x14ac:dyDescent="0.25">
      <c r="A139" s="139">
        <v>6301</v>
      </c>
      <c r="B139" s="139">
        <v>450</v>
      </c>
      <c r="C139" s="102" t="s">
        <v>1142</v>
      </c>
      <c r="D139" s="658" t="s">
        <v>206</v>
      </c>
      <c r="E139" s="658" t="s">
        <v>128</v>
      </c>
      <c r="F139" s="658" t="s">
        <v>140</v>
      </c>
      <c r="G139" s="658" t="s">
        <v>1005</v>
      </c>
      <c r="H139" s="85" t="s">
        <v>6</v>
      </c>
      <c r="I139" s="106">
        <v>6</v>
      </c>
      <c r="J139" s="106">
        <f>VLOOKUP(A139,CENIK!$A$2:$F$191,6,FALSE)</f>
        <v>0</v>
      </c>
      <c r="K139" s="106">
        <f t="shared" si="4"/>
        <v>0</v>
      </c>
    </row>
    <row r="140" spans="1:11" ht="30" x14ac:dyDescent="0.25">
      <c r="A140" s="139">
        <v>6401</v>
      </c>
      <c r="B140" s="139">
        <v>450</v>
      </c>
      <c r="C140" s="102" t="s">
        <v>1143</v>
      </c>
      <c r="D140" s="658" t="s">
        <v>206</v>
      </c>
      <c r="E140" s="658" t="s">
        <v>128</v>
      </c>
      <c r="F140" s="658" t="s">
        <v>144</v>
      </c>
      <c r="G140" s="658" t="s">
        <v>145</v>
      </c>
      <c r="H140" s="85" t="s">
        <v>10</v>
      </c>
      <c r="I140" s="106">
        <v>95.5</v>
      </c>
      <c r="J140" s="106">
        <f>VLOOKUP(A140,CENIK!$A$2:$F$191,6,FALSE)</f>
        <v>0</v>
      </c>
      <c r="K140" s="106">
        <f t="shared" si="4"/>
        <v>0</v>
      </c>
    </row>
    <row r="141" spans="1:11" ht="30" x14ac:dyDescent="0.25">
      <c r="A141" s="139">
        <v>6402</v>
      </c>
      <c r="B141" s="139">
        <v>450</v>
      </c>
      <c r="C141" s="102" t="s">
        <v>1144</v>
      </c>
      <c r="D141" s="658" t="s">
        <v>206</v>
      </c>
      <c r="E141" s="658" t="s">
        <v>128</v>
      </c>
      <c r="F141" s="658" t="s">
        <v>144</v>
      </c>
      <c r="G141" s="658" t="s">
        <v>340</v>
      </c>
      <c r="H141" s="85" t="s">
        <v>10</v>
      </c>
      <c r="I141" s="106">
        <v>95.5</v>
      </c>
      <c r="J141" s="106">
        <f>VLOOKUP(A141,CENIK!$A$2:$F$191,6,FALSE)</f>
        <v>0</v>
      </c>
      <c r="K141" s="106">
        <f t="shared" si="4"/>
        <v>0</v>
      </c>
    </row>
    <row r="142" spans="1:11" ht="60" x14ac:dyDescent="0.25">
      <c r="A142" s="139">
        <v>6405</v>
      </c>
      <c r="B142" s="139">
        <v>450</v>
      </c>
      <c r="C142" s="102" t="s">
        <v>1145</v>
      </c>
      <c r="D142" s="658" t="s">
        <v>206</v>
      </c>
      <c r="E142" s="658" t="s">
        <v>128</v>
      </c>
      <c r="F142" s="658" t="s">
        <v>144</v>
      </c>
      <c r="G142" s="658" t="s">
        <v>146</v>
      </c>
      <c r="H142" s="85" t="s">
        <v>10</v>
      </c>
      <c r="I142" s="106">
        <v>95.5</v>
      </c>
      <c r="J142" s="106">
        <f>VLOOKUP(A142,CENIK!$A$2:$F$191,6,FALSE)</f>
        <v>0</v>
      </c>
      <c r="K142" s="106">
        <f t="shared" si="4"/>
        <v>0</v>
      </c>
    </row>
    <row r="143" spans="1:11" ht="30" x14ac:dyDescent="0.25">
      <c r="A143" s="139">
        <v>6501</v>
      </c>
      <c r="B143" s="139">
        <v>450</v>
      </c>
      <c r="C143" s="102" t="s">
        <v>1146</v>
      </c>
      <c r="D143" s="658" t="s">
        <v>206</v>
      </c>
      <c r="E143" s="658" t="s">
        <v>128</v>
      </c>
      <c r="F143" s="658" t="s">
        <v>147</v>
      </c>
      <c r="G143" s="658" t="s">
        <v>1007</v>
      </c>
      <c r="H143" s="85" t="s">
        <v>6</v>
      </c>
      <c r="I143" s="106">
        <v>1</v>
      </c>
      <c r="J143" s="106">
        <f>VLOOKUP(A143,CENIK!$A$2:$F$191,6,FALSE)</f>
        <v>0</v>
      </c>
      <c r="K143" s="106">
        <f t="shared" si="4"/>
        <v>0</v>
      </c>
    </row>
    <row r="144" spans="1:11" ht="60" x14ac:dyDescent="0.25">
      <c r="A144" s="139">
        <v>1201</v>
      </c>
      <c r="B144" s="139">
        <v>451</v>
      </c>
      <c r="C144" s="102" t="s">
        <v>1147</v>
      </c>
      <c r="D144" s="658" t="s">
        <v>207</v>
      </c>
      <c r="E144" s="658" t="s">
        <v>7</v>
      </c>
      <c r="F144" s="658" t="s">
        <v>8</v>
      </c>
      <c r="G144" s="658" t="s">
        <v>9</v>
      </c>
      <c r="H144" s="85" t="s">
        <v>10</v>
      </c>
      <c r="I144" s="106">
        <v>65.5</v>
      </c>
      <c r="J144" s="106">
        <f>VLOOKUP(A144,CENIK!$A$2:$F$191,6,FALSE)</f>
        <v>0</v>
      </c>
      <c r="K144" s="106">
        <f t="shared" si="4"/>
        <v>0</v>
      </c>
    </row>
    <row r="145" spans="1:11" ht="45" x14ac:dyDescent="0.25">
      <c r="A145" s="139">
        <v>1202</v>
      </c>
      <c r="B145" s="139">
        <v>451</v>
      </c>
      <c r="C145" s="102" t="s">
        <v>1148</v>
      </c>
      <c r="D145" s="658" t="s">
        <v>207</v>
      </c>
      <c r="E145" s="658" t="s">
        <v>7</v>
      </c>
      <c r="F145" s="658" t="s">
        <v>8</v>
      </c>
      <c r="G145" s="658" t="s">
        <v>11</v>
      </c>
      <c r="H145" s="85" t="s">
        <v>12</v>
      </c>
      <c r="I145" s="106">
        <v>3</v>
      </c>
      <c r="J145" s="106">
        <f>VLOOKUP(A145,CENIK!$A$2:$F$191,6,FALSE)</f>
        <v>0</v>
      </c>
      <c r="K145" s="106">
        <f t="shared" si="4"/>
        <v>0</v>
      </c>
    </row>
    <row r="146" spans="1:11" ht="60" x14ac:dyDescent="0.25">
      <c r="A146" s="139">
        <v>1203</v>
      </c>
      <c r="B146" s="139">
        <v>451</v>
      </c>
      <c r="C146" s="102" t="s">
        <v>1149</v>
      </c>
      <c r="D146" s="658" t="s">
        <v>207</v>
      </c>
      <c r="E146" s="658" t="s">
        <v>7</v>
      </c>
      <c r="F146" s="658" t="s">
        <v>8</v>
      </c>
      <c r="G146" s="658" t="s">
        <v>941</v>
      </c>
      <c r="H146" s="85" t="s">
        <v>10</v>
      </c>
      <c r="I146" s="106">
        <v>40</v>
      </c>
      <c r="J146" s="106">
        <f>VLOOKUP(A146,CENIK!$A$2:$F$191,6,FALSE)</f>
        <v>0</v>
      </c>
      <c r="K146" s="106">
        <f t="shared" si="4"/>
        <v>0</v>
      </c>
    </row>
    <row r="147" spans="1:11" ht="45" x14ac:dyDescent="0.25">
      <c r="A147" s="139">
        <v>1301</v>
      </c>
      <c r="B147" s="139">
        <v>451</v>
      </c>
      <c r="C147" s="102" t="s">
        <v>1150</v>
      </c>
      <c r="D147" s="658" t="s">
        <v>207</v>
      </c>
      <c r="E147" s="658" t="s">
        <v>7</v>
      </c>
      <c r="F147" s="658" t="s">
        <v>16</v>
      </c>
      <c r="G147" s="658" t="s">
        <v>17</v>
      </c>
      <c r="H147" s="85" t="s">
        <v>10</v>
      </c>
      <c r="I147" s="106">
        <v>65.5</v>
      </c>
      <c r="J147" s="106">
        <f>VLOOKUP(A147,CENIK!$A$2:$F$191,6,FALSE)</f>
        <v>0</v>
      </c>
      <c r="K147" s="106">
        <f t="shared" si="4"/>
        <v>0</v>
      </c>
    </row>
    <row r="148" spans="1:11" ht="150" x14ac:dyDescent="0.25">
      <c r="A148" s="139">
        <v>1302</v>
      </c>
      <c r="B148" s="139">
        <v>451</v>
      </c>
      <c r="C148" s="102" t="s">
        <v>1151</v>
      </c>
      <c r="D148" s="658" t="s">
        <v>207</v>
      </c>
      <c r="E148" s="658" t="s">
        <v>7</v>
      </c>
      <c r="F148" s="658" t="s">
        <v>16</v>
      </c>
      <c r="G148" s="658" t="s">
        <v>952</v>
      </c>
      <c r="H148" s="85" t="s">
        <v>10</v>
      </c>
      <c r="I148" s="106">
        <v>65.5</v>
      </c>
      <c r="J148" s="106">
        <f>VLOOKUP(A148,CENIK!$A$2:$F$191,6,FALSE)</f>
        <v>0</v>
      </c>
      <c r="K148" s="106">
        <f t="shared" si="4"/>
        <v>0</v>
      </c>
    </row>
    <row r="149" spans="1:11" ht="60" x14ac:dyDescent="0.25">
      <c r="A149" s="139">
        <v>1307</v>
      </c>
      <c r="B149" s="139">
        <v>451</v>
      </c>
      <c r="C149" s="102" t="s">
        <v>1152</v>
      </c>
      <c r="D149" s="658" t="s">
        <v>207</v>
      </c>
      <c r="E149" s="658" t="s">
        <v>7</v>
      </c>
      <c r="F149" s="658" t="s">
        <v>16</v>
      </c>
      <c r="G149" s="658" t="s">
        <v>19</v>
      </c>
      <c r="H149" s="85" t="s">
        <v>6</v>
      </c>
      <c r="I149" s="106">
        <v>4</v>
      </c>
      <c r="J149" s="106">
        <f>VLOOKUP(A149,CENIK!$A$2:$F$191,6,FALSE)</f>
        <v>0</v>
      </c>
      <c r="K149" s="106">
        <f t="shared" si="4"/>
        <v>0</v>
      </c>
    </row>
    <row r="150" spans="1:11" ht="30" x14ac:dyDescent="0.25">
      <c r="A150" s="139">
        <v>1401</v>
      </c>
      <c r="B150" s="139">
        <v>451</v>
      </c>
      <c r="C150" s="102" t="s">
        <v>1153</v>
      </c>
      <c r="D150" s="658" t="s">
        <v>207</v>
      </c>
      <c r="E150" s="658" t="s">
        <v>7</v>
      </c>
      <c r="F150" s="658" t="s">
        <v>27</v>
      </c>
      <c r="G150" s="658" t="s">
        <v>955</v>
      </c>
      <c r="H150" s="85" t="s">
        <v>22</v>
      </c>
      <c r="I150" s="106">
        <v>5</v>
      </c>
      <c r="J150" s="106">
        <f>VLOOKUP(A150,CENIK!$A$2:$F$191,6,FALSE)</f>
        <v>0</v>
      </c>
      <c r="K150" s="106">
        <f t="shared" si="4"/>
        <v>0</v>
      </c>
    </row>
    <row r="151" spans="1:11" ht="30" x14ac:dyDescent="0.25">
      <c r="A151" s="139">
        <v>1402</v>
      </c>
      <c r="B151" s="139">
        <v>451</v>
      </c>
      <c r="C151" s="102" t="s">
        <v>1154</v>
      </c>
      <c r="D151" s="658" t="s">
        <v>207</v>
      </c>
      <c r="E151" s="658" t="s">
        <v>7</v>
      </c>
      <c r="F151" s="658" t="s">
        <v>27</v>
      </c>
      <c r="G151" s="658" t="s">
        <v>956</v>
      </c>
      <c r="H151" s="85" t="s">
        <v>22</v>
      </c>
      <c r="I151" s="106">
        <v>10</v>
      </c>
      <c r="J151" s="106">
        <f>VLOOKUP(A151,CENIK!$A$2:$F$191,6,FALSE)</f>
        <v>0</v>
      </c>
      <c r="K151" s="106">
        <f t="shared" si="4"/>
        <v>0</v>
      </c>
    </row>
    <row r="152" spans="1:11" ht="30" x14ac:dyDescent="0.25">
      <c r="A152" s="139">
        <v>1403</v>
      </c>
      <c r="B152" s="139">
        <v>451</v>
      </c>
      <c r="C152" s="102" t="s">
        <v>1155</v>
      </c>
      <c r="D152" s="658" t="s">
        <v>207</v>
      </c>
      <c r="E152" s="658" t="s">
        <v>7</v>
      </c>
      <c r="F152" s="658" t="s">
        <v>27</v>
      </c>
      <c r="G152" s="658" t="s">
        <v>957</v>
      </c>
      <c r="H152" s="85" t="s">
        <v>22</v>
      </c>
      <c r="I152" s="106">
        <v>5</v>
      </c>
      <c r="J152" s="106">
        <f>VLOOKUP(A152,CENIK!$A$2:$F$191,6,FALSE)</f>
        <v>0</v>
      </c>
      <c r="K152" s="106">
        <f t="shared" si="4"/>
        <v>0</v>
      </c>
    </row>
    <row r="153" spans="1:11" ht="45" x14ac:dyDescent="0.25">
      <c r="A153" s="139">
        <v>12309</v>
      </c>
      <c r="B153" s="139">
        <v>451</v>
      </c>
      <c r="C153" s="102" t="s">
        <v>1156</v>
      </c>
      <c r="D153" s="658" t="s">
        <v>207</v>
      </c>
      <c r="E153" s="658" t="s">
        <v>30</v>
      </c>
      <c r="F153" s="658" t="s">
        <v>31</v>
      </c>
      <c r="G153" s="658" t="s">
        <v>34</v>
      </c>
      <c r="H153" s="85" t="s">
        <v>33</v>
      </c>
      <c r="I153" s="106">
        <v>36</v>
      </c>
      <c r="J153" s="106">
        <f>VLOOKUP(A153,CENIK!$A$2:$F$191,6,FALSE)</f>
        <v>0</v>
      </c>
      <c r="K153" s="106">
        <f t="shared" si="4"/>
        <v>0</v>
      </c>
    </row>
    <row r="154" spans="1:11" ht="30" x14ac:dyDescent="0.25">
      <c r="A154" s="139">
        <v>12328</v>
      </c>
      <c r="B154" s="139">
        <v>451</v>
      </c>
      <c r="C154" s="102" t="s">
        <v>1157</v>
      </c>
      <c r="D154" s="658" t="s">
        <v>207</v>
      </c>
      <c r="E154" s="658" t="s">
        <v>30</v>
      </c>
      <c r="F154" s="658" t="s">
        <v>31</v>
      </c>
      <c r="G154" s="658" t="s">
        <v>37</v>
      </c>
      <c r="H154" s="85" t="s">
        <v>10</v>
      </c>
      <c r="I154" s="106">
        <v>24</v>
      </c>
      <c r="J154" s="106">
        <f>VLOOKUP(A154,CENIK!$A$2:$F$191,6,FALSE)</f>
        <v>0</v>
      </c>
      <c r="K154" s="106">
        <f t="shared" si="4"/>
        <v>0</v>
      </c>
    </row>
    <row r="155" spans="1:11" ht="30" x14ac:dyDescent="0.25">
      <c r="A155" s="139">
        <v>2208</v>
      </c>
      <c r="B155" s="139">
        <v>451</v>
      </c>
      <c r="C155" s="102" t="s">
        <v>1158</v>
      </c>
      <c r="D155" s="658" t="s">
        <v>207</v>
      </c>
      <c r="E155" s="658" t="s">
        <v>30</v>
      </c>
      <c r="F155" s="658" t="s">
        <v>43</v>
      </c>
      <c r="G155" s="658" t="s">
        <v>44</v>
      </c>
      <c r="H155" s="85" t="s">
        <v>33</v>
      </c>
      <c r="I155" s="106">
        <v>36</v>
      </c>
      <c r="J155" s="106">
        <f>VLOOKUP(A155,CENIK!$A$2:$F$191,6,FALSE)</f>
        <v>0</v>
      </c>
      <c r="K155" s="106">
        <f t="shared" si="4"/>
        <v>0</v>
      </c>
    </row>
    <row r="156" spans="1:11" ht="30" x14ac:dyDescent="0.25">
      <c r="A156" s="139">
        <v>22103</v>
      </c>
      <c r="B156" s="139">
        <v>451</v>
      </c>
      <c r="C156" s="102" t="s">
        <v>1159</v>
      </c>
      <c r="D156" s="658" t="s">
        <v>207</v>
      </c>
      <c r="E156" s="658" t="s">
        <v>30</v>
      </c>
      <c r="F156" s="658" t="s">
        <v>43</v>
      </c>
      <c r="G156" s="658" t="s">
        <v>48</v>
      </c>
      <c r="H156" s="85" t="s">
        <v>33</v>
      </c>
      <c r="I156" s="106">
        <v>36</v>
      </c>
      <c r="J156" s="106">
        <f>VLOOKUP(A156,CENIK!$A$2:$F$191,6,FALSE)</f>
        <v>0</v>
      </c>
      <c r="K156" s="106">
        <f t="shared" ref="K156:K176" si="5">ROUND(J156*I156,2)</f>
        <v>0</v>
      </c>
    </row>
    <row r="157" spans="1:11" ht="30" x14ac:dyDescent="0.25">
      <c r="A157" s="139">
        <v>24405</v>
      </c>
      <c r="B157" s="139">
        <v>451</v>
      </c>
      <c r="C157" s="102" t="s">
        <v>1160</v>
      </c>
      <c r="D157" s="658" t="s">
        <v>207</v>
      </c>
      <c r="E157" s="658" t="s">
        <v>30</v>
      </c>
      <c r="F157" s="658" t="s">
        <v>43</v>
      </c>
      <c r="G157" s="658" t="s">
        <v>969</v>
      </c>
      <c r="H157" s="85" t="s">
        <v>24</v>
      </c>
      <c r="I157" s="106">
        <v>14.4</v>
      </c>
      <c r="J157" s="106">
        <f>VLOOKUP(A157,CENIK!$A$2:$F$191,6,FALSE)</f>
        <v>0</v>
      </c>
      <c r="K157" s="106">
        <f t="shared" si="5"/>
        <v>0</v>
      </c>
    </row>
    <row r="158" spans="1:11" ht="75" x14ac:dyDescent="0.25">
      <c r="A158" s="139">
        <v>31302</v>
      </c>
      <c r="B158" s="139">
        <v>451</v>
      </c>
      <c r="C158" s="102" t="s">
        <v>1161</v>
      </c>
      <c r="D158" s="658" t="s">
        <v>207</v>
      </c>
      <c r="E158" s="658" t="s">
        <v>30</v>
      </c>
      <c r="F158" s="658" t="s">
        <v>43</v>
      </c>
      <c r="G158" s="658" t="s">
        <v>971</v>
      </c>
      <c r="H158" s="85" t="s">
        <v>24</v>
      </c>
      <c r="I158" s="106">
        <v>48.1</v>
      </c>
      <c r="J158" s="106">
        <f>VLOOKUP(A158,CENIK!$A$2:$F$191,6,FALSE)</f>
        <v>0</v>
      </c>
      <c r="K158" s="106">
        <f t="shared" si="5"/>
        <v>0</v>
      </c>
    </row>
    <row r="159" spans="1:11" ht="30" x14ac:dyDescent="0.25">
      <c r="A159" s="139">
        <v>31602</v>
      </c>
      <c r="B159" s="139">
        <v>451</v>
      </c>
      <c r="C159" s="102" t="s">
        <v>1162</v>
      </c>
      <c r="D159" s="658" t="s">
        <v>207</v>
      </c>
      <c r="E159" s="658" t="s">
        <v>30</v>
      </c>
      <c r="F159" s="658" t="s">
        <v>43</v>
      </c>
      <c r="G159" s="658" t="s">
        <v>973</v>
      </c>
      <c r="H159" s="85" t="s">
        <v>33</v>
      </c>
      <c r="I159" s="106">
        <v>36</v>
      </c>
      <c r="J159" s="106">
        <f>VLOOKUP(A159,CENIK!$A$2:$F$191,6,FALSE)</f>
        <v>0</v>
      </c>
      <c r="K159" s="106">
        <f t="shared" si="5"/>
        <v>0</v>
      </c>
    </row>
    <row r="160" spans="1:11" ht="30" x14ac:dyDescent="0.25">
      <c r="A160" s="139">
        <v>34901</v>
      </c>
      <c r="B160" s="139">
        <v>451</v>
      </c>
      <c r="C160" s="102" t="s">
        <v>1163</v>
      </c>
      <c r="D160" s="658" t="s">
        <v>207</v>
      </c>
      <c r="E160" s="658" t="s">
        <v>30</v>
      </c>
      <c r="F160" s="658" t="s">
        <v>43</v>
      </c>
      <c r="G160" s="658" t="s">
        <v>55</v>
      </c>
      <c r="H160" s="85" t="s">
        <v>33</v>
      </c>
      <c r="I160" s="106">
        <v>36</v>
      </c>
      <c r="J160" s="106">
        <f>VLOOKUP(A160,CENIK!$A$2:$F$191,6,FALSE)</f>
        <v>0</v>
      </c>
      <c r="K160" s="106">
        <f t="shared" si="5"/>
        <v>0</v>
      </c>
    </row>
    <row r="161" spans="1:11" ht="60" x14ac:dyDescent="0.25">
      <c r="A161" s="139">
        <v>4107</v>
      </c>
      <c r="B161" s="139">
        <v>451</v>
      </c>
      <c r="C161" s="102" t="s">
        <v>1164</v>
      </c>
      <c r="D161" s="658" t="s">
        <v>207</v>
      </c>
      <c r="E161" s="658" t="s">
        <v>85</v>
      </c>
      <c r="F161" s="658" t="s">
        <v>86</v>
      </c>
      <c r="G161" s="658" t="s">
        <v>983</v>
      </c>
      <c r="H161" s="85" t="s">
        <v>24</v>
      </c>
      <c r="I161" s="106">
        <v>248.9</v>
      </c>
      <c r="J161" s="106">
        <f>VLOOKUP(A161,CENIK!$A$2:$F$191,6,FALSE)</f>
        <v>0</v>
      </c>
      <c r="K161" s="106">
        <f t="shared" si="5"/>
        <v>0</v>
      </c>
    </row>
    <row r="162" spans="1:11" ht="60" x14ac:dyDescent="0.25">
      <c r="A162" s="139">
        <v>4110</v>
      </c>
      <c r="B162" s="139">
        <v>451</v>
      </c>
      <c r="C162" s="102" t="s">
        <v>1165</v>
      </c>
      <c r="D162" s="658" t="s">
        <v>207</v>
      </c>
      <c r="E162" s="658" t="s">
        <v>85</v>
      </c>
      <c r="F162" s="658" t="s">
        <v>86</v>
      </c>
      <c r="G162" s="658" t="s">
        <v>90</v>
      </c>
      <c r="H162" s="85" t="s">
        <v>24</v>
      </c>
      <c r="I162" s="106">
        <v>117.3</v>
      </c>
      <c r="J162" s="106">
        <f>VLOOKUP(A162,CENIK!$A$2:$F$191,6,FALSE)</f>
        <v>0</v>
      </c>
      <c r="K162" s="106">
        <f t="shared" si="5"/>
        <v>0</v>
      </c>
    </row>
    <row r="163" spans="1:11" ht="45" x14ac:dyDescent="0.25">
      <c r="A163" s="139">
        <v>4201</v>
      </c>
      <c r="B163" s="139">
        <v>451</v>
      </c>
      <c r="C163" s="102" t="s">
        <v>1166</v>
      </c>
      <c r="D163" s="658" t="s">
        <v>207</v>
      </c>
      <c r="E163" s="658" t="s">
        <v>85</v>
      </c>
      <c r="F163" s="658" t="s">
        <v>98</v>
      </c>
      <c r="G163" s="658" t="s">
        <v>99</v>
      </c>
      <c r="H163" s="85" t="s">
        <v>33</v>
      </c>
      <c r="I163" s="106">
        <v>52</v>
      </c>
      <c r="J163" s="106">
        <f>VLOOKUP(A163,CENIK!$A$2:$F$191,6,FALSE)</f>
        <v>0</v>
      </c>
      <c r="K163" s="106">
        <f t="shared" si="5"/>
        <v>0</v>
      </c>
    </row>
    <row r="164" spans="1:11" ht="30" x14ac:dyDescent="0.25">
      <c r="A164" s="139">
        <v>4202</v>
      </c>
      <c r="B164" s="139">
        <v>451</v>
      </c>
      <c r="C164" s="102" t="s">
        <v>1167</v>
      </c>
      <c r="D164" s="658" t="s">
        <v>207</v>
      </c>
      <c r="E164" s="658" t="s">
        <v>85</v>
      </c>
      <c r="F164" s="658" t="s">
        <v>98</v>
      </c>
      <c r="G164" s="658" t="s">
        <v>100</v>
      </c>
      <c r="H164" s="85" t="s">
        <v>33</v>
      </c>
      <c r="I164" s="106">
        <v>52</v>
      </c>
      <c r="J164" s="106">
        <f>VLOOKUP(A164,CENIK!$A$2:$F$191,6,FALSE)</f>
        <v>0</v>
      </c>
      <c r="K164" s="106">
        <f t="shared" si="5"/>
        <v>0</v>
      </c>
    </row>
    <row r="165" spans="1:11" ht="75" x14ac:dyDescent="0.25">
      <c r="A165" s="139">
        <v>4203</v>
      </c>
      <c r="B165" s="139">
        <v>451</v>
      </c>
      <c r="C165" s="102" t="s">
        <v>1168</v>
      </c>
      <c r="D165" s="658" t="s">
        <v>207</v>
      </c>
      <c r="E165" s="658" t="s">
        <v>85</v>
      </c>
      <c r="F165" s="658" t="s">
        <v>98</v>
      </c>
      <c r="G165" s="658" t="s">
        <v>101</v>
      </c>
      <c r="H165" s="85" t="s">
        <v>24</v>
      </c>
      <c r="I165" s="106">
        <v>5.6</v>
      </c>
      <c r="J165" s="106">
        <f>VLOOKUP(A165,CENIK!$A$2:$F$191,6,FALSE)</f>
        <v>0</v>
      </c>
      <c r="K165" s="106">
        <f t="shared" si="5"/>
        <v>0</v>
      </c>
    </row>
    <row r="166" spans="1:11" ht="60" x14ac:dyDescent="0.25">
      <c r="A166" s="139">
        <v>4204</v>
      </c>
      <c r="B166" s="139">
        <v>451</v>
      </c>
      <c r="C166" s="102" t="s">
        <v>1169</v>
      </c>
      <c r="D166" s="658" t="s">
        <v>207</v>
      </c>
      <c r="E166" s="658" t="s">
        <v>85</v>
      </c>
      <c r="F166" s="658" t="s">
        <v>98</v>
      </c>
      <c r="G166" s="658" t="s">
        <v>102</v>
      </c>
      <c r="H166" s="85" t="s">
        <v>24</v>
      </c>
      <c r="I166" s="106">
        <v>41.3</v>
      </c>
      <c r="J166" s="106">
        <f>VLOOKUP(A166,CENIK!$A$2:$F$191,6,FALSE)</f>
        <v>0</v>
      </c>
      <c r="K166" s="106">
        <f t="shared" si="5"/>
        <v>0</v>
      </c>
    </row>
    <row r="167" spans="1:11" ht="60" x14ac:dyDescent="0.25">
      <c r="A167" s="139">
        <v>4207</v>
      </c>
      <c r="B167" s="139">
        <v>451</v>
      </c>
      <c r="C167" s="102" t="s">
        <v>1170</v>
      </c>
      <c r="D167" s="658" t="s">
        <v>207</v>
      </c>
      <c r="E167" s="658" t="s">
        <v>85</v>
      </c>
      <c r="F167" s="658" t="s">
        <v>98</v>
      </c>
      <c r="G167" s="658" t="s">
        <v>990</v>
      </c>
      <c r="H167" s="85" t="s">
        <v>24</v>
      </c>
      <c r="I167" s="106">
        <v>131.6</v>
      </c>
      <c r="J167" s="106">
        <f>VLOOKUP(A167,CENIK!$A$2:$F$191,6,FALSE)</f>
        <v>0</v>
      </c>
      <c r="K167" s="106">
        <f t="shared" si="5"/>
        <v>0</v>
      </c>
    </row>
    <row r="168" spans="1:11" ht="135" x14ac:dyDescent="0.25">
      <c r="A168" s="139">
        <v>6101</v>
      </c>
      <c r="B168" s="139">
        <v>451</v>
      </c>
      <c r="C168" s="102" t="s">
        <v>1171</v>
      </c>
      <c r="D168" s="658" t="s">
        <v>207</v>
      </c>
      <c r="E168" s="658" t="s">
        <v>128</v>
      </c>
      <c r="F168" s="658" t="s">
        <v>129</v>
      </c>
      <c r="G168" s="658" t="s">
        <v>6304</v>
      </c>
      <c r="H168" s="85" t="s">
        <v>10</v>
      </c>
      <c r="I168" s="106">
        <v>65.5</v>
      </c>
      <c r="J168" s="106">
        <f>VLOOKUP(A168,CENIK!$A$2:$F$191,6,FALSE)</f>
        <v>0</v>
      </c>
      <c r="K168" s="106">
        <f t="shared" si="5"/>
        <v>0</v>
      </c>
    </row>
    <row r="169" spans="1:11" ht="120" x14ac:dyDescent="0.25">
      <c r="A169" s="139">
        <v>6202</v>
      </c>
      <c r="B169" s="139">
        <v>451</v>
      </c>
      <c r="C169" s="102" t="s">
        <v>1172</v>
      </c>
      <c r="D169" s="658" t="s">
        <v>207</v>
      </c>
      <c r="E169" s="658" t="s">
        <v>128</v>
      </c>
      <c r="F169" s="658" t="s">
        <v>132</v>
      </c>
      <c r="G169" s="658" t="s">
        <v>991</v>
      </c>
      <c r="H169" s="85" t="s">
        <v>6</v>
      </c>
      <c r="I169" s="106">
        <v>2</v>
      </c>
      <c r="J169" s="106">
        <f>VLOOKUP(A169,CENIK!$A$2:$F$191,6,FALSE)</f>
        <v>0</v>
      </c>
      <c r="K169" s="106">
        <f t="shared" si="5"/>
        <v>0</v>
      </c>
    </row>
    <row r="170" spans="1:11" ht="120" x14ac:dyDescent="0.25">
      <c r="A170" s="139">
        <v>6204</v>
      </c>
      <c r="B170" s="139">
        <v>451</v>
      </c>
      <c r="C170" s="102" t="s">
        <v>1173</v>
      </c>
      <c r="D170" s="658" t="s">
        <v>207</v>
      </c>
      <c r="E170" s="658" t="s">
        <v>128</v>
      </c>
      <c r="F170" s="658" t="s">
        <v>132</v>
      </c>
      <c r="G170" s="658" t="s">
        <v>993</v>
      </c>
      <c r="H170" s="85" t="s">
        <v>6</v>
      </c>
      <c r="I170" s="106">
        <v>1</v>
      </c>
      <c r="J170" s="106">
        <f>VLOOKUP(A170,CENIK!$A$2:$F$191,6,FALSE)</f>
        <v>0</v>
      </c>
      <c r="K170" s="106">
        <f t="shared" si="5"/>
        <v>0</v>
      </c>
    </row>
    <row r="171" spans="1:11" ht="120" x14ac:dyDescent="0.25">
      <c r="A171" s="139">
        <v>6253</v>
      </c>
      <c r="B171" s="139">
        <v>451</v>
      </c>
      <c r="C171" s="102" t="s">
        <v>1174</v>
      </c>
      <c r="D171" s="658" t="s">
        <v>207</v>
      </c>
      <c r="E171" s="658" t="s">
        <v>128</v>
      </c>
      <c r="F171" s="658" t="s">
        <v>132</v>
      </c>
      <c r="G171" s="658" t="s">
        <v>1004</v>
      </c>
      <c r="H171" s="85" t="s">
        <v>6</v>
      </c>
      <c r="I171" s="106">
        <v>3</v>
      </c>
      <c r="J171" s="106">
        <f>VLOOKUP(A171,CENIK!$A$2:$F$191,6,FALSE)</f>
        <v>0</v>
      </c>
      <c r="K171" s="106">
        <f t="shared" si="5"/>
        <v>0</v>
      </c>
    </row>
    <row r="172" spans="1:11" ht="345" x14ac:dyDescent="0.25">
      <c r="A172" s="139">
        <v>6301</v>
      </c>
      <c r="B172" s="139">
        <v>451</v>
      </c>
      <c r="C172" s="102" t="s">
        <v>1175</v>
      </c>
      <c r="D172" s="658" t="s">
        <v>207</v>
      </c>
      <c r="E172" s="658" t="s">
        <v>128</v>
      </c>
      <c r="F172" s="658" t="s">
        <v>140</v>
      </c>
      <c r="G172" s="658" t="s">
        <v>1005</v>
      </c>
      <c r="H172" s="85" t="s">
        <v>6</v>
      </c>
      <c r="I172" s="106">
        <v>3</v>
      </c>
      <c r="J172" s="106">
        <f>VLOOKUP(A172,CENIK!$A$2:$F$191,6,FALSE)</f>
        <v>0</v>
      </c>
      <c r="K172" s="106">
        <f t="shared" si="5"/>
        <v>0</v>
      </c>
    </row>
    <row r="173" spans="1:11" ht="30" x14ac:dyDescent="0.25">
      <c r="A173" s="139">
        <v>6401</v>
      </c>
      <c r="B173" s="139">
        <v>451</v>
      </c>
      <c r="C173" s="102" t="s">
        <v>1176</v>
      </c>
      <c r="D173" s="658" t="s">
        <v>207</v>
      </c>
      <c r="E173" s="658" t="s">
        <v>128</v>
      </c>
      <c r="F173" s="658" t="s">
        <v>144</v>
      </c>
      <c r="G173" s="658" t="s">
        <v>145</v>
      </c>
      <c r="H173" s="85" t="s">
        <v>10</v>
      </c>
      <c r="I173" s="106">
        <v>65.5</v>
      </c>
      <c r="J173" s="106">
        <f>VLOOKUP(A173,CENIK!$A$2:$F$191,6,FALSE)</f>
        <v>0</v>
      </c>
      <c r="K173" s="106">
        <f t="shared" si="5"/>
        <v>0</v>
      </c>
    </row>
    <row r="174" spans="1:11" ht="30" x14ac:dyDescent="0.25">
      <c r="A174" s="139">
        <v>6402</v>
      </c>
      <c r="B174" s="139">
        <v>451</v>
      </c>
      <c r="C174" s="102" t="s">
        <v>1177</v>
      </c>
      <c r="D174" s="658" t="s">
        <v>207</v>
      </c>
      <c r="E174" s="658" t="s">
        <v>128</v>
      </c>
      <c r="F174" s="658" t="s">
        <v>144</v>
      </c>
      <c r="G174" s="658" t="s">
        <v>340</v>
      </c>
      <c r="H174" s="85" t="s">
        <v>10</v>
      </c>
      <c r="I174" s="106">
        <v>65.5</v>
      </c>
      <c r="J174" s="106">
        <f>VLOOKUP(A174,CENIK!$A$2:$F$191,6,FALSE)</f>
        <v>0</v>
      </c>
      <c r="K174" s="106">
        <f t="shared" si="5"/>
        <v>0</v>
      </c>
    </row>
    <row r="175" spans="1:11" ht="60" x14ac:dyDescent="0.25">
      <c r="A175" s="139">
        <v>6405</v>
      </c>
      <c r="B175" s="139">
        <v>451</v>
      </c>
      <c r="C175" s="102" t="s">
        <v>1178</v>
      </c>
      <c r="D175" s="658" t="s">
        <v>207</v>
      </c>
      <c r="E175" s="658" t="s">
        <v>128</v>
      </c>
      <c r="F175" s="658" t="s">
        <v>144</v>
      </c>
      <c r="G175" s="658" t="s">
        <v>146</v>
      </c>
      <c r="H175" s="85" t="s">
        <v>10</v>
      </c>
      <c r="I175" s="106">
        <v>65.5</v>
      </c>
      <c r="J175" s="106">
        <f>VLOOKUP(A175,CENIK!$A$2:$F$191,6,FALSE)</f>
        <v>0</v>
      </c>
      <c r="K175" s="106">
        <f t="shared" si="5"/>
        <v>0</v>
      </c>
    </row>
    <row r="176" spans="1:11" ht="30" x14ac:dyDescent="0.25">
      <c r="A176" s="139">
        <v>6501</v>
      </c>
      <c r="B176" s="139">
        <v>451</v>
      </c>
      <c r="C176" s="102" t="s">
        <v>1179</v>
      </c>
      <c r="D176" s="658" t="s">
        <v>207</v>
      </c>
      <c r="E176" s="658" t="s">
        <v>128</v>
      </c>
      <c r="F176" s="658" t="s">
        <v>147</v>
      </c>
      <c r="G176" s="658" t="s">
        <v>1007</v>
      </c>
      <c r="H176" s="85" t="s">
        <v>6</v>
      </c>
      <c r="I176" s="106">
        <v>1</v>
      </c>
      <c r="J176" s="106">
        <f>VLOOKUP(A176,CENIK!$A$2:$F$191,6,FALSE)</f>
        <v>0</v>
      </c>
      <c r="K176" s="106">
        <f t="shared" si="5"/>
        <v>0</v>
      </c>
    </row>
  </sheetData>
  <sheetProtection algorithmName="SHA-512" hashValue="feecdxwQZ5DcJPHsp6U4I1dKChavpzIN/qLVtEsboZbEl3ziaroqIsn0ldvkNSq5ERUp2TFhRHfGuQE4+nQ5lg==" saltValue="BEbFY5m4OJstCCi2ZnZKJw==" spinCount="100000" sheet="1" objects="1" scenarios="1"/>
  <mergeCells count="4">
    <mergeCell ref="D16:E16"/>
    <mergeCell ref="D17:E23"/>
    <mergeCell ref="F17:F22"/>
    <mergeCell ref="F6: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386"/>
  <sheetViews>
    <sheetView topLeftCell="C1" zoomScale="85" zoomScaleNormal="85" workbookViewId="0">
      <selection activeCell="C30" sqref="A30:XFD386"/>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2.7109375" style="43" customWidth="1"/>
    <col min="11" max="11" width="15.85546875" style="43" customWidth="1"/>
    <col min="13" max="13" width="9.140625" customWidth="1"/>
  </cols>
  <sheetData>
    <row r="1" spans="2:11" ht="18.75" x14ac:dyDescent="0.25">
      <c r="F1" s="71" t="s">
        <v>327</v>
      </c>
    </row>
    <row r="2" spans="2:11" ht="26.25" x14ac:dyDescent="0.25">
      <c r="F2" s="104">
        <v>4</v>
      </c>
      <c r="G2" s="13" t="s">
        <v>208</v>
      </c>
      <c r="H2" s="14"/>
      <c r="I2" s="41"/>
      <c r="J2" s="41"/>
      <c r="K2" s="52"/>
    </row>
    <row r="4" spans="2:11" ht="26.25" x14ac:dyDescent="0.25">
      <c r="G4" s="16" t="s">
        <v>174</v>
      </c>
      <c r="J4" s="42"/>
      <c r="K4" s="42"/>
    </row>
    <row r="5" spans="2:11" x14ac:dyDescent="0.25">
      <c r="E5" s="17"/>
      <c r="F5" s="17"/>
    </row>
    <row r="6" spans="2:11" ht="18.75" x14ac:dyDescent="0.3">
      <c r="E6" s="18"/>
      <c r="F6" s="1116" t="s">
        <v>324</v>
      </c>
      <c r="G6" s="19" t="s">
        <v>175</v>
      </c>
      <c r="H6" s="20"/>
      <c r="I6" s="45"/>
      <c r="J6" s="45"/>
      <c r="K6" s="44" t="s">
        <v>151</v>
      </c>
    </row>
    <row r="7" spans="2:11" ht="18.75" x14ac:dyDescent="0.3">
      <c r="B7" s="129" t="s">
        <v>176</v>
      </c>
      <c r="C7" s="64"/>
      <c r="E7" s="18"/>
      <c r="F7" s="1117"/>
      <c r="G7" s="21" t="s">
        <v>177</v>
      </c>
      <c r="H7" s="22"/>
      <c r="I7" s="46"/>
      <c r="J7" s="46"/>
      <c r="K7" s="23">
        <f>SUM(K19:K25)</f>
        <v>0</v>
      </c>
    </row>
    <row r="8" spans="2:11" ht="18.75" x14ac:dyDescent="0.3">
      <c r="B8" s="130">
        <v>446</v>
      </c>
      <c r="C8" s="56"/>
      <c r="E8" s="18"/>
      <c r="F8" s="101">
        <v>446</v>
      </c>
      <c r="G8" s="24" t="s">
        <v>209</v>
      </c>
      <c r="H8" s="25"/>
      <c r="I8" s="47"/>
      <c r="J8" s="47"/>
      <c r="K8" s="26">
        <f t="shared" ref="K8:K14" si="0">SUMIF($B$30:$B$337,B8,$K$30:$K$337)</f>
        <v>900</v>
      </c>
    </row>
    <row r="9" spans="2:11" ht="18.75" x14ac:dyDescent="0.3">
      <c r="B9" s="130">
        <v>144</v>
      </c>
      <c r="C9" s="56"/>
      <c r="E9" s="18"/>
      <c r="F9" s="101">
        <v>144</v>
      </c>
      <c r="G9" s="24" t="s">
        <v>210</v>
      </c>
      <c r="H9" s="25"/>
      <c r="I9" s="47"/>
      <c r="J9" s="47"/>
      <c r="K9" s="26">
        <f t="shared" si="0"/>
        <v>0</v>
      </c>
    </row>
    <row r="10" spans="2:11" ht="18.75" x14ac:dyDescent="0.3">
      <c r="B10" s="130">
        <v>445</v>
      </c>
      <c r="C10" s="56"/>
      <c r="E10" s="18"/>
      <c r="F10" s="101">
        <v>445</v>
      </c>
      <c r="G10" s="24" t="s">
        <v>211</v>
      </c>
      <c r="H10" s="25"/>
      <c r="I10" s="47"/>
      <c r="J10" s="47"/>
      <c r="K10" s="26">
        <f t="shared" si="0"/>
        <v>0</v>
      </c>
    </row>
    <row r="11" spans="2:11" ht="18.75" x14ac:dyDescent="0.3">
      <c r="B11" s="130">
        <v>443</v>
      </c>
      <c r="C11" s="56"/>
      <c r="E11" s="18"/>
      <c r="F11" s="101">
        <v>443</v>
      </c>
      <c r="G11" s="24" t="s">
        <v>212</v>
      </c>
      <c r="H11" s="25"/>
      <c r="I11" s="47"/>
      <c r="J11" s="47"/>
      <c r="K11" s="26">
        <f t="shared" si="0"/>
        <v>0</v>
      </c>
    </row>
    <row r="12" spans="2:11" ht="18.75" x14ac:dyDescent="0.3">
      <c r="B12" s="130">
        <v>155</v>
      </c>
      <c r="C12" s="56"/>
      <c r="E12" s="18"/>
      <c r="F12" s="101">
        <v>155</v>
      </c>
      <c r="G12" s="24" t="s">
        <v>213</v>
      </c>
      <c r="H12" s="25"/>
      <c r="I12" s="47"/>
      <c r="J12" s="47"/>
      <c r="K12" s="26">
        <f t="shared" si="0"/>
        <v>0</v>
      </c>
    </row>
    <row r="13" spans="2:11" ht="18.75" x14ac:dyDescent="0.3">
      <c r="B13" s="130">
        <v>444</v>
      </c>
      <c r="C13" s="56"/>
      <c r="E13" s="18"/>
      <c r="F13" s="101">
        <v>444</v>
      </c>
      <c r="G13" s="30" t="s">
        <v>214</v>
      </c>
      <c r="H13" s="25"/>
      <c r="I13" s="47"/>
      <c r="J13" s="47"/>
      <c r="K13" s="26">
        <f t="shared" si="0"/>
        <v>5825</v>
      </c>
    </row>
    <row r="14" spans="2:11" ht="18.75" x14ac:dyDescent="0.3">
      <c r="B14" s="130">
        <v>153</v>
      </c>
      <c r="C14" s="56"/>
      <c r="E14" s="18"/>
      <c r="F14" s="101">
        <v>153</v>
      </c>
      <c r="G14" s="30" t="s">
        <v>215</v>
      </c>
      <c r="H14" s="25"/>
      <c r="I14" s="47"/>
      <c r="J14" s="47"/>
      <c r="K14" s="26">
        <f t="shared" si="0"/>
        <v>0</v>
      </c>
    </row>
    <row r="15" spans="2:11" ht="18.75" x14ac:dyDescent="0.3">
      <c r="B15" s="131" t="s">
        <v>330</v>
      </c>
      <c r="C15" s="29"/>
      <c r="F15" s="101" t="s">
        <v>1544</v>
      </c>
      <c r="G15" s="30" t="s">
        <v>188</v>
      </c>
      <c r="H15" s="25"/>
      <c r="I15" s="47"/>
      <c r="J15" s="47"/>
      <c r="K15" s="26">
        <f>(SUM(K8:K14)*0.002)</f>
        <v>13.450000000000001</v>
      </c>
    </row>
    <row r="16" spans="2:11" ht="18.75" x14ac:dyDescent="0.3">
      <c r="F16" s="72"/>
      <c r="G16" s="31"/>
      <c r="H16" s="20"/>
      <c r="I16" s="32" t="s">
        <v>172</v>
      </c>
      <c r="J16" s="32"/>
      <c r="K16" s="32">
        <f>SUM(K7:K15)</f>
        <v>6738.45</v>
      </c>
    </row>
    <row r="17" spans="1:11" ht="26.25" x14ac:dyDescent="0.25">
      <c r="D17" s="33" t="s">
        <v>177</v>
      </c>
    </row>
    <row r="18" spans="1:11" ht="30" x14ac:dyDescent="0.25">
      <c r="A18" s="132" t="s">
        <v>329</v>
      </c>
      <c r="B18" s="133"/>
      <c r="C18" s="656" t="s">
        <v>326</v>
      </c>
      <c r="D18" s="1118" t="s">
        <v>189</v>
      </c>
      <c r="E18" s="1119"/>
      <c r="F18" s="1" t="s">
        <v>190</v>
      </c>
      <c r="G18" s="1" t="s">
        <v>3</v>
      </c>
      <c r="H18" s="2" t="s">
        <v>4</v>
      </c>
      <c r="I18" s="48" t="s">
        <v>191</v>
      </c>
      <c r="J18" s="49" t="s">
        <v>192</v>
      </c>
      <c r="K18" s="53" t="s">
        <v>4568</v>
      </c>
    </row>
    <row r="19" spans="1:11" ht="120" x14ac:dyDescent="0.25">
      <c r="A19" s="128">
        <v>1101</v>
      </c>
      <c r="B19" s="134"/>
      <c r="C19" s="102" t="s">
        <v>1545</v>
      </c>
      <c r="D19" s="1109" t="s">
        <v>5</v>
      </c>
      <c r="E19" s="1110"/>
      <c r="F19" s="1115" t="s">
        <v>193</v>
      </c>
      <c r="G19" s="657" t="s">
        <v>194</v>
      </c>
      <c r="H19" s="105" t="s">
        <v>14</v>
      </c>
      <c r="I19" s="106">
        <v>1</v>
      </c>
      <c r="J19" s="659"/>
      <c r="K19" s="106">
        <f t="shared" ref="K19:K25" si="1">ROUND(J19*I19,2)</f>
        <v>0</v>
      </c>
    </row>
    <row r="20" spans="1:11" ht="30" x14ac:dyDescent="0.25">
      <c r="A20" s="128">
        <v>1102</v>
      </c>
      <c r="B20" s="134"/>
      <c r="C20" s="102" t="s">
        <v>1546</v>
      </c>
      <c r="D20" s="1111"/>
      <c r="E20" s="1112"/>
      <c r="F20" s="1115"/>
      <c r="G20" s="657" t="s">
        <v>195</v>
      </c>
      <c r="H20" s="105" t="s">
        <v>14</v>
      </c>
      <c r="I20" s="106">
        <v>1</v>
      </c>
      <c r="J20" s="659"/>
      <c r="K20" s="106">
        <f t="shared" si="1"/>
        <v>0</v>
      </c>
    </row>
    <row r="21" spans="1:11" ht="75" x14ac:dyDescent="0.25">
      <c r="A21" s="128">
        <v>1103</v>
      </c>
      <c r="B21" s="134"/>
      <c r="C21" s="102" t="s">
        <v>1547</v>
      </c>
      <c r="D21" s="1111"/>
      <c r="E21" s="1112"/>
      <c r="F21" s="1115"/>
      <c r="G21" s="657" t="s">
        <v>196</v>
      </c>
      <c r="H21" s="105" t="s">
        <v>14</v>
      </c>
      <c r="I21" s="106">
        <v>1</v>
      </c>
      <c r="J21" s="659"/>
      <c r="K21" s="106">
        <f t="shared" si="1"/>
        <v>0</v>
      </c>
    </row>
    <row r="22" spans="1:11" ht="45" x14ac:dyDescent="0.25">
      <c r="A22" s="128">
        <v>1104</v>
      </c>
      <c r="B22" s="134"/>
      <c r="C22" s="102" t="s">
        <v>1548</v>
      </c>
      <c r="D22" s="1111"/>
      <c r="E22" s="1112"/>
      <c r="F22" s="1115"/>
      <c r="G22" s="657" t="s">
        <v>197</v>
      </c>
      <c r="H22" s="105" t="s">
        <v>14</v>
      </c>
      <c r="I22" s="106">
        <v>1</v>
      </c>
      <c r="J22" s="659"/>
      <c r="K22" s="106">
        <f t="shared" si="1"/>
        <v>0</v>
      </c>
    </row>
    <row r="23" spans="1:11" ht="45" x14ac:dyDescent="0.25">
      <c r="A23" s="128">
        <v>1105</v>
      </c>
      <c r="B23" s="134"/>
      <c r="C23" s="102" t="s">
        <v>1549</v>
      </c>
      <c r="D23" s="1111"/>
      <c r="E23" s="1112"/>
      <c r="F23" s="1115"/>
      <c r="G23" s="657" t="s">
        <v>198</v>
      </c>
      <c r="H23" s="105" t="s">
        <v>14</v>
      </c>
      <c r="I23" s="106">
        <v>1</v>
      </c>
      <c r="J23" s="659"/>
      <c r="K23" s="106">
        <f t="shared" si="1"/>
        <v>0</v>
      </c>
    </row>
    <row r="24" spans="1:11" ht="105" x14ac:dyDescent="0.25">
      <c r="A24" s="128">
        <v>1106</v>
      </c>
      <c r="B24" s="134"/>
      <c r="C24" s="102" t="s">
        <v>1550</v>
      </c>
      <c r="D24" s="1111"/>
      <c r="E24" s="1112"/>
      <c r="F24" s="1115"/>
      <c r="G24" s="657" t="s">
        <v>199</v>
      </c>
      <c r="H24" s="105" t="s">
        <v>10</v>
      </c>
      <c r="I24" s="114">
        <v>3268</v>
      </c>
      <c r="J24" s="659"/>
      <c r="K24" s="106">
        <f t="shared" si="1"/>
        <v>0</v>
      </c>
    </row>
    <row r="25" spans="1:11" ht="30" x14ac:dyDescent="0.25">
      <c r="A25" s="135">
        <v>201</v>
      </c>
      <c r="B25" s="136" t="s">
        <v>328</v>
      </c>
      <c r="C25" s="102" t="s">
        <v>1551</v>
      </c>
      <c r="D25" s="1113"/>
      <c r="E25" s="1114"/>
      <c r="F25" s="657" t="s">
        <v>338</v>
      </c>
      <c r="G25" s="657" t="s">
        <v>339</v>
      </c>
      <c r="H25" s="105" t="s">
        <v>6</v>
      </c>
      <c r="I25" s="106">
        <v>1</v>
      </c>
      <c r="J25" s="106">
        <f>VLOOKUP(A25,CENIK!$A$2:$F$191,6,FALSE)</f>
        <v>0</v>
      </c>
      <c r="K25" s="106">
        <f t="shared" si="1"/>
        <v>0</v>
      </c>
    </row>
    <row r="26" spans="1:11" x14ac:dyDescent="0.25">
      <c r="B26" s="137"/>
      <c r="C26" s="34"/>
      <c r="D26" s="38"/>
      <c r="E26" s="38"/>
      <c r="F26" s="38"/>
      <c r="G26" s="38"/>
      <c r="H26" s="68"/>
      <c r="I26" s="115"/>
      <c r="J26" s="115"/>
      <c r="K26" s="115"/>
    </row>
    <row r="27" spans="1:11" x14ac:dyDescent="0.25">
      <c r="B27" s="137"/>
      <c r="C27" s="34"/>
      <c r="D27" s="38"/>
      <c r="E27" s="38"/>
      <c r="F27" s="38"/>
      <c r="G27" s="38"/>
      <c r="H27" s="68"/>
      <c r="I27" s="115"/>
      <c r="J27" s="115"/>
      <c r="K27" s="115"/>
    </row>
    <row r="28" spans="1:11" ht="26.25" x14ac:dyDescent="0.25">
      <c r="A28" s="128" t="s">
        <v>329</v>
      </c>
      <c r="B28" s="138"/>
      <c r="C28" s="69"/>
      <c r="D28" s="118" t="s">
        <v>200</v>
      </c>
      <c r="E28" s="38"/>
      <c r="F28" s="38"/>
      <c r="G28" s="38"/>
      <c r="H28" s="68"/>
      <c r="I28" s="115"/>
      <c r="J28" s="115"/>
      <c r="K28" s="115"/>
    </row>
    <row r="29" spans="1:11" ht="30" x14ac:dyDescent="0.25">
      <c r="A29" s="139" t="s">
        <v>0</v>
      </c>
      <c r="B29" s="134" t="s">
        <v>176</v>
      </c>
      <c r="C29" s="70" t="s">
        <v>325</v>
      </c>
      <c r="D29" s="119" t="s">
        <v>201</v>
      </c>
      <c r="E29" s="119" t="s">
        <v>189</v>
      </c>
      <c r="F29" s="119" t="s">
        <v>190</v>
      </c>
      <c r="G29" s="119" t="s">
        <v>3</v>
      </c>
      <c r="H29" s="102" t="s">
        <v>4</v>
      </c>
      <c r="I29" s="116" t="s">
        <v>191</v>
      </c>
      <c r="J29" s="117" t="s">
        <v>192</v>
      </c>
      <c r="K29" s="116" t="s">
        <v>4568</v>
      </c>
    </row>
    <row r="30" spans="1:11" ht="60" x14ac:dyDescent="0.25">
      <c r="A30" s="139">
        <v>1201</v>
      </c>
      <c r="B30" s="139">
        <v>446</v>
      </c>
      <c r="C30" s="102" t="s">
        <v>1188</v>
      </c>
      <c r="D30" s="657" t="s">
        <v>209</v>
      </c>
      <c r="E30" s="657" t="s">
        <v>7</v>
      </c>
      <c r="F30" s="657" t="s">
        <v>8</v>
      </c>
      <c r="G30" s="657" t="s">
        <v>9</v>
      </c>
      <c r="H30" s="105" t="s">
        <v>10</v>
      </c>
      <c r="I30" s="106">
        <v>548.04</v>
      </c>
      <c r="J30" s="106">
        <f>VLOOKUP(A30,CENIK!$A$2:$F$191,6,FALSE)</f>
        <v>0</v>
      </c>
      <c r="K30" s="106">
        <f t="shared" ref="K30:K93" si="2">ROUND(J30*I30,2)</f>
        <v>0</v>
      </c>
    </row>
    <row r="31" spans="1:11" ht="45" x14ac:dyDescent="0.25">
      <c r="A31" s="139">
        <v>1202</v>
      </c>
      <c r="B31" s="139">
        <v>446</v>
      </c>
      <c r="C31" s="102" t="s">
        <v>1189</v>
      </c>
      <c r="D31" s="657" t="s">
        <v>209</v>
      </c>
      <c r="E31" s="657" t="s">
        <v>7</v>
      </c>
      <c r="F31" s="657" t="s">
        <v>8</v>
      </c>
      <c r="G31" s="657" t="s">
        <v>11</v>
      </c>
      <c r="H31" s="105" t="s">
        <v>12</v>
      </c>
      <c r="I31" s="106">
        <v>21</v>
      </c>
      <c r="J31" s="106">
        <f>VLOOKUP(A31,CENIK!$A$2:$F$191,6,FALSE)</f>
        <v>0</v>
      </c>
      <c r="K31" s="106">
        <f t="shared" si="2"/>
        <v>0</v>
      </c>
    </row>
    <row r="32" spans="1:11" ht="60" x14ac:dyDescent="0.25">
      <c r="A32" s="139">
        <v>1203</v>
      </c>
      <c r="B32" s="139">
        <v>446</v>
      </c>
      <c r="C32" s="102" t="s">
        <v>1190</v>
      </c>
      <c r="D32" s="657" t="s">
        <v>209</v>
      </c>
      <c r="E32" s="657" t="s">
        <v>7</v>
      </c>
      <c r="F32" s="657" t="s">
        <v>8</v>
      </c>
      <c r="G32" s="657" t="s">
        <v>941</v>
      </c>
      <c r="H32" s="105" t="s">
        <v>10</v>
      </c>
      <c r="I32" s="106">
        <v>18</v>
      </c>
      <c r="J32" s="106">
        <f>VLOOKUP(A32,CENIK!$A$2:$F$191,6,FALSE)</f>
        <v>0</v>
      </c>
      <c r="K32" s="106">
        <f t="shared" si="2"/>
        <v>0</v>
      </c>
    </row>
    <row r="33" spans="1:11" ht="45" x14ac:dyDescent="0.25">
      <c r="A33" s="139">
        <v>1301</v>
      </c>
      <c r="B33" s="139">
        <v>446</v>
      </c>
      <c r="C33" s="102" t="s">
        <v>1191</v>
      </c>
      <c r="D33" s="657" t="s">
        <v>209</v>
      </c>
      <c r="E33" s="657" t="s">
        <v>7</v>
      </c>
      <c r="F33" s="657" t="s">
        <v>16</v>
      </c>
      <c r="G33" s="657" t="s">
        <v>17</v>
      </c>
      <c r="H33" s="105" t="s">
        <v>10</v>
      </c>
      <c r="I33" s="106">
        <v>549</v>
      </c>
      <c r="J33" s="106">
        <f>VLOOKUP(A33,CENIK!$A$2:$F$191,6,FALSE)</f>
        <v>0</v>
      </c>
      <c r="K33" s="106">
        <f t="shared" si="2"/>
        <v>0</v>
      </c>
    </row>
    <row r="34" spans="1:11" ht="150" x14ac:dyDescent="0.25">
      <c r="A34" s="139">
        <v>1302</v>
      </c>
      <c r="B34" s="139">
        <v>446</v>
      </c>
      <c r="C34" s="102" t="s">
        <v>1192</v>
      </c>
      <c r="D34" s="657" t="s">
        <v>209</v>
      </c>
      <c r="E34" s="657" t="s">
        <v>7</v>
      </c>
      <c r="F34" s="657" t="s">
        <v>16</v>
      </c>
      <c r="G34" s="657" t="s">
        <v>952</v>
      </c>
      <c r="H34" s="105" t="s">
        <v>10</v>
      </c>
      <c r="I34" s="106">
        <v>549</v>
      </c>
      <c r="J34" s="106">
        <f>VLOOKUP(A34,CENIK!$A$2:$F$191,6,FALSE)</f>
        <v>0</v>
      </c>
      <c r="K34" s="106">
        <f t="shared" si="2"/>
        <v>0</v>
      </c>
    </row>
    <row r="35" spans="1:11" ht="60" x14ac:dyDescent="0.25">
      <c r="A35" s="139">
        <v>1307</v>
      </c>
      <c r="B35" s="139">
        <v>446</v>
      </c>
      <c r="C35" s="102" t="s">
        <v>1193</v>
      </c>
      <c r="D35" s="657" t="s">
        <v>209</v>
      </c>
      <c r="E35" s="657" t="s">
        <v>7</v>
      </c>
      <c r="F35" s="657" t="s">
        <v>16</v>
      </c>
      <c r="G35" s="657" t="s">
        <v>19</v>
      </c>
      <c r="H35" s="105" t="s">
        <v>6</v>
      </c>
      <c r="I35" s="106">
        <v>2</v>
      </c>
      <c r="J35" s="106">
        <f>VLOOKUP(A35,CENIK!$A$2:$F$191,6,FALSE)</f>
        <v>0</v>
      </c>
      <c r="K35" s="106">
        <f t="shared" si="2"/>
        <v>0</v>
      </c>
    </row>
    <row r="36" spans="1:11" ht="60" x14ac:dyDescent="0.25">
      <c r="A36" s="139">
        <v>1310</v>
      </c>
      <c r="B36" s="139">
        <v>446</v>
      </c>
      <c r="C36" s="102" t="s">
        <v>1194</v>
      </c>
      <c r="D36" s="657" t="s">
        <v>209</v>
      </c>
      <c r="E36" s="657" t="s">
        <v>7</v>
      </c>
      <c r="F36" s="657" t="s">
        <v>16</v>
      </c>
      <c r="G36" s="657" t="s">
        <v>23</v>
      </c>
      <c r="H36" s="105" t="s">
        <v>24</v>
      </c>
      <c r="I36" s="106">
        <v>1021.3</v>
      </c>
      <c r="J36" s="106">
        <f>VLOOKUP(A36,CENIK!$A$2:$F$191,6,FALSE)</f>
        <v>0</v>
      </c>
      <c r="K36" s="106">
        <f t="shared" si="2"/>
        <v>0</v>
      </c>
    </row>
    <row r="37" spans="1:11" ht="45" x14ac:dyDescent="0.25">
      <c r="A37" s="139">
        <v>1311</v>
      </c>
      <c r="B37" s="139">
        <v>446</v>
      </c>
      <c r="C37" s="102" t="s">
        <v>1195</v>
      </c>
      <c r="D37" s="657" t="s">
        <v>209</v>
      </c>
      <c r="E37" s="657" t="s">
        <v>7</v>
      </c>
      <c r="F37" s="657" t="s">
        <v>16</v>
      </c>
      <c r="G37" s="657" t="s">
        <v>25</v>
      </c>
      <c r="H37" s="105" t="s">
        <v>14</v>
      </c>
      <c r="I37" s="106">
        <v>1</v>
      </c>
      <c r="J37" s="106">
        <f>VLOOKUP(A37,CENIK!$A$2:$F$191,6,FALSE)</f>
        <v>0</v>
      </c>
      <c r="K37" s="106">
        <f t="shared" si="2"/>
        <v>0</v>
      </c>
    </row>
    <row r="38" spans="1:11" ht="30" x14ac:dyDescent="0.25">
      <c r="A38" s="139">
        <v>1312</v>
      </c>
      <c r="B38" s="139">
        <v>446</v>
      </c>
      <c r="C38" s="102" t="s">
        <v>1196</v>
      </c>
      <c r="D38" s="657" t="s">
        <v>209</v>
      </c>
      <c r="E38" s="657" t="s">
        <v>7</v>
      </c>
      <c r="F38" s="657" t="s">
        <v>16</v>
      </c>
      <c r="G38" s="657" t="s">
        <v>26</v>
      </c>
      <c r="H38" s="105"/>
      <c r="I38" s="106">
        <v>2</v>
      </c>
      <c r="J38" s="106">
        <f>VLOOKUP(A38,CENIK!$A$2:$F$191,6,FALSE)</f>
        <v>0</v>
      </c>
      <c r="K38" s="106">
        <f t="shared" si="2"/>
        <v>0</v>
      </c>
    </row>
    <row r="39" spans="1:11" ht="30" x14ac:dyDescent="0.25">
      <c r="A39" s="139">
        <v>1401</v>
      </c>
      <c r="B39" s="139">
        <v>446</v>
      </c>
      <c r="C39" s="102" t="s">
        <v>1197</v>
      </c>
      <c r="D39" s="657" t="s">
        <v>209</v>
      </c>
      <c r="E39" s="657" t="s">
        <v>7</v>
      </c>
      <c r="F39" s="657" t="s">
        <v>27</v>
      </c>
      <c r="G39" s="657" t="s">
        <v>955</v>
      </c>
      <c r="H39" s="105" t="s">
        <v>22</v>
      </c>
      <c r="I39" s="106">
        <v>40</v>
      </c>
      <c r="J39" s="106">
        <f>VLOOKUP(A39,CENIK!$A$2:$F$191,6,FALSE)</f>
        <v>0</v>
      </c>
      <c r="K39" s="106">
        <f t="shared" si="2"/>
        <v>0</v>
      </c>
    </row>
    <row r="40" spans="1:11" ht="30" x14ac:dyDescent="0.25">
      <c r="A40" s="139">
        <v>1402</v>
      </c>
      <c r="B40" s="139">
        <v>446</v>
      </c>
      <c r="C40" s="102" t="s">
        <v>1198</v>
      </c>
      <c r="D40" s="657" t="s">
        <v>209</v>
      </c>
      <c r="E40" s="657" t="s">
        <v>7</v>
      </c>
      <c r="F40" s="657" t="s">
        <v>27</v>
      </c>
      <c r="G40" s="657" t="s">
        <v>956</v>
      </c>
      <c r="H40" s="105" t="s">
        <v>22</v>
      </c>
      <c r="I40" s="106">
        <v>36</v>
      </c>
      <c r="J40" s="106">
        <f>VLOOKUP(A40,CENIK!$A$2:$F$191,6,FALSE)</f>
        <v>0</v>
      </c>
      <c r="K40" s="106">
        <f t="shared" si="2"/>
        <v>0</v>
      </c>
    </row>
    <row r="41" spans="1:11" ht="30" x14ac:dyDescent="0.25">
      <c r="A41" s="139">
        <v>1403</v>
      </c>
      <c r="B41" s="139">
        <v>446</v>
      </c>
      <c r="C41" s="102" t="s">
        <v>1199</v>
      </c>
      <c r="D41" s="657" t="s">
        <v>209</v>
      </c>
      <c r="E41" s="657" t="s">
        <v>7</v>
      </c>
      <c r="F41" s="657" t="s">
        <v>27</v>
      </c>
      <c r="G41" s="657" t="s">
        <v>957</v>
      </c>
      <c r="H41" s="105" t="s">
        <v>22</v>
      </c>
      <c r="I41" s="106">
        <v>8</v>
      </c>
      <c r="J41" s="106">
        <f>VLOOKUP(A41,CENIK!$A$2:$F$191,6,FALSE)</f>
        <v>0</v>
      </c>
      <c r="K41" s="106">
        <f t="shared" si="2"/>
        <v>0</v>
      </c>
    </row>
    <row r="42" spans="1:11" ht="45" x14ac:dyDescent="0.25">
      <c r="A42" s="139">
        <v>12309</v>
      </c>
      <c r="B42" s="139">
        <v>446</v>
      </c>
      <c r="C42" s="102" t="s">
        <v>1200</v>
      </c>
      <c r="D42" s="657" t="s">
        <v>209</v>
      </c>
      <c r="E42" s="657" t="s">
        <v>30</v>
      </c>
      <c r="F42" s="657" t="s">
        <v>31</v>
      </c>
      <c r="G42" s="657" t="s">
        <v>34</v>
      </c>
      <c r="H42" s="105" t="s">
        <v>33</v>
      </c>
      <c r="I42" s="106">
        <v>2176.3000000000002</v>
      </c>
      <c r="J42" s="106">
        <f>VLOOKUP(A42,CENIK!$A$2:$F$191,6,FALSE)</f>
        <v>0</v>
      </c>
      <c r="K42" s="106">
        <f t="shared" si="2"/>
        <v>0</v>
      </c>
    </row>
    <row r="43" spans="1:11" ht="60" x14ac:dyDescent="0.25">
      <c r="A43" s="139">
        <v>12324</v>
      </c>
      <c r="B43" s="139">
        <v>446</v>
      </c>
      <c r="C43" s="102" t="s">
        <v>1201</v>
      </c>
      <c r="D43" s="657" t="s">
        <v>209</v>
      </c>
      <c r="E43" s="657" t="s">
        <v>30</v>
      </c>
      <c r="F43" s="657" t="s">
        <v>31</v>
      </c>
      <c r="G43" s="657" t="s">
        <v>961</v>
      </c>
      <c r="H43" s="105" t="s">
        <v>33</v>
      </c>
      <c r="I43" s="106">
        <v>152.5</v>
      </c>
      <c r="J43" s="106">
        <f>VLOOKUP(A43,CENIK!$A$2:$F$191,6,FALSE)</f>
        <v>0</v>
      </c>
      <c r="K43" s="106">
        <f t="shared" si="2"/>
        <v>0</v>
      </c>
    </row>
    <row r="44" spans="1:11" ht="30" x14ac:dyDescent="0.25">
      <c r="A44" s="139">
        <v>12328</v>
      </c>
      <c r="B44" s="139">
        <v>446</v>
      </c>
      <c r="C44" s="102" t="s">
        <v>1202</v>
      </c>
      <c r="D44" s="657" t="s">
        <v>209</v>
      </c>
      <c r="E44" s="657" t="s">
        <v>30</v>
      </c>
      <c r="F44" s="657" t="s">
        <v>31</v>
      </c>
      <c r="G44" s="657" t="s">
        <v>37</v>
      </c>
      <c r="H44" s="105" t="s">
        <v>10</v>
      </c>
      <c r="I44" s="106">
        <v>305</v>
      </c>
      <c r="J44" s="106">
        <f>VLOOKUP(A44,CENIK!$A$2:$F$191,6,FALSE)</f>
        <v>0</v>
      </c>
      <c r="K44" s="106">
        <f t="shared" si="2"/>
        <v>0</v>
      </c>
    </row>
    <row r="45" spans="1:11" ht="60" x14ac:dyDescent="0.25">
      <c r="A45" s="139">
        <v>21106</v>
      </c>
      <c r="B45" s="139">
        <v>446</v>
      </c>
      <c r="C45" s="102" t="s">
        <v>1203</v>
      </c>
      <c r="D45" s="657" t="s">
        <v>209</v>
      </c>
      <c r="E45" s="657" t="s">
        <v>30</v>
      </c>
      <c r="F45" s="657" t="s">
        <v>31</v>
      </c>
      <c r="G45" s="657" t="s">
        <v>965</v>
      </c>
      <c r="H45" s="105" t="s">
        <v>24</v>
      </c>
      <c r="I45" s="106">
        <v>1305.78</v>
      </c>
      <c r="J45" s="106">
        <f>VLOOKUP(A45,CENIK!$A$2:$F$191,6,FALSE)</f>
        <v>0</v>
      </c>
      <c r="K45" s="106">
        <f t="shared" si="2"/>
        <v>0</v>
      </c>
    </row>
    <row r="46" spans="1:11" ht="30" x14ac:dyDescent="0.25">
      <c r="A46" s="139">
        <v>22103</v>
      </c>
      <c r="B46" s="139">
        <v>446</v>
      </c>
      <c r="C46" s="102" t="s">
        <v>1204</v>
      </c>
      <c r="D46" s="657" t="s">
        <v>209</v>
      </c>
      <c r="E46" s="657" t="s">
        <v>30</v>
      </c>
      <c r="F46" s="657" t="s">
        <v>43</v>
      </c>
      <c r="G46" s="657" t="s">
        <v>48</v>
      </c>
      <c r="H46" s="105" t="s">
        <v>33</v>
      </c>
      <c r="I46" s="106">
        <v>2176.3000000000002</v>
      </c>
      <c r="J46" s="106">
        <f>VLOOKUP(A46,CENIK!$A$2:$F$191,6,FALSE)</f>
        <v>0</v>
      </c>
      <c r="K46" s="106">
        <f t="shared" si="2"/>
        <v>0</v>
      </c>
    </row>
    <row r="47" spans="1:11" ht="30" x14ac:dyDescent="0.25">
      <c r="A47" s="139">
        <v>24405</v>
      </c>
      <c r="B47" s="139">
        <v>446</v>
      </c>
      <c r="C47" s="102" t="s">
        <v>1205</v>
      </c>
      <c r="D47" s="657" t="s">
        <v>209</v>
      </c>
      <c r="E47" s="657" t="s">
        <v>30</v>
      </c>
      <c r="F47" s="657" t="s">
        <v>43</v>
      </c>
      <c r="G47" s="657" t="s">
        <v>969</v>
      </c>
      <c r="H47" s="105" t="s">
        <v>24</v>
      </c>
      <c r="I47" s="106">
        <v>870.52</v>
      </c>
      <c r="J47" s="106">
        <f>VLOOKUP(A47,CENIK!$A$2:$F$191,6,FALSE)</f>
        <v>0</v>
      </c>
      <c r="K47" s="106">
        <f t="shared" si="2"/>
        <v>0</v>
      </c>
    </row>
    <row r="48" spans="1:11" ht="30" x14ac:dyDescent="0.25">
      <c r="A48" s="139">
        <v>31101</v>
      </c>
      <c r="B48" s="139">
        <v>446</v>
      </c>
      <c r="C48" s="102" t="s">
        <v>1206</v>
      </c>
      <c r="D48" s="657" t="s">
        <v>209</v>
      </c>
      <c r="E48" s="657" t="s">
        <v>30</v>
      </c>
      <c r="F48" s="657" t="s">
        <v>43</v>
      </c>
      <c r="G48" s="657" t="s">
        <v>970</v>
      </c>
      <c r="H48" s="105" t="s">
        <v>24</v>
      </c>
      <c r="I48" s="106">
        <v>435.26</v>
      </c>
      <c r="J48" s="106">
        <f>VLOOKUP(A48,CENIK!$A$2:$F$191,6,FALSE)</f>
        <v>0</v>
      </c>
      <c r="K48" s="106">
        <f t="shared" si="2"/>
        <v>0</v>
      </c>
    </row>
    <row r="49" spans="1:11" ht="30" x14ac:dyDescent="0.25">
      <c r="A49" s="139">
        <v>31503</v>
      </c>
      <c r="B49" s="139">
        <v>446</v>
      </c>
      <c r="C49" s="102" t="s">
        <v>1207</v>
      </c>
      <c r="D49" s="657" t="s">
        <v>209</v>
      </c>
      <c r="E49" s="657" t="s">
        <v>30</v>
      </c>
      <c r="F49" s="657" t="s">
        <v>43</v>
      </c>
      <c r="G49" s="657" t="s">
        <v>972</v>
      </c>
      <c r="H49" s="105" t="s">
        <v>33</v>
      </c>
      <c r="I49" s="106">
        <v>2176.3000000000002</v>
      </c>
      <c r="J49" s="106">
        <f>VLOOKUP(A49,CENIK!$A$2:$F$191,6,FALSE)</f>
        <v>0</v>
      </c>
      <c r="K49" s="106">
        <f t="shared" si="2"/>
        <v>0</v>
      </c>
    </row>
    <row r="50" spans="1:11" ht="30" x14ac:dyDescent="0.25">
      <c r="A50" s="139">
        <v>31602</v>
      </c>
      <c r="B50" s="139">
        <v>446</v>
      </c>
      <c r="C50" s="102" t="s">
        <v>1208</v>
      </c>
      <c r="D50" s="657" t="s">
        <v>209</v>
      </c>
      <c r="E50" s="657" t="s">
        <v>30</v>
      </c>
      <c r="F50" s="657" t="s">
        <v>43</v>
      </c>
      <c r="G50" s="657" t="s">
        <v>973</v>
      </c>
      <c r="H50" s="105" t="s">
        <v>33</v>
      </c>
      <c r="I50" s="106">
        <v>2328.5</v>
      </c>
      <c r="J50" s="106">
        <f>VLOOKUP(A50,CENIK!$A$2:$F$191,6,FALSE)</f>
        <v>0</v>
      </c>
      <c r="K50" s="106">
        <f t="shared" si="2"/>
        <v>0</v>
      </c>
    </row>
    <row r="51" spans="1:11" ht="60" x14ac:dyDescent="0.25">
      <c r="A51" s="139">
        <v>4101</v>
      </c>
      <c r="B51" s="139">
        <v>446</v>
      </c>
      <c r="C51" s="102" t="s">
        <v>1209</v>
      </c>
      <c r="D51" s="657" t="s">
        <v>209</v>
      </c>
      <c r="E51" s="657" t="s">
        <v>85</v>
      </c>
      <c r="F51" s="657" t="s">
        <v>86</v>
      </c>
      <c r="G51" s="657" t="s">
        <v>459</v>
      </c>
      <c r="H51" s="105" t="s">
        <v>33</v>
      </c>
      <c r="I51" s="106">
        <v>702</v>
      </c>
      <c r="J51" s="106">
        <f>VLOOKUP(A51,CENIK!$A$2:$F$191,6,FALSE)</f>
        <v>0</v>
      </c>
      <c r="K51" s="106">
        <f t="shared" si="2"/>
        <v>0</v>
      </c>
    </row>
    <row r="52" spans="1:11" ht="60" x14ac:dyDescent="0.25">
      <c r="A52" s="139">
        <v>4105</v>
      </c>
      <c r="B52" s="139">
        <v>446</v>
      </c>
      <c r="C52" s="102" t="s">
        <v>1210</v>
      </c>
      <c r="D52" s="657" t="s">
        <v>209</v>
      </c>
      <c r="E52" s="657" t="s">
        <v>85</v>
      </c>
      <c r="F52" s="657" t="s">
        <v>86</v>
      </c>
      <c r="G52" s="657" t="s">
        <v>982</v>
      </c>
      <c r="H52" s="105" t="s">
        <v>24</v>
      </c>
      <c r="I52" s="106">
        <v>421.56</v>
      </c>
      <c r="J52" s="106">
        <f>VLOOKUP(A52,CENIK!$A$2:$F$191,6,FALSE)</f>
        <v>0</v>
      </c>
      <c r="K52" s="106">
        <f t="shared" si="2"/>
        <v>0</v>
      </c>
    </row>
    <row r="53" spans="1:11" ht="60" x14ac:dyDescent="0.25">
      <c r="A53" s="139">
        <v>4109</v>
      </c>
      <c r="B53" s="139">
        <v>446</v>
      </c>
      <c r="C53" s="102" t="s">
        <v>1211</v>
      </c>
      <c r="D53" s="657" t="s">
        <v>209</v>
      </c>
      <c r="E53" s="657" t="s">
        <v>85</v>
      </c>
      <c r="F53" s="657" t="s">
        <v>86</v>
      </c>
      <c r="G53" s="657" t="s">
        <v>984</v>
      </c>
      <c r="H53" s="105" t="s">
        <v>24</v>
      </c>
      <c r="I53" s="106">
        <v>2537.0700000000002</v>
      </c>
      <c r="J53" s="106">
        <f>VLOOKUP(A53,CENIK!$A$2:$F$191,6,FALSE)</f>
        <v>0</v>
      </c>
      <c r="K53" s="106">
        <f t="shared" si="2"/>
        <v>0</v>
      </c>
    </row>
    <row r="54" spans="1:11" ht="45" x14ac:dyDescent="0.25">
      <c r="A54" s="139">
        <v>4113</v>
      </c>
      <c r="B54" s="139">
        <v>446</v>
      </c>
      <c r="C54" s="102" t="s">
        <v>1212</v>
      </c>
      <c r="D54" s="657" t="s">
        <v>209</v>
      </c>
      <c r="E54" s="657" t="s">
        <v>85</v>
      </c>
      <c r="F54" s="657" t="s">
        <v>86</v>
      </c>
      <c r="G54" s="657" t="s">
        <v>91</v>
      </c>
      <c r="H54" s="105" t="s">
        <v>24</v>
      </c>
      <c r="I54" s="106">
        <v>42.16</v>
      </c>
      <c r="J54" s="106">
        <f>VLOOKUP(A54,CENIK!$A$2:$F$191,6,FALSE)</f>
        <v>0</v>
      </c>
      <c r="K54" s="106">
        <f t="shared" si="2"/>
        <v>0</v>
      </c>
    </row>
    <row r="55" spans="1:11" ht="45" x14ac:dyDescent="0.25">
      <c r="A55" s="139">
        <v>4117</v>
      </c>
      <c r="B55" s="139">
        <v>446</v>
      </c>
      <c r="C55" s="102" t="s">
        <v>1213</v>
      </c>
      <c r="D55" s="657" t="s">
        <v>209</v>
      </c>
      <c r="E55" s="657" t="s">
        <v>85</v>
      </c>
      <c r="F55" s="657" t="s">
        <v>86</v>
      </c>
      <c r="G55" s="657" t="s">
        <v>94</v>
      </c>
      <c r="H55" s="105" t="s">
        <v>24</v>
      </c>
      <c r="I55" s="106">
        <v>21.08</v>
      </c>
      <c r="J55" s="106">
        <f>VLOOKUP(A55,CENIK!$A$2:$F$191,6,FALSE)</f>
        <v>0</v>
      </c>
      <c r="K55" s="106">
        <f t="shared" si="2"/>
        <v>0</v>
      </c>
    </row>
    <row r="56" spans="1:11" ht="45" x14ac:dyDescent="0.25">
      <c r="A56" s="139">
        <v>4121</v>
      </c>
      <c r="B56" s="139">
        <v>446</v>
      </c>
      <c r="C56" s="102" t="s">
        <v>1214</v>
      </c>
      <c r="D56" s="657" t="s">
        <v>209</v>
      </c>
      <c r="E56" s="657" t="s">
        <v>85</v>
      </c>
      <c r="F56" s="657" t="s">
        <v>86</v>
      </c>
      <c r="G56" s="657" t="s">
        <v>986</v>
      </c>
      <c r="H56" s="105" t="s">
        <v>24</v>
      </c>
      <c r="I56" s="106">
        <v>12.65</v>
      </c>
      <c r="J56" s="106">
        <f>VLOOKUP(A56,CENIK!$A$2:$F$191,6,FALSE)</f>
        <v>0</v>
      </c>
      <c r="K56" s="106">
        <f t="shared" si="2"/>
        <v>0</v>
      </c>
    </row>
    <row r="57" spans="1:11" ht="30" x14ac:dyDescent="0.25">
      <c r="A57" s="139">
        <v>4124</v>
      </c>
      <c r="B57" s="139">
        <v>446</v>
      </c>
      <c r="C57" s="102" t="s">
        <v>1215</v>
      </c>
      <c r="D57" s="657" t="s">
        <v>209</v>
      </c>
      <c r="E57" s="657" t="s">
        <v>85</v>
      </c>
      <c r="F57" s="657" t="s">
        <v>86</v>
      </c>
      <c r="G57" s="657" t="s">
        <v>97</v>
      </c>
      <c r="H57" s="105" t="s">
        <v>22</v>
      </c>
      <c r="I57" s="106">
        <v>43</v>
      </c>
      <c r="J57" s="106">
        <f>VLOOKUP(A57,CENIK!$A$2:$F$191,6,FALSE)</f>
        <v>0</v>
      </c>
      <c r="K57" s="106">
        <f t="shared" si="2"/>
        <v>0</v>
      </c>
    </row>
    <row r="58" spans="1:11" ht="45" x14ac:dyDescent="0.25">
      <c r="A58" s="139">
        <v>4201</v>
      </c>
      <c r="B58" s="139">
        <v>446</v>
      </c>
      <c r="C58" s="102" t="s">
        <v>1216</v>
      </c>
      <c r="D58" s="657" t="s">
        <v>209</v>
      </c>
      <c r="E58" s="657" t="s">
        <v>85</v>
      </c>
      <c r="F58" s="657" t="s">
        <v>98</v>
      </c>
      <c r="G58" s="657" t="s">
        <v>99</v>
      </c>
      <c r="H58" s="105" t="s">
        <v>33</v>
      </c>
      <c r="I58" s="106">
        <v>545.6</v>
      </c>
      <c r="J58" s="106">
        <f>VLOOKUP(A58,CENIK!$A$2:$F$191,6,FALSE)</f>
        <v>0</v>
      </c>
      <c r="K58" s="106">
        <f t="shared" si="2"/>
        <v>0</v>
      </c>
    </row>
    <row r="59" spans="1:11" ht="30" x14ac:dyDescent="0.25">
      <c r="A59" s="139">
        <v>4202</v>
      </c>
      <c r="B59" s="139">
        <v>446</v>
      </c>
      <c r="C59" s="102" t="s">
        <v>1217</v>
      </c>
      <c r="D59" s="657" t="s">
        <v>209</v>
      </c>
      <c r="E59" s="657" t="s">
        <v>85</v>
      </c>
      <c r="F59" s="657" t="s">
        <v>98</v>
      </c>
      <c r="G59" s="657" t="s">
        <v>100</v>
      </c>
      <c r="H59" s="105" t="s">
        <v>33</v>
      </c>
      <c r="I59" s="106">
        <v>545.6</v>
      </c>
      <c r="J59" s="106">
        <f>VLOOKUP(A59,CENIK!$A$2:$F$191,6,FALSE)</f>
        <v>0</v>
      </c>
      <c r="K59" s="106">
        <f t="shared" si="2"/>
        <v>0</v>
      </c>
    </row>
    <row r="60" spans="1:11" ht="75" x14ac:dyDescent="0.25">
      <c r="A60" s="139">
        <v>4203</v>
      </c>
      <c r="B60" s="139">
        <v>446</v>
      </c>
      <c r="C60" s="102" t="s">
        <v>1218</v>
      </c>
      <c r="D60" s="657" t="s">
        <v>209</v>
      </c>
      <c r="E60" s="657" t="s">
        <v>85</v>
      </c>
      <c r="F60" s="657" t="s">
        <v>98</v>
      </c>
      <c r="G60" s="657" t="s">
        <v>101</v>
      </c>
      <c r="H60" s="105" t="s">
        <v>24</v>
      </c>
      <c r="I60" s="106">
        <v>54.56</v>
      </c>
      <c r="J60" s="106">
        <f>VLOOKUP(A60,CENIK!$A$2:$F$191,6,FALSE)</f>
        <v>0</v>
      </c>
      <c r="K60" s="106">
        <f t="shared" si="2"/>
        <v>0</v>
      </c>
    </row>
    <row r="61" spans="1:11" ht="60" x14ac:dyDescent="0.25">
      <c r="A61" s="139">
        <v>4204</v>
      </c>
      <c r="B61" s="139">
        <v>446</v>
      </c>
      <c r="C61" s="102" t="s">
        <v>1219</v>
      </c>
      <c r="D61" s="657" t="s">
        <v>209</v>
      </c>
      <c r="E61" s="657" t="s">
        <v>85</v>
      </c>
      <c r="F61" s="657" t="s">
        <v>98</v>
      </c>
      <c r="G61" s="657" t="s">
        <v>102</v>
      </c>
      <c r="H61" s="105" t="s">
        <v>24</v>
      </c>
      <c r="I61" s="106">
        <v>373.2</v>
      </c>
      <c r="J61" s="106">
        <f>VLOOKUP(A61,CENIK!$A$2:$F$191,6,FALSE)</f>
        <v>0</v>
      </c>
      <c r="K61" s="106">
        <f t="shared" si="2"/>
        <v>0</v>
      </c>
    </row>
    <row r="62" spans="1:11" ht="60" x14ac:dyDescent="0.25">
      <c r="A62" s="139">
        <v>4206</v>
      </c>
      <c r="B62" s="139">
        <v>446</v>
      </c>
      <c r="C62" s="102" t="s">
        <v>1220</v>
      </c>
      <c r="D62" s="657" t="s">
        <v>209</v>
      </c>
      <c r="E62" s="657" t="s">
        <v>85</v>
      </c>
      <c r="F62" s="657" t="s">
        <v>98</v>
      </c>
      <c r="G62" s="657" t="s">
        <v>104</v>
      </c>
      <c r="H62" s="105" t="s">
        <v>24</v>
      </c>
      <c r="I62" s="106">
        <v>1473.96</v>
      </c>
      <c r="J62" s="106">
        <f>VLOOKUP(A62,CENIK!$A$2:$F$191,6,FALSE)</f>
        <v>0</v>
      </c>
      <c r="K62" s="106">
        <f t="shared" si="2"/>
        <v>0</v>
      </c>
    </row>
    <row r="63" spans="1:11" ht="135" x14ac:dyDescent="0.25">
      <c r="A63" s="139">
        <v>6101</v>
      </c>
      <c r="B63" s="139">
        <v>446</v>
      </c>
      <c r="C63" s="102" t="s">
        <v>1221</v>
      </c>
      <c r="D63" s="657" t="s">
        <v>209</v>
      </c>
      <c r="E63" s="657" t="s">
        <v>128</v>
      </c>
      <c r="F63" s="657" t="s">
        <v>129</v>
      </c>
      <c r="G63" s="657" t="s">
        <v>6304</v>
      </c>
      <c r="H63" s="105" t="s">
        <v>10</v>
      </c>
      <c r="I63" s="106">
        <v>143.21</v>
      </c>
      <c r="J63" s="106">
        <f>VLOOKUP(A63,CENIK!$A$2:$F$191,6,FALSE)</f>
        <v>0</v>
      </c>
      <c r="K63" s="106">
        <f t="shared" si="2"/>
        <v>0</v>
      </c>
    </row>
    <row r="64" spans="1:11" ht="135" x14ac:dyDescent="0.25">
      <c r="A64" s="139">
        <v>6102</v>
      </c>
      <c r="B64" s="139">
        <v>446</v>
      </c>
      <c r="C64" s="102" t="s">
        <v>1222</v>
      </c>
      <c r="D64" s="657" t="s">
        <v>209</v>
      </c>
      <c r="E64" s="657" t="s">
        <v>128</v>
      </c>
      <c r="F64" s="657" t="s">
        <v>129</v>
      </c>
      <c r="G64" s="657" t="s">
        <v>6302</v>
      </c>
      <c r="H64" s="105" t="s">
        <v>10</v>
      </c>
      <c r="I64" s="106">
        <v>404.83</v>
      </c>
      <c r="J64" s="106">
        <f>VLOOKUP(A64,CENIK!$A$2:$F$191,6,FALSE)</f>
        <v>0</v>
      </c>
      <c r="K64" s="106">
        <f t="shared" si="2"/>
        <v>0</v>
      </c>
    </row>
    <row r="65" spans="1:11" ht="45" x14ac:dyDescent="0.25">
      <c r="A65" s="139">
        <v>5307</v>
      </c>
      <c r="B65" s="139">
        <v>446</v>
      </c>
      <c r="C65" s="102" t="s">
        <v>1223</v>
      </c>
      <c r="D65" s="657" t="s">
        <v>209</v>
      </c>
      <c r="E65" s="657" t="s">
        <v>128</v>
      </c>
      <c r="F65" s="657" t="s">
        <v>132</v>
      </c>
      <c r="G65" s="657" t="s">
        <v>133</v>
      </c>
      <c r="H65" s="105" t="s">
        <v>6</v>
      </c>
      <c r="I65" s="106">
        <v>20</v>
      </c>
      <c r="J65" s="106">
        <f>VLOOKUP(A65,CENIK!$A$2:$F$191,6,FALSE)</f>
        <v>0</v>
      </c>
      <c r="K65" s="106">
        <f t="shared" si="2"/>
        <v>0</v>
      </c>
    </row>
    <row r="66" spans="1:11" ht="120" x14ac:dyDescent="0.25">
      <c r="A66" s="139">
        <v>6206</v>
      </c>
      <c r="B66" s="139">
        <v>446</v>
      </c>
      <c r="C66" s="102" t="s">
        <v>1224</v>
      </c>
      <c r="D66" s="657" t="s">
        <v>209</v>
      </c>
      <c r="E66" s="657" t="s">
        <v>128</v>
      </c>
      <c r="F66" s="657" t="s">
        <v>132</v>
      </c>
      <c r="G66" s="657" t="s">
        <v>995</v>
      </c>
      <c r="H66" s="105" t="s">
        <v>6</v>
      </c>
      <c r="I66" s="106">
        <v>5</v>
      </c>
      <c r="J66" s="106">
        <f>VLOOKUP(A66,CENIK!$A$2:$F$191,6,FALSE)</f>
        <v>0</v>
      </c>
      <c r="K66" s="106">
        <f t="shared" si="2"/>
        <v>0</v>
      </c>
    </row>
    <row r="67" spans="1:11" ht="120" x14ac:dyDescent="0.25">
      <c r="A67" s="139">
        <v>6215</v>
      </c>
      <c r="B67" s="139">
        <v>446</v>
      </c>
      <c r="C67" s="102" t="s">
        <v>1225</v>
      </c>
      <c r="D67" s="657" t="s">
        <v>209</v>
      </c>
      <c r="E67" s="657" t="s">
        <v>128</v>
      </c>
      <c r="F67" s="657" t="s">
        <v>132</v>
      </c>
      <c r="G67" s="657" t="s">
        <v>1000</v>
      </c>
      <c r="H67" s="105" t="s">
        <v>6</v>
      </c>
      <c r="I67" s="106">
        <v>4</v>
      </c>
      <c r="J67" s="106">
        <f>VLOOKUP(A67,CENIK!$A$2:$F$191,6,FALSE)</f>
        <v>0</v>
      </c>
      <c r="K67" s="106">
        <f t="shared" si="2"/>
        <v>0</v>
      </c>
    </row>
    <row r="68" spans="1:11" ht="120" x14ac:dyDescent="0.25">
      <c r="A68" s="139">
        <v>6217</v>
      </c>
      <c r="B68" s="139">
        <v>446</v>
      </c>
      <c r="C68" s="102" t="s">
        <v>1226</v>
      </c>
      <c r="D68" s="657" t="s">
        <v>209</v>
      </c>
      <c r="E68" s="657" t="s">
        <v>128</v>
      </c>
      <c r="F68" s="657" t="s">
        <v>132</v>
      </c>
      <c r="G68" s="657" t="s">
        <v>1001</v>
      </c>
      <c r="H68" s="105" t="s">
        <v>6</v>
      </c>
      <c r="I68" s="106">
        <v>11</v>
      </c>
      <c r="J68" s="106">
        <f>VLOOKUP(A68,CENIK!$A$2:$F$191,6,FALSE)</f>
        <v>0</v>
      </c>
      <c r="K68" s="106">
        <f t="shared" si="2"/>
        <v>0</v>
      </c>
    </row>
    <row r="69" spans="1:11" ht="120" x14ac:dyDescent="0.25">
      <c r="A69" s="139">
        <v>6253</v>
      </c>
      <c r="B69" s="139">
        <v>446</v>
      </c>
      <c r="C69" s="102" t="s">
        <v>1227</v>
      </c>
      <c r="D69" s="657" t="s">
        <v>209</v>
      </c>
      <c r="E69" s="657" t="s">
        <v>128</v>
      </c>
      <c r="F69" s="657" t="s">
        <v>132</v>
      </c>
      <c r="G69" s="657" t="s">
        <v>1004</v>
      </c>
      <c r="H69" s="105" t="s">
        <v>6</v>
      </c>
      <c r="I69" s="106">
        <v>20</v>
      </c>
      <c r="J69" s="106">
        <f>VLOOKUP(A69,CENIK!$A$2:$F$191,6,FALSE)</f>
        <v>0</v>
      </c>
      <c r="K69" s="106">
        <f t="shared" si="2"/>
        <v>0</v>
      </c>
    </row>
    <row r="70" spans="1:11" ht="30" x14ac:dyDescent="0.25">
      <c r="A70" s="139">
        <v>6257</v>
      </c>
      <c r="B70" s="139">
        <v>446</v>
      </c>
      <c r="C70" s="102" t="s">
        <v>1228</v>
      </c>
      <c r="D70" s="657" t="s">
        <v>209</v>
      </c>
      <c r="E70" s="657" t="s">
        <v>128</v>
      </c>
      <c r="F70" s="657" t="s">
        <v>132</v>
      </c>
      <c r="G70" s="657" t="s">
        <v>136</v>
      </c>
      <c r="H70" s="105" t="s">
        <v>6</v>
      </c>
      <c r="I70" s="106">
        <v>1</v>
      </c>
      <c r="J70" s="106">
        <f>VLOOKUP(A70,CENIK!$A$2:$F$191,6,FALSE)</f>
        <v>0</v>
      </c>
      <c r="K70" s="106">
        <f t="shared" si="2"/>
        <v>0</v>
      </c>
    </row>
    <row r="71" spans="1:11" ht="345" x14ac:dyDescent="0.25">
      <c r="A71" s="139">
        <v>6301</v>
      </c>
      <c r="B71" s="139">
        <v>446</v>
      </c>
      <c r="C71" s="102" t="s">
        <v>1229</v>
      </c>
      <c r="D71" s="657" t="s">
        <v>209</v>
      </c>
      <c r="E71" s="657" t="s">
        <v>128</v>
      </c>
      <c r="F71" s="657" t="s">
        <v>140</v>
      </c>
      <c r="G71" s="657" t="s">
        <v>1005</v>
      </c>
      <c r="H71" s="105" t="s">
        <v>6</v>
      </c>
      <c r="I71" s="106">
        <v>10</v>
      </c>
      <c r="J71" s="106">
        <f>VLOOKUP(A71,CENIK!$A$2:$F$191,6,FALSE)</f>
        <v>0</v>
      </c>
      <c r="K71" s="106">
        <f t="shared" si="2"/>
        <v>0</v>
      </c>
    </row>
    <row r="72" spans="1:11" ht="120" x14ac:dyDescent="0.25">
      <c r="A72" s="139">
        <v>6305</v>
      </c>
      <c r="B72" s="139">
        <v>446</v>
      </c>
      <c r="C72" s="102" t="s">
        <v>1230</v>
      </c>
      <c r="D72" s="657" t="s">
        <v>209</v>
      </c>
      <c r="E72" s="657" t="s">
        <v>128</v>
      </c>
      <c r="F72" s="657" t="s">
        <v>140</v>
      </c>
      <c r="G72" s="657" t="s">
        <v>143</v>
      </c>
      <c r="H72" s="105" t="s">
        <v>6</v>
      </c>
      <c r="I72" s="106">
        <v>10</v>
      </c>
      <c r="J72" s="106">
        <f>VLOOKUP(A72,CENIK!$A$2:$F$191,6,FALSE)</f>
        <v>0</v>
      </c>
      <c r="K72" s="106">
        <f t="shared" si="2"/>
        <v>0</v>
      </c>
    </row>
    <row r="73" spans="1:11" ht="30" x14ac:dyDescent="0.25">
      <c r="A73" s="139">
        <v>6401</v>
      </c>
      <c r="B73" s="139">
        <v>446</v>
      </c>
      <c r="C73" s="102" t="s">
        <v>1231</v>
      </c>
      <c r="D73" s="657" t="s">
        <v>209</v>
      </c>
      <c r="E73" s="657" t="s">
        <v>128</v>
      </c>
      <c r="F73" s="657" t="s">
        <v>144</v>
      </c>
      <c r="G73" s="657" t="s">
        <v>145</v>
      </c>
      <c r="H73" s="105" t="s">
        <v>10</v>
      </c>
      <c r="I73" s="106">
        <v>548.04</v>
      </c>
      <c r="J73" s="106">
        <f>VLOOKUP(A73,CENIK!$A$2:$F$191,6,FALSE)</f>
        <v>0</v>
      </c>
      <c r="K73" s="106">
        <f t="shared" si="2"/>
        <v>0</v>
      </c>
    </row>
    <row r="74" spans="1:11" ht="30" x14ac:dyDescent="0.25">
      <c r="A74" s="139">
        <v>6402</v>
      </c>
      <c r="B74" s="139">
        <v>446</v>
      </c>
      <c r="C74" s="102" t="s">
        <v>1232</v>
      </c>
      <c r="D74" s="657" t="s">
        <v>209</v>
      </c>
      <c r="E74" s="657" t="s">
        <v>128</v>
      </c>
      <c r="F74" s="657" t="s">
        <v>144</v>
      </c>
      <c r="G74" s="657" t="s">
        <v>340</v>
      </c>
      <c r="H74" s="105" t="s">
        <v>10</v>
      </c>
      <c r="I74" s="106">
        <v>548.04</v>
      </c>
      <c r="J74" s="106">
        <f>VLOOKUP(A74,CENIK!$A$2:$F$191,6,FALSE)</f>
        <v>0</v>
      </c>
      <c r="K74" s="106">
        <f t="shared" si="2"/>
        <v>0</v>
      </c>
    </row>
    <row r="75" spans="1:11" ht="60" x14ac:dyDescent="0.25">
      <c r="A75" s="139">
        <v>6405</v>
      </c>
      <c r="B75" s="139">
        <v>446</v>
      </c>
      <c r="C75" s="102" t="s">
        <v>1233</v>
      </c>
      <c r="D75" s="657" t="s">
        <v>209</v>
      </c>
      <c r="E75" s="657" t="s">
        <v>128</v>
      </c>
      <c r="F75" s="657" t="s">
        <v>144</v>
      </c>
      <c r="G75" s="657" t="s">
        <v>146</v>
      </c>
      <c r="H75" s="105" t="s">
        <v>10</v>
      </c>
      <c r="I75" s="106">
        <v>548.04</v>
      </c>
      <c r="J75" s="106">
        <f>VLOOKUP(A75,CENIK!$A$2:$F$191,6,FALSE)</f>
        <v>0</v>
      </c>
      <c r="K75" s="106">
        <f t="shared" si="2"/>
        <v>0</v>
      </c>
    </row>
    <row r="76" spans="1:11" ht="30" x14ac:dyDescent="0.25">
      <c r="A76" s="139">
        <v>6501</v>
      </c>
      <c r="B76" s="139">
        <v>446</v>
      </c>
      <c r="C76" s="102" t="s">
        <v>1234</v>
      </c>
      <c r="D76" s="657" t="s">
        <v>209</v>
      </c>
      <c r="E76" s="657" t="s">
        <v>128</v>
      </c>
      <c r="F76" s="657" t="s">
        <v>147</v>
      </c>
      <c r="G76" s="657" t="s">
        <v>1007</v>
      </c>
      <c r="H76" s="105" t="s">
        <v>6</v>
      </c>
      <c r="I76" s="106">
        <v>9</v>
      </c>
      <c r="J76" s="106">
        <f>VLOOKUP(A76,CENIK!$A$2:$F$191,6,FALSE)</f>
        <v>0</v>
      </c>
      <c r="K76" s="106">
        <f t="shared" si="2"/>
        <v>0</v>
      </c>
    </row>
    <row r="77" spans="1:11" ht="45" x14ac:dyDescent="0.25">
      <c r="A77" s="139">
        <v>6503</v>
      </c>
      <c r="B77" s="139">
        <v>446</v>
      </c>
      <c r="C77" s="102" t="s">
        <v>1235</v>
      </c>
      <c r="D77" s="657" t="s">
        <v>209</v>
      </c>
      <c r="E77" s="657" t="s">
        <v>128</v>
      </c>
      <c r="F77" s="657" t="s">
        <v>147</v>
      </c>
      <c r="G77" s="657" t="s">
        <v>1009</v>
      </c>
      <c r="H77" s="105" t="s">
        <v>6</v>
      </c>
      <c r="I77" s="106">
        <v>11</v>
      </c>
      <c r="J77" s="106">
        <f>VLOOKUP(A77,CENIK!$A$2:$F$191,6,FALSE)</f>
        <v>0</v>
      </c>
      <c r="K77" s="106">
        <f t="shared" si="2"/>
        <v>0</v>
      </c>
    </row>
    <row r="78" spans="1:11" ht="30" x14ac:dyDescent="0.25">
      <c r="A78" s="139">
        <v>6507</v>
      </c>
      <c r="B78" s="139">
        <v>446</v>
      </c>
      <c r="C78" s="102" t="s">
        <v>1236</v>
      </c>
      <c r="D78" s="657" t="s">
        <v>209</v>
      </c>
      <c r="E78" s="657" t="s">
        <v>128</v>
      </c>
      <c r="F78" s="657" t="s">
        <v>147</v>
      </c>
      <c r="G78" s="657" t="s">
        <v>1013</v>
      </c>
      <c r="H78" s="105" t="s">
        <v>6</v>
      </c>
      <c r="I78" s="106">
        <v>1</v>
      </c>
      <c r="J78" s="106">
        <f>VLOOKUP(A78,CENIK!$A$2:$F$191,6,FALSE)</f>
        <v>0</v>
      </c>
      <c r="K78" s="106">
        <f t="shared" si="2"/>
        <v>0</v>
      </c>
    </row>
    <row r="79" spans="1:11" ht="30" x14ac:dyDescent="0.25">
      <c r="A79" s="139">
        <v>6510</v>
      </c>
      <c r="B79" s="139">
        <v>446</v>
      </c>
      <c r="C79" s="102" t="s">
        <v>1237</v>
      </c>
      <c r="D79" s="657" t="s">
        <v>209</v>
      </c>
      <c r="E79" s="657" t="s">
        <v>128</v>
      </c>
      <c r="F79" s="657" t="s">
        <v>147</v>
      </c>
      <c r="G79" s="657" t="s">
        <v>149</v>
      </c>
      <c r="H79" s="105" t="s">
        <v>6</v>
      </c>
      <c r="I79" s="106">
        <v>10</v>
      </c>
      <c r="J79" s="106">
        <f>VLOOKUP(A79,CENIK!$A$2:$F$191,6,FALSE)</f>
        <v>90</v>
      </c>
      <c r="K79" s="106">
        <f t="shared" si="2"/>
        <v>900</v>
      </c>
    </row>
    <row r="80" spans="1:11" ht="60" x14ac:dyDescent="0.25">
      <c r="A80" s="139">
        <v>1201</v>
      </c>
      <c r="B80" s="139">
        <v>447</v>
      </c>
      <c r="C80" s="102" t="s">
        <v>1238</v>
      </c>
      <c r="D80" s="657" t="s">
        <v>1239</v>
      </c>
      <c r="E80" s="657" t="s">
        <v>7</v>
      </c>
      <c r="F80" s="657" t="s">
        <v>8</v>
      </c>
      <c r="G80" s="657" t="s">
        <v>9</v>
      </c>
      <c r="H80" s="105" t="s">
        <v>10</v>
      </c>
      <c r="I80" s="106">
        <v>278</v>
      </c>
      <c r="J80" s="106">
        <f>VLOOKUP(A80,CENIK!$A$2:$F$191,6,FALSE)</f>
        <v>0</v>
      </c>
      <c r="K80" s="106">
        <f t="shared" si="2"/>
        <v>0</v>
      </c>
    </row>
    <row r="81" spans="1:11" ht="45" x14ac:dyDescent="0.25">
      <c r="A81" s="139">
        <v>1202</v>
      </c>
      <c r="B81" s="139">
        <v>447</v>
      </c>
      <c r="C81" s="102" t="s">
        <v>1240</v>
      </c>
      <c r="D81" s="657" t="s">
        <v>1239</v>
      </c>
      <c r="E81" s="657" t="s">
        <v>7</v>
      </c>
      <c r="F81" s="657" t="s">
        <v>8</v>
      </c>
      <c r="G81" s="657" t="s">
        <v>11</v>
      </c>
      <c r="H81" s="105" t="s">
        <v>12</v>
      </c>
      <c r="I81" s="106">
        <v>12</v>
      </c>
      <c r="J81" s="106">
        <f>VLOOKUP(A81,CENIK!$A$2:$F$191,6,FALSE)</f>
        <v>0</v>
      </c>
      <c r="K81" s="106">
        <f t="shared" si="2"/>
        <v>0</v>
      </c>
    </row>
    <row r="82" spans="1:11" ht="60" x14ac:dyDescent="0.25">
      <c r="A82" s="139">
        <v>1203</v>
      </c>
      <c r="B82" s="139">
        <v>447</v>
      </c>
      <c r="C82" s="102" t="s">
        <v>1241</v>
      </c>
      <c r="D82" s="657" t="s">
        <v>1239</v>
      </c>
      <c r="E82" s="657" t="s">
        <v>7</v>
      </c>
      <c r="F82" s="657" t="s">
        <v>8</v>
      </c>
      <c r="G82" s="657" t="s">
        <v>941</v>
      </c>
      <c r="H82" s="105" t="s">
        <v>10</v>
      </c>
      <c r="I82" s="106">
        <v>37</v>
      </c>
      <c r="J82" s="106">
        <f>VLOOKUP(A82,CENIK!$A$2:$F$191,6,FALSE)</f>
        <v>0</v>
      </c>
      <c r="K82" s="106">
        <f t="shared" si="2"/>
        <v>0</v>
      </c>
    </row>
    <row r="83" spans="1:11" ht="45" x14ac:dyDescent="0.25">
      <c r="A83" s="139">
        <v>1301</v>
      </c>
      <c r="B83" s="139">
        <v>447</v>
      </c>
      <c r="C83" s="102" t="s">
        <v>1242</v>
      </c>
      <c r="D83" s="657" t="s">
        <v>1239</v>
      </c>
      <c r="E83" s="657" t="s">
        <v>7</v>
      </c>
      <c r="F83" s="657" t="s">
        <v>16</v>
      </c>
      <c r="G83" s="657" t="s">
        <v>17</v>
      </c>
      <c r="H83" s="105" t="s">
        <v>10</v>
      </c>
      <c r="I83" s="106">
        <v>278</v>
      </c>
      <c r="J83" s="106">
        <f>VLOOKUP(A83,CENIK!$A$2:$F$191,6,FALSE)</f>
        <v>0</v>
      </c>
      <c r="K83" s="106">
        <f t="shared" si="2"/>
        <v>0</v>
      </c>
    </row>
    <row r="84" spans="1:11" ht="150" x14ac:dyDescent="0.25">
      <c r="A84" s="139">
        <v>1302</v>
      </c>
      <c r="B84" s="139">
        <v>447</v>
      </c>
      <c r="C84" s="102" t="s">
        <v>1243</v>
      </c>
      <c r="D84" s="657" t="s">
        <v>1239</v>
      </c>
      <c r="E84" s="657" t="s">
        <v>7</v>
      </c>
      <c r="F84" s="657" t="s">
        <v>16</v>
      </c>
      <c r="G84" s="657" t="s">
        <v>952</v>
      </c>
      <c r="H84" s="105" t="s">
        <v>10</v>
      </c>
      <c r="I84" s="106">
        <v>278</v>
      </c>
      <c r="J84" s="106">
        <f>VLOOKUP(A84,CENIK!$A$2:$F$191,6,FALSE)</f>
        <v>0</v>
      </c>
      <c r="K84" s="106">
        <f t="shared" si="2"/>
        <v>0</v>
      </c>
    </row>
    <row r="85" spans="1:11" ht="30" x14ac:dyDescent="0.25">
      <c r="A85" s="139">
        <v>1403</v>
      </c>
      <c r="B85" s="139">
        <v>447</v>
      </c>
      <c r="C85" s="102" t="s">
        <v>1244</v>
      </c>
      <c r="D85" s="657" t="s">
        <v>1239</v>
      </c>
      <c r="E85" s="657" t="s">
        <v>7</v>
      </c>
      <c r="F85" s="657" t="s">
        <v>27</v>
      </c>
      <c r="G85" s="657" t="s">
        <v>957</v>
      </c>
      <c r="H85" s="105" t="s">
        <v>22</v>
      </c>
      <c r="I85" s="106">
        <v>13</v>
      </c>
      <c r="J85" s="106">
        <f>VLOOKUP(A85,CENIK!$A$2:$F$191,6,FALSE)</f>
        <v>0</v>
      </c>
      <c r="K85" s="106">
        <f t="shared" si="2"/>
        <v>0</v>
      </c>
    </row>
    <row r="86" spans="1:11" ht="45" x14ac:dyDescent="0.25">
      <c r="A86" s="139">
        <v>12309</v>
      </c>
      <c r="B86" s="139">
        <v>447</v>
      </c>
      <c r="C86" s="102" t="s">
        <v>1245</v>
      </c>
      <c r="D86" s="657" t="s">
        <v>1239</v>
      </c>
      <c r="E86" s="657" t="s">
        <v>30</v>
      </c>
      <c r="F86" s="657" t="s">
        <v>31</v>
      </c>
      <c r="G86" s="657" t="s">
        <v>34</v>
      </c>
      <c r="H86" s="105" t="s">
        <v>33</v>
      </c>
      <c r="I86" s="106">
        <v>778.4</v>
      </c>
      <c r="J86" s="106">
        <f>VLOOKUP(A86,CENIK!$A$2:$F$191,6,FALSE)</f>
        <v>0</v>
      </c>
      <c r="K86" s="106">
        <f t="shared" si="2"/>
        <v>0</v>
      </c>
    </row>
    <row r="87" spans="1:11" ht="30" x14ac:dyDescent="0.25">
      <c r="A87" s="139">
        <v>12327</v>
      </c>
      <c r="B87" s="139">
        <v>447</v>
      </c>
      <c r="C87" s="102" t="s">
        <v>1246</v>
      </c>
      <c r="D87" s="657" t="s">
        <v>1239</v>
      </c>
      <c r="E87" s="657" t="s">
        <v>30</v>
      </c>
      <c r="F87" s="657" t="s">
        <v>31</v>
      </c>
      <c r="G87" s="657" t="s">
        <v>36</v>
      </c>
      <c r="H87" s="105" t="s">
        <v>10</v>
      </c>
      <c r="I87" s="106">
        <v>10</v>
      </c>
      <c r="J87" s="106">
        <f>VLOOKUP(A87,CENIK!$A$2:$F$191,6,FALSE)</f>
        <v>0</v>
      </c>
      <c r="K87" s="106">
        <f t="shared" si="2"/>
        <v>0</v>
      </c>
    </row>
    <row r="88" spans="1:11" ht="30" x14ac:dyDescent="0.25">
      <c r="A88" s="139">
        <v>22103</v>
      </c>
      <c r="B88" s="139">
        <v>447</v>
      </c>
      <c r="C88" s="102" t="s">
        <v>1247</v>
      </c>
      <c r="D88" s="657" t="s">
        <v>1239</v>
      </c>
      <c r="E88" s="657" t="s">
        <v>30</v>
      </c>
      <c r="F88" s="657" t="s">
        <v>43</v>
      </c>
      <c r="G88" s="657" t="s">
        <v>48</v>
      </c>
      <c r="H88" s="105" t="s">
        <v>33</v>
      </c>
      <c r="I88" s="106">
        <v>778.4</v>
      </c>
      <c r="J88" s="106">
        <f>VLOOKUP(A88,CENIK!$A$2:$F$191,6,FALSE)</f>
        <v>0</v>
      </c>
      <c r="K88" s="106">
        <f t="shared" si="2"/>
        <v>0</v>
      </c>
    </row>
    <row r="89" spans="1:11" ht="30" x14ac:dyDescent="0.25">
      <c r="A89" s="139">
        <v>24405</v>
      </c>
      <c r="B89" s="139">
        <v>447</v>
      </c>
      <c r="C89" s="102" t="s">
        <v>1248</v>
      </c>
      <c r="D89" s="657" t="s">
        <v>1239</v>
      </c>
      <c r="E89" s="657" t="s">
        <v>30</v>
      </c>
      <c r="F89" s="657" t="s">
        <v>43</v>
      </c>
      <c r="G89" s="657" t="s">
        <v>969</v>
      </c>
      <c r="H89" s="105" t="s">
        <v>24</v>
      </c>
      <c r="I89" s="106">
        <v>311</v>
      </c>
      <c r="J89" s="106">
        <f>VLOOKUP(A89,CENIK!$A$2:$F$191,6,FALSE)</f>
        <v>0</v>
      </c>
      <c r="K89" s="106">
        <f t="shared" si="2"/>
        <v>0</v>
      </c>
    </row>
    <row r="90" spans="1:11" ht="75" x14ac:dyDescent="0.25">
      <c r="A90" s="139">
        <v>31302</v>
      </c>
      <c r="B90" s="139">
        <v>447</v>
      </c>
      <c r="C90" s="102" t="s">
        <v>1249</v>
      </c>
      <c r="D90" s="657" t="s">
        <v>1239</v>
      </c>
      <c r="E90" s="657" t="s">
        <v>30</v>
      </c>
      <c r="F90" s="657" t="s">
        <v>43</v>
      </c>
      <c r="G90" s="657" t="s">
        <v>971</v>
      </c>
      <c r="H90" s="105" t="s">
        <v>24</v>
      </c>
      <c r="I90" s="106">
        <v>233</v>
      </c>
      <c r="J90" s="106">
        <f>VLOOKUP(A90,CENIK!$A$2:$F$191,6,FALSE)</f>
        <v>0</v>
      </c>
      <c r="K90" s="106">
        <f t="shared" si="2"/>
        <v>0</v>
      </c>
    </row>
    <row r="91" spans="1:11" ht="30" x14ac:dyDescent="0.25">
      <c r="A91" s="139">
        <v>31602</v>
      </c>
      <c r="B91" s="139">
        <v>447</v>
      </c>
      <c r="C91" s="102" t="s">
        <v>1250</v>
      </c>
      <c r="D91" s="657" t="s">
        <v>1239</v>
      </c>
      <c r="E91" s="657" t="s">
        <v>30</v>
      </c>
      <c r="F91" s="657" t="s">
        <v>43</v>
      </c>
      <c r="G91" s="657" t="s">
        <v>973</v>
      </c>
      <c r="H91" s="105" t="s">
        <v>33</v>
      </c>
      <c r="I91" s="106">
        <v>778.4</v>
      </c>
      <c r="J91" s="106">
        <f>VLOOKUP(A91,CENIK!$A$2:$F$191,6,FALSE)</f>
        <v>0</v>
      </c>
      <c r="K91" s="106">
        <f t="shared" si="2"/>
        <v>0</v>
      </c>
    </row>
    <row r="92" spans="1:11" ht="45" x14ac:dyDescent="0.25">
      <c r="A92" s="139">
        <v>32311</v>
      </c>
      <c r="B92" s="139">
        <v>447</v>
      </c>
      <c r="C92" s="102" t="s">
        <v>1251</v>
      </c>
      <c r="D92" s="657" t="s">
        <v>1239</v>
      </c>
      <c r="E92" s="657" t="s">
        <v>30</v>
      </c>
      <c r="F92" s="657" t="s">
        <v>43</v>
      </c>
      <c r="G92" s="657" t="s">
        <v>975</v>
      </c>
      <c r="H92" s="105" t="s">
        <v>33</v>
      </c>
      <c r="I92" s="106">
        <v>778.4</v>
      </c>
      <c r="J92" s="106">
        <f>VLOOKUP(A92,CENIK!$A$2:$F$191,6,FALSE)</f>
        <v>0</v>
      </c>
      <c r="K92" s="106">
        <f t="shared" si="2"/>
        <v>0</v>
      </c>
    </row>
    <row r="93" spans="1:11" ht="30" x14ac:dyDescent="0.25">
      <c r="A93" s="139">
        <v>35301</v>
      </c>
      <c r="B93" s="139">
        <v>447</v>
      </c>
      <c r="C93" s="102" t="s">
        <v>1252</v>
      </c>
      <c r="D93" s="657" t="s">
        <v>1239</v>
      </c>
      <c r="E93" s="657" t="s">
        <v>30</v>
      </c>
      <c r="F93" s="657" t="s">
        <v>43</v>
      </c>
      <c r="G93" s="657" t="s">
        <v>56</v>
      </c>
      <c r="H93" s="105" t="s">
        <v>10</v>
      </c>
      <c r="I93" s="106">
        <v>20</v>
      </c>
      <c r="J93" s="106">
        <f>VLOOKUP(A93,CENIK!$A$2:$F$191,6,FALSE)</f>
        <v>0</v>
      </c>
      <c r="K93" s="106">
        <f t="shared" si="2"/>
        <v>0</v>
      </c>
    </row>
    <row r="94" spans="1:11" ht="60" x14ac:dyDescent="0.25">
      <c r="A94" s="139">
        <v>4101</v>
      </c>
      <c r="B94" s="139">
        <v>447</v>
      </c>
      <c r="C94" s="102" t="s">
        <v>1253</v>
      </c>
      <c r="D94" s="657" t="s">
        <v>1239</v>
      </c>
      <c r="E94" s="657" t="s">
        <v>85</v>
      </c>
      <c r="F94" s="657" t="s">
        <v>86</v>
      </c>
      <c r="G94" s="657" t="s">
        <v>459</v>
      </c>
      <c r="H94" s="105" t="s">
        <v>33</v>
      </c>
      <c r="I94" s="106">
        <v>100</v>
      </c>
      <c r="J94" s="106">
        <f>VLOOKUP(A94,CENIK!$A$2:$F$191,6,FALSE)</f>
        <v>0</v>
      </c>
      <c r="K94" s="106">
        <f t="shared" ref="K94:K157" si="3">ROUND(J94*I94,2)</f>
        <v>0</v>
      </c>
    </row>
    <row r="95" spans="1:11" ht="60" x14ac:dyDescent="0.25">
      <c r="A95" s="139">
        <v>4109</v>
      </c>
      <c r="B95" s="139">
        <v>447</v>
      </c>
      <c r="C95" s="102" t="s">
        <v>1254</v>
      </c>
      <c r="D95" s="657" t="s">
        <v>1239</v>
      </c>
      <c r="E95" s="657" t="s">
        <v>85</v>
      </c>
      <c r="F95" s="657" t="s">
        <v>86</v>
      </c>
      <c r="G95" s="657" t="s">
        <v>984</v>
      </c>
      <c r="H95" s="105" t="s">
        <v>24</v>
      </c>
      <c r="I95" s="106">
        <v>307</v>
      </c>
      <c r="J95" s="106">
        <f>VLOOKUP(A95,CENIK!$A$2:$F$191,6,FALSE)</f>
        <v>0</v>
      </c>
      <c r="K95" s="106">
        <f t="shared" si="3"/>
        <v>0</v>
      </c>
    </row>
    <row r="96" spans="1:11" ht="60" x14ac:dyDescent="0.25">
      <c r="A96" s="139">
        <v>4110</v>
      </c>
      <c r="B96" s="139">
        <v>447</v>
      </c>
      <c r="C96" s="102" t="s">
        <v>1255</v>
      </c>
      <c r="D96" s="657" t="s">
        <v>1239</v>
      </c>
      <c r="E96" s="657" t="s">
        <v>85</v>
      </c>
      <c r="F96" s="657" t="s">
        <v>86</v>
      </c>
      <c r="G96" s="657" t="s">
        <v>90</v>
      </c>
      <c r="H96" s="105" t="s">
        <v>24</v>
      </c>
      <c r="I96" s="106">
        <v>415</v>
      </c>
      <c r="J96" s="106">
        <f>VLOOKUP(A96,CENIK!$A$2:$F$191,6,FALSE)</f>
        <v>0</v>
      </c>
      <c r="K96" s="106">
        <f t="shared" si="3"/>
        <v>0</v>
      </c>
    </row>
    <row r="97" spans="1:11" ht="45" x14ac:dyDescent="0.25">
      <c r="A97" s="139">
        <v>4121</v>
      </c>
      <c r="B97" s="139">
        <v>447</v>
      </c>
      <c r="C97" s="102" t="s">
        <v>1256</v>
      </c>
      <c r="D97" s="657" t="s">
        <v>1239</v>
      </c>
      <c r="E97" s="657" t="s">
        <v>85</v>
      </c>
      <c r="F97" s="657" t="s">
        <v>86</v>
      </c>
      <c r="G97" s="657" t="s">
        <v>986</v>
      </c>
      <c r="H97" s="105" t="s">
        <v>24</v>
      </c>
      <c r="I97" s="106">
        <v>38</v>
      </c>
      <c r="J97" s="106">
        <f>VLOOKUP(A97,CENIK!$A$2:$F$191,6,FALSE)</f>
        <v>0</v>
      </c>
      <c r="K97" s="106">
        <f t="shared" si="3"/>
        <v>0</v>
      </c>
    </row>
    <row r="98" spans="1:11" ht="30" x14ac:dyDescent="0.25">
      <c r="A98" s="139">
        <v>4202</v>
      </c>
      <c r="B98" s="139">
        <v>447</v>
      </c>
      <c r="C98" s="102" t="s">
        <v>1257</v>
      </c>
      <c r="D98" s="657" t="s">
        <v>1239</v>
      </c>
      <c r="E98" s="657" t="s">
        <v>85</v>
      </c>
      <c r="F98" s="657" t="s">
        <v>98</v>
      </c>
      <c r="G98" s="657" t="s">
        <v>100</v>
      </c>
      <c r="H98" s="105" t="s">
        <v>33</v>
      </c>
      <c r="I98" s="106">
        <v>222.4</v>
      </c>
      <c r="J98" s="106">
        <f>VLOOKUP(A98,CENIK!$A$2:$F$191,6,FALSE)</f>
        <v>0</v>
      </c>
      <c r="K98" s="106">
        <f t="shared" si="3"/>
        <v>0</v>
      </c>
    </row>
    <row r="99" spans="1:11" ht="75" x14ac:dyDescent="0.25">
      <c r="A99" s="139">
        <v>4203</v>
      </c>
      <c r="B99" s="139">
        <v>447</v>
      </c>
      <c r="C99" s="102" t="s">
        <v>1258</v>
      </c>
      <c r="D99" s="657" t="s">
        <v>1239</v>
      </c>
      <c r="E99" s="657" t="s">
        <v>85</v>
      </c>
      <c r="F99" s="657" t="s">
        <v>98</v>
      </c>
      <c r="G99" s="657" t="s">
        <v>101</v>
      </c>
      <c r="H99" s="105" t="s">
        <v>24</v>
      </c>
      <c r="I99" s="106">
        <v>22.24</v>
      </c>
      <c r="J99" s="106">
        <f>VLOOKUP(A99,CENIK!$A$2:$F$191,6,FALSE)</f>
        <v>0</v>
      </c>
      <c r="K99" s="106">
        <f t="shared" si="3"/>
        <v>0</v>
      </c>
    </row>
    <row r="100" spans="1:11" ht="60" x14ac:dyDescent="0.25">
      <c r="A100" s="139">
        <v>4204</v>
      </c>
      <c r="B100" s="139">
        <v>447</v>
      </c>
      <c r="C100" s="102" t="s">
        <v>1259</v>
      </c>
      <c r="D100" s="657" t="s">
        <v>1239</v>
      </c>
      <c r="E100" s="657" t="s">
        <v>85</v>
      </c>
      <c r="F100" s="657" t="s">
        <v>98</v>
      </c>
      <c r="G100" s="657" t="s">
        <v>102</v>
      </c>
      <c r="H100" s="105" t="s">
        <v>24</v>
      </c>
      <c r="I100" s="106">
        <v>163</v>
      </c>
      <c r="J100" s="106">
        <f>VLOOKUP(A100,CENIK!$A$2:$F$191,6,FALSE)</f>
        <v>0</v>
      </c>
      <c r="K100" s="106">
        <f t="shared" si="3"/>
        <v>0</v>
      </c>
    </row>
    <row r="101" spans="1:11" ht="60" x14ac:dyDescent="0.25">
      <c r="A101" s="139">
        <v>4206</v>
      </c>
      <c r="B101" s="139">
        <v>447</v>
      </c>
      <c r="C101" s="102" t="s">
        <v>1260</v>
      </c>
      <c r="D101" s="657" t="s">
        <v>1239</v>
      </c>
      <c r="E101" s="657" t="s">
        <v>85</v>
      </c>
      <c r="F101" s="657" t="s">
        <v>98</v>
      </c>
      <c r="G101" s="657" t="s">
        <v>104</v>
      </c>
      <c r="H101" s="105" t="s">
        <v>24</v>
      </c>
      <c r="I101" s="106">
        <v>306.61</v>
      </c>
      <c r="J101" s="106">
        <f>VLOOKUP(A101,CENIK!$A$2:$F$191,6,FALSE)</f>
        <v>0</v>
      </c>
      <c r="K101" s="106">
        <f t="shared" si="3"/>
        <v>0</v>
      </c>
    </row>
    <row r="102" spans="1:11" ht="135" x14ac:dyDescent="0.25">
      <c r="A102" s="139">
        <v>6101</v>
      </c>
      <c r="B102" s="139">
        <v>447</v>
      </c>
      <c r="C102" s="102" t="s">
        <v>1261</v>
      </c>
      <c r="D102" s="657" t="s">
        <v>1239</v>
      </c>
      <c r="E102" s="657" t="s">
        <v>128</v>
      </c>
      <c r="F102" s="657" t="s">
        <v>129</v>
      </c>
      <c r="G102" s="657" t="s">
        <v>6304</v>
      </c>
      <c r="H102" s="105" t="s">
        <v>10</v>
      </c>
      <c r="I102" s="106">
        <v>278</v>
      </c>
      <c r="J102" s="106">
        <f>VLOOKUP(A102,CENIK!$A$2:$F$191,6,FALSE)</f>
        <v>0</v>
      </c>
      <c r="K102" s="106">
        <f t="shared" si="3"/>
        <v>0</v>
      </c>
    </row>
    <row r="103" spans="1:11" ht="120" x14ac:dyDescent="0.25">
      <c r="A103" s="139">
        <v>6202</v>
      </c>
      <c r="B103" s="139">
        <v>447</v>
      </c>
      <c r="C103" s="102" t="s">
        <v>1262</v>
      </c>
      <c r="D103" s="657" t="s">
        <v>1239</v>
      </c>
      <c r="E103" s="657" t="s">
        <v>128</v>
      </c>
      <c r="F103" s="657" t="s">
        <v>132</v>
      </c>
      <c r="G103" s="657" t="s">
        <v>991</v>
      </c>
      <c r="H103" s="105" t="s">
        <v>6</v>
      </c>
      <c r="I103" s="106">
        <v>9</v>
      </c>
      <c r="J103" s="106">
        <f>VLOOKUP(A103,CENIK!$A$2:$F$191,6,FALSE)</f>
        <v>0</v>
      </c>
      <c r="K103" s="106">
        <f t="shared" si="3"/>
        <v>0</v>
      </c>
    </row>
    <row r="104" spans="1:11" ht="120" x14ac:dyDescent="0.25">
      <c r="A104" s="139">
        <v>6204</v>
      </c>
      <c r="B104" s="139">
        <v>447</v>
      </c>
      <c r="C104" s="102" t="s">
        <v>1263</v>
      </c>
      <c r="D104" s="657" t="s">
        <v>1239</v>
      </c>
      <c r="E104" s="657" t="s">
        <v>128</v>
      </c>
      <c r="F104" s="657" t="s">
        <v>132</v>
      </c>
      <c r="G104" s="657" t="s">
        <v>993</v>
      </c>
      <c r="H104" s="105" t="s">
        <v>6</v>
      </c>
      <c r="I104" s="106">
        <v>3</v>
      </c>
      <c r="J104" s="106">
        <f>VLOOKUP(A104,CENIK!$A$2:$F$191,6,FALSE)</f>
        <v>0</v>
      </c>
      <c r="K104" s="106">
        <f t="shared" si="3"/>
        <v>0</v>
      </c>
    </row>
    <row r="105" spans="1:11" ht="345" x14ac:dyDescent="0.25">
      <c r="A105" s="139">
        <v>6301</v>
      </c>
      <c r="B105" s="139">
        <v>447</v>
      </c>
      <c r="C105" s="102" t="s">
        <v>1264</v>
      </c>
      <c r="D105" s="657" t="s">
        <v>1239</v>
      </c>
      <c r="E105" s="657" t="s">
        <v>128</v>
      </c>
      <c r="F105" s="657" t="s">
        <v>140</v>
      </c>
      <c r="G105" s="657" t="s">
        <v>1005</v>
      </c>
      <c r="H105" s="105" t="s">
        <v>6</v>
      </c>
      <c r="I105" s="106">
        <v>10</v>
      </c>
      <c r="J105" s="106">
        <f>VLOOKUP(A105,CENIK!$A$2:$F$191,6,FALSE)</f>
        <v>0</v>
      </c>
      <c r="K105" s="106">
        <f t="shared" si="3"/>
        <v>0</v>
      </c>
    </row>
    <row r="106" spans="1:11" ht="120" x14ac:dyDescent="0.25">
      <c r="A106" s="139">
        <v>6302</v>
      </c>
      <c r="B106" s="139">
        <v>447</v>
      </c>
      <c r="C106" s="102" t="s">
        <v>1265</v>
      </c>
      <c r="D106" s="657" t="s">
        <v>1239</v>
      </c>
      <c r="E106" s="657" t="s">
        <v>128</v>
      </c>
      <c r="F106" s="657" t="s">
        <v>140</v>
      </c>
      <c r="G106" s="657" t="s">
        <v>141</v>
      </c>
      <c r="H106" s="105" t="s">
        <v>6</v>
      </c>
      <c r="I106" s="106">
        <v>10</v>
      </c>
      <c r="J106" s="106">
        <f>VLOOKUP(A106,CENIK!$A$2:$F$191,6,FALSE)</f>
        <v>0</v>
      </c>
      <c r="K106" s="106">
        <f t="shared" si="3"/>
        <v>0</v>
      </c>
    </row>
    <row r="107" spans="1:11" ht="30" x14ac:dyDescent="0.25">
      <c r="A107" s="139">
        <v>6401</v>
      </c>
      <c r="B107" s="139">
        <v>447</v>
      </c>
      <c r="C107" s="102" t="s">
        <v>1266</v>
      </c>
      <c r="D107" s="657" t="s">
        <v>1239</v>
      </c>
      <c r="E107" s="657" t="s">
        <v>128</v>
      </c>
      <c r="F107" s="657" t="s">
        <v>144</v>
      </c>
      <c r="G107" s="657" t="s">
        <v>145</v>
      </c>
      <c r="H107" s="105" t="s">
        <v>10</v>
      </c>
      <c r="I107" s="106">
        <v>278</v>
      </c>
      <c r="J107" s="106">
        <f>VLOOKUP(A107,CENIK!$A$2:$F$191,6,FALSE)</f>
        <v>0</v>
      </c>
      <c r="K107" s="106">
        <f t="shared" si="3"/>
        <v>0</v>
      </c>
    </row>
    <row r="108" spans="1:11" ht="30" x14ac:dyDescent="0.25">
      <c r="A108" s="139">
        <v>6402</v>
      </c>
      <c r="B108" s="139">
        <v>447</v>
      </c>
      <c r="C108" s="102" t="s">
        <v>1267</v>
      </c>
      <c r="D108" s="657" t="s">
        <v>1239</v>
      </c>
      <c r="E108" s="657" t="s">
        <v>128</v>
      </c>
      <c r="F108" s="657" t="s">
        <v>144</v>
      </c>
      <c r="G108" s="657" t="s">
        <v>340</v>
      </c>
      <c r="H108" s="105" t="s">
        <v>10</v>
      </c>
      <c r="I108" s="106">
        <v>278</v>
      </c>
      <c r="J108" s="106">
        <f>VLOOKUP(A108,CENIK!$A$2:$F$191,6,FALSE)</f>
        <v>0</v>
      </c>
      <c r="K108" s="106">
        <f t="shared" si="3"/>
        <v>0</v>
      </c>
    </row>
    <row r="109" spans="1:11" ht="30" x14ac:dyDescent="0.25">
      <c r="A109" s="139">
        <v>6501</v>
      </c>
      <c r="B109" s="139">
        <v>447</v>
      </c>
      <c r="C109" s="102" t="s">
        <v>1268</v>
      </c>
      <c r="D109" s="657" t="s">
        <v>1239</v>
      </c>
      <c r="E109" s="657" t="s">
        <v>128</v>
      </c>
      <c r="F109" s="657" t="s">
        <v>147</v>
      </c>
      <c r="G109" s="657" t="s">
        <v>1007</v>
      </c>
      <c r="H109" s="105" t="s">
        <v>6</v>
      </c>
      <c r="I109" s="106">
        <v>2</v>
      </c>
      <c r="J109" s="106">
        <f>VLOOKUP(A109,CENIK!$A$2:$F$191,6,FALSE)</f>
        <v>0</v>
      </c>
      <c r="K109" s="106">
        <f t="shared" si="3"/>
        <v>0</v>
      </c>
    </row>
    <row r="110" spans="1:11" ht="45" x14ac:dyDescent="0.25">
      <c r="A110" s="139">
        <v>6503</v>
      </c>
      <c r="B110" s="139">
        <v>447</v>
      </c>
      <c r="C110" s="102" t="s">
        <v>1269</v>
      </c>
      <c r="D110" s="657" t="s">
        <v>1239</v>
      </c>
      <c r="E110" s="657" t="s">
        <v>128</v>
      </c>
      <c r="F110" s="657" t="s">
        <v>147</v>
      </c>
      <c r="G110" s="657" t="s">
        <v>1009</v>
      </c>
      <c r="H110" s="105" t="s">
        <v>6</v>
      </c>
      <c r="I110" s="106">
        <v>7</v>
      </c>
      <c r="J110" s="106">
        <f>VLOOKUP(A110,CENIK!$A$2:$F$191,6,FALSE)</f>
        <v>0</v>
      </c>
      <c r="K110" s="106">
        <f t="shared" si="3"/>
        <v>0</v>
      </c>
    </row>
    <row r="111" spans="1:11" ht="45" x14ac:dyDescent="0.25">
      <c r="A111" s="139">
        <v>6504</v>
      </c>
      <c r="B111" s="139">
        <v>447</v>
      </c>
      <c r="C111" s="102" t="s">
        <v>1270</v>
      </c>
      <c r="D111" s="657" t="s">
        <v>1239</v>
      </c>
      <c r="E111" s="657" t="s">
        <v>128</v>
      </c>
      <c r="F111" s="657" t="s">
        <v>147</v>
      </c>
      <c r="G111" s="657" t="s">
        <v>1010</v>
      </c>
      <c r="H111" s="105" t="s">
        <v>6</v>
      </c>
      <c r="I111" s="106">
        <v>1</v>
      </c>
      <c r="J111" s="106">
        <f>VLOOKUP(A111,CENIK!$A$2:$F$191,6,FALSE)</f>
        <v>0</v>
      </c>
      <c r="K111" s="106">
        <f t="shared" si="3"/>
        <v>0</v>
      </c>
    </row>
    <row r="112" spans="1:11" ht="30" x14ac:dyDescent="0.25">
      <c r="A112" s="139">
        <v>6507</v>
      </c>
      <c r="B112" s="139">
        <v>447</v>
      </c>
      <c r="C112" s="102" t="s">
        <v>1271</v>
      </c>
      <c r="D112" s="657" t="s">
        <v>1239</v>
      </c>
      <c r="E112" s="657" t="s">
        <v>128</v>
      </c>
      <c r="F112" s="657" t="s">
        <v>147</v>
      </c>
      <c r="G112" s="657" t="s">
        <v>1013</v>
      </c>
      <c r="H112" s="105" t="s">
        <v>6</v>
      </c>
      <c r="I112" s="106">
        <v>3</v>
      </c>
      <c r="J112" s="106">
        <f>VLOOKUP(A112,CENIK!$A$2:$F$191,6,FALSE)</f>
        <v>0</v>
      </c>
      <c r="K112" s="106">
        <f t="shared" si="3"/>
        <v>0</v>
      </c>
    </row>
    <row r="113" spans="1:11" ht="60" x14ac:dyDescent="0.25">
      <c r="A113" s="139">
        <v>1201</v>
      </c>
      <c r="B113" s="139">
        <v>144</v>
      </c>
      <c r="C113" s="102" t="s">
        <v>1272</v>
      </c>
      <c r="D113" s="657" t="s">
        <v>210</v>
      </c>
      <c r="E113" s="657" t="s">
        <v>7</v>
      </c>
      <c r="F113" s="657" t="s">
        <v>8</v>
      </c>
      <c r="G113" s="657" t="s">
        <v>9</v>
      </c>
      <c r="H113" s="105" t="s">
        <v>10</v>
      </c>
      <c r="I113" s="106">
        <v>629</v>
      </c>
      <c r="J113" s="106">
        <f>VLOOKUP(A113,CENIK!$A$2:$F$191,6,FALSE)</f>
        <v>0</v>
      </c>
      <c r="K113" s="106">
        <f t="shared" si="3"/>
        <v>0</v>
      </c>
    </row>
    <row r="114" spans="1:11" ht="45" x14ac:dyDescent="0.25">
      <c r="A114" s="139">
        <v>1202</v>
      </c>
      <c r="B114" s="139">
        <v>144</v>
      </c>
      <c r="C114" s="102" t="s">
        <v>1273</v>
      </c>
      <c r="D114" s="657" t="s">
        <v>210</v>
      </c>
      <c r="E114" s="657" t="s">
        <v>7</v>
      </c>
      <c r="F114" s="657" t="s">
        <v>8</v>
      </c>
      <c r="G114" s="657" t="s">
        <v>11</v>
      </c>
      <c r="H114" s="105" t="s">
        <v>12</v>
      </c>
      <c r="I114" s="106">
        <v>25</v>
      </c>
      <c r="J114" s="106">
        <f>VLOOKUP(A114,CENIK!$A$2:$F$191,6,FALSE)</f>
        <v>0</v>
      </c>
      <c r="K114" s="106">
        <f t="shared" si="3"/>
        <v>0</v>
      </c>
    </row>
    <row r="115" spans="1:11" ht="60" x14ac:dyDescent="0.25">
      <c r="A115" s="139">
        <v>1203</v>
      </c>
      <c r="B115" s="139">
        <v>144</v>
      </c>
      <c r="C115" s="102" t="s">
        <v>1274</v>
      </c>
      <c r="D115" s="657" t="s">
        <v>210</v>
      </c>
      <c r="E115" s="657" t="s">
        <v>7</v>
      </c>
      <c r="F115" s="657" t="s">
        <v>8</v>
      </c>
      <c r="G115" s="657" t="s">
        <v>941</v>
      </c>
      <c r="H115" s="105" t="s">
        <v>10</v>
      </c>
      <c r="I115" s="106">
        <v>40</v>
      </c>
      <c r="J115" s="106">
        <f>VLOOKUP(A115,CENIK!$A$2:$F$191,6,FALSE)</f>
        <v>0</v>
      </c>
      <c r="K115" s="106">
        <f t="shared" si="3"/>
        <v>0</v>
      </c>
    </row>
    <row r="116" spans="1:11" ht="45" x14ac:dyDescent="0.25">
      <c r="A116" s="139">
        <v>1301</v>
      </c>
      <c r="B116" s="139">
        <v>144</v>
      </c>
      <c r="C116" s="102" t="s">
        <v>1275</v>
      </c>
      <c r="D116" s="657" t="s">
        <v>210</v>
      </c>
      <c r="E116" s="657" t="s">
        <v>7</v>
      </c>
      <c r="F116" s="657" t="s">
        <v>16</v>
      </c>
      <c r="G116" s="657" t="s">
        <v>17</v>
      </c>
      <c r="H116" s="105" t="s">
        <v>10</v>
      </c>
      <c r="I116" s="106">
        <v>629</v>
      </c>
      <c r="J116" s="106">
        <f>VLOOKUP(A116,CENIK!$A$2:$F$191,6,FALSE)</f>
        <v>0</v>
      </c>
      <c r="K116" s="106">
        <f t="shared" si="3"/>
        <v>0</v>
      </c>
    </row>
    <row r="117" spans="1:11" ht="105" x14ac:dyDescent="0.25">
      <c r="A117" s="139">
        <v>1305</v>
      </c>
      <c r="B117" s="139">
        <v>144</v>
      </c>
      <c r="C117" s="102" t="s">
        <v>1276</v>
      </c>
      <c r="D117" s="657" t="s">
        <v>210</v>
      </c>
      <c r="E117" s="657" t="s">
        <v>7</v>
      </c>
      <c r="F117" s="657" t="s">
        <v>16</v>
      </c>
      <c r="G117" s="657" t="s">
        <v>954</v>
      </c>
      <c r="H117" s="105" t="s">
        <v>6</v>
      </c>
      <c r="I117" s="106">
        <v>1</v>
      </c>
      <c r="J117" s="106">
        <f>VLOOKUP(A117,CENIK!$A$2:$F$191,6,FALSE)</f>
        <v>0</v>
      </c>
      <c r="K117" s="106">
        <f t="shared" si="3"/>
        <v>0</v>
      </c>
    </row>
    <row r="118" spans="1:11" ht="30" x14ac:dyDescent="0.25">
      <c r="A118" s="139">
        <v>1403</v>
      </c>
      <c r="B118" s="139">
        <v>144</v>
      </c>
      <c r="C118" s="102" t="s">
        <v>1277</v>
      </c>
      <c r="D118" s="657" t="s">
        <v>210</v>
      </c>
      <c r="E118" s="657" t="s">
        <v>7</v>
      </c>
      <c r="F118" s="657" t="s">
        <v>27</v>
      </c>
      <c r="G118" s="657" t="s">
        <v>957</v>
      </c>
      <c r="H118" s="105" t="s">
        <v>22</v>
      </c>
      <c r="I118" s="106">
        <v>18</v>
      </c>
      <c r="J118" s="106">
        <f>VLOOKUP(A118,CENIK!$A$2:$F$191,6,FALSE)</f>
        <v>0</v>
      </c>
      <c r="K118" s="106">
        <f t="shared" si="3"/>
        <v>0</v>
      </c>
    </row>
    <row r="119" spans="1:11" ht="45" x14ac:dyDescent="0.25">
      <c r="A119" s="139">
        <v>12309</v>
      </c>
      <c r="B119" s="139">
        <v>144</v>
      </c>
      <c r="C119" s="102" t="s">
        <v>1278</v>
      </c>
      <c r="D119" s="657" t="s">
        <v>210</v>
      </c>
      <c r="E119" s="657" t="s">
        <v>30</v>
      </c>
      <c r="F119" s="657" t="s">
        <v>31</v>
      </c>
      <c r="G119" s="657" t="s">
        <v>34</v>
      </c>
      <c r="H119" s="105" t="s">
        <v>33</v>
      </c>
      <c r="I119" s="106">
        <v>1761.2</v>
      </c>
      <c r="J119" s="106">
        <f>VLOOKUP(A119,CENIK!$A$2:$F$191,6,FALSE)</f>
        <v>0</v>
      </c>
      <c r="K119" s="106">
        <f t="shared" si="3"/>
        <v>0</v>
      </c>
    </row>
    <row r="120" spans="1:11" ht="30" x14ac:dyDescent="0.25">
      <c r="A120" s="139">
        <v>12328</v>
      </c>
      <c r="B120" s="139">
        <v>144</v>
      </c>
      <c r="C120" s="102" t="s">
        <v>1279</v>
      </c>
      <c r="D120" s="657" t="s">
        <v>210</v>
      </c>
      <c r="E120" s="657" t="s">
        <v>30</v>
      </c>
      <c r="F120" s="657" t="s">
        <v>31</v>
      </c>
      <c r="G120" s="657" t="s">
        <v>37</v>
      </c>
      <c r="H120" s="105" t="s">
        <v>10</v>
      </c>
      <c r="I120" s="106">
        <v>1681</v>
      </c>
      <c r="J120" s="106">
        <f>VLOOKUP(A120,CENIK!$A$2:$F$191,6,FALSE)</f>
        <v>0</v>
      </c>
      <c r="K120" s="106">
        <f t="shared" si="3"/>
        <v>0</v>
      </c>
    </row>
    <row r="121" spans="1:11" ht="30" x14ac:dyDescent="0.25">
      <c r="A121" s="139">
        <v>24405</v>
      </c>
      <c r="B121" s="139">
        <v>144</v>
      </c>
      <c r="C121" s="102" t="s">
        <v>1280</v>
      </c>
      <c r="D121" s="657" t="s">
        <v>210</v>
      </c>
      <c r="E121" s="657" t="s">
        <v>30</v>
      </c>
      <c r="F121" s="657" t="s">
        <v>43</v>
      </c>
      <c r="G121" s="657" t="s">
        <v>969</v>
      </c>
      <c r="H121" s="105" t="s">
        <v>24</v>
      </c>
      <c r="I121" s="106">
        <v>704.5</v>
      </c>
      <c r="J121" s="106">
        <f>VLOOKUP(A121,CENIK!$A$2:$F$191,6,FALSE)</f>
        <v>0</v>
      </c>
      <c r="K121" s="106">
        <f t="shared" si="3"/>
        <v>0</v>
      </c>
    </row>
    <row r="122" spans="1:11" ht="75" x14ac:dyDescent="0.25">
      <c r="A122" s="139">
        <v>31302</v>
      </c>
      <c r="B122" s="139">
        <v>144</v>
      </c>
      <c r="C122" s="102" t="s">
        <v>1281</v>
      </c>
      <c r="D122" s="657" t="s">
        <v>210</v>
      </c>
      <c r="E122" s="657" t="s">
        <v>30</v>
      </c>
      <c r="F122" s="657" t="s">
        <v>43</v>
      </c>
      <c r="G122" s="657" t="s">
        <v>971</v>
      </c>
      <c r="H122" s="105" t="s">
        <v>24</v>
      </c>
      <c r="I122" s="106">
        <v>528</v>
      </c>
      <c r="J122" s="106">
        <f>VLOOKUP(A122,CENIK!$A$2:$F$191,6,FALSE)</f>
        <v>0</v>
      </c>
      <c r="K122" s="106">
        <f t="shared" si="3"/>
        <v>0</v>
      </c>
    </row>
    <row r="123" spans="1:11" ht="30" x14ac:dyDescent="0.25">
      <c r="A123" s="139">
        <v>31602</v>
      </c>
      <c r="B123" s="139">
        <v>144</v>
      </c>
      <c r="C123" s="102" t="s">
        <v>1282</v>
      </c>
      <c r="D123" s="657" t="s">
        <v>210</v>
      </c>
      <c r="E123" s="657" t="s">
        <v>30</v>
      </c>
      <c r="F123" s="657" t="s">
        <v>43</v>
      </c>
      <c r="G123" s="657" t="s">
        <v>973</v>
      </c>
      <c r="H123" s="105" t="s">
        <v>33</v>
      </c>
      <c r="I123" s="106">
        <v>1761.2</v>
      </c>
      <c r="J123" s="106">
        <f>VLOOKUP(A123,CENIK!$A$2:$F$191,6,FALSE)</f>
        <v>0</v>
      </c>
      <c r="K123" s="106">
        <f t="shared" si="3"/>
        <v>0</v>
      </c>
    </row>
    <row r="124" spans="1:11" ht="45" x14ac:dyDescent="0.25">
      <c r="A124" s="139">
        <v>32311</v>
      </c>
      <c r="B124" s="139">
        <v>144</v>
      </c>
      <c r="C124" s="102" t="s">
        <v>1283</v>
      </c>
      <c r="D124" s="657" t="s">
        <v>210</v>
      </c>
      <c r="E124" s="657" t="s">
        <v>30</v>
      </c>
      <c r="F124" s="657" t="s">
        <v>43</v>
      </c>
      <c r="G124" s="657" t="s">
        <v>975</v>
      </c>
      <c r="H124" s="105" t="s">
        <v>33</v>
      </c>
      <c r="I124" s="106">
        <v>1761.2</v>
      </c>
      <c r="J124" s="106">
        <f>VLOOKUP(A124,CENIK!$A$2:$F$191,6,FALSE)</f>
        <v>0</v>
      </c>
      <c r="K124" s="106">
        <f t="shared" si="3"/>
        <v>0</v>
      </c>
    </row>
    <row r="125" spans="1:11" ht="30" x14ac:dyDescent="0.25">
      <c r="A125" s="139">
        <v>35301</v>
      </c>
      <c r="B125" s="139">
        <v>144</v>
      </c>
      <c r="C125" s="102" t="s">
        <v>1284</v>
      </c>
      <c r="D125" s="657" t="s">
        <v>210</v>
      </c>
      <c r="E125" s="657" t="s">
        <v>30</v>
      </c>
      <c r="F125" s="657" t="s">
        <v>43</v>
      </c>
      <c r="G125" s="657" t="s">
        <v>56</v>
      </c>
      <c r="H125" s="105" t="s">
        <v>10</v>
      </c>
      <c r="I125" s="106">
        <v>20</v>
      </c>
      <c r="J125" s="106">
        <f>VLOOKUP(A125,CENIK!$A$2:$F$191,6,FALSE)</f>
        <v>0</v>
      </c>
      <c r="K125" s="106">
        <f t="shared" si="3"/>
        <v>0</v>
      </c>
    </row>
    <row r="126" spans="1:11" ht="60" x14ac:dyDescent="0.25">
      <c r="A126" s="139">
        <v>4109</v>
      </c>
      <c r="B126" s="139">
        <v>144</v>
      </c>
      <c r="C126" s="102" t="s">
        <v>1285</v>
      </c>
      <c r="D126" s="657" t="s">
        <v>210</v>
      </c>
      <c r="E126" s="657" t="s">
        <v>85</v>
      </c>
      <c r="F126" s="657" t="s">
        <v>86</v>
      </c>
      <c r="G126" s="657" t="s">
        <v>984</v>
      </c>
      <c r="H126" s="105" t="s">
        <v>24</v>
      </c>
      <c r="I126" s="106">
        <v>544</v>
      </c>
      <c r="J126" s="106">
        <f>VLOOKUP(A126,CENIK!$A$2:$F$191,6,FALSE)</f>
        <v>0</v>
      </c>
      <c r="K126" s="106">
        <f t="shared" si="3"/>
        <v>0</v>
      </c>
    </row>
    <row r="127" spans="1:11" ht="60" x14ac:dyDescent="0.25">
      <c r="A127" s="139">
        <v>4110</v>
      </c>
      <c r="B127" s="139">
        <v>144</v>
      </c>
      <c r="C127" s="102" t="s">
        <v>1286</v>
      </c>
      <c r="D127" s="657" t="s">
        <v>210</v>
      </c>
      <c r="E127" s="657" t="s">
        <v>85</v>
      </c>
      <c r="F127" s="657" t="s">
        <v>86</v>
      </c>
      <c r="G127" s="657" t="s">
        <v>90</v>
      </c>
      <c r="H127" s="105" t="s">
        <v>24</v>
      </c>
      <c r="I127" s="106">
        <v>1550</v>
      </c>
      <c r="J127" s="106">
        <f>VLOOKUP(A127,CENIK!$A$2:$F$191,6,FALSE)</f>
        <v>0</v>
      </c>
      <c r="K127" s="106">
        <f t="shared" si="3"/>
        <v>0</v>
      </c>
    </row>
    <row r="128" spans="1:11" ht="45" x14ac:dyDescent="0.25">
      <c r="A128" s="139">
        <v>4121</v>
      </c>
      <c r="B128" s="139">
        <v>144</v>
      </c>
      <c r="C128" s="102" t="s">
        <v>1287</v>
      </c>
      <c r="D128" s="657" t="s">
        <v>210</v>
      </c>
      <c r="E128" s="657" t="s">
        <v>85</v>
      </c>
      <c r="F128" s="657" t="s">
        <v>86</v>
      </c>
      <c r="G128" s="657" t="s">
        <v>986</v>
      </c>
      <c r="H128" s="105" t="s">
        <v>24</v>
      </c>
      <c r="I128" s="106">
        <v>57.3</v>
      </c>
      <c r="J128" s="106">
        <f>VLOOKUP(A128,CENIK!$A$2:$F$191,6,FALSE)</f>
        <v>0</v>
      </c>
      <c r="K128" s="106">
        <f t="shared" si="3"/>
        <v>0</v>
      </c>
    </row>
    <row r="129" spans="1:11" ht="30" x14ac:dyDescent="0.25">
      <c r="A129" s="139">
        <v>4202</v>
      </c>
      <c r="B129" s="139">
        <v>144</v>
      </c>
      <c r="C129" s="102" t="s">
        <v>1288</v>
      </c>
      <c r="D129" s="657" t="s">
        <v>210</v>
      </c>
      <c r="E129" s="657" t="s">
        <v>85</v>
      </c>
      <c r="F129" s="657" t="s">
        <v>98</v>
      </c>
      <c r="G129" s="657" t="s">
        <v>100</v>
      </c>
      <c r="H129" s="105" t="s">
        <v>33</v>
      </c>
      <c r="I129" s="106">
        <v>503</v>
      </c>
      <c r="J129" s="106">
        <f>VLOOKUP(A129,CENIK!$A$2:$F$191,6,FALSE)</f>
        <v>0</v>
      </c>
      <c r="K129" s="106">
        <f t="shared" si="3"/>
        <v>0</v>
      </c>
    </row>
    <row r="130" spans="1:11" ht="75" x14ac:dyDescent="0.25">
      <c r="A130" s="139">
        <v>4203</v>
      </c>
      <c r="B130" s="139">
        <v>144</v>
      </c>
      <c r="C130" s="102" t="s">
        <v>1289</v>
      </c>
      <c r="D130" s="657" t="s">
        <v>210</v>
      </c>
      <c r="E130" s="657" t="s">
        <v>85</v>
      </c>
      <c r="F130" s="657" t="s">
        <v>98</v>
      </c>
      <c r="G130" s="657" t="s">
        <v>101</v>
      </c>
      <c r="H130" s="105" t="s">
        <v>24</v>
      </c>
      <c r="I130" s="106">
        <v>50.32</v>
      </c>
      <c r="J130" s="106">
        <f>VLOOKUP(A130,CENIK!$A$2:$F$191,6,FALSE)</f>
        <v>0</v>
      </c>
      <c r="K130" s="106">
        <f t="shared" si="3"/>
        <v>0</v>
      </c>
    </row>
    <row r="131" spans="1:11" ht="60" x14ac:dyDescent="0.25">
      <c r="A131" s="139">
        <v>4204</v>
      </c>
      <c r="B131" s="139">
        <v>144</v>
      </c>
      <c r="C131" s="102" t="s">
        <v>1290</v>
      </c>
      <c r="D131" s="657" t="s">
        <v>210</v>
      </c>
      <c r="E131" s="657" t="s">
        <v>85</v>
      </c>
      <c r="F131" s="657" t="s">
        <v>98</v>
      </c>
      <c r="G131" s="657" t="s">
        <v>102</v>
      </c>
      <c r="H131" s="105" t="s">
        <v>24</v>
      </c>
      <c r="I131" s="106">
        <v>366.87</v>
      </c>
      <c r="J131" s="106">
        <f>VLOOKUP(A131,CENIK!$A$2:$F$191,6,FALSE)</f>
        <v>0</v>
      </c>
      <c r="K131" s="106">
        <f t="shared" si="3"/>
        <v>0</v>
      </c>
    </row>
    <row r="132" spans="1:11" ht="60" x14ac:dyDescent="0.25">
      <c r="A132" s="139">
        <v>4206</v>
      </c>
      <c r="B132" s="139">
        <v>144</v>
      </c>
      <c r="C132" s="102" t="s">
        <v>1291</v>
      </c>
      <c r="D132" s="657" t="s">
        <v>210</v>
      </c>
      <c r="E132" s="657" t="s">
        <v>85</v>
      </c>
      <c r="F132" s="657" t="s">
        <v>98</v>
      </c>
      <c r="G132" s="657" t="s">
        <v>104</v>
      </c>
      <c r="H132" s="105" t="s">
        <v>24</v>
      </c>
      <c r="I132" s="106">
        <v>544</v>
      </c>
      <c r="J132" s="106">
        <f>VLOOKUP(A132,CENIK!$A$2:$F$191,6,FALSE)</f>
        <v>0</v>
      </c>
      <c r="K132" s="106">
        <f t="shared" si="3"/>
        <v>0</v>
      </c>
    </row>
    <row r="133" spans="1:11" ht="135" x14ac:dyDescent="0.25">
      <c r="A133" s="139">
        <v>6101</v>
      </c>
      <c r="B133" s="139">
        <v>144</v>
      </c>
      <c r="C133" s="102" t="s">
        <v>1292</v>
      </c>
      <c r="D133" s="657" t="s">
        <v>210</v>
      </c>
      <c r="E133" s="657" t="s">
        <v>128</v>
      </c>
      <c r="F133" s="657" t="s">
        <v>129</v>
      </c>
      <c r="G133" s="657" t="s">
        <v>6304</v>
      </c>
      <c r="H133" s="105" t="s">
        <v>10</v>
      </c>
      <c r="I133" s="106">
        <v>629</v>
      </c>
      <c r="J133" s="106">
        <f>VLOOKUP(A133,CENIK!$A$2:$F$191,6,FALSE)</f>
        <v>0</v>
      </c>
      <c r="K133" s="106">
        <f t="shared" si="3"/>
        <v>0</v>
      </c>
    </row>
    <row r="134" spans="1:11" ht="120" x14ac:dyDescent="0.25">
      <c r="A134" s="139">
        <v>6202</v>
      </c>
      <c r="B134" s="139">
        <v>144</v>
      </c>
      <c r="C134" s="102" t="s">
        <v>1293</v>
      </c>
      <c r="D134" s="657" t="s">
        <v>210</v>
      </c>
      <c r="E134" s="657" t="s">
        <v>128</v>
      </c>
      <c r="F134" s="657" t="s">
        <v>132</v>
      </c>
      <c r="G134" s="657" t="s">
        <v>991</v>
      </c>
      <c r="H134" s="105" t="s">
        <v>6</v>
      </c>
      <c r="I134" s="106">
        <v>13</v>
      </c>
      <c r="J134" s="106">
        <f>VLOOKUP(A134,CENIK!$A$2:$F$191,6,FALSE)</f>
        <v>0</v>
      </c>
      <c r="K134" s="106">
        <f t="shared" si="3"/>
        <v>0</v>
      </c>
    </row>
    <row r="135" spans="1:11" ht="120" x14ac:dyDescent="0.25">
      <c r="A135" s="139">
        <v>6204</v>
      </c>
      <c r="B135" s="139">
        <v>144</v>
      </c>
      <c r="C135" s="102" t="s">
        <v>1294</v>
      </c>
      <c r="D135" s="657" t="s">
        <v>210</v>
      </c>
      <c r="E135" s="657" t="s">
        <v>128</v>
      </c>
      <c r="F135" s="657" t="s">
        <v>132</v>
      </c>
      <c r="G135" s="657" t="s">
        <v>993</v>
      </c>
      <c r="H135" s="105" t="s">
        <v>6</v>
      </c>
      <c r="I135" s="106">
        <v>12</v>
      </c>
      <c r="J135" s="106">
        <f>VLOOKUP(A135,CENIK!$A$2:$F$191,6,FALSE)</f>
        <v>0</v>
      </c>
      <c r="K135" s="106">
        <f t="shared" si="3"/>
        <v>0</v>
      </c>
    </row>
    <row r="136" spans="1:11" ht="345" x14ac:dyDescent="0.25">
      <c r="A136" s="139">
        <v>6301</v>
      </c>
      <c r="B136" s="139">
        <v>144</v>
      </c>
      <c r="C136" s="102" t="s">
        <v>1295</v>
      </c>
      <c r="D136" s="657" t="s">
        <v>210</v>
      </c>
      <c r="E136" s="657" t="s">
        <v>128</v>
      </c>
      <c r="F136" s="657" t="s">
        <v>140</v>
      </c>
      <c r="G136" s="657" t="s">
        <v>1005</v>
      </c>
      <c r="H136" s="105" t="s">
        <v>6</v>
      </c>
      <c r="I136" s="106">
        <v>21</v>
      </c>
      <c r="J136" s="106">
        <f>VLOOKUP(A136,CENIK!$A$2:$F$191,6,FALSE)</f>
        <v>0</v>
      </c>
      <c r="K136" s="106">
        <f t="shared" si="3"/>
        <v>0</v>
      </c>
    </row>
    <row r="137" spans="1:11" ht="120" x14ac:dyDescent="0.25">
      <c r="A137" s="139">
        <v>6302</v>
      </c>
      <c r="B137" s="139">
        <v>144</v>
      </c>
      <c r="C137" s="102" t="s">
        <v>1296</v>
      </c>
      <c r="D137" s="657" t="s">
        <v>210</v>
      </c>
      <c r="E137" s="657" t="s">
        <v>128</v>
      </c>
      <c r="F137" s="657" t="s">
        <v>140</v>
      </c>
      <c r="G137" s="657" t="s">
        <v>141</v>
      </c>
      <c r="H137" s="105" t="s">
        <v>6</v>
      </c>
      <c r="I137" s="106">
        <v>21</v>
      </c>
      <c r="J137" s="106">
        <f>VLOOKUP(A137,CENIK!$A$2:$F$191,6,FALSE)</f>
        <v>0</v>
      </c>
      <c r="K137" s="106">
        <f t="shared" si="3"/>
        <v>0</v>
      </c>
    </row>
    <row r="138" spans="1:11" ht="30" x14ac:dyDescent="0.25">
      <c r="A138" s="139">
        <v>6401</v>
      </c>
      <c r="B138" s="139">
        <v>144</v>
      </c>
      <c r="C138" s="102" t="s">
        <v>1297</v>
      </c>
      <c r="D138" s="657" t="s">
        <v>210</v>
      </c>
      <c r="E138" s="657" t="s">
        <v>128</v>
      </c>
      <c r="F138" s="657" t="s">
        <v>144</v>
      </c>
      <c r="G138" s="657" t="s">
        <v>145</v>
      </c>
      <c r="H138" s="105" t="s">
        <v>10</v>
      </c>
      <c r="I138" s="106">
        <v>629</v>
      </c>
      <c r="J138" s="106">
        <f>VLOOKUP(A138,CENIK!$A$2:$F$191,6,FALSE)</f>
        <v>0</v>
      </c>
      <c r="K138" s="106">
        <f t="shared" si="3"/>
        <v>0</v>
      </c>
    </row>
    <row r="139" spans="1:11" ht="30" x14ac:dyDescent="0.25">
      <c r="A139" s="139">
        <v>6402</v>
      </c>
      <c r="B139" s="139">
        <v>144</v>
      </c>
      <c r="C139" s="102" t="s">
        <v>1298</v>
      </c>
      <c r="D139" s="657" t="s">
        <v>210</v>
      </c>
      <c r="E139" s="657" t="s">
        <v>128</v>
      </c>
      <c r="F139" s="657" t="s">
        <v>144</v>
      </c>
      <c r="G139" s="657" t="s">
        <v>340</v>
      </c>
      <c r="H139" s="105" t="s">
        <v>10</v>
      </c>
      <c r="I139" s="106">
        <v>629</v>
      </c>
      <c r="J139" s="106">
        <f>VLOOKUP(A139,CENIK!$A$2:$F$191,6,FALSE)</f>
        <v>0</v>
      </c>
      <c r="K139" s="106">
        <f t="shared" si="3"/>
        <v>0</v>
      </c>
    </row>
    <row r="140" spans="1:11" ht="45" x14ac:dyDescent="0.25">
      <c r="A140" s="139">
        <v>6503</v>
      </c>
      <c r="B140" s="139">
        <v>144</v>
      </c>
      <c r="C140" s="102" t="s">
        <v>1299</v>
      </c>
      <c r="D140" s="657" t="s">
        <v>210</v>
      </c>
      <c r="E140" s="657" t="s">
        <v>128</v>
      </c>
      <c r="F140" s="657" t="s">
        <v>147</v>
      </c>
      <c r="G140" s="657" t="s">
        <v>1009</v>
      </c>
      <c r="H140" s="105" t="s">
        <v>6</v>
      </c>
      <c r="I140" s="106">
        <v>8</v>
      </c>
      <c r="J140" s="106">
        <f>VLOOKUP(A140,CENIK!$A$2:$F$191,6,FALSE)</f>
        <v>0</v>
      </c>
      <c r="K140" s="106">
        <f t="shared" si="3"/>
        <v>0</v>
      </c>
    </row>
    <row r="141" spans="1:11" ht="45" x14ac:dyDescent="0.25">
      <c r="A141" s="139">
        <v>6504</v>
      </c>
      <c r="B141" s="139">
        <v>144</v>
      </c>
      <c r="C141" s="102" t="s">
        <v>1300</v>
      </c>
      <c r="D141" s="657" t="s">
        <v>210</v>
      </c>
      <c r="E141" s="657" t="s">
        <v>128</v>
      </c>
      <c r="F141" s="657" t="s">
        <v>147</v>
      </c>
      <c r="G141" s="657" t="s">
        <v>1010</v>
      </c>
      <c r="H141" s="105" t="s">
        <v>6</v>
      </c>
      <c r="I141" s="106">
        <v>1</v>
      </c>
      <c r="J141" s="106">
        <f>VLOOKUP(A141,CENIK!$A$2:$F$191,6,FALSE)</f>
        <v>0</v>
      </c>
      <c r="K141" s="106">
        <f t="shared" si="3"/>
        <v>0</v>
      </c>
    </row>
    <row r="142" spans="1:11" ht="30" x14ac:dyDescent="0.25">
      <c r="A142" s="139">
        <v>6507</v>
      </c>
      <c r="B142" s="139">
        <v>144</v>
      </c>
      <c r="C142" s="102" t="s">
        <v>1301</v>
      </c>
      <c r="D142" s="657" t="s">
        <v>210</v>
      </c>
      <c r="E142" s="657" t="s">
        <v>128</v>
      </c>
      <c r="F142" s="657" t="s">
        <v>147</v>
      </c>
      <c r="G142" s="657" t="s">
        <v>1013</v>
      </c>
      <c r="H142" s="105" t="s">
        <v>6</v>
      </c>
      <c r="I142" s="106">
        <v>3</v>
      </c>
      <c r="J142" s="106">
        <f>VLOOKUP(A142,CENIK!$A$2:$F$191,6,FALSE)</f>
        <v>0</v>
      </c>
      <c r="K142" s="106">
        <f t="shared" si="3"/>
        <v>0</v>
      </c>
    </row>
    <row r="143" spans="1:11" ht="30" x14ac:dyDescent="0.25">
      <c r="A143" s="139">
        <v>6508</v>
      </c>
      <c r="B143" s="139">
        <v>144</v>
      </c>
      <c r="C143" s="102" t="s">
        <v>1302</v>
      </c>
      <c r="D143" s="657" t="s">
        <v>210</v>
      </c>
      <c r="E143" s="657" t="s">
        <v>128</v>
      </c>
      <c r="F143" s="657" t="s">
        <v>147</v>
      </c>
      <c r="G143" s="657" t="s">
        <v>1014</v>
      </c>
      <c r="H143" s="105" t="s">
        <v>6</v>
      </c>
      <c r="I143" s="106">
        <v>1</v>
      </c>
      <c r="J143" s="106">
        <f>VLOOKUP(A143,CENIK!$A$2:$F$191,6,FALSE)</f>
        <v>0</v>
      </c>
      <c r="K143" s="106">
        <f t="shared" si="3"/>
        <v>0</v>
      </c>
    </row>
    <row r="144" spans="1:11" ht="60" x14ac:dyDescent="0.25">
      <c r="A144" s="139">
        <v>1201</v>
      </c>
      <c r="B144" s="139">
        <v>445</v>
      </c>
      <c r="C144" s="102" t="s">
        <v>1303</v>
      </c>
      <c r="D144" s="657" t="s">
        <v>211</v>
      </c>
      <c r="E144" s="657" t="s">
        <v>7</v>
      </c>
      <c r="F144" s="657" t="s">
        <v>8</v>
      </c>
      <c r="G144" s="657" t="s">
        <v>9</v>
      </c>
      <c r="H144" s="105" t="s">
        <v>10</v>
      </c>
      <c r="I144" s="106">
        <v>805.9</v>
      </c>
      <c r="J144" s="106">
        <f>VLOOKUP(A144,CENIK!$A$2:$F$191,6,FALSE)</f>
        <v>0</v>
      </c>
      <c r="K144" s="106">
        <f t="shared" si="3"/>
        <v>0</v>
      </c>
    </row>
    <row r="145" spans="1:11" ht="45" x14ac:dyDescent="0.25">
      <c r="A145" s="139">
        <v>1202</v>
      </c>
      <c r="B145" s="139">
        <v>445</v>
      </c>
      <c r="C145" s="102" t="s">
        <v>1304</v>
      </c>
      <c r="D145" s="657" t="s">
        <v>211</v>
      </c>
      <c r="E145" s="657" t="s">
        <v>7</v>
      </c>
      <c r="F145" s="657" t="s">
        <v>8</v>
      </c>
      <c r="G145" s="657" t="s">
        <v>11</v>
      </c>
      <c r="H145" s="105" t="s">
        <v>12</v>
      </c>
      <c r="I145" s="106">
        <v>28</v>
      </c>
      <c r="J145" s="106">
        <f>VLOOKUP(A145,CENIK!$A$2:$F$191,6,FALSE)</f>
        <v>0</v>
      </c>
      <c r="K145" s="106">
        <f t="shared" si="3"/>
        <v>0</v>
      </c>
    </row>
    <row r="146" spans="1:11" ht="60" x14ac:dyDescent="0.25">
      <c r="A146" s="139">
        <v>1203</v>
      </c>
      <c r="B146" s="139">
        <v>445</v>
      </c>
      <c r="C146" s="102" t="s">
        <v>1305</v>
      </c>
      <c r="D146" s="657" t="s">
        <v>211</v>
      </c>
      <c r="E146" s="657" t="s">
        <v>7</v>
      </c>
      <c r="F146" s="657" t="s">
        <v>8</v>
      </c>
      <c r="G146" s="657" t="s">
        <v>941</v>
      </c>
      <c r="H146" s="105" t="s">
        <v>10</v>
      </c>
      <c r="I146" s="106">
        <v>30</v>
      </c>
      <c r="J146" s="106">
        <f>VLOOKUP(A146,CENIK!$A$2:$F$191,6,FALSE)</f>
        <v>0</v>
      </c>
      <c r="K146" s="106">
        <f t="shared" si="3"/>
        <v>0</v>
      </c>
    </row>
    <row r="147" spans="1:11" ht="45" x14ac:dyDescent="0.25">
      <c r="A147" s="139">
        <v>1301</v>
      </c>
      <c r="B147" s="139">
        <v>445</v>
      </c>
      <c r="C147" s="102" t="s">
        <v>1306</v>
      </c>
      <c r="D147" s="657" t="s">
        <v>211</v>
      </c>
      <c r="E147" s="657" t="s">
        <v>7</v>
      </c>
      <c r="F147" s="657" t="s">
        <v>16</v>
      </c>
      <c r="G147" s="657" t="s">
        <v>17</v>
      </c>
      <c r="H147" s="105" t="s">
        <v>10</v>
      </c>
      <c r="I147" s="106">
        <v>807</v>
      </c>
      <c r="J147" s="106">
        <f>VLOOKUP(A147,CENIK!$A$2:$F$191,6,FALSE)</f>
        <v>0</v>
      </c>
      <c r="K147" s="106">
        <f t="shared" si="3"/>
        <v>0</v>
      </c>
    </row>
    <row r="148" spans="1:11" ht="150" x14ac:dyDescent="0.25">
      <c r="A148" s="139">
        <v>1302</v>
      </c>
      <c r="B148" s="139">
        <v>445</v>
      </c>
      <c r="C148" s="102" t="s">
        <v>1307</v>
      </c>
      <c r="D148" s="657" t="s">
        <v>211</v>
      </c>
      <c r="E148" s="657" t="s">
        <v>7</v>
      </c>
      <c r="F148" s="657" t="s">
        <v>16</v>
      </c>
      <c r="G148" s="657" t="s">
        <v>952</v>
      </c>
      <c r="H148" s="105" t="s">
        <v>10</v>
      </c>
      <c r="I148" s="106">
        <v>807</v>
      </c>
      <c r="J148" s="106">
        <f>VLOOKUP(A148,CENIK!$A$2:$F$191,6,FALSE)</f>
        <v>0</v>
      </c>
      <c r="K148" s="106">
        <f t="shared" si="3"/>
        <v>0</v>
      </c>
    </row>
    <row r="149" spans="1:11" ht="60" x14ac:dyDescent="0.25">
      <c r="A149" s="139">
        <v>1310</v>
      </c>
      <c r="B149" s="139">
        <v>445</v>
      </c>
      <c r="C149" s="102" t="s">
        <v>1308</v>
      </c>
      <c r="D149" s="657" t="s">
        <v>211</v>
      </c>
      <c r="E149" s="657" t="s">
        <v>7</v>
      </c>
      <c r="F149" s="657" t="s">
        <v>16</v>
      </c>
      <c r="G149" s="657" t="s">
        <v>23</v>
      </c>
      <c r="H149" s="105" t="s">
        <v>24</v>
      </c>
      <c r="I149" s="106">
        <v>1014.6</v>
      </c>
      <c r="J149" s="106">
        <f>VLOOKUP(A149,CENIK!$A$2:$F$191,6,FALSE)</f>
        <v>0</v>
      </c>
      <c r="K149" s="106">
        <f t="shared" si="3"/>
        <v>0</v>
      </c>
    </row>
    <row r="150" spans="1:11" ht="45" x14ac:dyDescent="0.25">
      <c r="A150" s="139">
        <v>1311</v>
      </c>
      <c r="B150" s="139">
        <v>445</v>
      </c>
      <c r="C150" s="102" t="s">
        <v>1309</v>
      </c>
      <c r="D150" s="657" t="s">
        <v>211</v>
      </c>
      <c r="E150" s="657" t="s">
        <v>7</v>
      </c>
      <c r="F150" s="657" t="s">
        <v>16</v>
      </c>
      <c r="G150" s="657" t="s">
        <v>25</v>
      </c>
      <c r="H150" s="105" t="s">
        <v>14</v>
      </c>
      <c r="I150" s="106">
        <v>1</v>
      </c>
      <c r="J150" s="106">
        <f>VLOOKUP(A150,CENIK!$A$2:$F$191,6,FALSE)</f>
        <v>0</v>
      </c>
      <c r="K150" s="106">
        <f t="shared" si="3"/>
        <v>0</v>
      </c>
    </row>
    <row r="151" spans="1:11" ht="30" x14ac:dyDescent="0.25">
      <c r="A151" s="139">
        <v>1312</v>
      </c>
      <c r="B151" s="139">
        <v>445</v>
      </c>
      <c r="C151" s="102" t="s">
        <v>1310</v>
      </c>
      <c r="D151" s="657" t="s">
        <v>211</v>
      </c>
      <c r="E151" s="657" t="s">
        <v>7</v>
      </c>
      <c r="F151" s="657" t="s">
        <v>16</v>
      </c>
      <c r="G151" s="657" t="s">
        <v>26</v>
      </c>
      <c r="H151" s="105"/>
      <c r="I151" s="106">
        <v>10</v>
      </c>
      <c r="J151" s="106">
        <f>VLOOKUP(A151,CENIK!$A$2:$F$191,6,FALSE)</f>
        <v>0</v>
      </c>
      <c r="K151" s="106">
        <f t="shared" si="3"/>
        <v>0</v>
      </c>
    </row>
    <row r="152" spans="1:11" ht="30" x14ac:dyDescent="0.25">
      <c r="A152" s="139">
        <v>1401</v>
      </c>
      <c r="B152" s="139">
        <v>445</v>
      </c>
      <c r="C152" s="102" t="s">
        <v>1311</v>
      </c>
      <c r="D152" s="657" t="s">
        <v>211</v>
      </c>
      <c r="E152" s="657" t="s">
        <v>7</v>
      </c>
      <c r="F152" s="657" t="s">
        <v>27</v>
      </c>
      <c r="G152" s="657" t="s">
        <v>955</v>
      </c>
      <c r="H152" s="105" t="s">
        <v>22</v>
      </c>
      <c r="I152" s="106">
        <v>57</v>
      </c>
      <c r="J152" s="106">
        <f>VLOOKUP(A152,CENIK!$A$2:$F$191,6,FALSE)</f>
        <v>0</v>
      </c>
      <c r="K152" s="106">
        <f t="shared" si="3"/>
        <v>0</v>
      </c>
    </row>
    <row r="153" spans="1:11" ht="30" x14ac:dyDescent="0.25">
      <c r="A153" s="139">
        <v>1402</v>
      </c>
      <c r="B153" s="139">
        <v>445</v>
      </c>
      <c r="C153" s="102" t="s">
        <v>1312</v>
      </c>
      <c r="D153" s="657" t="s">
        <v>211</v>
      </c>
      <c r="E153" s="657" t="s">
        <v>7</v>
      </c>
      <c r="F153" s="657" t="s">
        <v>27</v>
      </c>
      <c r="G153" s="657" t="s">
        <v>956</v>
      </c>
      <c r="H153" s="105" t="s">
        <v>22</v>
      </c>
      <c r="I153" s="106">
        <v>60</v>
      </c>
      <c r="J153" s="106">
        <f>VLOOKUP(A153,CENIK!$A$2:$F$191,6,FALSE)</f>
        <v>0</v>
      </c>
      <c r="K153" s="106">
        <f t="shared" si="3"/>
        <v>0</v>
      </c>
    </row>
    <row r="154" spans="1:11" ht="30" x14ac:dyDescent="0.25">
      <c r="A154" s="139">
        <v>1403</v>
      </c>
      <c r="B154" s="139">
        <v>445</v>
      </c>
      <c r="C154" s="102" t="s">
        <v>1313</v>
      </c>
      <c r="D154" s="657" t="s">
        <v>211</v>
      </c>
      <c r="E154" s="657" t="s">
        <v>7</v>
      </c>
      <c r="F154" s="657" t="s">
        <v>27</v>
      </c>
      <c r="G154" s="657" t="s">
        <v>957</v>
      </c>
      <c r="H154" s="105" t="s">
        <v>22</v>
      </c>
      <c r="I154" s="106">
        <v>9</v>
      </c>
      <c r="J154" s="106">
        <f>VLOOKUP(A154,CENIK!$A$2:$F$191,6,FALSE)</f>
        <v>0</v>
      </c>
      <c r="K154" s="106">
        <f t="shared" si="3"/>
        <v>0</v>
      </c>
    </row>
    <row r="155" spans="1:11" ht="45" x14ac:dyDescent="0.25">
      <c r="A155" s="139">
        <v>12309</v>
      </c>
      <c r="B155" s="139">
        <v>445</v>
      </c>
      <c r="C155" s="102" t="s">
        <v>1314</v>
      </c>
      <c r="D155" s="657" t="s">
        <v>211</v>
      </c>
      <c r="E155" s="657" t="s">
        <v>30</v>
      </c>
      <c r="F155" s="657" t="s">
        <v>31</v>
      </c>
      <c r="G155" s="657" t="s">
        <v>34</v>
      </c>
      <c r="H155" s="105" t="s">
        <v>33</v>
      </c>
      <c r="I155" s="106">
        <v>2901.6</v>
      </c>
      <c r="J155" s="106">
        <f>VLOOKUP(A155,CENIK!$A$2:$F$191,6,FALSE)</f>
        <v>0</v>
      </c>
      <c r="K155" s="106">
        <f t="shared" si="3"/>
        <v>0</v>
      </c>
    </row>
    <row r="156" spans="1:11" ht="60" x14ac:dyDescent="0.25">
      <c r="A156" s="139">
        <v>12324</v>
      </c>
      <c r="B156" s="139">
        <v>445</v>
      </c>
      <c r="C156" s="102" t="s">
        <v>1315</v>
      </c>
      <c r="D156" s="657" t="s">
        <v>211</v>
      </c>
      <c r="E156" s="657" t="s">
        <v>30</v>
      </c>
      <c r="F156" s="657" t="s">
        <v>31</v>
      </c>
      <c r="G156" s="657" t="s">
        <v>961</v>
      </c>
      <c r="H156" s="105" t="s">
        <v>33</v>
      </c>
      <c r="I156" s="106">
        <v>407.6</v>
      </c>
      <c r="J156" s="106">
        <f>VLOOKUP(A156,CENIK!$A$2:$F$191,6,FALSE)</f>
        <v>0</v>
      </c>
      <c r="K156" s="106">
        <f t="shared" si="3"/>
        <v>0</v>
      </c>
    </row>
    <row r="157" spans="1:11" ht="30" x14ac:dyDescent="0.25">
      <c r="A157" s="139">
        <v>12328</v>
      </c>
      <c r="B157" s="139">
        <v>445</v>
      </c>
      <c r="C157" s="102" t="s">
        <v>1316</v>
      </c>
      <c r="D157" s="657" t="s">
        <v>211</v>
      </c>
      <c r="E157" s="657" t="s">
        <v>30</v>
      </c>
      <c r="F157" s="657" t="s">
        <v>31</v>
      </c>
      <c r="G157" s="657" t="s">
        <v>37</v>
      </c>
      <c r="H157" s="105" t="s">
        <v>10</v>
      </c>
      <c r="I157" s="106">
        <v>830</v>
      </c>
      <c r="J157" s="106">
        <f>VLOOKUP(A157,CENIK!$A$2:$F$191,6,FALSE)</f>
        <v>0</v>
      </c>
      <c r="K157" s="106">
        <f t="shared" si="3"/>
        <v>0</v>
      </c>
    </row>
    <row r="158" spans="1:11" ht="60" x14ac:dyDescent="0.25">
      <c r="A158" s="139">
        <v>21106</v>
      </c>
      <c r="B158" s="139">
        <v>445</v>
      </c>
      <c r="C158" s="102" t="s">
        <v>1317</v>
      </c>
      <c r="D158" s="657" t="s">
        <v>211</v>
      </c>
      <c r="E158" s="657" t="s">
        <v>30</v>
      </c>
      <c r="F158" s="657" t="s">
        <v>31</v>
      </c>
      <c r="G158" s="657" t="s">
        <v>965</v>
      </c>
      <c r="H158" s="105" t="s">
        <v>24</v>
      </c>
      <c r="I158" s="106">
        <v>1740.96</v>
      </c>
      <c r="J158" s="106">
        <f>VLOOKUP(A158,CENIK!$A$2:$F$191,6,FALSE)</f>
        <v>0</v>
      </c>
      <c r="K158" s="106">
        <f t="shared" ref="K158:K221" si="4">ROUND(J158*I158,2)</f>
        <v>0</v>
      </c>
    </row>
    <row r="159" spans="1:11" ht="30" x14ac:dyDescent="0.25">
      <c r="A159" s="139">
        <v>22103</v>
      </c>
      <c r="B159" s="139">
        <v>445</v>
      </c>
      <c r="C159" s="102" t="s">
        <v>1318</v>
      </c>
      <c r="D159" s="657" t="s">
        <v>211</v>
      </c>
      <c r="E159" s="657" t="s">
        <v>30</v>
      </c>
      <c r="F159" s="657" t="s">
        <v>43</v>
      </c>
      <c r="G159" s="657" t="s">
        <v>48</v>
      </c>
      <c r="H159" s="105" t="s">
        <v>33</v>
      </c>
      <c r="I159" s="106">
        <v>2901.6</v>
      </c>
      <c r="J159" s="106">
        <f>VLOOKUP(A159,CENIK!$A$2:$F$191,6,FALSE)</f>
        <v>0</v>
      </c>
      <c r="K159" s="106">
        <f t="shared" si="4"/>
        <v>0</v>
      </c>
    </row>
    <row r="160" spans="1:11" ht="30" x14ac:dyDescent="0.25">
      <c r="A160" s="139">
        <v>24405</v>
      </c>
      <c r="B160" s="139">
        <v>445</v>
      </c>
      <c r="C160" s="102" t="s">
        <v>1319</v>
      </c>
      <c r="D160" s="657" t="s">
        <v>211</v>
      </c>
      <c r="E160" s="657" t="s">
        <v>30</v>
      </c>
      <c r="F160" s="657" t="s">
        <v>43</v>
      </c>
      <c r="G160" s="657" t="s">
        <v>969</v>
      </c>
      <c r="H160" s="105" t="s">
        <v>24</v>
      </c>
      <c r="I160" s="106">
        <v>1160.6400000000001</v>
      </c>
      <c r="J160" s="106">
        <f>VLOOKUP(A160,CENIK!$A$2:$F$191,6,FALSE)</f>
        <v>0</v>
      </c>
      <c r="K160" s="106">
        <f t="shared" si="4"/>
        <v>0</v>
      </c>
    </row>
    <row r="161" spans="1:11" ht="30" x14ac:dyDescent="0.25">
      <c r="A161" s="139">
        <v>31101</v>
      </c>
      <c r="B161" s="139">
        <v>445</v>
      </c>
      <c r="C161" s="102" t="s">
        <v>1320</v>
      </c>
      <c r="D161" s="657" t="s">
        <v>211</v>
      </c>
      <c r="E161" s="657" t="s">
        <v>30</v>
      </c>
      <c r="F161" s="657" t="s">
        <v>43</v>
      </c>
      <c r="G161" s="657" t="s">
        <v>970</v>
      </c>
      <c r="H161" s="105" t="s">
        <v>24</v>
      </c>
      <c r="I161" s="106">
        <v>580.32000000000005</v>
      </c>
      <c r="J161" s="106">
        <f>VLOOKUP(A161,CENIK!$A$2:$F$191,6,FALSE)</f>
        <v>0</v>
      </c>
      <c r="K161" s="106">
        <f t="shared" si="4"/>
        <v>0</v>
      </c>
    </row>
    <row r="162" spans="1:11" ht="30" x14ac:dyDescent="0.25">
      <c r="A162" s="139">
        <v>31602</v>
      </c>
      <c r="B162" s="139">
        <v>445</v>
      </c>
      <c r="C162" s="102" t="s">
        <v>1321</v>
      </c>
      <c r="D162" s="657" t="s">
        <v>211</v>
      </c>
      <c r="E162" s="657" t="s">
        <v>30</v>
      </c>
      <c r="F162" s="657" t="s">
        <v>43</v>
      </c>
      <c r="G162" s="657" t="s">
        <v>973</v>
      </c>
      <c r="H162" s="105" t="s">
        <v>33</v>
      </c>
      <c r="I162" s="106">
        <v>2901.6</v>
      </c>
      <c r="J162" s="106">
        <f>VLOOKUP(A162,CENIK!$A$2:$F$191,6,FALSE)</f>
        <v>0</v>
      </c>
      <c r="K162" s="106">
        <f t="shared" si="4"/>
        <v>0</v>
      </c>
    </row>
    <row r="163" spans="1:11" ht="45" x14ac:dyDescent="0.25">
      <c r="A163" s="139">
        <v>32311</v>
      </c>
      <c r="B163" s="139">
        <v>445</v>
      </c>
      <c r="C163" s="102" t="s">
        <v>1322</v>
      </c>
      <c r="D163" s="657" t="s">
        <v>211</v>
      </c>
      <c r="E163" s="657" t="s">
        <v>30</v>
      </c>
      <c r="F163" s="657" t="s">
        <v>43</v>
      </c>
      <c r="G163" s="657" t="s">
        <v>975</v>
      </c>
      <c r="H163" s="105" t="s">
        <v>33</v>
      </c>
      <c r="I163" s="106">
        <v>3309.2</v>
      </c>
      <c r="J163" s="106">
        <f>VLOOKUP(A163,CENIK!$A$2:$F$191,6,FALSE)</f>
        <v>0</v>
      </c>
      <c r="K163" s="106">
        <f t="shared" si="4"/>
        <v>0</v>
      </c>
    </row>
    <row r="164" spans="1:11" ht="60" x14ac:dyDescent="0.25">
      <c r="A164" s="139">
        <v>4102</v>
      </c>
      <c r="B164" s="139">
        <v>445</v>
      </c>
      <c r="C164" s="102" t="s">
        <v>1323</v>
      </c>
      <c r="D164" s="657" t="s">
        <v>211</v>
      </c>
      <c r="E164" s="657" t="s">
        <v>85</v>
      </c>
      <c r="F164" s="657" t="s">
        <v>86</v>
      </c>
      <c r="G164" s="657" t="s">
        <v>460</v>
      </c>
      <c r="H164" s="105" t="s">
        <v>33</v>
      </c>
      <c r="I164" s="106">
        <v>5653.52</v>
      </c>
      <c r="J164" s="106">
        <f>VLOOKUP(A164,CENIK!$A$2:$F$191,6,FALSE)</f>
        <v>0</v>
      </c>
      <c r="K164" s="106">
        <f t="shared" si="4"/>
        <v>0</v>
      </c>
    </row>
    <row r="165" spans="1:11" ht="60" x14ac:dyDescent="0.25">
      <c r="A165" s="139">
        <v>4105</v>
      </c>
      <c r="B165" s="139">
        <v>445</v>
      </c>
      <c r="C165" s="102" t="s">
        <v>1324</v>
      </c>
      <c r="D165" s="657" t="s">
        <v>211</v>
      </c>
      <c r="E165" s="657" t="s">
        <v>85</v>
      </c>
      <c r="F165" s="657" t="s">
        <v>86</v>
      </c>
      <c r="G165" s="657" t="s">
        <v>982</v>
      </c>
      <c r="H165" s="105" t="s">
        <v>24</v>
      </c>
      <c r="I165" s="106">
        <v>4104.3999999999996</v>
      </c>
      <c r="J165" s="106">
        <f>VLOOKUP(A165,CENIK!$A$2:$F$191,6,FALSE)</f>
        <v>0</v>
      </c>
      <c r="K165" s="106">
        <f t="shared" si="4"/>
        <v>0</v>
      </c>
    </row>
    <row r="166" spans="1:11" ht="60" x14ac:dyDescent="0.25">
      <c r="A166" s="139">
        <v>4107</v>
      </c>
      <c r="B166" s="139">
        <v>445</v>
      </c>
      <c r="C166" s="102" t="s">
        <v>1325</v>
      </c>
      <c r="D166" s="657" t="s">
        <v>211</v>
      </c>
      <c r="E166" s="657" t="s">
        <v>85</v>
      </c>
      <c r="F166" s="657" t="s">
        <v>86</v>
      </c>
      <c r="G166" s="657" t="s">
        <v>983</v>
      </c>
      <c r="H166" s="105" t="s">
        <v>24</v>
      </c>
      <c r="I166" s="106">
        <v>294.60000000000002</v>
      </c>
      <c r="J166" s="106">
        <f>VLOOKUP(A166,CENIK!$A$2:$F$191,6,FALSE)</f>
        <v>0</v>
      </c>
      <c r="K166" s="106">
        <f t="shared" si="4"/>
        <v>0</v>
      </c>
    </row>
    <row r="167" spans="1:11" ht="60" x14ac:dyDescent="0.25">
      <c r="A167" s="139">
        <v>4109</v>
      </c>
      <c r="B167" s="139">
        <v>445</v>
      </c>
      <c r="C167" s="102" t="s">
        <v>1326</v>
      </c>
      <c r="D167" s="657" t="s">
        <v>211</v>
      </c>
      <c r="E167" s="657" t="s">
        <v>85</v>
      </c>
      <c r="F167" s="657" t="s">
        <v>86</v>
      </c>
      <c r="G167" s="657" t="s">
        <v>984</v>
      </c>
      <c r="H167" s="105" t="s">
        <v>24</v>
      </c>
      <c r="I167" s="106">
        <v>419.03</v>
      </c>
      <c r="J167" s="106">
        <f>VLOOKUP(A167,CENIK!$A$2:$F$191,6,FALSE)</f>
        <v>0</v>
      </c>
      <c r="K167" s="106">
        <f t="shared" si="4"/>
        <v>0</v>
      </c>
    </row>
    <row r="168" spans="1:11" ht="45" x14ac:dyDescent="0.25">
      <c r="A168" s="139">
        <v>4113</v>
      </c>
      <c r="B168" s="139">
        <v>445</v>
      </c>
      <c r="C168" s="102" t="s">
        <v>1327</v>
      </c>
      <c r="D168" s="657" t="s">
        <v>211</v>
      </c>
      <c r="E168" s="657" t="s">
        <v>85</v>
      </c>
      <c r="F168" s="657" t="s">
        <v>86</v>
      </c>
      <c r="G168" s="657" t="s">
        <v>91</v>
      </c>
      <c r="H168" s="105" t="s">
        <v>24</v>
      </c>
      <c r="I168" s="106">
        <v>219.95</v>
      </c>
      <c r="J168" s="106">
        <f>VLOOKUP(A168,CENIK!$A$2:$F$191,6,FALSE)</f>
        <v>0</v>
      </c>
      <c r="K168" s="106">
        <f t="shared" si="4"/>
        <v>0</v>
      </c>
    </row>
    <row r="169" spans="1:11" ht="45" x14ac:dyDescent="0.25">
      <c r="A169" s="139">
        <v>4114</v>
      </c>
      <c r="B169" s="139">
        <v>445</v>
      </c>
      <c r="C169" s="102" t="s">
        <v>1328</v>
      </c>
      <c r="D169" s="657" t="s">
        <v>211</v>
      </c>
      <c r="E169" s="657" t="s">
        <v>85</v>
      </c>
      <c r="F169" s="657" t="s">
        <v>86</v>
      </c>
      <c r="G169" s="657" t="s">
        <v>92</v>
      </c>
      <c r="H169" s="105" t="s">
        <v>24</v>
      </c>
      <c r="I169" s="106">
        <v>219.95</v>
      </c>
      <c r="J169" s="106">
        <f>VLOOKUP(A169,CENIK!$A$2:$F$191,6,FALSE)</f>
        <v>0</v>
      </c>
      <c r="K169" s="106">
        <f t="shared" si="4"/>
        <v>0</v>
      </c>
    </row>
    <row r="170" spans="1:11" ht="45" x14ac:dyDescent="0.25">
      <c r="A170" s="139">
        <v>4117</v>
      </c>
      <c r="B170" s="139">
        <v>445</v>
      </c>
      <c r="C170" s="102" t="s">
        <v>1329</v>
      </c>
      <c r="D170" s="657" t="s">
        <v>211</v>
      </c>
      <c r="E170" s="657" t="s">
        <v>85</v>
      </c>
      <c r="F170" s="657" t="s">
        <v>86</v>
      </c>
      <c r="G170" s="657" t="s">
        <v>94</v>
      </c>
      <c r="H170" s="105" t="s">
        <v>24</v>
      </c>
      <c r="I170" s="106">
        <v>109.98</v>
      </c>
      <c r="J170" s="106">
        <f>VLOOKUP(A170,CENIK!$A$2:$F$191,6,FALSE)</f>
        <v>0</v>
      </c>
      <c r="K170" s="106">
        <f t="shared" si="4"/>
        <v>0</v>
      </c>
    </row>
    <row r="171" spans="1:11" ht="45" x14ac:dyDescent="0.25">
      <c r="A171" s="139">
        <v>4118</v>
      </c>
      <c r="B171" s="139">
        <v>445</v>
      </c>
      <c r="C171" s="102" t="s">
        <v>1330</v>
      </c>
      <c r="D171" s="657" t="s">
        <v>211</v>
      </c>
      <c r="E171" s="657" t="s">
        <v>85</v>
      </c>
      <c r="F171" s="657" t="s">
        <v>86</v>
      </c>
      <c r="G171" s="657" t="s">
        <v>95</v>
      </c>
      <c r="H171" s="105" t="s">
        <v>24</v>
      </c>
      <c r="I171" s="106">
        <v>109.98</v>
      </c>
      <c r="J171" s="106">
        <f>VLOOKUP(A171,CENIK!$A$2:$F$191,6,FALSE)</f>
        <v>0</v>
      </c>
      <c r="K171" s="106">
        <f t="shared" si="4"/>
        <v>0</v>
      </c>
    </row>
    <row r="172" spans="1:11" ht="45" x14ac:dyDescent="0.25">
      <c r="A172" s="139">
        <v>4121</v>
      </c>
      <c r="B172" s="139">
        <v>445</v>
      </c>
      <c r="C172" s="102" t="s">
        <v>1331</v>
      </c>
      <c r="D172" s="657" t="s">
        <v>211</v>
      </c>
      <c r="E172" s="657" t="s">
        <v>85</v>
      </c>
      <c r="F172" s="657" t="s">
        <v>86</v>
      </c>
      <c r="G172" s="657" t="s">
        <v>986</v>
      </c>
      <c r="H172" s="105" t="s">
        <v>24</v>
      </c>
      <c r="I172" s="106">
        <v>65.989999999999995</v>
      </c>
      <c r="J172" s="106">
        <f>VLOOKUP(A172,CENIK!$A$2:$F$191,6,FALSE)</f>
        <v>0</v>
      </c>
      <c r="K172" s="106">
        <f t="shared" si="4"/>
        <v>0</v>
      </c>
    </row>
    <row r="173" spans="1:11" ht="45" x14ac:dyDescent="0.25">
      <c r="A173" s="139">
        <v>4122</v>
      </c>
      <c r="B173" s="139">
        <v>445</v>
      </c>
      <c r="C173" s="102" t="s">
        <v>1332</v>
      </c>
      <c r="D173" s="657" t="s">
        <v>211</v>
      </c>
      <c r="E173" s="657" t="s">
        <v>85</v>
      </c>
      <c r="F173" s="657" t="s">
        <v>86</v>
      </c>
      <c r="G173" s="657" t="s">
        <v>987</v>
      </c>
      <c r="H173" s="105" t="s">
        <v>24</v>
      </c>
      <c r="I173" s="106">
        <v>65.989999999999995</v>
      </c>
      <c r="J173" s="106">
        <f>VLOOKUP(A173,CENIK!$A$2:$F$191,6,FALSE)</f>
        <v>0</v>
      </c>
      <c r="K173" s="106">
        <f t="shared" si="4"/>
        <v>0</v>
      </c>
    </row>
    <row r="174" spans="1:11" ht="30" x14ac:dyDescent="0.25">
      <c r="A174" s="139">
        <v>4124</v>
      </c>
      <c r="B174" s="139">
        <v>445</v>
      </c>
      <c r="C174" s="102" t="s">
        <v>1333</v>
      </c>
      <c r="D174" s="657" t="s">
        <v>211</v>
      </c>
      <c r="E174" s="657" t="s">
        <v>85</v>
      </c>
      <c r="F174" s="657" t="s">
        <v>86</v>
      </c>
      <c r="G174" s="657" t="s">
        <v>97</v>
      </c>
      <c r="H174" s="105" t="s">
        <v>22</v>
      </c>
      <c r="I174" s="106">
        <v>54</v>
      </c>
      <c r="J174" s="106">
        <f>VLOOKUP(A174,CENIK!$A$2:$F$191,6,FALSE)</f>
        <v>0</v>
      </c>
      <c r="K174" s="106">
        <f t="shared" si="4"/>
        <v>0</v>
      </c>
    </row>
    <row r="175" spans="1:11" ht="45" x14ac:dyDescent="0.25">
      <c r="A175" s="139">
        <v>4201</v>
      </c>
      <c r="B175" s="139">
        <v>445</v>
      </c>
      <c r="C175" s="102" t="s">
        <v>1334</v>
      </c>
      <c r="D175" s="657" t="s">
        <v>211</v>
      </c>
      <c r="E175" s="657" t="s">
        <v>85</v>
      </c>
      <c r="F175" s="657" t="s">
        <v>98</v>
      </c>
      <c r="G175" s="657" t="s">
        <v>99</v>
      </c>
      <c r="H175" s="105" t="s">
        <v>33</v>
      </c>
      <c r="I175" s="106">
        <v>844.25</v>
      </c>
      <c r="J175" s="106">
        <f>VLOOKUP(A175,CENIK!$A$2:$F$191,6,FALSE)</f>
        <v>0</v>
      </c>
      <c r="K175" s="106">
        <f t="shared" si="4"/>
        <v>0</v>
      </c>
    </row>
    <row r="176" spans="1:11" ht="30" x14ac:dyDescent="0.25">
      <c r="A176" s="139">
        <v>4202</v>
      </c>
      <c r="B176" s="139">
        <v>445</v>
      </c>
      <c r="C176" s="102" t="s">
        <v>1335</v>
      </c>
      <c r="D176" s="657" t="s">
        <v>211</v>
      </c>
      <c r="E176" s="657" t="s">
        <v>85</v>
      </c>
      <c r="F176" s="657" t="s">
        <v>98</v>
      </c>
      <c r="G176" s="657" t="s">
        <v>100</v>
      </c>
      <c r="H176" s="105" t="s">
        <v>33</v>
      </c>
      <c r="I176" s="106">
        <v>844.25</v>
      </c>
      <c r="J176" s="106">
        <f>VLOOKUP(A176,CENIK!$A$2:$F$191,6,FALSE)</f>
        <v>0</v>
      </c>
      <c r="K176" s="106">
        <f t="shared" si="4"/>
        <v>0</v>
      </c>
    </row>
    <row r="177" spans="1:11" ht="75" x14ac:dyDescent="0.25">
      <c r="A177" s="139">
        <v>4203</v>
      </c>
      <c r="B177" s="139">
        <v>445</v>
      </c>
      <c r="C177" s="102" t="s">
        <v>1336</v>
      </c>
      <c r="D177" s="657" t="s">
        <v>211</v>
      </c>
      <c r="E177" s="657" t="s">
        <v>85</v>
      </c>
      <c r="F177" s="657" t="s">
        <v>98</v>
      </c>
      <c r="G177" s="657" t="s">
        <v>101</v>
      </c>
      <c r="H177" s="105" t="s">
        <v>24</v>
      </c>
      <c r="I177" s="106">
        <v>112.42</v>
      </c>
      <c r="J177" s="106">
        <f>VLOOKUP(A177,CENIK!$A$2:$F$191,6,FALSE)</f>
        <v>0</v>
      </c>
      <c r="K177" s="106">
        <f t="shared" si="4"/>
        <v>0</v>
      </c>
    </row>
    <row r="178" spans="1:11" ht="60" x14ac:dyDescent="0.25">
      <c r="A178" s="139">
        <v>4204</v>
      </c>
      <c r="B178" s="139">
        <v>445</v>
      </c>
      <c r="C178" s="102" t="s">
        <v>1337</v>
      </c>
      <c r="D178" s="657" t="s">
        <v>211</v>
      </c>
      <c r="E178" s="657" t="s">
        <v>85</v>
      </c>
      <c r="F178" s="657" t="s">
        <v>98</v>
      </c>
      <c r="G178" s="657" t="s">
        <v>102</v>
      </c>
      <c r="H178" s="105" t="s">
        <v>24</v>
      </c>
      <c r="I178" s="106">
        <v>419.03</v>
      </c>
      <c r="J178" s="106">
        <f>VLOOKUP(A178,CENIK!$A$2:$F$191,6,FALSE)</f>
        <v>0</v>
      </c>
      <c r="K178" s="106">
        <f t="shared" si="4"/>
        <v>0</v>
      </c>
    </row>
    <row r="179" spans="1:11" ht="60" x14ac:dyDescent="0.25">
      <c r="A179" s="139">
        <v>4206</v>
      </c>
      <c r="B179" s="139">
        <v>445</v>
      </c>
      <c r="C179" s="102" t="s">
        <v>1338</v>
      </c>
      <c r="D179" s="657" t="s">
        <v>211</v>
      </c>
      <c r="E179" s="657" t="s">
        <v>85</v>
      </c>
      <c r="F179" s="657" t="s">
        <v>98</v>
      </c>
      <c r="G179" s="657" t="s">
        <v>104</v>
      </c>
      <c r="H179" s="105" t="s">
        <v>24</v>
      </c>
      <c r="I179" s="106">
        <v>3032.25</v>
      </c>
      <c r="J179" s="106">
        <f>VLOOKUP(A179,CENIK!$A$2:$F$191,6,FALSE)</f>
        <v>0</v>
      </c>
      <c r="K179" s="106">
        <f t="shared" si="4"/>
        <v>0</v>
      </c>
    </row>
    <row r="180" spans="1:11" ht="90" x14ac:dyDescent="0.25">
      <c r="A180" s="139">
        <v>5204</v>
      </c>
      <c r="B180" s="139">
        <v>445</v>
      </c>
      <c r="C180" s="102" t="s">
        <v>6297</v>
      </c>
      <c r="D180" s="657" t="s">
        <v>211</v>
      </c>
      <c r="E180" s="657" t="s">
        <v>106</v>
      </c>
      <c r="F180" s="657" t="s">
        <v>116</v>
      </c>
      <c r="G180" s="3" t="s">
        <v>6295</v>
      </c>
      <c r="H180" s="105" t="s">
        <v>14</v>
      </c>
      <c r="I180" s="106">
        <v>1</v>
      </c>
      <c r="J180" s="106">
        <f>VLOOKUP(A180,CENIK!$A$2:$F$191,6,FALSE)</f>
        <v>0</v>
      </c>
      <c r="K180" s="106">
        <f t="shared" si="4"/>
        <v>0</v>
      </c>
    </row>
    <row r="181" spans="1:11" ht="90" x14ac:dyDescent="0.25">
      <c r="A181" s="139">
        <v>5205</v>
      </c>
      <c r="B181" s="139">
        <v>445</v>
      </c>
      <c r="C181" s="102" t="s">
        <v>6298</v>
      </c>
      <c r="D181" s="657" t="s">
        <v>211</v>
      </c>
      <c r="E181" s="657" t="s">
        <v>106</v>
      </c>
      <c r="F181" s="657" t="s">
        <v>116</v>
      </c>
      <c r="G181" s="3" t="s">
        <v>6296</v>
      </c>
      <c r="H181" s="105" t="s">
        <v>14</v>
      </c>
      <c r="I181" s="106">
        <v>1</v>
      </c>
      <c r="J181" s="106">
        <f>VLOOKUP(A181,CENIK!$A$2:$F$191,6,FALSE)</f>
        <v>0</v>
      </c>
      <c r="K181" s="106">
        <f t="shared" si="4"/>
        <v>0</v>
      </c>
    </row>
    <row r="182" spans="1:11" ht="135" x14ac:dyDescent="0.25">
      <c r="A182" s="139">
        <v>6101</v>
      </c>
      <c r="B182" s="139">
        <v>445</v>
      </c>
      <c r="C182" s="102" t="s">
        <v>1339</v>
      </c>
      <c r="D182" s="657" t="s">
        <v>211</v>
      </c>
      <c r="E182" s="657" t="s">
        <v>128</v>
      </c>
      <c r="F182" s="657" t="s">
        <v>129</v>
      </c>
      <c r="G182" s="657" t="s">
        <v>6304</v>
      </c>
      <c r="H182" s="105" t="s">
        <v>10</v>
      </c>
      <c r="I182" s="106">
        <v>533</v>
      </c>
      <c r="J182" s="106">
        <f>VLOOKUP(A182,CENIK!$A$2:$F$191,6,FALSE)</f>
        <v>0</v>
      </c>
      <c r="K182" s="106">
        <f t="shared" si="4"/>
        <v>0</v>
      </c>
    </row>
    <row r="183" spans="1:11" ht="135" x14ac:dyDescent="0.25">
      <c r="A183" s="139">
        <v>6102</v>
      </c>
      <c r="B183" s="139">
        <v>445</v>
      </c>
      <c r="C183" s="102" t="s">
        <v>1340</v>
      </c>
      <c r="D183" s="657" t="s">
        <v>211</v>
      </c>
      <c r="E183" s="657" t="s">
        <v>128</v>
      </c>
      <c r="F183" s="657" t="s">
        <v>129</v>
      </c>
      <c r="G183" s="657" t="s">
        <v>6302</v>
      </c>
      <c r="H183" s="105" t="s">
        <v>10</v>
      </c>
      <c r="I183" s="106">
        <v>274</v>
      </c>
      <c r="J183" s="106">
        <f>VLOOKUP(A183,CENIK!$A$2:$F$191,6,FALSE)</f>
        <v>0</v>
      </c>
      <c r="K183" s="106">
        <f t="shared" si="4"/>
        <v>0</v>
      </c>
    </row>
    <row r="184" spans="1:11" ht="45" x14ac:dyDescent="0.25">
      <c r="A184" s="139">
        <v>5307</v>
      </c>
      <c r="B184" s="139">
        <v>445</v>
      </c>
      <c r="C184" s="102" t="s">
        <v>1341</v>
      </c>
      <c r="D184" s="657" t="s">
        <v>211</v>
      </c>
      <c r="E184" s="657" t="s">
        <v>128</v>
      </c>
      <c r="F184" s="657" t="s">
        <v>132</v>
      </c>
      <c r="G184" s="657" t="s">
        <v>133</v>
      </c>
      <c r="H184" s="105" t="s">
        <v>6</v>
      </c>
      <c r="I184" s="106">
        <v>28</v>
      </c>
      <c r="J184" s="106">
        <f>VLOOKUP(A184,CENIK!$A$2:$F$191,6,FALSE)</f>
        <v>0</v>
      </c>
      <c r="K184" s="106">
        <f t="shared" si="4"/>
        <v>0</v>
      </c>
    </row>
    <row r="185" spans="1:11" ht="120" x14ac:dyDescent="0.25">
      <c r="A185" s="139">
        <v>6204</v>
      </c>
      <c r="B185" s="139">
        <v>445</v>
      </c>
      <c r="C185" s="102" t="s">
        <v>1342</v>
      </c>
      <c r="D185" s="657" t="s">
        <v>211</v>
      </c>
      <c r="E185" s="657" t="s">
        <v>128</v>
      </c>
      <c r="F185" s="657" t="s">
        <v>132</v>
      </c>
      <c r="G185" s="657" t="s">
        <v>993</v>
      </c>
      <c r="H185" s="105" t="s">
        <v>6</v>
      </c>
      <c r="I185" s="106">
        <v>4</v>
      </c>
      <c r="J185" s="106">
        <f>VLOOKUP(A185,CENIK!$A$2:$F$191,6,FALSE)</f>
        <v>0</v>
      </c>
      <c r="K185" s="106">
        <f t="shared" si="4"/>
        <v>0</v>
      </c>
    </row>
    <row r="186" spans="1:11" ht="120" x14ac:dyDescent="0.25">
      <c r="A186" s="139">
        <v>6206</v>
      </c>
      <c r="B186" s="139">
        <v>445</v>
      </c>
      <c r="C186" s="102" t="s">
        <v>1343</v>
      </c>
      <c r="D186" s="657" t="s">
        <v>211</v>
      </c>
      <c r="E186" s="657" t="s">
        <v>128</v>
      </c>
      <c r="F186" s="657" t="s">
        <v>132</v>
      </c>
      <c r="G186" s="657" t="s">
        <v>995</v>
      </c>
      <c r="H186" s="105" t="s">
        <v>6</v>
      </c>
      <c r="I186" s="106">
        <v>2</v>
      </c>
      <c r="J186" s="106">
        <f>VLOOKUP(A186,CENIK!$A$2:$F$191,6,FALSE)</f>
        <v>0</v>
      </c>
      <c r="K186" s="106">
        <f t="shared" si="4"/>
        <v>0</v>
      </c>
    </row>
    <row r="187" spans="1:11" ht="135" x14ac:dyDescent="0.25">
      <c r="A187" s="139">
        <v>6207</v>
      </c>
      <c r="B187" s="139">
        <v>445</v>
      </c>
      <c r="C187" s="102" t="s">
        <v>1344</v>
      </c>
      <c r="D187" s="657" t="s">
        <v>211</v>
      </c>
      <c r="E187" s="657" t="s">
        <v>128</v>
      </c>
      <c r="F187" s="657" t="s">
        <v>132</v>
      </c>
      <c r="G187" s="657" t="s">
        <v>996</v>
      </c>
      <c r="H187" s="105" t="s">
        <v>6</v>
      </c>
      <c r="I187" s="106">
        <v>1</v>
      </c>
      <c r="J187" s="106">
        <f>VLOOKUP(A187,CENIK!$A$2:$F$191,6,FALSE)</f>
        <v>0</v>
      </c>
      <c r="K187" s="106">
        <f t="shared" si="4"/>
        <v>0</v>
      </c>
    </row>
    <row r="188" spans="1:11" ht="120" x14ac:dyDescent="0.25">
      <c r="A188" s="139">
        <v>6208</v>
      </c>
      <c r="B188" s="139">
        <v>445</v>
      </c>
      <c r="C188" s="102" t="s">
        <v>1345</v>
      </c>
      <c r="D188" s="657" t="s">
        <v>211</v>
      </c>
      <c r="E188" s="657" t="s">
        <v>128</v>
      </c>
      <c r="F188" s="657" t="s">
        <v>132</v>
      </c>
      <c r="G188" s="657" t="s">
        <v>997</v>
      </c>
      <c r="H188" s="105" t="s">
        <v>6</v>
      </c>
      <c r="I188" s="106">
        <v>12</v>
      </c>
      <c r="J188" s="106">
        <f>VLOOKUP(A188,CENIK!$A$2:$F$191,6,FALSE)</f>
        <v>0</v>
      </c>
      <c r="K188" s="106">
        <f t="shared" si="4"/>
        <v>0</v>
      </c>
    </row>
    <row r="189" spans="1:11" ht="120" x14ac:dyDescent="0.25">
      <c r="A189" s="139">
        <v>6219</v>
      </c>
      <c r="B189" s="139">
        <v>445</v>
      </c>
      <c r="C189" s="102" t="s">
        <v>1346</v>
      </c>
      <c r="D189" s="657" t="s">
        <v>211</v>
      </c>
      <c r="E189" s="657" t="s">
        <v>128</v>
      </c>
      <c r="F189" s="657" t="s">
        <v>132</v>
      </c>
      <c r="G189" s="657" t="s">
        <v>1002</v>
      </c>
      <c r="H189" s="105" t="s">
        <v>6</v>
      </c>
      <c r="I189" s="106">
        <v>4</v>
      </c>
      <c r="J189" s="106">
        <f>VLOOKUP(A189,CENIK!$A$2:$F$191,6,FALSE)</f>
        <v>0</v>
      </c>
      <c r="K189" s="106">
        <f t="shared" si="4"/>
        <v>0</v>
      </c>
    </row>
    <row r="190" spans="1:11" ht="120" x14ac:dyDescent="0.25">
      <c r="A190" s="139">
        <v>6221</v>
      </c>
      <c r="B190" s="139">
        <v>445</v>
      </c>
      <c r="C190" s="102" t="s">
        <v>1347</v>
      </c>
      <c r="D190" s="657" t="s">
        <v>211</v>
      </c>
      <c r="E190" s="657" t="s">
        <v>128</v>
      </c>
      <c r="F190" s="657" t="s">
        <v>132</v>
      </c>
      <c r="G190" s="657" t="s">
        <v>1003</v>
      </c>
      <c r="H190" s="105" t="s">
        <v>6</v>
      </c>
      <c r="I190" s="106">
        <v>5</v>
      </c>
      <c r="J190" s="106">
        <f>VLOOKUP(A190,CENIK!$A$2:$F$191,6,FALSE)</f>
        <v>0</v>
      </c>
      <c r="K190" s="106">
        <f t="shared" si="4"/>
        <v>0</v>
      </c>
    </row>
    <row r="191" spans="1:11" ht="120" x14ac:dyDescent="0.25">
      <c r="A191" s="139">
        <v>6253</v>
      </c>
      <c r="B191" s="139">
        <v>445</v>
      </c>
      <c r="C191" s="102" t="s">
        <v>1348</v>
      </c>
      <c r="D191" s="657" t="s">
        <v>211</v>
      </c>
      <c r="E191" s="657" t="s">
        <v>128</v>
      </c>
      <c r="F191" s="657" t="s">
        <v>132</v>
      </c>
      <c r="G191" s="657" t="s">
        <v>1004</v>
      </c>
      <c r="H191" s="105" t="s">
        <v>6</v>
      </c>
      <c r="I191" s="106">
        <v>28</v>
      </c>
      <c r="J191" s="106">
        <f>VLOOKUP(A191,CENIK!$A$2:$F$191,6,FALSE)</f>
        <v>0</v>
      </c>
      <c r="K191" s="106">
        <f t="shared" si="4"/>
        <v>0</v>
      </c>
    </row>
    <row r="192" spans="1:11" ht="345" x14ac:dyDescent="0.25">
      <c r="A192" s="139">
        <v>6301</v>
      </c>
      <c r="B192" s="139">
        <v>445</v>
      </c>
      <c r="C192" s="102" t="s">
        <v>1349</v>
      </c>
      <c r="D192" s="657" t="s">
        <v>211</v>
      </c>
      <c r="E192" s="657" t="s">
        <v>128</v>
      </c>
      <c r="F192" s="657" t="s">
        <v>140</v>
      </c>
      <c r="G192" s="657" t="s">
        <v>1005</v>
      </c>
      <c r="H192" s="105" t="s">
        <v>6</v>
      </c>
      <c r="I192" s="106">
        <v>26</v>
      </c>
      <c r="J192" s="106">
        <f>VLOOKUP(A192,CENIK!$A$2:$F$191,6,FALSE)</f>
        <v>0</v>
      </c>
      <c r="K192" s="106">
        <f t="shared" si="4"/>
        <v>0</v>
      </c>
    </row>
    <row r="193" spans="1:11" ht="120" x14ac:dyDescent="0.25">
      <c r="A193" s="139">
        <v>6305</v>
      </c>
      <c r="B193" s="139">
        <v>445</v>
      </c>
      <c r="C193" s="102" t="s">
        <v>1350</v>
      </c>
      <c r="D193" s="657" t="s">
        <v>211</v>
      </c>
      <c r="E193" s="657" t="s">
        <v>128</v>
      </c>
      <c r="F193" s="657" t="s">
        <v>140</v>
      </c>
      <c r="G193" s="657" t="s">
        <v>143</v>
      </c>
      <c r="H193" s="105" t="s">
        <v>6</v>
      </c>
      <c r="I193" s="106">
        <v>26</v>
      </c>
      <c r="J193" s="106">
        <f>VLOOKUP(A193,CENIK!$A$2:$F$191,6,FALSE)</f>
        <v>0</v>
      </c>
      <c r="K193" s="106">
        <f t="shared" si="4"/>
        <v>0</v>
      </c>
    </row>
    <row r="194" spans="1:11" ht="30" x14ac:dyDescent="0.25">
      <c r="A194" s="139">
        <v>6401</v>
      </c>
      <c r="B194" s="139">
        <v>445</v>
      </c>
      <c r="C194" s="102" t="s">
        <v>1351</v>
      </c>
      <c r="D194" s="657" t="s">
        <v>211</v>
      </c>
      <c r="E194" s="657" t="s">
        <v>128</v>
      </c>
      <c r="F194" s="657" t="s">
        <v>144</v>
      </c>
      <c r="G194" s="657" t="s">
        <v>145</v>
      </c>
      <c r="H194" s="105" t="s">
        <v>10</v>
      </c>
      <c r="I194" s="106">
        <v>805.9</v>
      </c>
      <c r="J194" s="106">
        <f>VLOOKUP(A194,CENIK!$A$2:$F$191,6,FALSE)</f>
        <v>0</v>
      </c>
      <c r="K194" s="106">
        <f t="shared" si="4"/>
        <v>0</v>
      </c>
    </row>
    <row r="195" spans="1:11" ht="30" x14ac:dyDescent="0.25">
      <c r="A195" s="139">
        <v>6402</v>
      </c>
      <c r="B195" s="139">
        <v>445</v>
      </c>
      <c r="C195" s="102" t="s">
        <v>1352</v>
      </c>
      <c r="D195" s="657" t="s">
        <v>211</v>
      </c>
      <c r="E195" s="657" t="s">
        <v>128</v>
      </c>
      <c r="F195" s="657" t="s">
        <v>144</v>
      </c>
      <c r="G195" s="657" t="s">
        <v>340</v>
      </c>
      <c r="H195" s="105" t="s">
        <v>10</v>
      </c>
      <c r="I195" s="106">
        <v>805.9</v>
      </c>
      <c r="J195" s="106">
        <f>VLOOKUP(A195,CENIK!$A$2:$F$191,6,FALSE)</f>
        <v>0</v>
      </c>
      <c r="K195" s="106">
        <f t="shared" si="4"/>
        <v>0</v>
      </c>
    </row>
    <row r="196" spans="1:11" ht="60" x14ac:dyDescent="0.25">
      <c r="A196" s="139">
        <v>6405</v>
      </c>
      <c r="B196" s="139">
        <v>445</v>
      </c>
      <c r="C196" s="102" t="s">
        <v>1353</v>
      </c>
      <c r="D196" s="657" t="s">
        <v>211</v>
      </c>
      <c r="E196" s="657" t="s">
        <v>128</v>
      </c>
      <c r="F196" s="657" t="s">
        <v>144</v>
      </c>
      <c r="G196" s="657" t="s">
        <v>146</v>
      </c>
      <c r="H196" s="105" t="s">
        <v>10</v>
      </c>
      <c r="I196" s="106">
        <v>805.9</v>
      </c>
      <c r="J196" s="106">
        <f>VLOOKUP(A196,CENIK!$A$2:$F$191,6,FALSE)</f>
        <v>0</v>
      </c>
      <c r="K196" s="106">
        <f t="shared" si="4"/>
        <v>0</v>
      </c>
    </row>
    <row r="197" spans="1:11" ht="30" x14ac:dyDescent="0.25">
      <c r="A197" s="139">
        <v>6501</v>
      </c>
      <c r="B197" s="139">
        <v>445</v>
      </c>
      <c r="C197" s="102" t="s">
        <v>1354</v>
      </c>
      <c r="D197" s="657" t="s">
        <v>211</v>
      </c>
      <c r="E197" s="657" t="s">
        <v>128</v>
      </c>
      <c r="F197" s="657" t="s">
        <v>147</v>
      </c>
      <c r="G197" s="657" t="s">
        <v>1007</v>
      </c>
      <c r="H197" s="105" t="s">
        <v>6</v>
      </c>
      <c r="I197" s="106">
        <v>18</v>
      </c>
      <c r="J197" s="106">
        <f>VLOOKUP(A197,CENIK!$A$2:$F$191,6,FALSE)</f>
        <v>0</v>
      </c>
      <c r="K197" s="106">
        <f t="shared" si="4"/>
        <v>0</v>
      </c>
    </row>
    <row r="198" spans="1:11" ht="45" x14ac:dyDescent="0.25">
      <c r="A198" s="139">
        <v>6503</v>
      </c>
      <c r="B198" s="139">
        <v>445</v>
      </c>
      <c r="C198" s="102" t="s">
        <v>1355</v>
      </c>
      <c r="D198" s="657" t="s">
        <v>211</v>
      </c>
      <c r="E198" s="657" t="s">
        <v>128</v>
      </c>
      <c r="F198" s="657" t="s">
        <v>147</v>
      </c>
      <c r="G198" s="657" t="s">
        <v>1009</v>
      </c>
      <c r="H198" s="105" t="s">
        <v>6</v>
      </c>
      <c r="I198" s="106">
        <v>10</v>
      </c>
      <c r="J198" s="106">
        <f>VLOOKUP(A198,CENIK!$A$2:$F$191,6,FALSE)</f>
        <v>0</v>
      </c>
      <c r="K198" s="106">
        <f t="shared" si="4"/>
        <v>0</v>
      </c>
    </row>
    <row r="199" spans="1:11" ht="30" x14ac:dyDescent="0.25">
      <c r="A199" s="139">
        <v>6507</v>
      </c>
      <c r="B199" s="139">
        <v>445</v>
      </c>
      <c r="C199" s="102" t="s">
        <v>1356</v>
      </c>
      <c r="D199" s="657" t="s">
        <v>211</v>
      </c>
      <c r="E199" s="657" t="s">
        <v>128</v>
      </c>
      <c r="F199" s="657" t="s">
        <v>147</v>
      </c>
      <c r="G199" s="657" t="s">
        <v>1013</v>
      </c>
      <c r="H199" s="105" t="s">
        <v>6</v>
      </c>
      <c r="I199" s="106">
        <v>2</v>
      </c>
      <c r="J199" s="106">
        <f>VLOOKUP(A199,CENIK!$A$2:$F$191,6,FALSE)</f>
        <v>0</v>
      </c>
      <c r="K199" s="106">
        <f t="shared" si="4"/>
        <v>0</v>
      </c>
    </row>
    <row r="200" spans="1:11" ht="60" x14ac:dyDescent="0.25">
      <c r="A200" s="139">
        <v>1201</v>
      </c>
      <c r="B200" s="139">
        <v>443</v>
      </c>
      <c r="C200" s="102" t="s">
        <v>1357</v>
      </c>
      <c r="D200" s="657" t="s">
        <v>212</v>
      </c>
      <c r="E200" s="657" t="s">
        <v>7</v>
      </c>
      <c r="F200" s="657" t="s">
        <v>8</v>
      </c>
      <c r="G200" s="657" t="s">
        <v>9</v>
      </c>
      <c r="H200" s="105" t="s">
        <v>10</v>
      </c>
      <c r="I200" s="106">
        <v>142.5</v>
      </c>
      <c r="J200" s="106">
        <f>VLOOKUP(A200,CENIK!$A$2:$F$191,6,FALSE)</f>
        <v>0</v>
      </c>
      <c r="K200" s="106">
        <f t="shared" si="4"/>
        <v>0</v>
      </c>
    </row>
    <row r="201" spans="1:11" ht="45" x14ac:dyDescent="0.25">
      <c r="A201" s="139">
        <v>1202</v>
      </c>
      <c r="B201" s="139">
        <v>443</v>
      </c>
      <c r="C201" s="102" t="s">
        <v>1358</v>
      </c>
      <c r="D201" s="657" t="s">
        <v>212</v>
      </c>
      <c r="E201" s="657" t="s">
        <v>7</v>
      </c>
      <c r="F201" s="657" t="s">
        <v>8</v>
      </c>
      <c r="G201" s="657" t="s">
        <v>11</v>
      </c>
      <c r="H201" s="105" t="s">
        <v>12</v>
      </c>
      <c r="I201" s="106">
        <v>5</v>
      </c>
      <c r="J201" s="106">
        <f>VLOOKUP(A201,CENIK!$A$2:$F$191,6,FALSE)</f>
        <v>0</v>
      </c>
      <c r="K201" s="106">
        <f t="shared" si="4"/>
        <v>0</v>
      </c>
    </row>
    <row r="202" spans="1:11" ht="60" x14ac:dyDescent="0.25">
      <c r="A202" s="139">
        <v>1203</v>
      </c>
      <c r="B202" s="139">
        <v>443</v>
      </c>
      <c r="C202" s="102" t="s">
        <v>1359</v>
      </c>
      <c r="D202" s="657" t="s">
        <v>212</v>
      </c>
      <c r="E202" s="657" t="s">
        <v>7</v>
      </c>
      <c r="F202" s="657" t="s">
        <v>8</v>
      </c>
      <c r="G202" s="657" t="s">
        <v>941</v>
      </c>
      <c r="H202" s="105" t="s">
        <v>10</v>
      </c>
      <c r="I202" s="106">
        <v>4</v>
      </c>
      <c r="J202" s="106">
        <f>VLOOKUP(A202,CENIK!$A$2:$F$191,6,FALSE)</f>
        <v>0</v>
      </c>
      <c r="K202" s="106">
        <f t="shared" si="4"/>
        <v>0</v>
      </c>
    </row>
    <row r="203" spans="1:11" ht="45" x14ac:dyDescent="0.25">
      <c r="A203" s="139">
        <v>1301</v>
      </c>
      <c r="B203" s="139">
        <v>443</v>
      </c>
      <c r="C203" s="102" t="s">
        <v>1360</v>
      </c>
      <c r="D203" s="657" t="s">
        <v>212</v>
      </c>
      <c r="E203" s="657" t="s">
        <v>7</v>
      </c>
      <c r="F203" s="657" t="s">
        <v>16</v>
      </c>
      <c r="G203" s="657" t="s">
        <v>17</v>
      </c>
      <c r="H203" s="105" t="s">
        <v>10</v>
      </c>
      <c r="I203" s="106">
        <v>143</v>
      </c>
      <c r="J203" s="106">
        <f>VLOOKUP(A203,CENIK!$A$2:$F$191,6,FALSE)</f>
        <v>0</v>
      </c>
      <c r="K203" s="106">
        <f t="shared" si="4"/>
        <v>0</v>
      </c>
    </row>
    <row r="204" spans="1:11" ht="150" x14ac:dyDescent="0.25">
      <c r="A204" s="139">
        <v>1302</v>
      </c>
      <c r="B204" s="139">
        <v>443</v>
      </c>
      <c r="C204" s="102" t="s">
        <v>1361</v>
      </c>
      <c r="D204" s="657" t="s">
        <v>212</v>
      </c>
      <c r="E204" s="657" t="s">
        <v>7</v>
      </c>
      <c r="F204" s="657" t="s">
        <v>16</v>
      </c>
      <c r="G204" s="657" t="s">
        <v>952</v>
      </c>
      <c r="H204" s="105" t="s">
        <v>10</v>
      </c>
      <c r="I204" s="106">
        <v>143</v>
      </c>
      <c r="J204" s="106">
        <f>VLOOKUP(A204,CENIK!$A$2:$F$191,6,FALSE)</f>
        <v>0</v>
      </c>
      <c r="K204" s="106">
        <f t="shared" si="4"/>
        <v>0</v>
      </c>
    </row>
    <row r="205" spans="1:11" ht="60" x14ac:dyDescent="0.25">
      <c r="A205" s="139">
        <v>1307</v>
      </c>
      <c r="B205" s="139">
        <v>443</v>
      </c>
      <c r="C205" s="102" t="s">
        <v>1362</v>
      </c>
      <c r="D205" s="657" t="s">
        <v>212</v>
      </c>
      <c r="E205" s="657" t="s">
        <v>7</v>
      </c>
      <c r="F205" s="657" t="s">
        <v>16</v>
      </c>
      <c r="G205" s="657" t="s">
        <v>19</v>
      </c>
      <c r="H205" s="105" t="s">
        <v>6</v>
      </c>
      <c r="I205" s="106">
        <v>2</v>
      </c>
      <c r="J205" s="106">
        <f>VLOOKUP(A205,CENIK!$A$2:$F$191,6,FALSE)</f>
        <v>0</v>
      </c>
      <c r="K205" s="106">
        <f t="shared" si="4"/>
        <v>0</v>
      </c>
    </row>
    <row r="206" spans="1:11" ht="60" x14ac:dyDescent="0.25">
      <c r="A206" s="139">
        <v>1310</v>
      </c>
      <c r="B206" s="139">
        <v>443</v>
      </c>
      <c r="C206" s="102" t="s">
        <v>1363</v>
      </c>
      <c r="D206" s="657" t="s">
        <v>212</v>
      </c>
      <c r="E206" s="657" t="s">
        <v>7</v>
      </c>
      <c r="F206" s="657" t="s">
        <v>16</v>
      </c>
      <c r="G206" s="657" t="s">
        <v>23</v>
      </c>
      <c r="H206" s="105" t="s">
        <v>24</v>
      </c>
      <c r="I206" s="106">
        <v>165.5</v>
      </c>
      <c r="J206" s="106">
        <f>VLOOKUP(A206,CENIK!$A$2:$F$191,6,FALSE)</f>
        <v>0</v>
      </c>
      <c r="K206" s="106">
        <f t="shared" si="4"/>
        <v>0</v>
      </c>
    </row>
    <row r="207" spans="1:11" ht="45" x14ac:dyDescent="0.25">
      <c r="A207" s="139">
        <v>1311</v>
      </c>
      <c r="B207" s="139">
        <v>443</v>
      </c>
      <c r="C207" s="102" t="s">
        <v>1364</v>
      </c>
      <c r="D207" s="657" t="s">
        <v>212</v>
      </c>
      <c r="E207" s="657" t="s">
        <v>7</v>
      </c>
      <c r="F207" s="657" t="s">
        <v>16</v>
      </c>
      <c r="G207" s="657" t="s">
        <v>25</v>
      </c>
      <c r="H207" s="105" t="s">
        <v>14</v>
      </c>
      <c r="I207" s="106">
        <v>1</v>
      </c>
      <c r="J207" s="106">
        <f>VLOOKUP(A207,CENIK!$A$2:$F$191,6,FALSE)</f>
        <v>0</v>
      </c>
      <c r="K207" s="106">
        <f t="shared" si="4"/>
        <v>0</v>
      </c>
    </row>
    <row r="208" spans="1:11" ht="30" x14ac:dyDescent="0.25">
      <c r="A208" s="139">
        <v>1312</v>
      </c>
      <c r="B208" s="139">
        <v>443</v>
      </c>
      <c r="C208" s="102" t="s">
        <v>1365</v>
      </c>
      <c r="D208" s="657" t="s">
        <v>212</v>
      </c>
      <c r="E208" s="657" t="s">
        <v>7</v>
      </c>
      <c r="F208" s="657" t="s">
        <v>16</v>
      </c>
      <c r="G208" s="657" t="s">
        <v>26</v>
      </c>
      <c r="H208" s="105"/>
      <c r="I208" s="106">
        <v>2</v>
      </c>
      <c r="J208" s="106">
        <f>VLOOKUP(A208,CENIK!$A$2:$F$191,6,FALSE)</f>
        <v>0</v>
      </c>
      <c r="K208" s="106">
        <f t="shared" si="4"/>
        <v>0</v>
      </c>
    </row>
    <row r="209" spans="1:11" ht="30" x14ac:dyDescent="0.25">
      <c r="A209" s="139">
        <v>1401</v>
      </c>
      <c r="B209" s="139">
        <v>443</v>
      </c>
      <c r="C209" s="102" t="s">
        <v>1366</v>
      </c>
      <c r="D209" s="657" t="s">
        <v>212</v>
      </c>
      <c r="E209" s="657" t="s">
        <v>7</v>
      </c>
      <c r="F209" s="657" t="s">
        <v>27</v>
      </c>
      <c r="G209" s="657" t="s">
        <v>955</v>
      </c>
      <c r="H209" s="105" t="s">
        <v>22</v>
      </c>
      <c r="I209" s="106">
        <v>10</v>
      </c>
      <c r="J209" s="106">
        <f>VLOOKUP(A209,CENIK!$A$2:$F$191,6,FALSE)</f>
        <v>0</v>
      </c>
      <c r="K209" s="106">
        <f t="shared" si="4"/>
        <v>0</v>
      </c>
    </row>
    <row r="210" spans="1:11" ht="30" x14ac:dyDescent="0.25">
      <c r="A210" s="139">
        <v>1402</v>
      </c>
      <c r="B210" s="139">
        <v>443</v>
      </c>
      <c r="C210" s="102" t="s">
        <v>1367</v>
      </c>
      <c r="D210" s="657" t="s">
        <v>212</v>
      </c>
      <c r="E210" s="657" t="s">
        <v>7</v>
      </c>
      <c r="F210" s="657" t="s">
        <v>27</v>
      </c>
      <c r="G210" s="657" t="s">
        <v>956</v>
      </c>
      <c r="H210" s="105" t="s">
        <v>22</v>
      </c>
      <c r="I210" s="106">
        <v>8</v>
      </c>
      <c r="J210" s="106">
        <f>VLOOKUP(A210,CENIK!$A$2:$F$191,6,FALSE)</f>
        <v>0</v>
      </c>
      <c r="K210" s="106">
        <f t="shared" si="4"/>
        <v>0</v>
      </c>
    </row>
    <row r="211" spans="1:11" ht="30" x14ac:dyDescent="0.25">
      <c r="A211" s="139">
        <v>1403</v>
      </c>
      <c r="B211" s="139">
        <v>443</v>
      </c>
      <c r="C211" s="102" t="s">
        <v>1368</v>
      </c>
      <c r="D211" s="657" t="s">
        <v>212</v>
      </c>
      <c r="E211" s="657" t="s">
        <v>7</v>
      </c>
      <c r="F211" s="657" t="s">
        <v>27</v>
      </c>
      <c r="G211" s="657" t="s">
        <v>957</v>
      </c>
      <c r="H211" s="105" t="s">
        <v>22</v>
      </c>
      <c r="I211" s="106">
        <v>2</v>
      </c>
      <c r="J211" s="106">
        <f>VLOOKUP(A211,CENIK!$A$2:$F$191,6,FALSE)</f>
        <v>0</v>
      </c>
      <c r="K211" s="106">
        <f t="shared" si="4"/>
        <v>0</v>
      </c>
    </row>
    <row r="212" spans="1:11" ht="45" x14ac:dyDescent="0.25">
      <c r="A212" s="139">
        <v>12308</v>
      </c>
      <c r="B212" s="139">
        <v>443</v>
      </c>
      <c r="C212" s="102" t="s">
        <v>1369</v>
      </c>
      <c r="D212" s="657" t="s">
        <v>212</v>
      </c>
      <c r="E212" s="657" t="s">
        <v>30</v>
      </c>
      <c r="F212" s="657" t="s">
        <v>31</v>
      </c>
      <c r="G212" s="657" t="s">
        <v>32</v>
      </c>
      <c r="H212" s="105" t="s">
        <v>33</v>
      </c>
      <c r="I212" s="106">
        <v>497</v>
      </c>
      <c r="J212" s="106">
        <f>VLOOKUP(A212,CENIK!$A$2:$F$191,6,FALSE)</f>
        <v>0</v>
      </c>
      <c r="K212" s="106">
        <f t="shared" si="4"/>
        <v>0</v>
      </c>
    </row>
    <row r="213" spans="1:11" ht="60" x14ac:dyDescent="0.25">
      <c r="A213" s="139">
        <v>12324</v>
      </c>
      <c r="B213" s="139">
        <v>443</v>
      </c>
      <c r="C213" s="102" t="s">
        <v>1370</v>
      </c>
      <c r="D213" s="657" t="s">
        <v>212</v>
      </c>
      <c r="E213" s="657" t="s">
        <v>30</v>
      </c>
      <c r="F213" s="657" t="s">
        <v>31</v>
      </c>
      <c r="G213" s="657" t="s">
        <v>961</v>
      </c>
      <c r="H213" s="105" t="s">
        <v>33</v>
      </c>
      <c r="I213" s="106">
        <v>5</v>
      </c>
      <c r="J213" s="106">
        <f>VLOOKUP(A213,CENIK!$A$2:$F$191,6,FALSE)</f>
        <v>0</v>
      </c>
      <c r="K213" s="106">
        <f t="shared" si="4"/>
        <v>0</v>
      </c>
    </row>
    <row r="214" spans="1:11" ht="30" x14ac:dyDescent="0.25">
      <c r="A214" s="139">
        <v>12328</v>
      </c>
      <c r="B214" s="139">
        <v>443</v>
      </c>
      <c r="C214" s="102" t="s">
        <v>1371</v>
      </c>
      <c r="D214" s="657" t="s">
        <v>212</v>
      </c>
      <c r="E214" s="657" t="s">
        <v>30</v>
      </c>
      <c r="F214" s="657" t="s">
        <v>31</v>
      </c>
      <c r="G214" s="657" t="s">
        <v>37</v>
      </c>
      <c r="H214" s="105" t="s">
        <v>10</v>
      </c>
      <c r="I214" s="106">
        <v>10</v>
      </c>
      <c r="J214" s="106">
        <f>VLOOKUP(A214,CENIK!$A$2:$F$191,6,FALSE)</f>
        <v>0</v>
      </c>
      <c r="K214" s="106">
        <f t="shared" si="4"/>
        <v>0</v>
      </c>
    </row>
    <row r="215" spans="1:11" ht="60" x14ac:dyDescent="0.25">
      <c r="A215" s="139">
        <v>21106</v>
      </c>
      <c r="B215" s="139">
        <v>443</v>
      </c>
      <c r="C215" s="102" t="s">
        <v>1372</v>
      </c>
      <c r="D215" s="657" t="s">
        <v>212</v>
      </c>
      <c r="E215" s="657" t="s">
        <v>30</v>
      </c>
      <c r="F215" s="657" t="s">
        <v>31</v>
      </c>
      <c r="G215" s="657" t="s">
        <v>965</v>
      </c>
      <c r="H215" s="105" t="s">
        <v>24</v>
      </c>
      <c r="I215" s="106">
        <v>298.2</v>
      </c>
      <c r="J215" s="106">
        <f>VLOOKUP(A215,CENIK!$A$2:$F$191,6,FALSE)</f>
        <v>0</v>
      </c>
      <c r="K215" s="106">
        <f t="shared" si="4"/>
        <v>0</v>
      </c>
    </row>
    <row r="216" spans="1:11" ht="30" x14ac:dyDescent="0.25">
      <c r="A216" s="139">
        <v>22103</v>
      </c>
      <c r="B216" s="139">
        <v>443</v>
      </c>
      <c r="C216" s="102" t="s">
        <v>1373</v>
      </c>
      <c r="D216" s="657" t="s">
        <v>212</v>
      </c>
      <c r="E216" s="657" t="s">
        <v>30</v>
      </c>
      <c r="F216" s="657" t="s">
        <v>43</v>
      </c>
      <c r="G216" s="657" t="s">
        <v>48</v>
      </c>
      <c r="H216" s="105" t="s">
        <v>33</v>
      </c>
      <c r="I216" s="106">
        <v>497</v>
      </c>
      <c r="J216" s="106">
        <f>VLOOKUP(A216,CENIK!$A$2:$F$191,6,FALSE)</f>
        <v>0</v>
      </c>
      <c r="K216" s="106">
        <f t="shared" si="4"/>
        <v>0</v>
      </c>
    </row>
    <row r="217" spans="1:11" ht="30" x14ac:dyDescent="0.25">
      <c r="A217" s="139">
        <v>24405</v>
      </c>
      <c r="B217" s="139">
        <v>443</v>
      </c>
      <c r="C217" s="102" t="s">
        <v>1374</v>
      </c>
      <c r="D217" s="657" t="s">
        <v>212</v>
      </c>
      <c r="E217" s="657" t="s">
        <v>30</v>
      </c>
      <c r="F217" s="657" t="s">
        <v>43</v>
      </c>
      <c r="G217" s="657" t="s">
        <v>969</v>
      </c>
      <c r="H217" s="105" t="s">
        <v>24</v>
      </c>
      <c r="I217" s="106">
        <v>198.8</v>
      </c>
      <c r="J217" s="106">
        <f>VLOOKUP(A217,CENIK!$A$2:$F$191,6,FALSE)</f>
        <v>0</v>
      </c>
      <c r="K217" s="106">
        <f t="shared" si="4"/>
        <v>0</v>
      </c>
    </row>
    <row r="218" spans="1:11" ht="30" x14ac:dyDescent="0.25">
      <c r="A218" s="139">
        <v>31101</v>
      </c>
      <c r="B218" s="139">
        <v>443</v>
      </c>
      <c r="C218" s="102" t="s">
        <v>1375</v>
      </c>
      <c r="D218" s="657" t="s">
        <v>212</v>
      </c>
      <c r="E218" s="657" t="s">
        <v>30</v>
      </c>
      <c r="F218" s="657" t="s">
        <v>43</v>
      </c>
      <c r="G218" s="657" t="s">
        <v>970</v>
      </c>
      <c r="H218" s="105" t="s">
        <v>24</v>
      </c>
      <c r="I218" s="106">
        <v>99.4</v>
      </c>
      <c r="J218" s="106">
        <f>VLOOKUP(A218,CENIK!$A$2:$F$191,6,FALSE)</f>
        <v>0</v>
      </c>
      <c r="K218" s="106">
        <f t="shared" si="4"/>
        <v>0</v>
      </c>
    </row>
    <row r="219" spans="1:11" ht="30" x14ac:dyDescent="0.25">
      <c r="A219" s="139">
        <v>31602</v>
      </c>
      <c r="B219" s="139">
        <v>443</v>
      </c>
      <c r="C219" s="102" t="s">
        <v>1376</v>
      </c>
      <c r="D219" s="657" t="s">
        <v>212</v>
      </c>
      <c r="E219" s="657" t="s">
        <v>30</v>
      </c>
      <c r="F219" s="657" t="s">
        <v>43</v>
      </c>
      <c r="G219" s="657" t="s">
        <v>973</v>
      </c>
      <c r="H219" s="105" t="s">
        <v>33</v>
      </c>
      <c r="I219" s="106">
        <v>497</v>
      </c>
      <c r="J219" s="106">
        <f>VLOOKUP(A219,CENIK!$A$2:$F$191,6,FALSE)</f>
        <v>0</v>
      </c>
      <c r="K219" s="106">
        <f t="shared" si="4"/>
        <v>0</v>
      </c>
    </row>
    <row r="220" spans="1:11" ht="45" x14ac:dyDescent="0.25">
      <c r="A220" s="139">
        <v>32311</v>
      </c>
      <c r="B220" s="139">
        <v>443</v>
      </c>
      <c r="C220" s="102" t="s">
        <v>1377</v>
      </c>
      <c r="D220" s="657" t="s">
        <v>212</v>
      </c>
      <c r="E220" s="657" t="s">
        <v>30</v>
      </c>
      <c r="F220" s="657" t="s">
        <v>43</v>
      </c>
      <c r="G220" s="657" t="s">
        <v>975</v>
      </c>
      <c r="H220" s="105" t="s">
        <v>33</v>
      </c>
      <c r="I220" s="106">
        <v>502</v>
      </c>
      <c r="J220" s="106">
        <f>VLOOKUP(A220,CENIK!$A$2:$F$191,6,FALSE)</f>
        <v>0</v>
      </c>
      <c r="K220" s="106">
        <f t="shared" si="4"/>
        <v>0</v>
      </c>
    </row>
    <row r="221" spans="1:11" ht="60" x14ac:dyDescent="0.25">
      <c r="A221" s="139">
        <v>4101</v>
      </c>
      <c r="B221" s="139">
        <v>443</v>
      </c>
      <c r="C221" s="102" t="s">
        <v>1378</v>
      </c>
      <c r="D221" s="657" t="s">
        <v>212</v>
      </c>
      <c r="E221" s="657" t="s">
        <v>85</v>
      </c>
      <c r="F221" s="657" t="s">
        <v>86</v>
      </c>
      <c r="G221" s="657" t="s">
        <v>459</v>
      </c>
      <c r="H221" s="105" t="s">
        <v>33</v>
      </c>
      <c r="I221" s="106">
        <v>458.54</v>
      </c>
      <c r="J221" s="106">
        <f>VLOOKUP(A221,CENIK!$A$2:$F$191,6,FALSE)</f>
        <v>0</v>
      </c>
      <c r="K221" s="106">
        <f t="shared" si="4"/>
        <v>0</v>
      </c>
    </row>
    <row r="222" spans="1:11" ht="60" x14ac:dyDescent="0.25">
      <c r="A222" s="139">
        <v>4105</v>
      </c>
      <c r="B222" s="139">
        <v>443</v>
      </c>
      <c r="C222" s="102" t="s">
        <v>1379</v>
      </c>
      <c r="D222" s="657" t="s">
        <v>212</v>
      </c>
      <c r="E222" s="657" t="s">
        <v>85</v>
      </c>
      <c r="F222" s="657" t="s">
        <v>86</v>
      </c>
      <c r="G222" s="657" t="s">
        <v>982</v>
      </c>
      <c r="H222" s="105" t="s">
        <v>24</v>
      </c>
      <c r="I222" s="106">
        <v>272.41000000000003</v>
      </c>
      <c r="J222" s="106">
        <f>VLOOKUP(A222,CENIK!$A$2:$F$191,6,FALSE)</f>
        <v>0</v>
      </c>
      <c r="K222" s="106">
        <f t="shared" ref="K222:K285" si="5">ROUND(J222*I222,2)</f>
        <v>0</v>
      </c>
    </row>
    <row r="223" spans="1:11" ht="60" x14ac:dyDescent="0.25">
      <c r="A223" s="139">
        <v>4109</v>
      </c>
      <c r="B223" s="139">
        <v>443</v>
      </c>
      <c r="C223" s="102" t="s">
        <v>1380</v>
      </c>
      <c r="D223" s="657" t="s">
        <v>212</v>
      </c>
      <c r="E223" s="657" t="s">
        <v>85</v>
      </c>
      <c r="F223" s="657" t="s">
        <v>86</v>
      </c>
      <c r="G223" s="657" t="s">
        <v>984</v>
      </c>
      <c r="H223" s="105" t="s">
        <v>24</v>
      </c>
      <c r="I223" s="106">
        <v>110.93</v>
      </c>
      <c r="J223" s="106">
        <f>VLOOKUP(A223,CENIK!$A$2:$F$191,6,FALSE)</f>
        <v>0</v>
      </c>
      <c r="K223" s="106">
        <f t="shared" si="5"/>
        <v>0</v>
      </c>
    </row>
    <row r="224" spans="1:11" ht="45" x14ac:dyDescent="0.25">
      <c r="A224" s="139">
        <v>4113</v>
      </c>
      <c r="B224" s="139">
        <v>443</v>
      </c>
      <c r="C224" s="102" t="s">
        <v>1381</v>
      </c>
      <c r="D224" s="657" t="s">
        <v>212</v>
      </c>
      <c r="E224" s="657" t="s">
        <v>85</v>
      </c>
      <c r="F224" s="657" t="s">
        <v>86</v>
      </c>
      <c r="G224" s="657" t="s">
        <v>91</v>
      </c>
      <c r="H224" s="105" t="s">
        <v>24</v>
      </c>
      <c r="I224" s="106">
        <v>27.24</v>
      </c>
      <c r="J224" s="106">
        <f>VLOOKUP(A224,CENIK!$A$2:$F$191,6,FALSE)</f>
        <v>0</v>
      </c>
      <c r="K224" s="106">
        <f t="shared" si="5"/>
        <v>0</v>
      </c>
    </row>
    <row r="225" spans="1:11" ht="45" x14ac:dyDescent="0.25">
      <c r="A225" s="139">
        <v>4117</v>
      </c>
      <c r="B225" s="139">
        <v>443</v>
      </c>
      <c r="C225" s="102" t="s">
        <v>1382</v>
      </c>
      <c r="D225" s="657" t="s">
        <v>212</v>
      </c>
      <c r="E225" s="657" t="s">
        <v>85</v>
      </c>
      <c r="F225" s="657" t="s">
        <v>86</v>
      </c>
      <c r="G225" s="657" t="s">
        <v>94</v>
      </c>
      <c r="H225" s="105" t="s">
        <v>24</v>
      </c>
      <c r="I225" s="106">
        <v>13.62</v>
      </c>
      <c r="J225" s="106">
        <f>VLOOKUP(A225,CENIK!$A$2:$F$191,6,FALSE)</f>
        <v>0</v>
      </c>
      <c r="K225" s="106">
        <f t="shared" si="5"/>
        <v>0</v>
      </c>
    </row>
    <row r="226" spans="1:11" ht="45" x14ac:dyDescent="0.25">
      <c r="A226" s="139">
        <v>4121</v>
      </c>
      <c r="B226" s="139">
        <v>443</v>
      </c>
      <c r="C226" s="102" t="s">
        <v>1383</v>
      </c>
      <c r="D226" s="657" t="s">
        <v>212</v>
      </c>
      <c r="E226" s="657" t="s">
        <v>85</v>
      </c>
      <c r="F226" s="657" t="s">
        <v>86</v>
      </c>
      <c r="G226" s="657" t="s">
        <v>986</v>
      </c>
      <c r="H226" s="105" t="s">
        <v>24</v>
      </c>
      <c r="I226" s="106">
        <v>8.1999999999999993</v>
      </c>
      <c r="J226" s="106">
        <f>VLOOKUP(A226,CENIK!$A$2:$F$191,6,FALSE)</f>
        <v>0</v>
      </c>
      <c r="K226" s="106">
        <f t="shared" si="5"/>
        <v>0</v>
      </c>
    </row>
    <row r="227" spans="1:11" ht="30" x14ac:dyDescent="0.25">
      <c r="A227" s="139">
        <v>4124</v>
      </c>
      <c r="B227" s="139">
        <v>443</v>
      </c>
      <c r="C227" s="102" t="s">
        <v>1384</v>
      </c>
      <c r="D227" s="657" t="s">
        <v>212</v>
      </c>
      <c r="E227" s="657" t="s">
        <v>85</v>
      </c>
      <c r="F227" s="657" t="s">
        <v>86</v>
      </c>
      <c r="G227" s="657" t="s">
        <v>97</v>
      </c>
      <c r="H227" s="105" t="s">
        <v>22</v>
      </c>
      <c r="I227" s="106">
        <v>10</v>
      </c>
      <c r="J227" s="106">
        <f>VLOOKUP(A227,CENIK!$A$2:$F$191,6,FALSE)</f>
        <v>0</v>
      </c>
      <c r="K227" s="106">
        <f t="shared" si="5"/>
        <v>0</v>
      </c>
    </row>
    <row r="228" spans="1:11" ht="45" x14ac:dyDescent="0.25">
      <c r="A228" s="139">
        <v>4201</v>
      </c>
      <c r="B228" s="139">
        <v>443</v>
      </c>
      <c r="C228" s="102" t="s">
        <v>1385</v>
      </c>
      <c r="D228" s="657" t="s">
        <v>212</v>
      </c>
      <c r="E228" s="657" t="s">
        <v>85</v>
      </c>
      <c r="F228" s="657" t="s">
        <v>98</v>
      </c>
      <c r="G228" s="657" t="s">
        <v>99</v>
      </c>
      <c r="H228" s="105" t="s">
        <v>33</v>
      </c>
      <c r="I228" s="106">
        <v>159</v>
      </c>
      <c r="J228" s="106">
        <f>VLOOKUP(A228,CENIK!$A$2:$F$191,6,FALSE)</f>
        <v>0</v>
      </c>
      <c r="K228" s="106">
        <f t="shared" si="5"/>
        <v>0</v>
      </c>
    </row>
    <row r="229" spans="1:11" ht="30" x14ac:dyDescent="0.25">
      <c r="A229" s="139">
        <v>4202</v>
      </c>
      <c r="B229" s="139">
        <v>443</v>
      </c>
      <c r="C229" s="102" t="s">
        <v>1386</v>
      </c>
      <c r="D229" s="657" t="s">
        <v>212</v>
      </c>
      <c r="E229" s="657" t="s">
        <v>85</v>
      </c>
      <c r="F229" s="657" t="s">
        <v>98</v>
      </c>
      <c r="G229" s="657" t="s">
        <v>100</v>
      </c>
      <c r="H229" s="105" t="s">
        <v>33</v>
      </c>
      <c r="I229" s="106">
        <v>159</v>
      </c>
      <c r="J229" s="106">
        <f>VLOOKUP(A229,CENIK!$A$2:$F$191,6,FALSE)</f>
        <v>0</v>
      </c>
      <c r="K229" s="106">
        <f t="shared" si="5"/>
        <v>0</v>
      </c>
    </row>
    <row r="230" spans="1:11" ht="75" x14ac:dyDescent="0.25">
      <c r="A230" s="139">
        <v>4203</v>
      </c>
      <c r="B230" s="139">
        <v>443</v>
      </c>
      <c r="C230" s="102" t="s">
        <v>1387</v>
      </c>
      <c r="D230" s="657" t="s">
        <v>212</v>
      </c>
      <c r="E230" s="657" t="s">
        <v>85</v>
      </c>
      <c r="F230" s="657" t="s">
        <v>98</v>
      </c>
      <c r="G230" s="657" t="s">
        <v>101</v>
      </c>
      <c r="H230" s="105" t="s">
        <v>24</v>
      </c>
      <c r="I230" s="106">
        <v>9.5</v>
      </c>
      <c r="J230" s="106">
        <f>VLOOKUP(A230,CENIK!$A$2:$F$191,6,FALSE)</f>
        <v>0</v>
      </c>
      <c r="K230" s="106">
        <f t="shared" si="5"/>
        <v>0</v>
      </c>
    </row>
    <row r="231" spans="1:11" ht="60" x14ac:dyDescent="0.25">
      <c r="A231" s="139">
        <v>4204</v>
      </c>
      <c r="B231" s="139">
        <v>443</v>
      </c>
      <c r="C231" s="102" t="s">
        <v>1388</v>
      </c>
      <c r="D231" s="657" t="s">
        <v>212</v>
      </c>
      <c r="E231" s="657" t="s">
        <v>85</v>
      </c>
      <c r="F231" s="657" t="s">
        <v>98</v>
      </c>
      <c r="G231" s="657" t="s">
        <v>102</v>
      </c>
      <c r="H231" s="105" t="s">
        <v>24</v>
      </c>
      <c r="I231" s="106">
        <v>76.459999999999994</v>
      </c>
      <c r="J231" s="106">
        <f>VLOOKUP(A231,CENIK!$A$2:$F$191,6,FALSE)</f>
        <v>0</v>
      </c>
      <c r="K231" s="106">
        <f t="shared" si="5"/>
        <v>0</v>
      </c>
    </row>
    <row r="232" spans="1:11" ht="60" x14ac:dyDescent="0.25">
      <c r="A232" s="139">
        <v>4206</v>
      </c>
      <c r="B232" s="139">
        <v>443</v>
      </c>
      <c r="C232" s="102" t="s">
        <v>1389</v>
      </c>
      <c r="D232" s="657" t="s">
        <v>212</v>
      </c>
      <c r="E232" s="657" t="s">
        <v>85</v>
      </c>
      <c r="F232" s="657" t="s">
        <v>98</v>
      </c>
      <c r="G232" s="657" t="s">
        <v>104</v>
      </c>
      <c r="H232" s="105" t="s">
        <v>24</v>
      </c>
      <c r="I232" s="106">
        <v>106.46</v>
      </c>
      <c r="J232" s="106">
        <f>VLOOKUP(A232,CENIK!$A$2:$F$191,6,FALSE)</f>
        <v>0</v>
      </c>
      <c r="K232" s="106">
        <f t="shared" si="5"/>
        <v>0</v>
      </c>
    </row>
    <row r="233" spans="1:11" ht="45" x14ac:dyDescent="0.25">
      <c r="A233" s="139">
        <v>5302</v>
      </c>
      <c r="B233" s="139">
        <v>443</v>
      </c>
      <c r="C233" s="102" t="s">
        <v>1390</v>
      </c>
      <c r="D233" s="657" t="s">
        <v>212</v>
      </c>
      <c r="E233" s="657" t="s">
        <v>106</v>
      </c>
      <c r="F233" s="657" t="s">
        <v>118</v>
      </c>
      <c r="G233" s="657" t="s">
        <v>120</v>
      </c>
      <c r="H233" s="105" t="s">
        <v>24</v>
      </c>
      <c r="I233" s="106">
        <v>6.08</v>
      </c>
      <c r="J233" s="106">
        <f>VLOOKUP(A233,CENIK!$A$2:$F$191,6,FALSE)</f>
        <v>0</v>
      </c>
      <c r="K233" s="106">
        <f t="shared" si="5"/>
        <v>0</v>
      </c>
    </row>
    <row r="234" spans="1:11" ht="45" x14ac:dyDescent="0.25">
      <c r="A234" s="139">
        <v>5303</v>
      </c>
      <c r="B234" s="139">
        <v>443</v>
      </c>
      <c r="C234" s="102" t="s">
        <v>1391</v>
      </c>
      <c r="D234" s="657" t="s">
        <v>212</v>
      </c>
      <c r="E234" s="657" t="s">
        <v>106</v>
      </c>
      <c r="F234" s="657" t="s">
        <v>118</v>
      </c>
      <c r="G234" s="657" t="s">
        <v>121</v>
      </c>
      <c r="H234" s="105" t="s">
        <v>24</v>
      </c>
      <c r="I234" s="106">
        <v>18.760000000000002</v>
      </c>
      <c r="J234" s="106">
        <f>VLOOKUP(A234,CENIK!$A$2:$F$191,6,FALSE)</f>
        <v>0</v>
      </c>
      <c r="K234" s="106">
        <f t="shared" si="5"/>
        <v>0</v>
      </c>
    </row>
    <row r="235" spans="1:11" ht="135" x14ac:dyDescent="0.25">
      <c r="A235" s="139">
        <v>6101</v>
      </c>
      <c r="B235" s="139">
        <v>443</v>
      </c>
      <c r="C235" s="102" t="s">
        <v>1392</v>
      </c>
      <c r="D235" s="657" t="s">
        <v>212</v>
      </c>
      <c r="E235" s="657" t="s">
        <v>128</v>
      </c>
      <c r="F235" s="657" t="s">
        <v>129</v>
      </c>
      <c r="G235" s="657" t="s">
        <v>6304</v>
      </c>
      <c r="H235" s="105" t="s">
        <v>10</v>
      </c>
      <c r="I235" s="106">
        <v>143</v>
      </c>
      <c r="J235" s="106">
        <f>VLOOKUP(A235,CENIK!$A$2:$F$191,6,FALSE)</f>
        <v>0</v>
      </c>
      <c r="K235" s="106">
        <f t="shared" si="5"/>
        <v>0</v>
      </c>
    </row>
    <row r="236" spans="1:11" ht="45" x14ac:dyDescent="0.25">
      <c r="A236" s="139">
        <v>5307</v>
      </c>
      <c r="B236" s="139">
        <v>443</v>
      </c>
      <c r="C236" s="102" t="s">
        <v>1393</v>
      </c>
      <c r="D236" s="657" t="s">
        <v>212</v>
      </c>
      <c r="E236" s="657" t="s">
        <v>128</v>
      </c>
      <c r="F236" s="657" t="s">
        <v>132</v>
      </c>
      <c r="G236" s="657" t="s">
        <v>133</v>
      </c>
      <c r="H236" s="105" t="s">
        <v>6</v>
      </c>
      <c r="I236" s="106">
        <v>6</v>
      </c>
      <c r="J236" s="106">
        <f>VLOOKUP(A236,CENIK!$A$2:$F$191,6,FALSE)</f>
        <v>0</v>
      </c>
      <c r="K236" s="106">
        <f t="shared" si="5"/>
        <v>0</v>
      </c>
    </row>
    <row r="237" spans="1:11" ht="120" x14ac:dyDescent="0.25">
      <c r="A237" s="139">
        <v>6202</v>
      </c>
      <c r="B237" s="139">
        <v>443</v>
      </c>
      <c r="C237" s="102" t="s">
        <v>1394</v>
      </c>
      <c r="D237" s="657" t="s">
        <v>212</v>
      </c>
      <c r="E237" s="657" t="s">
        <v>128</v>
      </c>
      <c r="F237" s="657" t="s">
        <v>132</v>
      </c>
      <c r="G237" s="657" t="s">
        <v>991</v>
      </c>
      <c r="H237" s="105" t="s">
        <v>6</v>
      </c>
      <c r="I237" s="106">
        <v>2</v>
      </c>
      <c r="J237" s="106">
        <f>VLOOKUP(A237,CENIK!$A$2:$F$191,6,FALSE)</f>
        <v>0</v>
      </c>
      <c r="K237" s="106">
        <f t="shared" si="5"/>
        <v>0</v>
      </c>
    </row>
    <row r="238" spans="1:11" ht="120" x14ac:dyDescent="0.25">
      <c r="A238" s="139">
        <v>6204</v>
      </c>
      <c r="B238" s="139">
        <v>443</v>
      </c>
      <c r="C238" s="102" t="s">
        <v>1395</v>
      </c>
      <c r="D238" s="657" t="s">
        <v>212</v>
      </c>
      <c r="E238" s="657" t="s">
        <v>128</v>
      </c>
      <c r="F238" s="657" t="s">
        <v>132</v>
      </c>
      <c r="G238" s="657" t="s">
        <v>993</v>
      </c>
      <c r="H238" s="105" t="s">
        <v>6</v>
      </c>
      <c r="I238" s="106">
        <v>2</v>
      </c>
      <c r="J238" s="106">
        <f>VLOOKUP(A238,CENIK!$A$2:$F$191,6,FALSE)</f>
        <v>0</v>
      </c>
      <c r="K238" s="106">
        <f t="shared" si="5"/>
        <v>0</v>
      </c>
    </row>
    <row r="239" spans="1:11" ht="120" x14ac:dyDescent="0.25">
      <c r="A239" s="139">
        <v>6206</v>
      </c>
      <c r="B239" s="139">
        <v>443</v>
      </c>
      <c r="C239" s="102" t="s">
        <v>1396</v>
      </c>
      <c r="D239" s="657" t="s">
        <v>212</v>
      </c>
      <c r="E239" s="657" t="s">
        <v>128</v>
      </c>
      <c r="F239" s="657" t="s">
        <v>132</v>
      </c>
      <c r="G239" s="657" t="s">
        <v>995</v>
      </c>
      <c r="H239" s="105" t="s">
        <v>6</v>
      </c>
      <c r="I239" s="106">
        <v>2</v>
      </c>
      <c r="J239" s="106">
        <f>VLOOKUP(A239,CENIK!$A$2:$F$191,6,FALSE)</f>
        <v>0</v>
      </c>
      <c r="K239" s="106">
        <f t="shared" si="5"/>
        <v>0</v>
      </c>
    </row>
    <row r="240" spans="1:11" ht="120" x14ac:dyDescent="0.25">
      <c r="A240" s="139">
        <v>6253</v>
      </c>
      <c r="B240" s="139">
        <v>443</v>
      </c>
      <c r="C240" s="102" t="s">
        <v>1397</v>
      </c>
      <c r="D240" s="657" t="s">
        <v>212</v>
      </c>
      <c r="E240" s="657" t="s">
        <v>128</v>
      </c>
      <c r="F240" s="657" t="s">
        <v>132</v>
      </c>
      <c r="G240" s="657" t="s">
        <v>1004</v>
      </c>
      <c r="H240" s="105" t="s">
        <v>6</v>
      </c>
      <c r="I240" s="106">
        <v>6</v>
      </c>
      <c r="J240" s="106">
        <f>VLOOKUP(A240,CENIK!$A$2:$F$191,6,FALSE)</f>
        <v>0</v>
      </c>
      <c r="K240" s="106">
        <f t="shared" si="5"/>
        <v>0</v>
      </c>
    </row>
    <row r="241" spans="1:11" ht="345" x14ac:dyDescent="0.25">
      <c r="A241" s="139">
        <v>6301</v>
      </c>
      <c r="B241" s="139">
        <v>443</v>
      </c>
      <c r="C241" s="102" t="s">
        <v>1398</v>
      </c>
      <c r="D241" s="657" t="s">
        <v>212</v>
      </c>
      <c r="E241" s="657" t="s">
        <v>128</v>
      </c>
      <c r="F241" s="657" t="s">
        <v>140</v>
      </c>
      <c r="G241" s="657" t="s">
        <v>1005</v>
      </c>
      <c r="H241" s="105" t="s">
        <v>6</v>
      </c>
      <c r="I241" s="106">
        <v>5</v>
      </c>
      <c r="J241" s="106">
        <f>VLOOKUP(A241,CENIK!$A$2:$F$191,6,FALSE)</f>
        <v>0</v>
      </c>
      <c r="K241" s="106">
        <f t="shared" si="5"/>
        <v>0</v>
      </c>
    </row>
    <row r="242" spans="1:11" ht="120" x14ac:dyDescent="0.25">
      <c r="A242" s="139">
        <v>6305</v>
      </c>
      <c r="B242" s="139">
        <v>443</v>
      </c>
      <c r="C242" s="102" t="s">
        <v>1399</v>
      </c>
      <c r="D242" s="657" t="s">
        <v>212</v>
      </c>
      <c r="E242" s="657" t="s">
        <v>128</v>
      </c>
      <c r="F242" s="657" t="s">
        <v>140</v>
      </c>
      <c r="G242" s="657" t="s">
        <v>143</v>
      </c>
      <c r="H242" s="105" t="s">
        <v>6</v>
      </c>
      <c r="I242" s="106">
        <v>5</v>
      </c>
      <c r="J242" s="106">
        <f>VLOOKUP(A242,CENIK!$A$2:$F$191,6,FALSE)</f>
        <v>0</v>
      </c>
      <c r="K242" s="106">
        <f t="shared" si="5"/>
        <v>0</v>
      </c>
    </row>
    <row r="243" spans="1:11" ht="30" x14ac:dyDescent="0.25">
      <c r="A243" s="139">
        <v>6401</v>
      </c>
      <c r="B243" s="139">
        <v>443</v>
      </c>
      <c r="C243" s="102" t="s">
        <v>1400</v>
      </c>
      <c r="D243" s="657" t="s">
        <v>212</v>
      </c>
      <c r="E243" s="657" t="s">
        <v>128</v>
      </c>
      <c r="F243" s="657" t="s">
        <v>144</v>
      </c>
      <c r="G243" s="657" t="s">
        <v>145</v>
      </c>
      <c r="H243" s="105" t="s">
        <v>10</v>
      </c>
      <c r="I243" s="106">
        <v>142.5</v>
      </c>
      <c r="J243" s="106">
        <f>VLOOKUP(A243,CENIK!$A$2:$F$191,6,FALSE)</f>
        <v>0</v>
      </c>
      <c r="K243" s="106">
        <f t="shared" si="5"/>
        <v>0</v>
      </c>
    </row>
    <row r="244" spans="1:11" ht="30" x14ac:dyDescent="0.25">
      <c r="A244" s="139">
        <v>6402</v>
      </c>
      <c r="B244" s="139">
        <v>443</v>
      </c>
      <c r="C244" s="102" t="s">
        <v>1401</v>
      </c>
      <c r="D244" s="657" t="s">
        <v>212</v>
      </c>
      <c r="E244" s="657" t="s">
        <v>128</v>
      </c>
      <c r="F244" s="657" t="s">
        <v>144</v>
      </c>
      <c r="G244" s="657" t="s">
        <v>340</v>
      </c>
      <c r="H244" s="105" t="s">
        <v>10</v>
      </c>
      <c r="I244" s="106">
        <v>142.5</v>
      </c>
      <c r="J244" s="106">
        <f>VLOOKUP(A244,CENIK!$A$2:$F$191,6,FALSE)</f>
        <v>0</v>
      </c>
      <c r="K244" s="106">
        <f t="shared" si="5"/>
        <v>0</v>
      </c>
    </row>
    <row r="245" spans="1:11" ht="60" x14ac:dyDescent="0.25">
      <c r="A245" s="139">
        <v>6405</v>
      </c>
      <c r="B245" s="139">
        <v>443</v>
      </c>
      <c r="C245" s="102" t="s">
        <v>1402</v>
      </c>
      <c r="D245" s="657" t="s">
        <v>212</v>
      </c>
      <c r="E245" s="657" t="s">
        <v>128</v>
      </c>
      <c r="F245" s="657" t="s">
        <v>144</v>
      </c>
      <c r="G245" s="657" t="s">
        <v>146</v>
      </c>
      <c r="H245" s="105" t="s">
        <v>10</v>
      </c>
      <c r="I245" s="106">
        <v>142.5</v>
      </c>
      <c r="J245" s="106">
        <f>VLOOKUP(A245,CENIK!$A$2:$F$191,6,FALSE)</f>
        <v>0</v>
      </c>
      <c r="K245" s="106">
        <f t="shared" si="5"/>
        <v>0</v>
      </c>
    </row>
    <row r="246" spans="1:11" ht="30" x14ac:dyDescent="0.25">
      <c r="A246" s="139">
        <v>6501</v>
      </c>
      <c r="B246" s="139">
        <v>443</v>
      </c>
      <c r="C246" s="102" t="s">
        <v>1403</v>
      </c>
      <c r="D246" s="657" t="s">
        <v>212</v>
      </c>
      <c r="E246" s="657" t="s">
        <v>128</v>
      </c>
      <c r="F246" s="657" t="s">
        <v>147</v>
      </c>
      <c r="G246" s="657" t="s">
        <v>1007</v>
      </c>
      <c r="H246" s="105" t="s">
        <v>6</v>
      </c>
      <c r="I246" s="106">
        <v>2</v>
      </c>
      <c r="J246" s="106">
        <f>VLOOKUP(A246,CENIK!$A$2:$F$191,6,FALSE)</f>
        <v>0</v>
      </c>
      <c r="K246" s="106">
        <f t="shared" si="5"/>
        <v>0</v>
      </c>
    </row>
    <row r="247" spans="1:11" ht="45" x14ac:dyDescent="0.25">
      <c r="A247" s="139">
        <v>6503</v>
      </c>
      <c r="B247" s="139">
        <v>443</v>
      </c>
      <c r="C247" s="102" t="s">
        <v>1404</v>
      </c>
      <c r="D247" s="657" t="s">
        <v>212</v>
      </c>
      <c r="E247" s="657" t="s">
        <v>128</v>
      </c>
      <c r="F247" s="657" t="s">
        <v>147</v>
      </c>
      <c r="G247" s="657" t="s">
        <v>1009</v>
      </c>
      <c r="H247" s="105" t="s">
        <v>6</v>
      </c>
      <c r="I247" s="106">
        <v>2</v>
      </c>
      <c r="J247" s="106">
        <f>VLOOKUP(A247,CENIK!$A$2:$F$191,6,FALSE)</f>
        <v>0</v>
      </c>
      <c r="K247" s="106">
        <f t="shared" si="5"/>
        <v>0</v>
      </c>
    </row>
    <row r="248" spans="1:11" ht="60" x14ac:dyDescent="0.25">
      <c r="A248" s="139">
        <v>1201</v>
      </c>
      <c r="B248" s="139">
        <v>155</v>
      </c>
      <c r="C248" s="102" t="s">
        <v>1405</v>
      </c>
      <c r="D248" s="657" t="s">
        <v>213</v>
      </c>
      <c r="E248" s="657" t="s">
        <v>7</v>
      </c>
      <c r="F248" s="657" t="s">
        <v>8</v>
      </c>
      <c r="G248" s="657" t="s">
        <v>9</v>
      </c>
      <c r="H248" s="105" t="s">
        <v>10</v>
      </c>
      <c r="I248" s="106">
        <v>419</v>
      </c>
      <c r="J248" s="106">
        <f>VLOOKUP(A248,CENIK!$A$2:$F$191,6,FALSE)</f>
        <v>0</v>
      </c>
      <c r="K248" s="106">
        <f t="shared" si="5"/>
        <v>0</v>
      </c>
    </row>
    <row r="249" spans="1:11" ht="45" x14ac:dyDescent="0.25">
      <c r="A249" s="139">
        <v>1202</v>
      </c>
      <c r="B249" s="139">
        <v>155</v>
      </c>
      <c r="C249" s="102" t="s">
        <v>1406</v>
      </c>
      <c r="D249" s="657" t="s">
        <v>213</v>
      </c>
      <c r="E249" s="657" t="s">
        <v>7</v>
      </c>
      <c r="F249" s="657" t="s">
        <v>8</v>
      </c>
      <c r="G249" s="657" t="s">
        <v>11</v>
      </c>
      <c r="H249" s="105" t="s">
        <v>12</v>
      </c>
      <c r="I249" s="106">
        <v>16</v>
      </c>
      <c r="J249" s="106">
        <f>VLOOKUP(A249,CENIK!$A$2:$F$191,6,FALSE)</f>
        <v>0</v>
      </c>
      <c r="K249" s="106">
        <f t="shared" si="5"/>
        <v>0</v>
      </c>
    </row>
    <row r="250" spans="1:11" ht="60" x14ac:dyDescent="0.25">
      <c r="A250" s="139">
        <v>1203</v>
      </c>
      <c r="B250" s="139">
        <v>155</v>
      </c>
      <c r="C250" s="102" t="s">
        <v>1407</v>
      </c>
      <c r="D250" s="657" t="s">
        <v>213</v>
      </c>
      <c r="E250" s="657" t="s">
        <v>7</v>
      </c>
      <c r="F250" s="657" t="s">
        <v>8</v>
      </c>
      <c r="G250" s="657" t="s">
        <v>941</v>
      </c>
      <c r="H250" s="105" t="s">
        <v>10</v>
      </c>
      <c r="I250" s="106">
        <v>14</v>
      </c>
      <c r="J250" s="106">
        <f>VLOOKUP(A250,CENIK!$A$2:$F$191,6,FALSE)</f>
        <v>0</v>
      </c>
      <c r="K250" s="106">
        <f t="shared" si="5"/>
        <v>0</v>
      </c>
    </row>
    <row r="251" spans="1:11" ht="45" x14ac:dyDescent="0.25">
      <c r="A251" s="139">
        <v>1301</v>
      </c>
      <c r="B251" s="139">
        <v>155</v>
      </c>
      <c r="C251" s="102" t="s">
        <v>1408</v>
      </c>
      <c r="D251" s="657" t="s">
        <v>213</v>
      </c>
      <c r="E251" s="657" t="s">
        <v>7</v>
      </c>
      <c r="F251" s="657" t="s">
        <v>16</v>
      </c>
      <c r="G251" s="657" t="s">
        <v>17</v>
      </c>
      <c r="H251" s="105" t="s">
        <v>10</v>
      </c>
      <c r="I251" s="106">
        <v>419</v>
      </c>
      <c r="J251" s="106">
        <f>VLOOKUP(A251,CENIK!$A$2:$F$191,6,FALSE)</f>
        <v>0</v>
      </c>
      <c r="K251" s="106">
        <f t="shared" si="5"/>
        <v>0</v>
      </c>
    </row>
    <row r="252" spans="1:11" ht="105" x14ac:dyDescent="0.25">
      <c r="A252" s="139">
        <v>1305</v>
      </c>
      <c r="B252" s="139">
        <v>155</v>
      </c>
      <c r="C252" s="102" t="s">
        <v>1409</v>
      </c>
      <c r="D252" s="657" t="s">
        <v>213</v>
      </c>
      <c r="E252" s="657" t="s">
        <v>7</v>
      </c>
      <c r="F252" s="657" t="s">
        <v>16</v>
      </c>
      <c r="G252" s="657" t="s">
        <v>954</v>
      </c>
      <c r="H252" s="105" t="s">
        <v>6</v>
      </c>
      <c r="I252" s="106">
        <v>1</v>
      </c>
      <c r="J252" s="106">
        <f>VLOOKUP(A252,CENIK!$A$2:$F$191,6,FALSE)</f>
        <v>0</v>
      </c>
      <c r="K252" s="106">
        <f t="shared" si="5"/>
        <v>0</v>
      </c>
    </row>
    <row r="253" spans="1:11" ht="45" x14ac:dyDescent="0.25">
      <c r="A253" s="139">
        <v>1403</v>
      </c>
      <c r="B253" s="139">
        <v>155</v>
      </c>
      <c r="C253" s="102" t="s">
        <v>1410</v>
      </c>
      <c r="D253" s="657" t="s">
        <v>213</v>
      </c>
      <c r="E253" s="657" t="s">
        <v>7</v>
      </c>
      <c r="F253" s="657" t="s">
        <v>27</v>
      </c>
      <c r="G253" s="657" t="s">
        <v>957</v>
      </c>
      <c r="H253" s="105" t="s">
        <v>22</v>
      </c>
      <c r="I253" s="106">
        <v>12</v>
      </c>
      <c r="J253" s="106">
        <f>VLOOKUP(A253,CENIK!$A$2:$F$191,6,FALSE)</f>
        <v>0</v>
      </c>
      <c r="K253" s="106">
        <f t="shared" si="5"/>
        <v>0</v>
      </c>
    </row>
    <row r="254" spans="1:11" ht="60" x14ac:dyDescent="0.25">
      <c r="A254" s="139">
        <v>21106</v>
      </c>
      <c r="B254" s="139">
        <v>155</v>
      </c>
      <c r="C254" s="102" t="s">
        <v>1411</v>
      </c>
      <c r="D254" s="657" t="s">
        <v>213</v>
      </c>
      <c r="E254" s="657" t="s">
        <v>30</v>
      </c>
      <c r="F254" s="657" t="s">
        <v>31</v>
      </c>
      <c r="G254" s="657" t="s">
        <v>965</v>
      </c>
      <c r="H254" s="105" t="s">
        <v>24</v>
      </c>
      <c r="I254" s="106">
        <v>537</v>
      </c>
      <c r="J254" s="106">
        <f>VLOOKUP(A254,CENIK!$A$2:$F$191,6,FALSE)</f>
        <v>0</v>
      </c>
      <c r="K254" s="106">
        <f t="shared" si="5"/>
        <v>0</v>
      </c>
    </row>
    <row r="255" spans="1:11" ht="45" x14ac:dyDescent="0.25">
      <c r="A255" s="139">
        <v>22103</v>
      </c>
      <c r="B255" s="139">
        <v>155</v>
      </c>
      <c r="C255" s="102" t="s">
        <v>1412</v>
      </c>
      <c r="D255" s="657" t="s">
        <v>213</v>
      </c>
      <c r="E255" s="657" t="s">
        <v>30</v>
      </c>
      <c r="F255" s="657" t="s">
        <v>43</v>
      </c>
      <c r="G255" s="657" t="s">
        <v>48</v>
      </c>
      <c r="H255" s="105" t="s">
        <v>33</v>
      </c>
      <c r="I255" s="106">
        <v>15</v>
      </c>
      <c r="J255" s="106">
        <f>VLOOKUP(A255,CENIK!$A$2:$F$191,6,FALSE)</f>
        <v>0</v>
      </c>
      <c r="K255" s="106">
        <f t="shared" si="5"/>
        <v>0</v>
      </c>
    </row>
    <row r="256" spans="1:11" ht="45" x14ac:dyDescent="0.25">
      <c r="A256" s="139">
        <v>24405</v>
      </c>
      <c r="B256" s="139">
        <v>155</v>
      </c>
      <c r="C256" s="102" t="s">
        <v>1413</v>
      </c>
      <c r="D256" s="657" t="s">
        <v>213</v>
      </c>
      <c r="E256" s="657" t="s">
        <v>30</v>
      </c>
      <c r="F256" s="657" t="s">
        <v>43</v>
      </c>
      <c r="G256" s="657" t="s">
        <v>969</v>
      </c>
      <c r="H256" s="105" t="s">
        <v>24</v>
      </c>
      <c r="I256" s="106">
        <v>376.16</v>
      </c>
      <c r="J256" s="106">
        <f>VLOOKUP(A256,CENIK!$A$2:$F$191,6,FALSE)</f>
        <v>0</v>
      </c>
      <c r="K256" s="106">
        <f t="shared" si="5"/>
        <v>0</v>
      </c>
    </row>
    <row r="257" spans="1:11" ht="75" x14ac:dyDescent="0.25">
      <c r="A257" s="139">
        <v>31302</v>
      </c>
      <c r="B257" s="139">
        <v>155</v>
      </c>
      <c r="C257" s="102" t="s">
        <v>1414</v>
      </c>
      <c r="D257" s="657" t="s">
        <v>213</v>
      </c>
      <c r="E257" s="657" t="s">
        <v>30</v>
      </c>
      <c r="F257" s="657" t="s">
        <v>43</v>
      </c>
      <c r="G257" s="657" t="s">
        <v>971</v>
      </c>
      <c r="H257" s="105" t="s">
        <v>24</v>
      </c>
      <c r="I257" s="106">
        <v>282</v>
      </c>
      <c r="J257" s="106">
        <f>VLOOKUP(A257,CENIK!$A$2:$F$191,6,FALSE)</f>
        <v>0</v>
      </c>
      <c r="K257" s="106">
        <f t="shared" si="5"/>
        <v>0</v>
      </c>
    </row>
    <row r="258" spans="1:11" ht="45" x14ac:dyDescent="0.25">
      <c r="A258" s="139">
        <v>31602</v>
      </c>
      <c r="B258" s="139">
        <v>155</v>
      </c>
      <c r="C258" s="102" t="s">
        <v>1415</v>
      </c>
      <c r="D258" s="657" t="s">
        <v>213</v>
      </c>
      <c r="E258" s="657" t="s">
        <v>30</v>
      </c>
      <c r="F258" s="657" t="s">
        <v>43</v>
      </c>
      <c r="G258" s="657" t="s">
        <v>973</v>
      </c>
      <c r="H258" s="105" t="s">
        <v>33</v>
      </c>
      <c r="I258" s="106">
        <v>15</v>
      </c>
      <c r="J258" s="106">
        <f>VLOOKUP(A258,CENIK!$A$2:$F$191,6,FALSE)</f>
        <v>0</v>
      </c>
      <c r="K258" s="106">
        <f t="shared" si="5"/>
        <v>0</v>
      </c>
    </row>
    <row r="259" spans="1:11" ht="45" x14ac:dyDescent="0.25">
      <c r="A259" s="139">
        <v>32311</v>
      </c>
      <c r="B259" s="139">
        <v>155</v>
      </c>
      <c r="C259" s="102" t="s">
        <v>1416</v>
      </c>
      <c r="D259" s="657" t="s">
        <v>213</v>
      </c>
      <c r="E259" s="657" t="s">
        <v>30</v>
      </c>
      <c r="F259" s="657" t="s">
        <v>43</v>
      </c>
      <c r="G259" s="657" t="s">
        <v>975</v>
      </c>
      <c r="H259" s="105" t="s">
        <v>33</v>
      </c>
      <c r="I259" s="106">
        <v>15</v>
      </c>
      <c r="J259" s="106">
        <f>VLOOKUP(A259,CENIK!$A$2:$F$191,6,FALSE)</f>
        <v>0</v>
      </c>
      <c r="K259" s="106">
        <f t="shared" si="5"/>
        <v>0</v>
      </c>
    </row>
    <row r="260" spans="1:11" ht="45" x14ac:dyDescent="0.25">
      <c r="A260" s="139">
        <v>35301</v>
      </c>
      <c r="B260" s="139">
        <v>155</v>
      </c>
      <c r="C260" s="102" t="s">
        <v>1417</v>
      </c>
      <c r="D260" s="657" t="s">
        <v>213</v>
      </c>
      <c r="E260" s="657" t="s">
        <v>30</v>
      </c>
      <c r="F260" s="657" t="s">
        <v>43</v>
      </c>
      <c r="G260" s="657" t="s">
        <v>56</v>
      </c>
      <c r="H260" s="105" t="s">
        <v>10</v>
      </c>
      <c r="I260" s="106">
        <v>20</v>
      </c>
      <c r="J260" s="106">
        <f>VLOOKUP(A260,CENIK!$A$2:$F$191,6,FALSE)</f>
        <v>0</v>
      </c>
      <c r="K260" s="106">
        <f t="shared" si="5"/>
        <v>0</v>
      </c>
    </row>
    <row r="261" spans="1:11" ht="60" x14ac:dyDescent="0.25">
      <c r="A261" s="139">
        <v>4109</v>
      </c>
      <c r="B261" s="139">
        <v>155</v>
      </c>
      <c r="C261" s="102" t="s">
        <v>1418</v>
      </c>
      <c r="D261" s="657" t="s">
        <v>213</v>
      </c>
      <c r="E261" s="657" t="s">
        <v>85</v>
      </c>
      <c r="F261" s="657" t="s">
        <v>86</v>
      </c>
      <c r="G261" s="657" t="s">
        <v>984</v>
      </c>
      <c r="H261" s="105" t="s">
        <v>24</v>
      </c>
      <c r="I261" s="106">
        <v>1060</v>
      </c>
      <c r="J261" s="106">
        <f>VLOOKUP(A261,CENIK!$A$2:$F$191,6,FALSE)</f>
        <v>0</v>
      </c>
      <c r="K261" s="106">
        <f t="shared" si="5"/>
        <v>0</v>
      </c>
    </row>
    <row r="262" spans="1:11" ht="60" x14ac:dyDescent="0.25">
      <c r="A262" s="139">
        <v>4110</v>
      </c>
      <c r="B262" s="139">
        <v>155</v>
      </c>
      <c r="C262" s="102" t="s">
        <v>1419</v>
      </c>
      <c r="D262" s="657" t="s">
        <v>213</v>
      </c>
      <c r="E262" s="657" t="s">
        <v>85</v>
      </c>
      <c r="F262" s="657" t="s">
        <v>86</v>
      </c>
      <c r="G262" s="657" t="s">
        <v>90</v>
      </c>
      <c r="H262" s="105" t="s">
        <v>24</v>
      </c>
      <c r="I262" s="106">
        <v>706</v>
      </c>
      <c r="J262" s="106">
        <f>VLOOKUP(A262,CENIK!$A$2:$F$191,6,FALSE)</f>
        <v>0</v>
      </c>
      <c r="K262" s="106">
        <f t="shared" si="5"/>
        <v>0</v>
      </c>
    </row>
    <row r="263" spans="1:11" ht="45" x14ac:dyDescent="0.25">
      <c r="A263" s="139">
        <v>4121</v>
      </c>
      <c r="B263" s="139">
        <v>155</v>
      </c>
      <c r="C263" s="102" t="s">
        <v>1420</v>
      </c>
      <c r="D263" s="657" t="s">
        <v>213</v>
      </c>
      <c r="E263" s="657" t="s">
        <v>85</v>
      </c>
      <c r="F263" s="657" t="s">
        <v>86</v>
      </c>
      <c r="G263" s="657" t="s">
        <v>986</v>
      </c>
      <c r="H263" s="105" t="s">
        <v>24</v>
      </c>
      <c r="I263" s="106">
        <v>111.25</v>
      </c>
      <c r="J263" s="106">
        <f>VLOOKUP(A263,CENIK!$A$2:$F$191,6,FALSE)</f>
        <v>0</v>
      </c>
      <c r="K263" s="106">
        <f t="shared" si="5"/>
        <v>0</v>
      </c>
    </row>
    <row r="264" spans="1:11" ht="45" x14ac:dyDescent="0.25">
      <c r="A264" s="139">
        <v>4202</v>
      </c>
      <c r="B264" s="139">
        <v>155</v>
      </c>
      <c r="C264" s="102" t="s">
        <v>1421</v>
      </c>
      <c r="D264" s="657" t="s">
        <v>213</v>
      </c>
      <c r="E264" s="657" t="s">
        <v>85</v>
      </c>
      <c r="F264" s="657" t="s">
        <v>98</v>
      </c>
      <c r="G264" s="657" t="s">
        <v>100</v>
      </c>
      <c r="H264" s="105" t="s">
        <v>33</v>
      </c>
      <c r="I264" s="106">
        <v>335.2</v>
      </c>
      <c r="J264" s="106">
        <f>VLOOKUP(A264,CENIK!$A$2:$F$191,6,FALSE)</f>
        <v>0</v>
      </c>
      <c r="K264" s="106">
        <f t="shared" si="5"/>
        <v>0</v>
      </c>
    </row>
    <row r="265" spans="1:11" ht="75" x14ac:dyDescent="0.25">
      <c r="A265" s="139">
        <v>4203</v>
      </c>
      <c r="B265" s="139">
        <v>155</v>
      </c>
      <c r="C265" s="102" t="s">
        <v>1422</v>
      </c>
      <c r="D265" s="657" t="s">
        <v>213</v>
      </c>
      <c r="E265" s="657" t="s">
        <v>85</v>
      </c>
      <c r="F265" s="657" t="s">
        <v>98</v>
      </c>
      <c r="G265" s="657" t="s">
        <v>101</v>
      </c>
      <c r="H265" s="105" t="s">
        <v>24</v>
      </c>
      <c r="I265" s="106">
        <v>33.520000000000003</v>
      </c>
      <c r="J265" s="106">
        <f>VLOOKUP(A265,CENIK!$A$2:$F$191,6,FALSE)</f>
        <v>0</v>
      </c>
      <c r="K265" s="106">
        <f t="shared" si="5"/>
        <v>0</v>
      </c>
    </row>
    <row r="266" spans="1:11" ht="60" x14ac:dyDescent="0.25">
      <c r="A266" s="139">
        <v>4204</v>
      </c>
      <c r="B266" s="139">
        <v>155</v>
      </c>
      <c r="C266" s="102" t="s">
        <v>1423</v>
      </c>
      <c r="D266" s="657" t="s">
        <v>213</v>
      </c>
      <c r="E266" s="657" t="s">
        <v>85</v>
      </c>
      <c r="F266" s="657" t="s">
        <v>98</v>
      </c>
      <c r="G266" s="657" t="s">
        <v>102</v>
      </c>
      <c r="H266" s="105" t="s">
        <v>24</v>
      </c>
      <c r="I266" s="106">
        <v>245</v>
      </c>
      <c r="J266" s="106">
        <f>VLOOKUP(A266,CENIK!$A$2:$F$191,6,FALSE)</f>
        <v>0</v>
      </c>
      <c r="K266" s="106">
        <f t="shared" si="5"/>
        <v>0</v>
      </c>
    </row>
    <row r="267" spans="1:11" ht="60" x14ac:dyDescent="0.25">
      <c r="A267" s="139">
        <v>4206</v>
      </c>
      <c r="B267" s="139">
        <v>155</v>
      </c>
      <c r="C267" s="102" t="s">
        <v>1424</v>
      </c>
      <c r="D267" s="657" t="s">
        <v>213</v>
      </c>
      <c r="E267" s="657" t="s">
        <v>85</v>
      </c>
      <c r="F267" s="657" t="s">
        <v>98</v>
      </c>
      <c r="G267" s="657" t="s">
        <v>104</v>
      </c>
      <c r="H267" s="105" t="s">
        <v>24</v>
      </c>
      <c r="I267" s="106">
        <v>1060</v>
      </c>
      <c r="J267" s="106">
        <f>VLOOKUP(A267,CENIK!$A$2:$F$191,6,FALSE)</f>
        <v>0</v>
      </c>
      <c r="K267" s="106">
        <f t="shared" si="5"/>
        <v>0</v>
      </c>
    </row>
    <row r="268" spans="1:11" ht="60" x14ac:dyDescent="0.25">
      <c r="A268" s="139">
        <v>4207</v>
      </c>
      <c r="B268" s="139">
        <v>155</v>
      </c>
      <c r="C268" s="102" t="s">
        <v>1425</v>
      </c>
      <c r="D268" s="657" t="s">
        <v>213</v>
      </c>
      <c r="E268" s="657" t="s">
        <v>85</v>
      </c>
      <c r="F268" s="657" t="s">
        <v>98</v>
      </c>
      <c r="G268" s="657" t="s">
        <v>990</v>
      </c>
      <c r="H268" s="105" t="s">
        <v>24</v>
      </c>
      <c r="I268" s="106">
        <v>35</v>
      </c>
      <c r="J268" s="106">
        <f>VLOOKUP(A268,CENIK!$A$2:$F$191,6,FALSE)</f>
        <v>0</v>
      </c>
      <c r="K268" s="106">
        <f t="shared" si="5"/>
        <v>0</v>
      </c>
    </row>
    <row r="269" spans="1:11" ht="135" x14ac:dyDescent="0.25">
      <c r="A269" s="139">
        <v>6101</v>
      </c>
      <c r="B269" s="139">
        <v>155</v>
      </c>
      <c r="C269" s="102" t="s">
        <v>1426</v>
      </c>
      <c r="D269" s="657" t="s">
        <v>213</v>
      </c>
      <c r="E269" s="657" t="s">
        <v>128</v>
      </c>
      <c r="F269" s="657" t="s">
        <v>129</v>
      </c>
      <c r="G269" s="657" t="s">
        <v>6304</v>
      </c>
      <c r="H269" s="105" t="s">
        <v>10</v>
      </c>
      <c r="I269" s="106">
        <v>419</v>
      </c>
      <c r="J269" s="106">
        <f>VLOOKUP(A269,CENIK!$A$2:$F$191,6,FALSE)</f>
        <v>0</v>
      </c>
      <c r="K269" s="106">
        <f t="shared" si="5"/>
        <v>0</v>
      </c>
    </row>
    <row r="270" spans="1:11" ht="120" x14ac:dyDescent="0.25">
      <c r="A270" s="139">
        <v>6202</v>
      </c>
      <c r="B270" s="139">
        <v>155</v>
      </c>
      <c r="C270" s="102" t="s">
        <v>1427</v>
      </c>
      <c r="D270" s="657" t="s">
        <v>213</v>
      </c>
      <c r="E270" s="657" t="s">
        <v>128</v>
      </c>
      <c r="F270" s="657" t="s">
        <v>132</v>
      </c>
      <c r="G270" s="657" t="s">
        <v>991</v>
      </c>
      <c r="H270" s="105" t="s">
        <v>6</v>
      </c>
      <c r="I270" s="106">
        <v>7</v>
      </c>
      <c r="J270" s="106">
        <f>VLOOKUP(A270,CENIK!$A$2:$F$191,6,FALSE)</f>
        <v>0</v>
      </c>
      <c r="K270" s="106">
        <f t="shared" si="5"/>
        <v>0</v>
      </c>
    </row>
    <row r="271" spans="1:11" ht="120" x14ac:dyDescent="0.25">
      <c r="A271" s="139">
        <v>6204</v>
      </c>
      <c r="B271" s="139">
        <v>155</v>
      </c>
      <c r="C271" s="102" t="s">
        <v>1428</v>
      </c>
      <c r="D271" s="657" t="s">
        <v>213</v>
      </c>
      <c r="E271" s="657" t="s">
        <v>128</v>
      </c>
      <c r="F271" s="657" t="s">
        <v>132</v>
      </c>
      <c r="G271" s="657" t="s">
        <v>993</v>
      </c>
      <c r="H271" s="105" t="s">
        <v>6</v>
      </c>
      <c r="I271" s="106">
        <v>5</v>
      </c>
      <c r="J271" s="106">
        <f>VLOOKUP(A271,CENIK!$A$2:$F$191,6,FALSE)</f>
        <v>0</v>
      </c>
      <c r="K271" s="106">
        <f t="shared" si="5"/>
        <v>0</v>
      </c>
    </row>
    <row r="272" spans="1:11" ht="120" x14ac:dyDescent="0.25">
      <c r="A272" s="139">
        <v>6206</v>
      </c>
      <c r="B272" s="139">
        <v>155</v>
      </c>
      <c r="C272" s="102" t="s">
        <v>1429</v>
      </c>
      <c r="D272" s="657" t="s">
        <v>213</v>
      </c>
      <c r="E272" s="657" t="s">
        <v>128</v>
      </c>
      <c r="F272" s="657" t="s">
        <v>132</v>
      </c>
      <c r="G272" s="657" t="s">
        <v>995</v>
      </c>
      <c r="H272" s="105" t="s">
        <v>6</v>
      </c>
      <c r="I272" s="106">
        <v>3</v>
      </c>
      <c r="J272" s="106">
        <f>VLOOKUP(A272,CENIK!$A$2:$F$191,6,FALSE)</f>
        <v>0</v>
      </c>
      <c r="K272" s="106">
        <f t="shared" si="5"/>
        <v>0</v>
      </c>
    </row>
    <row r="273" spans="1:11" ht="345" x14ac:dyDescent="0.25">
      <c r="A273" s="139">
        <v>6301</v>
      </c>
      <c r="B273" s="139">
        <v>155</v>
      </c>
      <c r="C273" s="102" t="s">
        <v>1430</v>
      </c>
      <c r="D273" s="657" t="s">
        <v>213</v>
      </c>
      <c r="E273" s="657" t="s">
        <v>128</v>
      </c>
      <c r="F273" s="657" t="s">
        <v>140</v>
      </c>
      <c r="G273" s="657" t="s">
        <v>1005</v>
      </c>
      <c r="H273" s="105" t="s">
        <v>6</v>
      </c>
      <c r="I273" s="106">
        <v>1</v>
      </c>
      <c r="J273" s="106">
        <f>VLOOKUP(A273,CENIK!$A$2:$F$191,6,FALSE)</f>
        <v>0</v>
      </c>
      <c r="K273" s="106">
        <f t="shared" si="5"/>
        <v>0</v>
      </c>
    </row>
    <row r="274" spans="1:11" ht="120" x14ac:dyDescent="0.25">
      <c r="A274" s="139">
        <v>6302</v>
      </c>
      <c r="B274" s="139">
        <v>155</v>
      </c>
      <c r="C274" s="102" t="s">
        <v>1431</v>
      </c>
      <c r="D274" s="657" t="s">
        <v>213</v>
      </c>
      <c r="E274" s="657" t="s">
        <v>128</v>
      </c>
      <c r="F274" s="657" t="s">
        <v>140</v>
      </c>
      <c r="G274" s="657" t="s">
        <v>141</v>
      </c>
      <c r="H274" s="105" t="s">
        <v>6</v>
      </c>
      <c r="I274" s="106">
        <v>1</v>
      </c>
      <c r="J274" s="106">
        <f>VLOOKUP(A274,CENIK!$A$2:$F$191,6,FALSE)</f>
        <v>0</v>
      </c>
      <c r="K274" s="106">
        <f t="shared" si="5"/>
        <v>0</v>
      </c>
    </row>
    <row r="275" spans="1:11" ht="45" x14ac:dyDescent="0.25">
      <c r="A275" s="139">
        <v>6401</v>
      </c>
      <c r="B275" s="139">
        <v>155</v>
      </c>
      <c r="C275" s="102" t="s">
        <v>1432</v>
      </c>
      <c r="D275" s="657" t="s">
        <v>213</v>
      </c>
      <c r="E275" s="657" t="s">
        <v>128</v>
      </c>
      <c r="F275" s="657" t="s">
        <v>144</v>
      </c>
      <c r="G275" s="657" t="s">
        <v>145</v>
      </c>
      <c r="H275" s="105" t="s">
        <v>10</v>
      </c>
      <c r="I275" s="106">
        <v>419</v>
      </c>
      <c r="J275" s="106">
        <f>VLOOKUP(A275,CENIK!$A$2:$F$191,6,FALSE)</f>
        <v>0</v>
      </c>
      <c r="K275" s="106">
        <f t="shared" si="5"/>
        <v>0</v>
      </c>
    </row>
    <row r="276" spans="1:11" ht="45" x14ac:dyDescent="0.25">
      <c r="A276" s="139">
        <v>6402</v>
      </c>
      <c r="B276" s="139">
        <v>155</v>
      </c>
      <c r="C276" s="102" t="s">
        <v>1433</v>
      </c>
      <c r="D276" s="657" t="s">
        <v>213</v>
      </c>
      <c r="E276" s="657" t="s">
        <v>128</v>
      </c>
      <c r="F276" s="657" t="s">
        <v>144</v>
      </c>
      <c r="G276" s="657" t="s">
        <v>340</v>
      </c>
      <c r="H276" s="105" t="s">
        <v>10</v>
      </c>
      <c r="I276" s="106">
        <v>419</v>
      </c>
      <c r="J276" s="106">
        <f>VLOOKUP(A276,CENIK!$A$2:$F$191,6,FALSE)</f>
        <v>0</v>
      </c>
      <c r="K276" s="106">
        <f t="shared" si="5"/>
        <v>0</v>
      </c>
    </row>
    <row r="277" spans="1:11" ht="45" x14ac:dyDescent="0.25">
      <c r="A277" s="139">
        <v>6501</v>
      </c>
      <c r="B277" s="139">
        <v>155</v>
      </c>
      <c r="C277" s="102" t="s">
        <v>1434</v>
      </c>
      <c r="D277" s="657" t="s">
        <v>213</v>
      </c>
      <c r="E277" s="657" t="s">
        <v>128</v>
      </c>
      <c r="F277" s="657" t="s">
        <v>147</v>
      </c>
      <c r="G277" s="657" t="s">
        <v>1007</v>
      </c>
      <c r="H277" s="105" t="s">
        <v>6</v>
      </c>
      <c r="I277" s="106">
        <v>1</v>
      </c>
      <c r="J277" s="106">
        <f>VLOOKUP(A277,CENIK!$A$2:$F$191,6,FALSE)</f>
        <v>0</v>
      </c>
      <c r="K277" s="106">
        <f t="shared" si="5"/>
        <v>0</v>
      </c>
    </row>
    <row r="278" spans="1:11" ht="45" x14ac:dyDescent="0.25">
      <c r="A278" s="139">
        <v>6503</v>
      </c>
      <c r="B278" s="139">
        <v>155</v>
      </c>
      <c r="C278" s="102" t="s">
        <v>1435</v>
      </c>
      <c r="D278" s="657" t="s">
        <v>213</v>
      </c>
      <c r="E278" s="657" t="s">
        <v>128</v>
      </c>
      <c r="F278" s="657" t="s">
        <v>147</v>
      </c>
      <c r="G278" s="657" t="s">
        <v>1009</v>
      </c>
      <c r="H278" s="105" t="s">
        <v>6</v>
      </c>
      <c r="I278" s="106">
        <v>2</v>
      </c>
      <c r="J278" s="106">
        <f>VLOOKUP(A278,CENIK!$A$2:$F$191,6,FALSE)</f>
        <v>0</v>
      </c>
      <c r="K278" s="106">
        <f t="shared" si="5"/>
        <v>0</v>
      </c>
    </row>
    <row r="279" spans="1:11" ht="45" x14ac:dyDescent="0.25">
      <c r="A279" s="139">
        <v>6504</v>
      </c>
      <c r="B279" s="139">
        <v>155</v>
      </c>
      <c r="C279" s="102" t="s">
        <v>1436</v>
      </c>
      <c r="D279" s="657" t="s">
        <v>213</v>
      </c>
      <c r="E279" s="657" t="s">
        <v>128</v>
      </c>
      <c r="F279" s="657" t="s">
        <v>147</v>
      </c>
      <c r="G279" s="657" t="s">
        <v>1010</v>
      </c>
      <c r="H279" s="105" t="s">
        <v>6</v>
      </c>
      <c r="I279" s="106">
        <v>1</v>
      </c>
      <c r="J279" s="106">
        <f>VLOOKUP(A279,CENIK!$A$2:$F$191,6,FALSE)</f>
        <v>0</v>
      </c>
      <c r="K279" s="106">
        <f t="shared" si="5"/>
        <v>0</v>
      </c>
    </row>
    <row r="280" spans="1:11" ht="60" x14ac:dyDescent="0.25">
      <c r="A280" s="139">
        <v>1201</v>
      </c>
      <c r="B280" s="139">
        <v>444</v>
      </c>
      <c r="C280" s="102" t="s">
        <v>1437</v>
      </c>
      <c r="D280" s="657" t="s">
        <v>214</v>
      </c>
      <c r="E280" s="657" t="s">
        <v>7</v>
      </c>
      <c r="F280" s="657" t="s">
        <v>8</v>
      </c>
      <c r="G280" s="657" t="s">
        <v>9</v>
      </c>
      <c r="H280" s="105" t="s">
        <v>10</v>
      </c>
      <c r="I280" s="106">
        <v>352.07</v>
      </c>
      <c r="J280" s="106">
        <f>VLOOKUP(A280,CENIK!$A$2:$F$191,6,FALSE)</f>
        <v>0</v>
      </c>
      <c r="K280" s="106">
        <f t="shared" si="5"/>
        <v>0</v>
      </c>
    </row>
    <row r="281" spans="1:11" ht="45" x14ac:dyDescent="0.25">
      <c r="A281" s="139">
        <v>1202</v>
      </c>
      <c r="B281" s="139">
        <v>444</v>
      </c>
      <c r="C281" s="102" t="s">
        <v>1438</v>
      </c>
      <c r="D281" s="657" t="s">
        <v>214</v>
      </c>
      <c r="E281" s="657" t="s">
        <v>7</v>
      </c>
      <c r="F281" s="657" t="s">
        <v>8</v>
      </c>
      <c r="G281" s="657" t="s">
        <v>11</v>
      </c>
      <c r="H281" s="105" t="s">
        <v>12</v>
      </c>
      <c r="I281" s="106">
        <v>18</v>
      </c>
      <c r="J281" s="106">
        <f>VLOOKUP(A281,CENIK!$A$2:$F$191,6,FALSE)</f>
        <v>0</v>
      </c>
      <c r="K281" s="106">
        <f t="shared" si="5"/>
        <v>0</v>
      </c>
    </row>
    <row r="282" spans="1:11" ht="60" x14ac:dyDescent="0.25">
      <c r="A282" s="139">
        <v>1203</v>
      </c>
      <c r="B282" s="139">
        <v>444</v>
      </c>
      <c r="C282" s="102" t="s">
        <v>1439</v>
      </c>
      <c r="D282" s="657" t="s">
        <v>214</v>
      </c>
      <c r="E282" s="657" t="s">
        <v>7</v>
      </c>
      <c r="F282" s="657" t="s">
        <v>8</v>
      </c>
      <c r="G282" s="657" t="s">
        <v>941</v>
      </c>
      <c r="H282" s="105" t="s">
        <v>10</v>
      </c>
      <c r="I282" s="106">
        <v>28</v>
      </c>
      <c r="J282" s="106">
        <f>VLOOKUP(A282,CENIK!$A$2:$F$191,6,FALSE)</f>
        <v>0</v>
      </c>
      <c r="K282" s="106">
        <f t="shared" si="5"/>
        <v>0</v>
      </c>
    </row>
    <row r="283" spans="1:11" ht="45" x14ac:dyDescent="0.25">
      <c r="A283" s="139">
        <v>1301</v>
      </c>
      <c r="B283" s="139">
        <v>444</v>
      </c>
      <c r="C283" s="102" t="s">
        <v>1440</v>
      </c>
      <c r="D283" s="657" t="s">
        <v>214</v>
      </c>
      <c r="E283" s="657" t="s">
        <v>7</v>
      </c>
      <c r="F283" s="657" t="s">
        <v>16</v>
      </c>
      <c r="G283" s="657" t="s">
        <v>17</v>
      </c>
      <c r="H283" s="105" t="s">
        <v>10</v>
      </c>
      <c r="I283" s="106">
        <v>352</v>
      </c>
      <c r="J283" s="106">
        <f>VLOOKUP(A283,CENIK!$A$2:$F$191,6,FALSE)</f>
        <v>0</v>
      </c>
      <c r="K283" s="106">
        <f t="shared" si="5"/>
        <v>0</v>
      </c>
    </row>
    <row r="284" spans="1:11" ht="150" x14ac:dyDescent="0.25">
      <c r="A284" s="139">
        <v>1302</v>
      </c>
      <c r="B284" s="139">
        <v>444</v>
      </c>
      <c r="C284" s="102" t="s">
        <v>1441</v>
      </c>
      <c r="D284" s="657" t="s">
        <v>214</v>
      </c>
      <c r="E284" s="657" t="s">
        <v>7</v>
      </c>
      <c r="F284" s="657" t="s">
        <v>16</v>
      </c>
      <c r="G284" s="657" t="s">
        <v>952</v>
      </c>
      <c r="H284" s="105" t="s">
        <v>10</v>
      </c>
      <c r="I284" s="106">
        <v>352</v>
      </c>
      <c r="J284" s="106">
        <f>VLOOKUP(A284,CENIK!$A$2:$F$191,6,FALSE)</f>
        <v>0</v>
      </c>
      <c r="K284" s="106">
        <f t="shared" si="5"/>
        <v>0</v>
      </c>
    </row>
    <row r="285" spans="1:11" ht="60" x14ac:dyDescent="0.25">
      <c r="A285" s="139">
        <v>1307</v>
      </c>
      <c r="B285" s="139">
        <v>444</v>
      </c>
      <c r="C285" s="102" t="s">
        <v>1442</v>
      </c>
      <c r="D285" s="657" t="s">
        <v>214</v>
      </c>
      <c r="E285" s="657" t="s">
        <v>7</v>
      </c>
      <c r="F285" s="657" t="s">
        <v>16</v>
      </c>
      <c r="G285" s="657" t="s">
        <v>19</v>
      </c>
      <c r="H285" s="105" t="s">
        <v>6</v>
      </c>
      <c r="I285" s="106">
        <v>4</v>
      </c>
      <c r="J285" s="106">
        <f>VLOOKUP(A285,CENIK!$A$2:$F$191,6,FALSE)</f>
        <v>0</v>
      </c>
      <c r="K285" s="106">
        <f t="shared" si="5"/>
        <v>0</v>
      </c>
    </row>
    <row r="286" spans="1:11" ht="60" x14ac:dyDescent="0.25">
      <c r="A286" s="139">
        <v>1310</v>
      </c>
      <c r="B286" s="139">
        <v>444</v>
      </c>
      <c r="C286" s="102" t="s">
        <v>1443</v>
      </c>
      <c r="D286" s="657" t="s">
        <v>214</v>
      </c>
      <c r="E286" s="657" t="s">
        <v>7</v>
      </c>
      <c r="F286" s="657" t="s">
        <v>16</v>
      </c>
      <c r="G286" s="657" t="s">
        <v>23</v>
      </c>
      <c r="H286" s="105" t="s">
        <v>24</v>
      </c>
      <c r="I286" s="106">
        <v>378</v>
      </c>
      <c r="J286" s="106">
        <f>VLOOKUP(A286,CENIK!$A$2:$F$191,6,FALSE)</f>
        <v>0</v>
      </c>
      <c r="K286" s="106">
        <f t="shared" ref="K286:K349" si="6">ROUND(J286*I286,2)</f>
        <v>0</v>
      </c>
    </row>
    <row r="287" spans="1:11" ht="45" x14ac:dyDescent="0.25">
      <c r="A287" s="139">
        <v>1311</v>
      </c>
      <c r="B287" s="139">
        <v>444</v>
      </c>
      <c r="C287" s="102" t="s">
        <v>1444</v>
      </c>
      <c r="D287" s="657" t="s">
        <v>214</v>
      </c>
      <c r="E287" s="657" t="s">
        <v>7</v>
      </c>
      <c r="F287" s="657" t="s">
        <v>16</v>
      </c>
      <c r="G287" s="657" t="s">
        <v>25</v>
      </c>
      <c r="H287" s="105" t="s">
        <v>14</v>
      </c>
      <c r="I287" s="106">
        <v>1</v>
      </c>
      <c r="J287" s="106">
        <f>VLOOKUP(A287,CENIK!$A$2:$F$191,6,FALSE)</f>
        <v>0</v>
      </c>
      <c r="K287" s="106">
        <f t="shared" si="6"/>
        <v>0</v>
      </c>
    </row>
    <row r="288" spans="1:11" ht="30" x14ac:dyDescent="0.25">
      <c r="A288" s="139">
        <v>1312</v>
      </c>
      <c r="B288" s="139">
        <v>444</v>
      </c>
      <c r="C288" s="102" t="s">
        <v>1445</v>
      </c>
      <c r="D288" s="657" t="s">
        <v>214</v>
      </c>
      <c r="E288" s="657" t="s">
        <v>7</v>
      </c>
      <c r="F288" s="657" t="s">
        <v>16</v>
      </c>
      <c r="G288" s="657" t="s">
        <v>26</v>
      </c>
      <c r="H288" s="105"/>
      <c r="I288" s="106">
        <v>6</v>
      </c>
      <c r="J288" s="106">
        <f>VLOOKUP(A288,CENIK!$A$2:$F$191,6,FALSE)</f>
        <v>0</v>
      </c>
      <c r="K288" s="106">
        <f t="shared" si="6"/>
        <v>0</v>
      </c>
    </row>
    <row r="289" spans="1:11" ht="30" x14ac:dyDescent="0.25">
      <c r="A289" s="139">
        <v>1401</v>
      </c>
      <c r="B289" s="139">
        <v>444</v>
      </c>
      <c r="C289" s="102" t="s">
        <v>1446</v>
      </c>
      <c r="D289" s="657" t="s">
        <v>214</v>
      </c>
      <c r="E289" s="657" t="s">
        <v>7</v>
      </c>
      <c r="F289" s="657" t="s">
        <v>27</v>
      </c>
      <c r="G289" s="657" t="s">
        <v>955</v>
      </c>
      <c r="H289" s="105" t="s">
        <v>22</v>
      </c>
      <c r="I289" s="106">
        <v>25</v>
      </c>
      <c r="J289" s="106">
        <f>VLOOKUP(A289,CENIK!$A$2:$F$191,6,FALSE)</f>
        <v>0</v>
      </c>
      <c r="K289" s="106">
        <f t="shared" si="6"/>
        <v>0</v>
      </c>
    </row>
    <row r="290" spans="1:11" ht="30" x14ac:dyDescent="0.25">
      <c r="A290" s="139">
        <v>1402</v>
      </c>
      <c r="B290" s="139">
        <v>444</v>
      </c>
      <c r="C290" s="102" t="s">
        <v>1447</v>
      </c>
      <c r="D290" s="657" t="s">
        <v>214</v>
      </c>
      <c r="E290" s="657" t="s">
        <v>7</v>
      </c>
      <c r="F290" s="657" t="s">
        <v>27</v>
      </c>
      <c r="G290" s="657" t="s">
        <v>956</v>
      </c>
      <c r="H290" s="105" t="s">
        <v>22</v>
      </c>
      <c r="I290" s="106">
        <v>56</v>
      </c>
      <c r="J290" s="106">
        <f>VLOOKUP(A290,CENIK!$A$2:$F$191,6,FALSE)</f>
        <v>0</v>
      </c>
      <c r="K290" s="106">
        <f t="shared" si="6"/>
        <v>0</v>
      </c>
    </row>
    <row r="291" spans="1:11" ht="30" x14ac:dyDescent="0.25">
      <c r="A291" s="139">
        <v>1403</v>
      </c>
      <c r="B291" s="139">
        <v>444</v>
      </c>
      <c r="C291" s="102" t="s">
        <v>1448</v>
      </c>
      <c r="D291" s="657" t="s">
        <v>214</v>
      </c>
      <c r="E291" s="657" t="s">
        <v>7</v>
      </c>
      <c r="F291" s="657" t="s">
        <v>27</v>
      </c>
      <c r="G291" s="657" t="s">
        <v>957</v>
      </c>
      <c r="H291" s="105" t="s">
        <v>22</v>
      </c>
      <c r="I291" s="106">
        <v>4</v>
      </c>
      <c r="J291" s="106">
        <f>VLOOKUP(A291,CENIK!$A$2:$F$191,6,FALSE)</f>
        <v>0</v>
      </c>
      <c r="K291" s="106">
        <f t="shared" si="6"/>
        <v>0</v>
      </c>
    </row>
    <row r="292" spans="1:11" ht="45" x14ac:dyDescent="0.25">
      <c r="A292" s="139">
        <v>12309</v>
      </c>
      <c r="B292" s="139">
        <v>444</v>
      </c>
      <c r="C292" s="102" t="s">
        <v>1449</v>
      </c>
      <c r="D292" s="657" t="s">
        <v>214</v>
      </c>
      <c r="E292" s="657" t="s">
        <v>30</v>
      </c>
      <c r="F292" s="657" t="s">
        <v>31</v>
      </c>
      <c r="G292" s="657" t="s">
        <v>34</v>
      </c>
      <c r="H292" s="105" t="s">
        <v>33</v>
      </c>
      <c r="I292" s="106">
        <v>880</v>
      </c>
      <c r="J292" s="106">
        <f>VLOOKUP(A292,CENIK!$A$2:$F$191,6,FALSE)</f>
        <v>0</v>
      </c>
      <c r="K292" s="106">
        <f t="shared" si="6"/>
        <v>0</v>
      </c>
    </row>
    <row r="293" spans="1:11" ht="30" x14ac:dyDescent="0.25">
      <c r="A293" s="139">
        <v>12328</v>
      </c>
      <c r="B293" s="139">
        <v>444</v>
      </c>
      <c r="C293" s="102" t="s">
        <v>1450</v>
      </c>
      <c r="D293" s="657" t="s">
        <v>214</v>
      </c>
      <c r="E293" s="657" t="s">
        <v>30</v>
      </c>
      <c r="F293" s="657" t="s">
        <v>31</v>
      </c>
      <c r="G293" s="657" t="s">
        <v>37</v>
      </c>
      <c r="H293" s="105" t="s">
        <v>10</v>
      </c>
      <c r="I293" s="106">
        <v>372</v>
      </c>
      <c r="J293" s="106">
        <f>VLOOKUP(A293,CENIK!$A$2:$F$191,6,FALSE)</f>
        <v>0</v>
      </c>
      <c r="K293" s="106">
        <f t="shared" si="6"/>
        <v>0</v>
      </c>
    </row>
    <row r="294" spans="1:11" ht="60" x14ac:dyDescent="0.25">
      <c r="A294" s="139">
        <v>21106</v>
      </c>
      <c r="B294" s="139">
        <v>444</v>
      </c>
      <c r="C294" s="102" t="s">
        <v>1451</v>
      </c>
      <c r="D294" s="657" t="s">
        <v>214</v>
      </c>
      <c r="E294" s="657" t="s">
        <v>30</v>
      </c>
      <c r="F294" s="657" t="s">
        <v>31</v>
      </c>
      <c r="G294" s="657" t="s">
        <v>965</v>
      </c>
      <c r="H294" s="105" t="s">
        <v>24</v>
      </c>
      <c r="I294" s="106">
        <v>528</v>
      </c>
      <c r="J294" s="106">
        <f>VLOOKUP(A294,CENIK!$A$2:$F$191,6,FALSE)</f>
        <v>0</v>
      </c>
      <c r="K294" s="106">
        <f t="shared" si="6"/>
        <v>0</v>
      </c>
    </row>
    <row r="295" spans="1:11" ht="30" x14ac:dyDescent="0.25">
      <c r="A295" s="139">
        <v>22103</v>
      </c>
      <c r="B295" s="139">
        <v>444</v>
      </c>
      <c r="C295" s="102" t="s">
        <v>1452</v>
      </c>
      <c r="D295" s="657" t="s">
        <v>214</v>
      </c>
      <c r="E295" s="657" t="s">
        <v>30</v>
      </c>
      <c r="F295" s="657" t="s">
        <v>43</v>
      </c>
      <c r="G295" s="657" t="s">
        <v>48</v>
      </c>
      <c r="H295" s="105" t="s">
        <v>33</v>
      </c>
      <c r="I295" s="106">
        <v>880</v>
      </c>
      <c r="J295" s="106">
        <f>VLOOKUP(A295,CENIK!$A$2:$F$191,6,FALSE)</f>
        <v>0</v>
      </c>
      <c r="K295" s="106">
        <f t="shared" si="6"/>
        <v>0</v>
      </c>
    </row>
    <row r="296" spans="1:11" ht="30" x14ac:dyDescent="0.25">
      <c r="A296" s="139">
        <v>24405</v>
      </c>
      <c r="B296" s="139">
        <v>444</v>
      </c>
      <c r="C296" s="102" t="s">
        <v>1453</v>
      </c>
      <c r="D296" s="657" t="s">
        <v>214</v>
      </c>
      <c r="E296" s="657" t="s">
        <v>30</v>
      </c>
      <c r="F296" s="657" t="s">
        <v>43</v>
      </c>
      <c r="G296" s="657" t="s">
        <v>969</v>
      </c>
      <c r="H296" s="105" t="s">
        <v>24</v>
      </c>
      <c r="I296" s="106">
        <v>352</v>
      </c>
      <c r="J296" s="106">
        <f>VLOOKUP(A296,CENIK!$A$2:$F$191,6,FALSE)</f>
        <v>0</v>
      </c>
      <c r="K296" s="106">
        <f t="shared" si="6"/>
        <v>0</v>
      </c>
    </row>
    <row r="297" spans="1:11" ht="30" x14ac:dyDescent="0.25">
      <c r="A297" s="139">
        <v>31101</v>
      </c>
      <c r="B297" s="139">
        <v>444</v>
      </c>
      <c r="C297" s="102" t="s">
        <v>1454</v>
      </c>
      <c r="D297" s="657" t="s">
        <v>214</v>
      </c>
      <c r="E297" s="657" t="s">
        <v>30</v>
      </c>
      <c r="F297" s="657" t="s">
        <v>43</v>
      </c>
      <c r="G297" s="657" t="s">
        <v>970</v>
      </c>
      <c r="H297" s="105" t="s">
        <v>24</v>
      </c>
      <c r="I297" s="106">
        <v>176</v>
      </c>
      <c r="J297" s="106">
        <f>VLOOKUP(A297,CENIK!$A$2:$F$191,6,FALSE)</f>
        <v>0</v>
      </c>
      <c r="K297" s="106">
        <f t="shared" si="6"/>
        <v>0</v>
      </c>
    </row>
    <row r="298" spans="1:11" ht="30" x14ac:dyDescent="0.25">
      <c r="A298" s="139">
        <v>31602</v>
      </c>
      <c r="B298" s="139">
        <v>444</v>
      </c>
      <c r="C298" s="102" t="s">
        <v>1455</v>
      </c>
      <c r="D298" s="657" t="s">
        <v>214</v>
      </c>
      <c r="E298" s="657" t="s">
        <v>30</v>
      </c>
      <c r="F298" s="657" t="s">
        <v>43</v>
      </c>
      <c r="G298" s="657" t="s">
        <v>973</v>
      </c>
      <c r="H298" s="105" t="s">
        <v>33</v>
      </c>
      <c r="I298" s="106">
        <v>880</v>
      </c>
      <c r="J298" s="106">
        <f>VLOOKUP(A298,CENIK!$A$2:$F$191,6,FALSE)</f>
        <v>0</v>
      </c>
      <c r="K298" s="106">
        <f t="shared" si="6"/>
        <v>0</v>
      </c>
    </row>
    <row r="299" spans="1:11" ht="45" x14ac:dyDescent="0.25">
      <c r="A299" s="139">
        <v>32311</v>
      </c>
      <c r="B299" s="139">
        <v>444</v>
      </c>
      <c r="C299" s="102" t="s">
        <v>1456</v>
      </c>
      <c r="D299" s="657" t="s">
        <v>214</v>
      </c>
      <c r="E299" s="657" t="s">
        <v>30</v>
      </c>
      <c r="F299" s="657" t="s">
        <v>43</v>
      </c>
      <c r="G299" s="657" t="s">
        <v>975</v>
      </c>
      <c r="H299" s="105" t="s">
        <v>33</v>
      </c>
      <c r="I299" s="106">
        <v>1066</v>
      </c>
      <c r="J299" s="106">
        <f>VLOOKUP(A299,CENIK!$A$2:$F$191,6,FALSE)</f>
        <v>0</v>
      </c>
      <c r="K299" s="106">
        <f t="shared" si="6"/>
        <v>0</v>
      </c>
    </row>
    <row r="300" spans="1:11" ht="45" x14ac:dyDescent="0.25">
      <c r="A300" s="139">
        <v>3101</v>
      </c>
      <c r="B300" s="139">
        <v>444</v>
      </c>
      <c r="C300" s="102" t="s">
        <v>1457</v>
      </c>
      <c r="D300" s="657" t="s">
        <v>214</v>
      </c>
      <c r="E300" s="657" t="s">
        <v>64</v>
      </c>
      <c r="F300" s="657" t="s">
        <v>65</v>
      </c>
      <c r="G300" s="657" t="s">
        <v>977</v>
      </c>
      <c r="H300" s="105" t="s">
        <v>33</v>
      </c>
      <c r="I300" s="106">
        <v>50</v>
      </c>
      <c r="J300" s="106">
        <f>VLOOKUP(A300,CENIK!$A$2:$F$191,6,FALSE)</f>
        <v>0</v>
      </c>
      <c r="K300" s="106">
        <f t="shared" si="6"/>
        <v>0</v>
      </c>
    </row>
    <row r="301" spans="1:11" ht="45" x14ac:dyDescent="0.25">
      <c r="A301" s="139">
        <v>3103</v>
      </c>
      <c r="B301" s="139">
        <v>444</v>
      </c>
      <c r="C301" s="102" t="s">
        <v>1458</v>
      </c>
      <c r="D301" s="657" t="s">
        <v>214</v>
      </c>
      <c r="E301" s="657" t="s">
        <v>64</v>
      </c>
      <c r="F301" s="657" t="s">
        <v>65</v>
      </c>
      <c r="G301" s="657" t="s">
        <v>67</v>
      </c>
      <c r="H301" s="105" t="s">
        <v>10</v>
      </c>
      <c r="I301" s="106">
        <v>30</v>
      </c>
      <c r="J301" s="106">
        <f>VLOOKUP(A301,CENIK!$A$2:$F$191,6,FALSE)</f>
        <v>0</v>
      </c>
      <c r="K301" s="106">
        <f t="shared" si="6"/>
        <v>0</v>
      </c>
    </row>
    <row r="302" spans="1:11" ht="30" x14ac:dyDescent="0.25">
      <c r="A302" s="139">
        <v>3203</v>
      </c>
      <c r="B302" s="139">
        <v>444</v>
      </c>
      <c r="C302" s="102" t="s">
        <v>1459</v>
      </c>
      <c r="D302" s="657" t="s">
        <v>214</v>
      </c>
      <c r="E302" s="657" t="s">
        <v>64</v>
      </c>
      <c r="F302" s="657" t="s">
        <v>72</v>
      </c>
      <c r="G302" s="657" t="s">
        <v>73</v>
      </c>
      <c r="H302" s="105" t="s">
        <v>6</v>
      </c>
      <c r="I302" s="106">
        <v>60</v>
      </c>
      <c r="J302" s="106">
        <f>VLOOKUP(A302,CENIK!$A$2:$F$191,6,FALSE)</f>
        <v>0</v>
      </c>
      <c r="K302" s="106">
        <f t="shared" si="6"/>
        <v>0</v>
      </c>
    </row>
    <row r="303" spans="1:11" ht="75" x14ac:dyDescent="0.25">
      <c r="A303" s="139">
        <v>3210</v>
      </c>
      <c r="B303" s="139">
        <v>444</v>
      </c>
      <c r="C303" s="102" t="s">
        <v>1460</v>
      </c>
      <c r="D303" s="657" t="s">
        <v>214</v>
      </c>
      <c r="E303" s="657" t="s">
        <v>64</v>
      </c>
      <c r="F303" s="657" t="s">
        <v>72</v>
      </c>
      <c r="G303" s="657" t="s">
        <v>979</v>
      </c>
      <c r="H303" s="105" t="s">
        <v>33</v>
      </c>
      <c r="I303" s="106">
        <v>50</v>
      </c>
      <c r="J303" s="106">
        <f>VLOOKUP(A303,CENIK!$A$2:$F$191,6,FALSE)</f>
        <v>0</v>
      </c>
      <c r="K303" s="106">
        <f t="shared" si="6"/>
        <v>0</v>
      </c>
    </row>
    <row r="304" spans="1:11" ht="60" x14ac:dyDescent="0.25">
      <c r="A304" s="139">
        <v>4101</v>
      </c>
      <c r="B304" s="139">
        <v>444</v>
      </c>
      <c r="C304" s="102" t="s">
        <v>1461</v>
      </c>
      <c r="D304" s="657" t="s">
        <v>214</v>
      </c>
      <c r="E304" s="657" t="s">
        <v>85</v>
      </c>
      <c r="F304" s="657" t="s">
        <v>86</v>
      </c>
      <c r="G304" s="657" t="s">
        <v>459</v>
      </c>
      <c r="H304" s="105" t="s">
        <v>33</v>
      </c>
      <c r="I304" s="106">
        <v>873</v>
      </c>
      <c r="J304" s="106">
        <f>VLOOKUP(A304,CENIK!$A$2:$F$191,6,FALSE)</f>
        <v>0</v>
      </c>
      <c r="K304" s="106">
        <f t="shared" si="6"/>
        <v>0</v>
      </c>
    </row>
    <row r="305" spans="1:11" ht="60" x14ac:dyDescent="0.25">
      <c r="A305" s="139">
        <v>4105</v>
      </c>
      <c r="B305" s="139">
        <v>444</v>
      </c>
      <c r="C305" s="102" t="s">
        <v>1462</v>
      </c>
      <c r="D305" s="657" t="s">
        <v>214</v>
      </c>
      <c r="E305" s="657" t="s">
        <v>85</v>
      </c>
      <c r="F305" s="657" t="s">
        <v>86</v>
      </c>
      <c r="G305" s="657" t="s">
        <v>982</v>
      </c>
      <c r="H305" s="105" t="s">
        <v>24</v>
      </c>
      <c r="I305" s="106">
        <v>605.28</v>
      </c>
      <c r="J305" s="106">
        <f>VLOOKUP(A305,CENIK!$A$2:$F$191,6,FALSE)</f>
        <v>0</v>
      </c>
      <c r="K305" s="106">
        <f t="shared" si="6"/>
        <v>0</v>
      </c>
    </row>
    <row r="306" spans="1:11" ht="60" x14ac:dyDescent="0.25">
      <c r="A306" s="139">
        <v>4109</v>
      </c>
      <c r="B306" s="139">
        <v>444</v>
      </c>
      <c r="C306" s="102" t="s">
        <v>1463</v>
      </c>
      <c r="D306" s="657" t="s">
        <v>214</v>
      </c>
      <c r="E306" s="657" t="s">
        <v>85</v>
      </c>
      <c r="F306" s="657" t="s">
        <v>86</v>
      </c>
      <c r="G306" s="657" t="s">
        <v>984</v>
      </c>
      <c r="H306" s="105" t="s">
        <v>24</v>
      </c>
      <c r="I306" s="106">
        <v>112.17</v>
      </c>
      <c r="J306" s="106">
        <f>VLOOKUP(A306,CENIK!$A$2:$F$191,6,FALSE)</f>
        <v>0</v>
      </c>
      <c r="K306" s="106">
        <f t="shared" si="6"/>
        <v>0</v>
      </c>
    </row>
    <row r="307" spans="1:11" ht="45" x14ac:dyDescent="0.25">
      <c r="A307" s="139">
        <v>4113</v>
      </c>
      <c r="B307" s="139">
        <v>444</v>
      </c>
      <c r="C307" s="102" t="s">
        <v>1464</v>
      </c>
      <c r="D307" s="657" t="s">
        <v>214</v>
      </c>
      <c r="E307" s="657" t="s">
        <v>85</v>
      </c>
      <c r="F307" s="657" t="s">
        <v>86</v>
      </c>
      <c r="G307" s="657" t="s">
        <v>91</v>
      </c>
      <c r="H307" s="105" t="s">
        <v>24</v>
      </c>
      <c r="I307" s="106">
        <v>60.52</v>
      </c>
      <c r="J307" s="106">
        <f>VLOOKUP(A307,CENIK!$A$2:$F$191,6,FALSE)</f>
        <v>0</v>
      </c>
      <c r="K307" s="106">
        <f t="shared" si="6"/>
        <v>0</v>
      </c>
    </row>
    <row r="308" spans="1:11" ht="45" x14ac:dyDescent="0.25">
      <c r="A308" s="139">
        <v>4117</v>
      </c>
      <c r="B308" s="139">
        <v>444</v>
      </c>
      <c r="C308" s="102" t="s">
        <v>1465</v>
      </c>
      <c r="D308" s="657" t="s">
        <v>214</v>
      </c>
      <c r="E308" s="657" t="s">
        <v>85</v>
      </c>
      <c r="F308" s="657" t="s">
        <v>86</v>
      </c>
      <c r="G308" s="657" t="s">
        <v>94</v>
      </c>
      <c r="H308" s="105" t="s">
        <v>24</v>
      </c>
      <c r="I308" s="106">
        <v>30.26</v>
      </c>
      <c r="J308" s="106">
        <f>VLOOKUP(A308,CENIK!$A$2:$F$191,6,FALSE)</f>
        <v>0</v>
      </c>
      <c r="K308" s="106">
        <f t="shared" si="6"/>
        <v>0</v>
      </c>
    </row>
    <row r="309" spans="1:11" ht="45" x14ac:dyDescent="0.25">
      <c r="A309" s="139">
        <v>4121</v>
      </c>
      <c r="B309" s="139">
        <v>444</v>
      </c>
      <c r="C309" s="102" t="s">
        <v>1466</v>
      </c>
      <c r="D309" s="657" t="s">
        <v>214</v>
      </c>
      <c r="E309" s="657" t="s">
        <v>85</v>
      </c>
      <c r="F309" s="657" t="s">
        <v>86</v>
      </c>
      <c r="G309" s="657" t="s">
        <v>986</v>
      </c>
      <c r="H309" s="105" t="s">
        <v>24</v>
      </c>
      <c r="I309" s="106">
        <v>18.16</v>
      </c>
      <c r="J309" s="106">
        <f>VLOOKUP(A309,CENIK!$A$2:$F$191,6,FALSE)</f>
        <v>0</v>
      </c>
      <c r="K309" s="106">
        <f t="shared" si="6"/>
        <v>0</v>
      </c>
    </row>
    <row r="310" spans="1:11" ht="30" x14ac:dyDescent="0.25">
      <c r="A310" s="139">
        <v>4124</v>
      </c>
      <c r="B310" s="139">
        <v>444</v>
      </c>
      <c r="C310" s="102" t="s">
        <v>1467</v>
      </c>
      <c r="D310" s="657" t="s">
        <v>214</v>
      </c>
      <c r="E310" s="657" t="s">
        <v>85</v>
      </c>
      <c r="F310" s="657" t="s">
        <v>86</v>
      </c>
      <c r="G310" s="657" t="s">
        <v>97</v>
      </c>
      <c r="H310" s="105" t="s">
        <v>22</v>
      </c>
      <c r="I310" s="106">
        <v>24</v>
      </c>
      <c r="J310" s="106">
        <f>VLOOKUP(A310,CENIK!$A$2:$F$191,6,FALSE)</f>
        <v>0</v>
      </c>
      <c r="K310" s="106">
        <f t="shared" si="6"/>
        <v>0</v>
      </c>
    </row>
    <row r="311" spans="1:11" ht="45" x14ac:dyDescent="0.25">
      <c r="A311" s="139">
        <v>4201</v>
      </c>
      <c r="B311" s="139">
        <v>444</v>
      </c>
      <c r="C311" s="102" t="s">
        <v>1468</v>
      </c>
      <c r="D311" s="657" t="s">
        <v>214</v>
      </c>
      <c r="E311" s="657" t="s">
        <v>85</v>
      </c>
      <c r="F311" s="657" t="s">
        <v>98</v>
      </c>
      <c r="G311" s="657" t="s">
        <v>99</v>
      </c>
      <c r="H311" s="105" t="s">
        <v>33</v>
      </c>
      <c r="I311" s="106">
        <v>432.7</v>
      </c>
      <c r="J311" s="106">
        <f>VLOOKUP(A311,CENIK!$A$2:$F$191,6,FALSE)</f>
        <v>0</v>
      </c>
      <c r="K311" s="106">
        <f t="shared" si="6"/>
        <v>0</v>
      </c>
    </row>
    <row r="312" spans="1:11" ht="30" x14ac:dyDescent="0.25">
      <c r="A312" s="139">
        <v>4202</v>
      </c>
      <c r="B312" s="139">
        <v>444</v>
      </c>
      <c r="C312" s="102" t="s">
        <v>1469</v>
      </c>
      <c r="D312" s="657" t="s">
        <v>214</v>
      </c>
      <c r="E312" s="657" t="s">
        <v>85</v>
      </c>
      <c r="F312" s="657" t="s">
        <v>98</v>
      </c>
      <c r="G312" s="657" t="s">
        <v>100</v>
      </c>
      <c r="H312" s="105" t="s">
        <v>33</v>
      </c>
      <c r="I312" s="106">
        <v>432.7</v>
      </c>
      <c r="J312" s="106">
        <f>VLOOKUP(A312,CENIK!$A$2:$F$191,6,FALSE)</f>
        <v>0</v>
      </c>
      <c r="K312" s="106">
        <f t="shared" si="6"/>
        <v>0</v>
      </c>
    </row>
    <row r="313" spans="1:11" ht="75" x14ac:dyDescent="0.25">
      <c r="A313" s="139">
        <v>4203</v>
      </c>
      <c r="B313" s="139">
        <v>444</v>
      </c>
      <c r="C313" s="102" t="s">
        <v>1470</v>
      </c>
      <c r="D313" s="657" t="s">
        <v>214</v>
      </c>
      <c r="E313" s="657" t="s">
        <v>85</v>
      </c>
      <c r="F313" s="657" t="s">
        <v>98</v>
      </c>
      <c r="G313" s="657" t="s">
        <v>101</v>
      </c>
      <c r="H313" s="105" t="s">
        <v>24</v>
      </c>
      <c r="I313" s="106">
        <v>43.27</v>
      </c>
      <c r="J313" s="106">
        <f>VLOOKUP(A313,CENIK!$A$2:$F$191,6,FALSE)</f>
        <v>0</v>
      </c>
      <c r="K313" s="106">
        <f t="shared" si="6"/>
        <v>0</v>
      </c>
    </row>
    <row r="314" spans="1:11" ht="60" x14ac:dyDescent="0.25">
      <c r="A314" s="139">
        <v>4204</v>
      </c>
      <c r="B314" s="139">
        <v>444</v>
      </c>
      <c r="C314" s="102" t="s">
        <v>1471</v>
      </c>
      <c r="D314" s="657" t="s">
        <v>214</v>
      </c>
      <c r="E314" s="657" t="s">
        <v>85</v>
      </c>
      <c r="F314" s="657" t="s">
        <v>98</v>
      </c>
      <c r="G314" s="657" t="s">
        <v>102</v>
      </c>
      <c r="H314" s="105" t="s">
        <v>24</v>
      </c>
      <c r="I314" s="106">
        <v>231.24</v>
      </c>
      <c r="J314" s="106">
        <f>VLOOKUP(A314,CENIK!$A$2:$F$191,6,FALSE)</f>
        <v>0</v>
      </c>
      <c r="K314" s="106">
        <f t="shared" si="6"/>
        <v>0</v>
      </c>
    </row>
    <row r="315" spans="1:11" ht="60" x14ac:dyDescent="0.25">
      <c r="A315" s="139">
        <v>4206</v>
      </c>
      <c r="B315" s="139">
        <v>444</v>
      </c>
      <c r="C315" s="102" t="s">
        <v>1472</v>
      </c>
      <c r="D315" s="657" t="s">
        <v>214</v>
      </c>
      <c r="E315" s="657" t="s">
        <v>85</v>
      </c>
      <c r="F315" s="657" t="s">
        <v>98</v>
      </c>
      <c r="G315" s="657" t="s">
        <v>104</v>
      </c>
      <c r="H315" s="105" t="s">
        <v>24</v>
      </c>
      <c r="I315" s="106">
        <v>47.67</v>
      </c>
      <c r="J315" s="106">
        <f>VLOOKUP(A315,CENIK!$A$2:$F$191,6,FALSE)</f>
        <v>0</v>
      </c>
      <c r="K315" s="106">
        <f t="shared" si="6"/>
        <v>0</v>
      </c>
    </row>
    <row r="316" spans="1:11" ht="135" x14ac:dyDescent="0.25">
      <c r="A316" s="139">
        <v>6101</v>
      </c>
      <c r="B316" s="139">
        <v>444</v>
      </c>
      <c r="C316" s="102" t="s">
        <v>1473</v>
      </c>
      <c r="D316" s="657" t="s">
        <v>214</v>
      </c>
      <c r="E316" s="657" t="s">
        <v>128</v>
      </c>
      <c r="F316" s="657" t="s">
        <v>129</v>
      </c>
      <c r="G316" s="657" t="s">
        <v>6304</v>
      </c>
      <c r="H316" s="105" t="s">
        <v>10</v>
      </c>
      <c r="I316" s="106">
        <v>352.07</v>
      </c>
      <c r="J316" s="106">
        <f>VLOOKUP(A316,CENIK!$A$2:$F$191,6,FALSE)</f>
        <v>0</v>
      </c>
      <c r="K316" s="106">
        <f t="shared" si="6"/>
        <v>0</v>
      </c>
    </row>
    <row r="317" spans="1:11" ht="45" x14ac:dyDescent="0.25">
      <c r="A317" s="139">
        <v>5307</v>
      </c>
      <c r="B317" s="139">
        <v>444</v>
      </c>
      <c r="C317" s="102" t="s">
        <v>1474</v>
      </c>
      <c r="D317" s="657" t="s">
        <v>214</v>
      </c>
      <c r="E317" s="657" t="s">
        <v>128</v>
      </c>
      <c r="F317" s="657" t="s">
        <v>132</v>
      </c>
      <c r="G317" s="657" t="s">
        <v>133</v>
      </c>
      <c r="H317" s="105" t="s">
        <v>6</v>
      </c>
      <c r="I317" s="106">
        <v>17</v>
      </c>
      <c r="J317" s="106">
        <f>VLOOKUP(A317,CENIK!$A$2:$F$191,6,FALSE)</f>
        <v>0</v>
      </c>
      <c r="K317" s="106">
        <f t="shared" si="6"/>
        <v>0</v>
      </c>
    </row>
    <row r="318" spans="1:11" ht="120" x14ac:dyDescent="0.25">
      <c r="A318" s="139">
        <v>6202</v>
      </c>
      <c r="B318" s="139">
        <v>444</v>
      </c>
      <c r="C318" s="102" t="s">
        <v>1475</v>
      </c>
      <c r="D318" s="657" t="s">
        <v>214</v>
      </c>
      <c r="E318" s="657" t="s">
        <v>128</v>
      </c>
      <c r="F318" s="657" t="s">
        <v>132</v>
      </c>
      <c r="G318" s="657" t="s">
        <v>991</v>
      </c>
      <c r="H318" s="105" t="s">
        <v>6</v>
      </c>
      <c r="I318" s="106">
        <v>17</v>
      </c>
      <c r="J318" s="106">
        <f>VLOOKUP(A318,CENIK!$A$2:$F$191,6,FALSE)</f>
        <v>0</v>
      </c>
      <c r="K318" s="106">
        <f t="shared" si="6"/>
        <v>0</v>
      </c>
    </row>
    <row r="319" spans="1:11" ht="120" x14ac:dyDescent="0.25">
      <c r="A319" s="139">
        <v>6253</v>
      </c>
      <c r="B319" s="139">
        <v>444</v>
      </c>
      <c r="C319" s="102" t="s">
        <v>1476</v>
      </c>
      <c r="D319" s="657" t="s">
        <v>214</v>
      </c>
      <c r="E319" s="657" t="s">
        <v>128</v>
      </c>
      <c r="F319" s="657" t="s">
        <v>132</v>
      </c>
      <c r="G319" s="657" t="s">
        <v>1004</v>
      </c>
      <c r="H319" s="105" t="s">
        <v>6</v>
      </c>
      <c r="I319" s="106">
        <v>7</v>
      </c>
      <c r="J319" s="106">
        <f>VLOOKUP(A319,CENIK!$A$2:$F$191,6,FALSE)</f>
        <v>0</v>
      </c>
      <c r="K319" s="106">
        <f t="shared" si="6"/>
        <v>0</v>
      </c>
    </row>
    <row r="320" spans="1:11" ht="120" x14ac:dyDescent="0.25">
      <c r="A320" s="139">
        <v>6254</v>
      </c>
      <c r="B320" s="139">
        <v>444</v>
      </c>
      <c r="C320" s="102" t="s">
        <v>1477</v>
      </c>
      <c r="D320" s="657" t="s">
        <v>214</v>
      </c>
      <c r="E320" s="657" t="s">
        <v>128</v>
      </c>
      <c r="F320" s="657" t="s">
        <v>132</v>
      </c>
      <c r="G320" s="657" t="s">
        <v>323</v>
      </c>
      <c r="H320" s="105" t="s">
        <v>6</v>
      </c>
      <c r="I320" s="106">
        <v>10</v>
      </c>
      <c r="J320" s="106">
        <f>VLOOKUP(A320,CENIK!$A$2:$F$191,6,FALSE)</f>
        <v>0</v>
      </c>
      <c r="K320" s="106">
        <f t="shared" si="6"/>
        <v>0</v>
      </c>
    </row>
    <row r="321" spans="1:11" ht="30" x14ac:dyDescent="0.25">
      <c r="A321" s="139">
        <v>6258</v>
      </c>
      <c r="B321" s="139">
        <v>444</v>
      </c>
      <c r="C321" s="102" t="s">
        <v>1478</v>
      </c>
      <c r="D321" s="657" t="s">
        <v>214</v>
      </c>
      <c r="E321" s="657" t="s">
        <v>128</v>
      </c>
      <c r="F321" s="657" t="s">
        <v>132</v>
      </c>
      <c r="G321" s="657" t="s">
        <v>137</v>
      </c>
      <c r="H321" s="105" t="s">
        <v>6</v>
      </c>
      <c r="I321" s="106">
        <v>1</v>
      </c>
      <c r="J321" s="106">
        <f>VLOOKUP(A321,CENIK!$A$2:$F$191,6,FALSE)</f>
        <v>0</v>
      </c>
      <c r="K321" s="106">
        <f t="shared" si="6"/>
        <v>0</v>
      </c>
    </row>
    <row r="322" spans="1:11" ht="345" x14ac:dyDescent="0.25">
      <c r="A322" s="139">
        <v>6301</v>
      </c>
      <c r="B322" s="139">
        <v>444</v>
      </c>
      <c r="C322" s="102" t="s">
        <v>1479</v>
      </c>
      <c r="D322" s="657" t="s">
        <v>214</v>
      </c>
      <c r="E322" s="657" t="s">
        <v>128</v>
      </c>
      <c r="F322" s="657" t="s">
        <v>140</v>
      </c>
      <c r="G322" s="657" t="s">
        <v>1005</v>
      </c>
      <c r="H322" s="105" t="s">
        <v>6</v>
      </c>
      <c r="I322" s="106">
        <v>23</v>
      </c>
      <c r="J322" s="106">
        <f>VLOOKUP(A322,CENIK!$A$2:$F$191,6,FALSE)</f>
        <v>0</v>
      </c>
      <c r="K322" s="106">
        <f t="shared" si="6"/>
        <v>0</v>
      </c>
    </row>
    <row r="323" spans="1:11" ht="120" x14ac:dyDescent="0.25">
      <c r="A323" s="139">
        <v>6305</v>
      </c>
      <c r="B323" s="139">
        <v>444</v>
      </c>
      <c r="C323" s="102" t="s">
        <v>1480</v>
      </c>
      <c r="D323" s="657" t="s">
        <v>214</v>
      </c>
      <c r="E323" s="657" t="s">
        <v>128</v>
      </c>
      <c r="F323" s="657" t="s">
        <v>140</v>
      </c>
      <c r="G323" s="657" t="s">
        <v>143</v>
      </c>
      <c r="H323" s="105" t="s">
        <v>6</v>
      </c>
      <c r="I323" s="106">
        <v>23</v>
      </c>
      <c r="J323" s="106">
        <f>VLOOKUP(A323,CENIK!$A$2:$F$191,6,FALSE)</f>
        <v>0</v>
      </c>
      <c r="K323" s="106">
        <f t="shared" si="6"/>
        <v>0</v>
      </c>
    </row>
    <row r="324" spans="1:11" ht="30" x14ac:dyDescent="0.25">
      <c r="A324" s="139">
        <v>6401</v>
      </c>
      <c r="B324" s="139">
        <v>444</v>
      </c>
      <c r="C324" s="102" t="s">
        <v>1481</v>
      </c>
      <c r="D324" s="657" t="s">
        <v>214</v>
      </c>
      <c r="E324" s="657" t="s">
        <v>128</v>
      </c>
      <c r="F324" s="657" t="s">
        <v>144</v>
      </c>
      <c r="G324" s="657" t="s">
        <v>145</v>
      </c>
      <c r="H324" s="105" t="s">
        <v>10</v>
      </c>
      <c r="I324" s="106">
        <v>352.07</v>
      </c>
      <c r="J324" s="106">
        <f>VLOOKUP(A324,CENIK!$A$2:$F$191,6,FALSE)</f>
        <v>0</v>
      </c>
      <c r="K324" s="106">
        <f t="shared" si="6"/>
        <v>0</v>
      </c>
    </row>
    <row r="325" spans="1:11" ht="30" x14ac:dyDescent="0.25">
      <c r="A325" s="139">
        <v>6402</v>
      </c>
      <c r="B325" s="139">
        <v>444</v>
      </c>
      <c r="C325" s="102" t="s">
        <v>1482</v>
      </c>
      <c r="D325" s="657" t="s">
        <v>214</v>
      </c>
      <c r="E325" s="657" t="s">
        <v>128</v>
      </c>
      <c r="F325" s="657" t="s">
        <v>144</v>
      </c>
      <c r="G325" s="657" t="s">
        <v>340</v>
      </c>
      <c r="H325" s="105" t="s">
        <v>10</v>
      </c>
      <c r="I325" s="106">
        <v>352.07</v>
      </c>
      <c r="J325" s="106">
        <f>VLOOKUP(A325,CENIK!$A$2:$F$191,6,FALSE)</f>
        <v>0</v>
      </c>
      <c r="K325" s="106">
        <f t="shared" si="6"/>
        <v>0</v>
      </c>
    </row>
    <row r="326" spans="1:11" ht="60" x14ac:dyDescent="0.25">
      <c r="A326" s="139">
        <v>6405</v>
      </c>
      <c r="B326" s="139">
        <v>444</v>
      </c>
      <c r="C326" s="102" t="s">
        <v>1483</v>
      </c>
      <c r="D326" s="657" t="s">
        <v>214</v>
      </c>
      <c r="E326" s="657" t="s">
        <v>128</v>
      </c>
      <c r="F326" s="657" t="s">
        <v>144</v>
      </c>
      <c r="G326" s="657" t="s">
        <v>146</v>
      </c>
      <c r="H326" s="105" t="s">
        <v>10</v>
      </c>
      <c r="I326" s="106">
        <v>352.07</v>
      </c>
      <c r="J326" s="106">
        <f>VLOOKUP(A326,CENIK!$A$2:$F$191,6,FALSE)</f>
        <v>0</v>
      </c>
      <c r="K326" s="106">
        <f t="shared" si="6"/>
        <v>0</v>
      </c>
    </row>
    <row r="327" spans="1:11" ht="30" x14ac:dyDescent="0.25">
      <c r="A327" s="139">
        <v>6501</v>
      </c>
      <c r="B327" s="139">
        <v>444</v>
      </c>
      <c r="C327" s="102" t="s">
        <v>1484</v>
      </c>
      <c r="D327" s="657" t="s">
        <v>214</v>
      </c>
      <c r="E327" s="657" t="s">
        <v>128</v>
      </c>
      <c r="F327" s="657" t="s">
        <v>147</v>
      </c>
      <c r="G327" s="657" t="s">
        <v>1007</v>
      </c>
      <c r="H327" s="105" t="s">
        <v>6</v>
      </c>
      <c r="I327" s="106">
        <v>9</v>
      </c>
      <c r="J327" s="106">
        <f>VLOOKUP(A327,CENIK!$A$2:$F$191,6,FALSE)</f>
        <v>0</v>
      </c>
      <c r="K327" s="106">
        <f t="shared" si="6"/>
        <v>0</v>
      </c>
    </row>
    <row r="328" spans="1:11" ht="45" x14ac:dyDescent="0.25">
      <c r="A328" s="139">
        <v>6503</v>
      </c>
      <c r="B328" s="139">
        <v>444</v>
      </c>
      <c r="C328" s="102" t="s">
        <v>1485</v>
      </c>
      <c r="D328" s="657" t="s">
        <v>214</v>
      </c>
      <c r="E328" s="657" t="s">
        <v>128</v>
      </c>
      <c r="F328" s="657" t="s">
        <v>147</v>
      </c>
      <c r="G328" s="657" t="s">
        <v>1009</v>
      </c>
      <c r="H328" s="105" t="s">
        <v>6</v>
      </c>
      <c r="I328" s="106">
        <v>12</v>
      </c>
      <c r="J328" s="106">
        <f>VLOOKUP(A328,CENIK!$A$2:$F$191,6,FALSE)</f>
        <v>0</v>
      </c>
      <c r="K328" s="106">
        <f t="shared" si="6"/>
        <v>0</v>
      </c>
    </row>
    <row r="329" spans="1:11" ht="30" x14ac:dyDescent="0.25">
      <c r="A329" s="139">
        <v>6507</v>
      </c>
      <c r="B329" s="139">
        <v>444</v>
      </c>
      <c r="C329" s="102" t="s">
        <v>1486</v>
      </c>
      <c r="D329" s="657" t="s">
        <v>214</v>
      </c>
      <c r="E329" s="657" t="s">
        <v>128</v>
      </c>
      <c r="F329" s="657" t="s">
        <v>147</v>
      </c>
      <c r="G329" s="657" t="s">
        <v>1013</v>
      </c>
      <c r="H329" s="105" t="s">
        <v>6</v>
      </c>
      <c r="I329" s="106">
        <v>6</v>
      </c>
      <c r="J329" s="106">
        <f>VLOOKUP(A329,CENIK!$A$2:$F$191,6,FALSE)</f>
        <v>0</v>
      </c>
      <c r="K329" s="106">
        <f t="shared" si="6"/>
        <v>0</v>
      </c>
    </row>
    <row r="330" spans="1:11" ht="75" x14ac:dyDescent="0.25">
      <c r="A330" s="139">
        <v>6513</v>
      </c>
      <c r="B330" s="139">
        <v>444</v>
      </c>
      <c r="C330" s="102" t="s">
        <v>1487</v>
      </c>
      <c r="D330" s="657" t="s">
        <v>214</v>
      </c>
      <c r="E330" s="657" t="s">
        <v>128</v>
      </c>
      <c r="F330" s="657" t="s">
        <v>147</v>
      </c>
      <c r="G330" s="657" t="s">
        <v>1016</v>
      </c>
      <c r="H330" s="105" t="s">
        <v>10</v>
      </c>
      <c r="I330" s="106">
        <v>25</v>
      </c>
      <c r="J330" s="106">
        <f>VLOOKUP(A330,CENIK!$A$2:$F$191,6,FALSE)</f>
        <v>125</v>
      </c>
      <c r="K330" s="106">
        <f t="shared" si="6"/>
        <v>3125</v>
      </c>
    </row>
    <row r="331" spans="1:11" ht="75" x14ac:dyDescent="0.25">
      <c r="A331" s="139">
        <v>6514</v>
      </c>
      <c r="B331" s="139">
        <v>444</v>
      </c>
      <c r="C331" s="102" t="s">
        <v>1488</v>
      </c>
      <c r="D331" s="657" t="s">
        <v>214</v>
      </c>
      <c r="E331" s="657" t="s">
        <v>128</v>
      </c>
      <c r="F331" s="657" t="s">
        <v>147</v>
      </c>
      <c r="G331" s="657" t="s">
        <v>1017</v>
      </c>
      <c r="H331" s="105" t="s">
        <v>10</v>
      </c>
      <c r="I331" s="106">
        <v>30</v>
      </c>
      <c r="J331" s="106">
        <f>VLOOKUP(A331,CENIK!$A$2:$F$191,6,FALSE)</f>
        <v>90</v>
      </c>
      <c r="K331" s="106">
        <f t="shared" si="6"/>
        <v>2700</v>
      </c>
    </row>
    <row r="332" spans="1:11" ht="60" x14ac:dyDescent="0.25">
      <c r="A332" s="139">
        <v>1201</v>
      </c>
      <c r="B332" s="139">
        <v>153</v>
      </c>
      <c r="C332" s="102" t="s">
        <v>1489</v>
      </c>
      <c r="D332" s="657" t="s">
        <v>215</v>
      </c>
      <c r="E332" s="657" t="s">
        <v>7</v>
      </c>
      <c r="F332" s="657" t="s">
        <v>8</v>
      </c>
      <c r="G332" s="657" t="s">
        <v>9</v>
      </c>
      <c r="H332" s="105" t="s">
        <v>10</v>
      </c>
      <c r="I332" s="106">
        <v>105.19</v>
      </c>
      <c r="J332" s="106">
        <f>VLOOKUP(A332,CENIK!$A$2:$F$191,6,FALSE)</f>
        <v>0</v>
      </c>
      <c r="K332" s="106">
        <f t="shared" si="6"/>
        <v>0</v>
      </c>
    </row>
    <row r="333" spans="1:11" ht="45" x14ac:dyDescent="0.25">
      <c r="A333" s="139">
        <v>1202</v>
      </c>
      <c r="B333" s="139">
        <v>153</v>
      </c>
      <c r="C333" s="102" t="s">
        <v>1490</v>
      </c>
      <c r="D333" s="657" t="s">
        <v>215</v>
      </c>
      <c r="E333" s="657" t="s">
        <v>7</v>
      </c>
      <c r="F333" s="657" t="s">
        <v>8</v>
      </c>
      <c r="G333" s="657" t="s">
        <v>11</v>
      </c>
      <c r="H333" s="105" t="s">
        <v>12</v>
      </c>
      <c r="I333" s="106">
        <v>6</v>
      </c>
      <c r="J333" s="106">
        <f>VLOOKUP(A333,CENIK!$A$2:$F$191,6,FALSE)</f>
        <v>0</v>
      </c>
      <c r="K333" s="106">
        <f t="shared" si="6"/>
        <v>0</v>
      </c>
    </row>
    <row r="334" spans="1:11" ht="60" x14ac:dyDescent="0.25">
      <c r="A334" s="139">
        <v>1203</v>
      </c>
      <c r="B334" s="139">
        <v>153</v>
      </c>
      <c r="C334" s="102" t="s">
        <v>1491</v>
      </c>
      <c r="D334" s="657" t="s">
        <v>215</v>
      </c>
      <c r="E334" s="657" t="s">
        <v>7</v>
      </c>
      <c r="F334" s="657" t="s">
        <v>8</v>
      </c>
      <c r="G334" s="657" t="s">
        <v>941</v>
      </c>
      <c r="H334" s="105" t="s">
        <v>10</v>
      </c>
      <c r="I334" s="106">
        <v>12</v>
      </c>
      <c r="J334" s="106">
        <f>VLOOKUP(A334,CENIK!$A$2:$F$191,6,FALSE)</f>
        <v>0</v>
      </c>
      <c r="K334" s="106">
        <f t="shared" si="6"/>
        <v>0</v>
      </c>
    </row>
    <row r="335" spans="1:11" ht="45" x14ac:dyDescent="0.25">
      <c r="A335" s="139">
        <v>1301</v>
      </c>
      <c r="B335" s="139">
        <v>153</v>
      </c>
      <c r="C335" s="102" t="s">
        <v>1492</v>
      </c>
      <c r="D335" s="657" t="s">
        <v>215</v>
      </c>
      <c r="E335" s="657" t="s">
        <v>7</v>
      </c>
      <c r="F335" s="657" t="s">
        <v>16</v>
      </c>
      <c r="G335" s="657" t="s">
        <v>17</v>
      </c>
      <c r="H335" s="105" t="s">
        <v>10</v>
      </c>
      <c r="I335" s="106">
        <v>110</v>
      </c>
      <c r="J335" s="106">
        <f>VLOOKUP(A335,CENIK!$A$2:$F$191,6,FALSE)</f>
        <v>0</v>
      </c>
      <c r="K335" s="106">
        <f t="shared" si="6"/>
        <v>0</v>
      </c>
    </row>
    <row r="336" spans="1:11" ht="150" x14ac:dyDescent="0.25">
      <c r="A336" s="139">
        <v>1302</v>
      </c>
      <c r="B336" s="139">
        <v>153</v>
      </c>
      <c r="C336" s="102" t="s">
        <v>1493</v>
      </c>
      <c r="D336" s="657" t="s">
        <v>215</v>
      </c>
      <c r="E336" s="657" t="s">
        <v>7</v>
      </c>
      <c r="F336" s="657" t="s">
        <v>16</v>
      </c>
      <c r="G336" s="657" t="s">
        <v>952</v>
      </c>
      <c r="H336" s="105" t="s">
        <v>10</v>
      </c>
      <c r="I336" s="106">
        <v>110</v>
      </c>
      <c r="J336" s="106">
        <f>VLOOKUP(A336,CENIK!$A$2:$F$191,6,FALSE)</f>
        <v>0</v>
      </c>
      <c r="K336" s="106">
        <f t="shared" si="6"/>
        <v>0</v>
      </c>
    </row>
    <row r="337" spans="1:11" ht="60" x14ac:dyDescent="0.25">
      <c r="A337" s="139">
        <v>1307</v>
      </c>
      <c r="B337" s="139">
        <v>153</v>
      </c>
      <c r="C337" s="102" t="s">
        <v>1494</v>
      </c>
      <c r="D337" s="657" t="s">
        <v>215</v>
      </c>
      <c r="E337" s="657" t="s">
        <v>7</v>
      </c>
      <c r="F337" s="657" t="s">
        <v>16</v>
      </c>
      <c r="G337" s="657" t="s">
        <v>19</v>
      </c>
      <c r="H337" s="105" t="s">
        <v>6</v>
      </c>
      <c r="I337" s="106">
        <v>2</v>
      </c>
      <c r="J337" s="106">
        <f>VLOOKUP(A337,CENIK!$A$2:$F$191,6,FALSE)</f>
        <v>0</v>
      </c>
      <c r="K337" s="106">
        <f t="shared" si="6"/>
        <v>0</v>
      </c>
    </row>
    <row r="338" spans="1:11" ht="60" x14ac:dyDescent="0.25">
      <c r="A338" s="139">
        <v>1310</v>
      </c>
      <c r="B338" s="139">
        <v>153</v>
      </c>
      <c r="C338" s="102" t="s">
        <v>1495</v>
      </c>
      <c r="D338" s="657" t="s">
        <v>215</v>
      </c>
      <c r="E338" s="657" t="s">
        <v>7</v>
      </c>
      <c r="F338" s="657" t="s">
        <v>16</v>
      </c>
      <c r="G338" s="657" t="s">
        <v>23</v>
      </c>
      <c r="H338" s="105" t="s">
        <v>24</v>
      </c>
      <c r="I338" s="106">
        <v>145.19999999999999</v>
      </c>
      <c r="J338" s="106">
        <f>VLOOKUP(A338,CENIK!$A$2:$F$191,6,FALSE)</f>
        <v>0</v>
      </c>
      <c r="K338" s="106">
        <f t="shared" si="6"/>
        <v>0</v>
      </c>
    </row>
    <row r="339" spans="1:11" ht="45" x14ac:dyDescent="0.25">
      <c r="A339" s="139">
        <v>1311</v>
      </c>
      <c r="B339" s="139">
        <v>153</v>
      </c>
      <c r="C339" s="102" t="s">
        <v>1496</v>
      </c>
      <c r="D339" s="657" t="s">
        <v>215</v>
      </c>
      <c r="E339" s="657" t="s">
        <v>7</v>
      </c>
      <c r="F339" s="657" t="s">
        <v>16</v>
      </c>
      <c r="G339" s="657" t="s">
        <v>25</v>
      </c>
      <c r="H339" s="105" t="s">
        <v>14</v>
      </c>
      <c r="I339" s="106">
        <v>1</v>
      </c>
      <c r="J339" s="106">
        <f>VLOOKUP(A339,CENIK!$A$2:$F$191,6,FALSE)</f>
        <v>0</v>
      </c>
      <c r="K339" s="106">
        <f t="shared" si="6"/>
        <v>0</v>
      </c>
    </row>
    <row r="340" spans="1:11" ht="30" x14ac:dyDescent="0.25">
      <c r="A340" s="139">
        <v>1312</v>
      </c>
      <c r="B340" s="139">
        <v>153</v>
      </c>
      <c r="C340" s="102" t="s">
        <v>1497</v>
      </c>
      <c r="D340" s="657" t="s">
        <v>215</v>
      </c>
      <c r="E340" s="657" t="s">
        <v>7</v>
      </c>
      <c r="F340" s="657" t="s">
        <v>16</v>
      </c>
      <c r="G340" s="657" t="s">
        <v>26</v>
      </c>
      <c r="H340" s="105"/>
      <c r="I340" s="106">
        <v>2</v>
      </c>
      <c r="J340" s="106">
        <f>VLOOKUP(A340,CENIK!$A$2:$F$191,6,FALSE)</f>
        <v>0</v>
      </c>
      <c r="K340" s="106">
        <f t="shared" si="6"/>
        <v>0</v>
      </c>
    </row>
    <row r="341" spans="1:11" ht="30" x14ac:dyDescent="0.25">
      <c r="A341" s="139">
        <v>1401</v>
      </c>
      <c r="B341" s="139">
        <v>153</v>
      </c>
      <c r="C341" s="102" t="s">
        <v>1498</v>
      </c>
      <c r="D341" s="657" t="s">
        <v>215</v>
      </c>
      <c r="E341" s="657" t="s">
        <v>7</v>
      </c>
      <c r="F341" s="657" t="s">
        <v>27</v>
      </c>
      <c r="G341" s="657" t="s">
        <v>955</v>
      </c>
      <c r="H341" s="105" t="s">
        <v>22</v>
      </c>
      <c r="I341" s="106">
        <v>12</v>
      </c>
      <c r="J341" s="106">
        <f>VLOOKUP(A341,CENIK!$A$2:$F$191,6,FALSE)</f>
        <v>0</v>
      </c>
      <c r="K341" s="106">
        <f t="shared" si="6"/>
        <v>0</v>
      </c>
    </row>
    <row r="342" spans="1:11" ht="30" x14ac:dyDescent="0.25">
      <c r="A342" s="139">
        <v>1402</v>
      </c>
      <c r="B342" s="139">
        <v>153</v>
      </c>
      <c r="C342" s="102" t="s">
        <v>1499</v>
      </c>
      <c r="D342" s="657" t="s">
        <v>215</v>
      </c>
      <c r="E342" s="657" t="s">
        <v>7</v>
      </c>
      <c r="F342" s="657" t="s">
        <v>27</v>
      </c>
      <c r="G342" s="657" t="s">
        <v>956</v>
      </c>
      <c r="H342" s="105" t="s">
        <v>22</v>
      </c>
      <c r="I342" s="106">
        <v>24</v>
      </c>
      <c r="J342" s="106">
        <f>VLOOKUP(A342,CENIK!$A$2:$F$191,6,FALSE)</f>
        <v>0</v>
      </c>
      <c r="K342" s="106">
        <f t="shared" si="6"/>
        <v>0</v>
      </c>
    </row>
    <row r="343" spans="1:11" ht="30" x14ac:dyDescent="0.25">
      <c r="A343" s="139">
        <v>1403</v>
      </c>
      <c r="B343" s="139">
        <v>153</v>
      </c>
      <c r="C343" s="102" t="s">
        <v>1500</v>
      </c>
      <c r="D343" s="657" t="s">
        <v>215</v>
      </c>
      <c r="E343" s="657" t="s">
        <v>7</v>
      </c>
      <c r="F343" s="657" t="s">
        <v>27</v>
      </c>
      <c r="G343" s="657" t="s">
        <v>957</v>
      </c>
      <c r="H343" s="105" t="s">
        <v>22</v>
      </c>
      <c r="I343" s="106">
        <v>2</v>
      </c>
      <c r="J343" s="106">
        <f>VLOOKUP(A343,CENIK!$A$2:$F$191,6,FALSE)</f>
        <v>0</v>
      </c>
      <c r="K343" s="106">
        <f t="shared" si="6"/>
        <v>0</v>
      </c>
    </row>
    <row r="344" spans="1:11" ht="45" x14ac:dyDescent="0.25">
      <c r="A344" s="139">
        <v>12309</v>
      </c>
      <c r="B344" s="139">
        <v>153</v>
      </c>
      <c r="C344" s="102" t="s">
        <v>1501</v>
      </c>
      <c r="D344" s="657" t="s">
        <v>215</v>
      </c>
      <c r="E344" s="657" t="s">
        <v>30</v>
      </c>
      <c r="F344" s="657" t="s">
        <v>31</v>
      </c>
      <c r="G344" s="657" t="s">
        <v>34</v>
      </c>
      <c r="H344" s="105" t="s">
        <v>33</v>
      </c>
      <c r="I344" s="106">
        <v>441</v>
      </c>
      <c r="J344" s="106">
        <f>VLOOKUP(A344,CENIK!$A$2:$F$191,6,FALSE)</f>
        <v>0</v>
      </c>
      <c r="K344" s="106">
        <f t="shared" si="6"/>
        <v>0</v>
      </c>
    </row>
    <row r="345" spans="1:11" ht="60" x14ac:dyDescent="0.25">
      <c r="A345" s="139">
        <v>12324</v>
      </c>
      <c r="B345" s="139">
        <v>153</v>
      </c>
      <c r="C345" s="102" t="s">
        <v>1502</v>
      </c>
      <c r="D345" s="657" t="s">
        <v>215</v>
      </c>
      <c r="E345" s="657" t="s">
        <v>30</v>
      </c>
      <c r="F345" s="657" t="s">
        <v>31</v>
      </c>
      <c r="G345" s="657" t="s">
        <v>961</v>
      </c>
      <c r="H345" s="105" t="s">
        <v>33</v>
      </c>
      <c r="I345" s="106">
        <v>5</v>
      </c>
      <c r="J345" s="106">
        <f>VLOOKUP(A345,CENIK!$A$2:$F$191,6,FALSE)</f>
        <v>0</v>
      </c>
      <c r="K345" s="106">
        <f t="shared" si="6"/>
        <v>0</v>
      </c>
    </row>
    <row r="346" spans="1:11" ht="30" x14ac:dyDescent="0.25">
      <c r="A346" s="139">
        <v>12328</v>
      </c>
      <c r="B346" s="139">
        <v>153</v>
      </c>
      <c r="C346" s="102" t="s">
        <v>1503</v>
      </c>
      <c r="D346" s="657" t="s">
        <v>215</v>
      </c>
      <c r="E346" s="657" t="s">
        <v>30</v>
      </c>
      <c r="F346" s="657" t="s">
        <v>31</v>
      </c>
      <c r="G346" s="657" t="s">
        <v>37</v>
      </c>
      <c r="H346" s="105" t="s">
        <v>10</v>
      </c>
      <c r="I346" s="106">
        <v>10</v>
      </c>
      <c r="J346" s="106">
        <f>VLOOKUP(A346,CENIK!$A$2:$F$191,6,FALSE)</f>
        <v>0</v>
      </c>
      <c r="K346" s="106">
        <f t="shared" si="6"/>
        <v>0</v>
      </c>
    </row>
    <row r="347" spans="1:11" ht="60" x14ac:dyDescent="0.25">
      <c r="A347" s="139">
        <v>21106</v>
      </c>
      <c r="B347" s="139">
        <v>153</v>
      </c>
      <c r="C347" s="102" t="s">
        <v>1504</v>
      </c>
      <c r="D347" s="657" t="s">
        <v>215</v>
      </c>
      <c r="E347" s="657" t="s">
        <v>30</v>
      </c>
      <c r="F347" s="657" t="s">
        <v>31</v>
      </c>
      <c r="G347" s="657" t="s">
        <v>965</v>
      </c>
      <c r="H347" s="105" t="s">
        <v>24</v>
      </c>
      <c r="I347" s="106">
        <v>264.60000000000002</v>
      </c>
      <c r="J347" s="106">
        <f>VLOOKUP(A347,CENIK!$A$2:$F$191,6,FALSE)</f>
        <v>0</v>
      </c>
      <c r="K347" s="106">
        <f t="shared" si="6"/>
        <v>0</v>
      </c>
    </row>
    <row r="348" spans="1:11" ht="30" x14ac:dyDescent="0.25">
      <c r="A348" s="139">
        <v>22103</v>
      </c>
      <c r="B348" s="139">
        <v>153</v>
      </c>
      <c r="C348" s="102" t="s">
        <v>1505</v>
      </c>
      <c r="D348" s="657" t="s">
        <v>215</v>
      </c>
      <c r="E348" s="657" t="s">
        <v>30</v>
      </c>
      <c r="F348" s="657" t="s">
        <v>43</v>
      </c>
      <c r="G348" s="657" t="s">
        <v>48</v>
      </c>
      <c r="H348" s="105" t="s">
        <v>33</v>
      </c>
      <c r="I348" s="106">
        <v>441</v>
      </c>
      <c r="J348" s="106">
        <f>VLOOKUP(A348,CENIK!$A$2:$F$191,6,FALSE)</f>
        <v>0</v>
      </c>
      <c r="K348" s="106">
        <f t="shared" si="6"/>
        <v>0</v>
      </c>
    </row>
    <row r="349" spans="1:11" ht="30" x14ac:dyDescent="0.25">
      <c r="A349" s="139">
        <v>24405</v>
      </c>
      <c r="B349" s="139">
        <v>153</v>
      </c>
      <c r="C349" s="102" t="s">
        <v>1506</v>
      </c>
      <c r="D349" s="657" t="s">
        <v>215</v>
      </c>
      <c r="E349" s="657" t="s">
        <v>30</v>
      </c>
      <c r="F349" s="657" t="s">
        <v>43</v>
      </c>
      <c r="G349" s="657" t="s">
        <v>969</v>
      </c>
      <c r="H349" s="105" t="s">
        <v>24</v>
      </c>
      <c r="I349" s="106">
        <v>176.4</v>
      </c>
      <c r="J349" s="106">
        <f>VLOOKUP(A349,CENIK!$A$2:$F$191,6,FALSE)</f>
        <v>0</v>
      </c>
      <c r="K349" s="106">
        <f t="shared" si="6"/>
        <v>0</v>
      </c>
    </row>
    <row r="350" spans="1:11" ht="30" x14ac:dyDescent="0.25">
      <c r="A350" s="139">
        <v>31101</v>
      </c>
      <c r="B350" s="139">
        <v>153</v>
      </c>
      <c r="C350" s="102" t="s">
        <v>1507</v>
      </c>
      <c r="D350" s="657" t="s">
        <v>215</v>
      </c>
      <c r="E350" s="657" t="s">
        <v>30</v>
      </c>
      <c r="F350" s="657" t="s">
        <v>43</v>
      </c>
      <c r="G350" s="657" t="s">
        <v>970</v>
      </c>
      <c r="H350" s="105" t="s">
        <v>24</v>
      </c>
      <c r="I350" s="106">
        <v>88.2</v>
      </c>
      <c r="J350" s="106">
        <f>VLOOKUP(A350,CENIK!$A$2:$F$191,6,FALSE)</f>
        <v>0</v>
      </c>
      <c r="K350" s="106">
        <f t="shared" ref="K350:K386" si="7">ROUND(J350*I350,2)</f>
        <v>0</v>
      </c>
    </row>
    <row r="351" spans="1:11" ht="30" x14ac:dyDescent="0.25">
      <c r="A351" s="139">
        <v>31602</v>
      </c>
      <c r="B351" s="139">
        <v>153</v>
      </c>
      <c r="C351" s="102" t="s">
        <v>1508</v>
      </c>
      <c r="D351" s="657" t="s">
        <v>215</v>
      </c>
      <c r="E351" s="657" t="s">
        <v>30</v>
      </c>
      <c r="F351" s="657" t="s">
        <v>43</v>
      </c>
      <c r="G351" s="657" t="s">
        <v>973</v>
      </c>
      <c r="H351" s="105" t="s">
        <v>33</v>
      </c>
      <c r="I351" s="106">
        <v>441</v>
      </c>
      <c r="J351" s="106">
        <f>VLOOKUP(A351,CENIK!$A$2:$F$191,6,FALSE)</f>
        <v>0</v>
      </c>
      <c r="K351" s="106">
        <f t="shared" si="7"/>
        <v>0</v>
      </c>
    </row>
    <row r="352" spans="1:11" ht="45" x14ac:dyDescent="0.25">
      <c r="A352" s="139">
        <v>32311</v>
      </c>
      <c r="B352" s="139">
        <v>153</v>
      </c>
      <c r="C352" s="102" t="s">
        <v>1509</v>
      </c>
      <c r="D352" s="657" t="s">
        <v>215</v>
      </c>
      <c r="E352" s="657" t="s">
        <v>30</v>
      </c>
      <c r="F352" s="657" t="s">
        <v>43</v>
      </c>
      <c r="G352" s="657" t="s">
        <v>975</v>
      </c>
      <c r="H352" s="105" t="s">
        <v>33</v>
      </c>
      <c r="I352" s="106">
        <v>446</v>
      </c>
      <c r="J352" s="106">
        <f>VLOOKUP(A352,CENIK!$A$2:$F$191,6,FALSE)</f>
        <v>0</v>
      </c>
      <c r="K352" s="106">
        <f t="shared" si="7"/>
        <v>0</v>
      </c>
    </row>
    <row r="353" spans="1:11" ht="45" x14ac:dyDescent="0.25">
      <c r="A353" s="139">
        <v>3101</v>
      </c>
      <c r="B353" s="139">
        <v>153</v>
      </c>
      <c r="C353" s="102" t="s">
        <v>1510</v>
      </c>
      <c r="D353" s="657" t="s">
        <v>215</v>
      </c>
      <c r="E353" s="657" t="s">
        <v>64</v>
      </c>
      <c r="F353" s="657" t="s">
        <v>65</v>
      </c>
      <c r="G353" s="657" t="s">
        <v>977</v>
      </c>
      <c r="H353" s="105" t="s">
        <v>33</v>
      </c>
      <c r="I353" s="106">
        <v>30</v>
      </c>
      <c r="J353" s="106">
        <f>VLOOKUP(A353,CENIK!$A$2:$F$191,6,FALSE)</f>
        <v>0</v>
      </c>
      <c r="K353" s="106">
        <f t="shared" si="7"/>
        <v>0</v>
      </c>
    </row>
    <row r="354" spans="1:11" ht="45" x14ac:dyDescent="0.25">
      <c r="A354" s="139">
        <v>3103</v>
      </c>
      <c r="B354" s="139">
        <v>153</v>
      </c>
      <c r="C354" s="102" t="s">
        <v>1511</v>
      </c>
      <c r="D354" s="657" t="s">
        <v>215</v>
      </c>
      <c r="E354" s="657" t="s">
        <v>64</v>
      </c>
      <c r="F354" s="657" t="s">
        <v>65</v>
      </c>
      <c r="G354" s="657" t="s">
        <v>67</v>
      </c>
      <c r="H354" s="105" t="s">
        <v>10</v>
      </c>
      <c r="I354" s="106">
        <v>20</v>
      </c>
      <c r="J354" s="106">
        <f>VLOOKUP(A354,CENIK!$A$2:$F$191,6,FALSE)</f>
        <v>0</v>
      </c>
      <c r="K354" s="106">
        <f t="shared" si="7"/>
        <v>0</v>
      </c>
    </row>
    <row r="355" spans="1:11" ht="30" x14ac:dyDescent="0.25">
      <c r="A355" s="139">
        <v>3203</v>
      </c>
      <c r="B355" s="139">
        <v>153</v>
      </c>
      <c r="C355" s="102" t="s">
        <v>1512</v>
      </c>
      <c r="D355" s="657" t="s">
        <v>215</v>
      </c>
      <c r="E355" s="657" t="s">
        <v>64</v>
      </c>
      <c r="F355" s="657" t="s">
        <v>72</v>
      </c>
      <c r="G355" s="657" t="s">
        <v>73</v>
      </c>
      <c r="H355" s="105" t="s">
        <v>6</v>
      </c>
      <c r="I355" s="106">
        <v>40</v>
      </c>
      <c r="J355" s="106">
        <f>VLOOKUP(A355,CENIK!$A$2:$F$191,6,FALSE)</f>
        <v>0</v>
      </c>
      <c r="K355" s="106">
        <f t="shared" si="7"/>
        <v>0</v>
      </c>
    </row>
    <row r="356" spans="1:11" ht="75" x14ac:dyDescent="0.25">
      <c r="A356" s="139">
        <v>3210</v>
      </c>
      <c r="B356" s="139">
        <v>153</v>
      </c>
      <c r="C356" s="102" t="s">
        <v>1513</v>
      </c>
      <c r="D356" s="657" t="s">
        <v>215</v>
      </c>
      <c r="E356" s="657" t="s">
        <v>64</v>
      </c>
      <c r="F356" s="657" t="s">
        <v>72</v>
      </c>
      <c r="G356" s="657" t="s">
        <v>979</v>
      </c>
      <c r="H356" s="105" t="s">
        <v>33</v>
      </c>
      <c r="I356" s="106">
        <v>30</v>
      </c>
      <c r="J356" s="106">
        <f>VLOOKUP(A356,CENIK!$A$2:$F$191,6,FALSE)</f>
        <v>0</v>
      </c>
      <c r="K356" s="106">
        <f t="shared" si="7"/>
        <v>0</v>
      </c>
    </row>
    <row r="357" spans="1:11" ht="60" x14ac:dyDescent="0.25">
      <c r="A357" s="139">
        <v>4101</v>
      </c>
      <c r="B357" s="139">
        <v>153</v>
      </c>
      <c r="C357" s="102" t="s">
        <v>1514</v>
      </c>
      <c r="D357" s="657" t="s">
        <v>215</v>
      </c>
      <c r="E357" s="657" t="s">
        <v>85</v>
      </c>
      <c r="F357" s="657" t="s">
        <v>86</v>
      </c>
      <c r="G357" s="657" t="s">
        <v>459</v>
      </c>
      <c r="H357" s="105" t="s">
        <v>33</v>
      </c>
      <c r="I357" s="106">
        <v>394.1</v>
      </c>
      <c r="J357" s="106">
        <f>VLOOKUP(A357,CENIK!$A$2:$F$191,6,FALSE)</f>
        <v>0</v>
      </c>
      <c r="K357" s="106">
        <f t="shared" si="7"/>
        <v>0</v>
      </c>
    </row>
    <row r="358" spans="1:11" ht="60" x14ac:dyDescent="0.25">
      <c r="A358" s="139">
        <v>4105</v>
      </c>
      <c r="B358" s="139">
        <v>153</v>
      </c>
      <c r="C358" s="102" t="s">
        <v>1515</v>
      </c>
      <c r="D358" s="657" t="s">
        <v>215</v>
      </c>
      <c r="E358" s="657" t="s">
        <v>85</v>
      </c>
      <c r="F358" s="657" t="s">
        <v>86</v>
      </c>
      <c r="G358" s="657" t="s">
        <v>982</v>
      </c>
      <c r="H358" s="105" t="s">
        <v>24</v>
      </c>
      <c r="I358" s="106">
        <v>270.39999999999998</v>
      </c>
      <c r="J358" s="106">
        <f>VLOOKUP(A358,CENIK!$A$2:$F$191,6,FALSE)</f>
        <v>0</v>
      </c>
      <c r="K358" s="106">
        <f t="shared" si="7"/>
        <v>0</v>
      </c>
    </row>
    <row r="359" spans="1:11" ht="60" x14ac:dyDescent="0.25">
      <c r="A359" s="139">
        <v>4109</v>
      </c>
      <c r="B359" s="139">
        <v>153</v>
      </c>
      <c r="C359" s="102" t="s">
        <v>1516</v>
      </c>
      <c r="D359" s="657" t="s">
        <v>215</v>
      </c>
      <c r="E359" s="657" t="s">
        <v>85</v>
      </c>
      <c r="F359" s="657" t="s">
        <v>86</v>
      </c>
      <c r="G359" s="657" t="s">
        <v>984</v>
      </c>
      <c r="H359" s="105" t="s">
        <v>24</v>
      </c>
      <c r="I359" s="106">
        <v>159.94</v>
      </c>
      <c r="J359" s="106">
        <f>VLOOKUP(A359,CENIK!$A$2:$F$191,6,FALSE)</f>
        <v>0</v>
      </c>
      <c r="K359" s="106">
        <f t="shared" si="7"/>
        <v>0</v>
      </c>
    </row>
    <row r="360" spans="1:11" ht="45" x14ac:dyDescent="0.25">
      <c r="A360" s="139">
        <v>4113</v>
      </c>
      <c r="B360" s="139">
        <v>153</v>
      </c>
      <c r="C360" s="102" t="s">
        <v>1517</v>
      </c>
      <c r="D360" s="657" t="s">
        <v>215</v>
      </c>
      <c r="E360" s="657" t="s">
        <v>85</v>
      </c>
      <c r="F360" s="657" t="s">
        <v>86</v>
      </c>
      <c r="G360" s="657" t="s">
        <v>91</v>
      </c>
      <c r="H360" s="105" t="s">
        <v>24</v>
      </c>
      <c r="I360" s="106">
        <v>21.5</v>
      </c>
      <c r="J360" s="106">
        <f>VLOOKUP(A360,CENIK!$A$2:$F$191,6,FALSE)</f>
        <v>0</v>
      </c>
      <c r="K360" s="106">
        <f t="shared" si="7"/>
        <v>0</v>
      </c>
    </row>
    <row r="361" spans="1:11" ht="45" x14ac:dyDescent="0.25">
      <c r="A361" s="139">
        <v>4117</v>
      </c>
      <c r="B361" s="139">
        <v>153</v>
      </c>
      <c r="C361" s="102" t="s">
        <v>1518</v>
      </c>
      <c r="D361" s="657" t="s">
        <v>215</v>
      </c>
      <c r="E361" s="657" t="s">
        <v>85</v>
      </c>
      <c r="F361" s="657" t="s">
        <v>86</v>
      </c>
      <c r="G361" s="657" t="s">
        <v>94</v>
      </c>
      <c r="H361" s="105" t="s">
        <v>24</v>
      </c>
      <c r="I361" s="106">
        <v>10.7</v>
      </c>
      <c r="J361" s="106">
        <f>VLOOKUP(A361,CENIK!$A$2:$F$191,6,FALSE)</f>
        <v>0</v>
      </c>
      <c r="K361" s="106">
        <f t="shared" si="7"/>
        <v>0</v>
      </c>
    </row>
    <row r="362" spans="1:11" ht="45" x14ac:dyDescent="0.25">
      <c r="A362" s="139">
        <v>4121</v>
      </c>
      <c r="B362" s="139">
        <v>153</v>
      </c>
      <c r="C362" s="102" t="s">
        <v>1519</v>
      </c>
      <c r="D362" s="657" t="s">
        <v>215</v>
      </c>
      <c r="E362" s="657" t="s">
        <v>85</v>
      </c>
      <c r="F362" s="657" t="s">
        <v>86</v>
      </c>
      <c r="G362" s="657" t="s">
        <v>986</v>
      </c>
      <c r="H362" s="105" t="s">
        <v>24</v>
      </c>
      <c r="I362" s="106">
        <v>6.4</v>
      </c>
      <c r="J362" s="106">
        <f>VLOOKUP(A362,CENIK!$A$2:$F$191,6,FALSE)</f>
        <v>0</v>
      </c>
      <c r="K362" s="106">
        <f t="shared" si="7"/>
        <v>0</v>
      </c>
    </row>
    <row r="363" spans="1:11" ht="45" x14ac:dyDescent="0.25">
      <c r="A363" s="139">
        <v>4122</v>
      </c>
      <c r="B363" s="139">
        <v>153</v>
      </c>
      <c r="C363" s="102" t="s">
        <v>1520</v>
      </c>
      <c r="D363" s="657" t="s">
        <v>215</v>
      </c>
      <c r="E363" s="657" t="s">
        <v>85</v>
      </c>
      <c r="F363" s="657" t="s">
        <v>86</v>
      </c>
      <c r="G363" s="657" t="s">
        <v>987</v>
      </c>
      <c r="H363" s="105" t="s">
        <v>24</v>
      </c>
      <c r="I363" s="106">
        <v>6.4</v>
      </c>
      <c r="J363" s="106">
        <f>VLOOKUP(A363,CENIK!$A$2:$F$191,6,FALSE)</f>
        <v>0</v>
      </c>
      <c r="K363" s="106">
        <f t="shared" si="7"/>
        <v>0</v>
      </c>
    </row>
    <row r="364" spans="1:11" ht="30" x14ac:dyDescent="0.25">
      <c r="A364" s="139">
        <v>4124</v>
      </c>
      <c r="B364" s="139">
        <v>153</v>
      </c>
      <c r="C364" s="102" t="s">
        <v>1521</v>
      </c>
      <c r="D364" s="657" t="s">
        <v>215</v>
      </c>
      <c r="E364" s="657" t="s">
        <v>85</v>
      </c>
      <c r="F364" s="657" t="s">
        <v>86</v>
      </c>
      <c r="G364" s="657" t="s">
        <v>97</v>
      </c>
      <c r="H364" s="105" t="s">
        <v>22</v>
      </c>
      <c r="I364" s="106">
        <v>11</v>
      </c>
      <c r="J364" s="106">
        <f>VLOOKUP(A364,CENIK!$A$2:$F$191,6,FALSE)</f>
        <v>0</v>
      </c>
      <c r="K364" s="106">
        <f t="shared" si="7"/>
        <v>0</v>
      </c>
    </row>
    <row r="365" spans="1:11" ht="45" x14ac:dyDescent="0.25">
      <c r="A365" s="139">
        <v>4201</v>
      </c>
      <c r="B365" s="139">
        <v>153</v>
      </c>
      <c r="C365" s="102" t="s">
        <v>1522</v>
      </c>
      <c r="D365" s="657" t="s">
        <v>215</v>
      </c>
      <c r="E365" s="657" t="s">
        <v>85</v>
      </c>
      <c r="F365" s="657" t="s">
        <v>98</v>
      </c>
      <c r="G365" s="657" t="s">
        <v>99</v>
      </c>
      <c r="H365" s="105" t="s">
        <v>33</v>
      </c>
      <c r="I365" s="106">
        <v>121.5</v>
      </c>
      <c r="J365" s="106">
        <f>VLOOKUP(A365,CENIK!$A$2:$F$191,6,FALSE)</f>
        <v>0</v>
      </c>
      <c r="K365" s="106">
        <f t="shared" si="7"/>
        <v>0</v>
      </c>
    </row>
    <row r="366" spans="1:11" ht="30" x14ac:dyDescent="0.25">
      <c r="A366" s="139">
        <v>4202</v>
      </c>
      <c r="B366" s="139">
        <v>153</v>
      </c>
      <c r="C366" s="102" t="s">
        <v>1523</v>
      </c>
      <c r="D366" s="657" t="s">
        <v>215</v>
      </c>
      <c r="E366" s="657" t="s">
        <v>85</v>
      </c>
      <c r="F366" s="657" t="s">
        <v>98</v>
      </c>
      <c r="G366" s="657" t="s">
        <v>100</v>
      </c>
      <c r="H366" s="105" t="s">
        <v>33</v>
      </c>
      <c r="I366" s="106">
        <v>121.5</v>
      </c>
      <c r="J366" s="106">
        <f>VLOOKUP(A366,CENIK!$A$2:$F$191,6,FALSE)</f>
        <v>0</v>
      </c>
      <c r="K366" s="106">
        <f t="shared" si="7"/>
        <v>0</v>
      </c>
    </row>
    <row r="367" spans="1:11" ht="75" x14ac:dyDescent="0.25">
      <c r="A367" s="139">
        <v>4203</v>
      </c>
      <c r="B367" s="139">
        <v>153</v>
      </c>
      <c r="C367" s="102" t="s">
        <v>1524</v>
      </c>
      <c r="D367" s="657" t="s">
        <v>215</v>
      </c>
      <c r="E367" s="657" t="s">
        <v>85</v>
      </c>
      <c r="F367" s="657" t="s">
        <v>98</v>
      </c>
      <c r="G367" s="657" t="s">
        <v>101</v>
      </c>
      <c r="H367" s="105" t="s">
        <v>24</v>
      </c>
      <c r="I367" s="106">
        <v>12.15</v>
      </c>
      <c r="J367" s="106">
        <f>VLOOKUP(A367,CENIK!$A$2:$F$191,6,FALSE)</f>
        <v>0</v>
      </c>
      <c r="K367" s="106">
        <f t="shared" si="7"/>
        <v>0</v>
      </c>
    </row>
    <row r="368" spans="1:11" ht="60" x14ac:dyDescent="0.25">
      <c r="A368" s="139">
        <v>4204</v>
      </c>
      <c r="B368" s="139">
        <v>153</v>
      </c>
      <c r="C368" s="102" t="s">
        <v>1525</v>
      </c>
      <c r="D368" s="657" t="s">
        <v>215</v>
      </c>
      <c r="E368" s="657" t="s">
        <v>85</v>
      </c>
      <c r="F368" s="657" t="s">
        <v>98</v>
      </c>
      <c r="G368" s="657" t="s">
        <v>102</v>
      </c>
      <c r="H368" s="105" t="s">
        <v>24</v>
      </c>
      <c r="I368" s="106">
        <v>68.05</v>
      </c>
      <c r="J368" s="106">
        <f>VLOOKUP(A368,CENIK!$A$2:$F$191,6,FALSE)</f>
        <v>0</v>
      </c>
      <c r="K368" s="106">
        <f t="shared" si="7"/>
        <v>0</v>
      </c>
    </row>
    <row r="369" spans="1:11" ht="60" x14ac:dyDescent="0.25">
      <c r="A369" s="139">
        <v>4206</v>
      </c>
      <c r="B369" s="139">
        <v>153</v>
      </c>
      <c r="C369" s="102" t="s">
        <v>1526</v>
      </c>
      <c r="D369" s="657" t="s">
        <v>215</v>
      </c>
      <c r="E369" s="657" t="s">
        <v>85</v>
      </c>
      <c r="F369" s="657" t="s">
        <v>98</v>
      </c>
      <c r="G369" s="657" t="s">
        <v>104</v>
      </c>
      <c r="H369" s="105" t="s">
        <v>24</v>
      </c>
      <c r="I369" s="106">
        <v>143.84</v>
      </c>
      <c r="J369" s="106">
        <f>VLOOKUP(A369,CENIK!$A$2:$F$191,6,FALSE)</f>
        <v>0</v>
      </c>
      <c r="K369" s="106">
        <f t="shared" si="7"/>
        <v>0</v>
      </c>
    </row>
    <row r="370" spans="1:11" ht="135" x14ac:dyDescent="0.25">
      <c r="A370" s="139">
        <v>6101</v>
      </c>
      <c r="B370" s="139">
        <v>153</v>
      </c>
      <c r="C370" s="102" t="s">
        <v>1527</v>
      </c>
      <c r="D370" s="657" t="s">
        <v>215</v>
      </c>
      <c r="E370" s="657" t="s">
        <v>128</v>
      </c>
      <c r="F370" s="657" t="s">
        <v>129</v>
      </c>
      <c r="G370" s="657" t="s">
        <v>6304</v>
      </c>
      <c r="H370" s="105" t="s">
        <v>10</v>
      </c>
      <c r="I370" s="106">
        <v>105.2</v>
      </c>
      <c r="J370" s="106">
        <f>VLOOKUP(A370,CENIK!$A$2:$F$191,6,FALSE)</f>
        <v>0</v>
      </c>
      <c r="K370" s="106">
        <f t="shared" si="7"/>
        <v>0</v>
      </c>
    </row>
    <row r="371" spans="1:11" ht="45" x14ac:dyDescent="0.25">
      <c r="A371" s="139">
        <v>5307</v>
      </c>
      <c r="B371" s="139">
        <v>153</v>
      </c>
      <c r="C371" s="102" t="s">
        <v>1528</v>
      </c>
      <c r="D371" s="657" t="s">
        <v>215</v>
      </c>
      <c r="E371" s="657" t="s">
        <v>128</v>
      </c>
      <c r="F371" s="657" t="s">
        <v>132</v>
      </c>
      <c r="G371" s="657" t="s">
        <v>133</v>
      </c>
      <c r="H371" s="105" t="s">
        <v>6</v>
      </c>
      <c r="I371" s="106">
        <v>6</v>
      </c>
      <c r="J371" s="106">
        <f>VLOOKUP(A371,CENIK!$A$2:$F$191,6,FALSE)</f>
        <v>0</v>
      </c>
      <c r="K371" s="106">
        <f t="shared" si="7"/>
        <v>0</v>
      </c>
    </row>
    <row r="372" spans="1:11" ht="120" x14ac:dyDescent="0.25">
      <c r="A372" s="139">
        <v>6202</v>
      </c>
      <c r="B372" s="139">
        <v>153</v>
      </c>
      <c r="C372" s="102" t="s">
        <v>1529</v>
      </c>
      <c r="D372" s="657" t="s">
        <v>215</v>
      </c>
      <c r="E372" s="657" t="s">
        <v>128</v>
      </c>
      <c r="F372" s="657" t="s">
        <v>132</v>
      </c>
      <c r="G372" s="657" t="s">
        <v>991</v>
      </c>
      <c r="H372" s="105" t="s">
        <v>6</v>
      </c>
      <c r="I372" s="106">
        <v>1</v>
      </c>
      <c r="J372" s="106">
        <f>VLOOKUP(A372,CENIK!$A$2:$F$191,6,FALSE)</f>
        <v>0</v>
      </c>
      <c r="K372" s="106">
        <f t="shared" si="7"/>
        <v>0</v>
      </c>
    </row>
    <row r="373" spans="1:11" ht="120" x14ac:dyDescent="0.25">
      <c r="A373" s="139">
        <v>6204</v>
      </c>
      <c r="B373" s="139">
        <v>153</v>
      </c>
      <c r="C373" s="102" t="s">
        <v>1530</v>
      </c>
      <c r="D373" s="657" t="s">
        <v>215</v>
      </c>
      <c r="E373" s="657" t="s">
        <v>128</v>
      </c>
      <c r="F373" s="657" t="s">
        <v>132</v>
      </c>
      <c r="G373" s="657" t="s">
        <v>993</v>
      </c>
      <c r="H373" s="105" t="s">
        <v>6</v>
      </c>
      <c r="I373" s="106">
        <v>5</v>
      </c>
      <c r="J373" s="106">
        <f>VLOOKUP(A373,CENIK!$A$2:$F$191,6,FALSE)</f>
        <v>0</v>
      </c>
      <c r="K373" s="106">
        <f t="shared" si="7"/>
        <v>0</v>
      </c>
    </row>
    <row r="374" spans="1:11" ht="120" x14ac:dyDescent="0.25">
      <c r="A374" s="139">
        <v>6253</v>
      </c>
      <c r="B374" s="139">
        <v>153</v>
      </c>
      <c r="C374" s="102" t="s">
        <v>1531</v>
      </c>
      <c r="D374" s="657" t="s">
        <v>215</v>
      </c>
      <c r="E374" s="657" t="s">
        <v>128</v>
      </c>
      <c r="F374" s="657" t="s">
        <v>132</v>
      </c>
      <c r="G374" s="657" t="s">
        <v>1004</v>
      </c>
      <c r="H374" s="105" t="s">
        <v>6</v>
      </c>
      <c r="I374" s="106">
        <v>6</v>
      </c>
      <c r="J374" s="106">
        <f>VLOOKUP(A374,CENIK!$A$2:$F$191,6,FALSE)</f>
        <v>0</v>
      </c>
      <c r="K374" s="106">
        <f t="shared" si="7"/>
        <v>0</v>
      </c>
    </row>
    <row r="375" spans="1:11" ht="30" x14ac:dyDescent="0.25">
      <c r="A375" s="139">
        <v>6257</v>
      </c>
      <c r="B375" s="139">
        <v>153</v>
      </c>
      <c r="C375" s="102" t="s">
        <v>1532</v>
      </c>
      <c r="D375" s="657" t="s">
        <v>215</v>
      </c>
      <c r="E375" s="657" t="s">
        <v>128</v>
      </c>
      <c r="F375" s="657" t="s">
        <v>132</v>
      </c>
      <c r="G375" s="657" t="s">
        <v>136</v>
      </c>
      <c r="H375" s="105" t="s">
        <v>6</v>
      </c>
      <c r="I375" s="106">
        <v>1</v>
      </c>
      <c r="J375" s="106">
        <f>VLOOKUP(A375,CENIK!$A$2:$F$191,6,FALSE)</f>
        <v>0</v>
      </c>
      <c r="K375" s="106">
        <f t="shared" si="7"/>
        <v>0</v>
      </c>
    </row>
    <row r="376" spans="1:11" ht="345" x14ac:dyDescent="0.25">
      <c r="A376" s="139">
        <v>6301</v>
      </c>
      <c r="B376" s="139">
        <v>153</v>
      </c>
      <c r="C376" s="102" t="s">
        <v>1533</v>
      </c>
      <c r="D376" s="657" t="s">
        <v>215</v>
      </c>
      <c r="E376" s="657" t="s">
        <v>128</v>
      </c>
      <c r="F376" s="657" t="s">
        <v>140</v>
      </c>
      <c r="G376" s="657" t="s">
        <v>1005</v>
      </c>
      <c r="H376" s="105" t="s">
        <v>6</v>
      </c>
      <c r="I376" s="106">
        <v>6</v>
      </c>
      <c r="J376" s="106">
        <f>VLOOKUP(A376,CENIK!$A$2:$F$191,6,FALSE)</f>
        <v>0</v>
      </c>
      <c r="K376" s="106">
        <f t="shared" si="7"/>
        <v>0</v>
      </c>
    </row>
    <row r="377" spans="1:11" ht="120" x14ac:dyDescent="0.25">
      <c r="A377" s="139">
        <v>6305</v>
      </c>
      <c r="B377" s="139">
        <v>153</v>
      </c>
      <c r="C377" s="102" t="s">
        <v>1534</v>
      </c>
      <c r="D377" s="657" t="s">
        <v>215</v>
      </c>
      <c r="E377" s="657" t="s">
        <v>128</v>
      </c>
      <c r="F377" s="657" t="s">
        <v>140</v>
      </c>
      <c r="G377" s="657" t="s">
        <v>143</v>
      </c>
      <c r="H377" s="105" t="s">
        <v>6</v>
      </c>
      <c r="I377" s="106">
        <v>6</v>
      </c>
      <c r="J377" s="106">
        <f>VLOOKUP(A377,CENIK!$A$2:$F$191,6,FALSE)</f>
        <v>0</v>
      </c>
      <c r="K377" s="106">
        <f t="shared" si="7"/>
        <v>0</v>
      </c>
    </row>
    <row r="378" spans="1:11" ht="30" x14ac:dyDescent="0.25">
      <c r="A378" s="139">
        <v>6401</v>
      </c>
      <c r="B378" s="139">
        <v>153</v>
      </c>
      <c r="C378" s="102" t="s">
        <v>1535</v>
      </c>
      <c r="D378" s="657" t="s">
        <v>215</v>
      </c>
      <c r="E378" s="657" t="s">
        <v>128</v>
      </c>
      <c r="F378" s="657" t="s">
        <v>144</v>
      </c>
      <c r="G378" s="657" t="s">
        <v>145</v>
      </c>
      <c r="H378" s="105" t="s">
        <v>10</v>
      </c>
      <c r="I378" s="106">
        <v>105.2</v>
      </c>
      <c r="J378" s="106">
        <f>VLOOKUP(A378,CENIK!$A$2:$F$191,6,FALSE)</f>
        <v>0</v>
      </c>
      <c r="K378" s="106">
        <f t="shared" si="7"/>
        <v>0</v>
      </c>
    </row>
    <row r="379" spans="1:11" ht="30" x14ac:dyDescent="0.25">
      <c r="A379" s="139">
        <v>6402</v>
      </c>
      <c r="B379" s="139">
        <v>153</v>
      </c>
      <c r="C379" s="102" t="s">
        <v>1536</v>
      </c>
      <c r="D379" s="657" t="s">
        <v>215</v>
      </c>
      <c r="E379" s="657" t="s">
        <v>128</v>
      </c>
      <c r="F379" s="657" t="s">
        <v>144</v>
      </c>
      <c r="G379" s="657" t="s">
        <v>340</v>
      </c>
      <c r="H379" s="105" t="s">
        <v>10</v>
      </c>
      <c r="I379" s="106">
        <v>105.2</v>
      </c>
      <c r="J379" s="106">
        <f>VLOOKUP(A379,CENIK!$A$2:$F$191,6,FALSE)</f>
        <v>0</v>
      </c>
      <c r="K379" s="106">
        <f t="shared" si="7"/>
        <v>0</v>
      </c>
    </row>
    <row r="380" spans="1:11" ht="60" x14ac:dyDescent="0.25">
      <c r="A380" s="139">
        <v>6405</v>
      </c>
      <c r="B380" s="139">
        <v>153</v>
      </c>
      <c r="C380" s="102" t="s">
        <v>1537</v>
      </c>
      <c r="D380" s="657" t="s">
        <v>215</v>
      </c>
      <c r="E380" s="657" t="s">
        <v>128</v>
      </c>
      <c r="F380" s="657" t="s">
        <v>144</v>
      </c>
      <c r="G380" s="657" t="s">
        <v>146</v>
      </c>
      <c r="H380" s="105" t="s">
        <v>10</v>
      </c>
      <c r="I380" s="106">
        <v>105.2</v>
      </c>
      <c r="J380" s="106">
        <f>VLOOKUP(A380,CENIK!$A$2:$F$191,6,FALSE)</f>
        <v>0</v>
      </c>
      <c r="K380" s="106">
        <f t="shared" si="7"/>
        <v>0</v>
      </c>
    </row>
    <row r="381" spans="1:11" ht="30" x14ac:dyDescent="0.25">
      <c r="A381" s="139">
        <v>6501</v>
      </c>
      <c r="B381" s="139">
        <v>153</v>
      </c>
      <c r="C381" s="102" t="s">
        <v>1538</v>
      </c>
      <c r="D381" s="657" t="s">
        <v>215</v>
      </c>
      <c r="E381" s="657" t="s">
        <v>128</v>
      </c>
      <c r="F381" s="657" t="s">
        <v>147</v>
      </c>
      <c r="G381" s="657" t="s">
        <v>1007</v>
      </c>
      <c r="H381" s="105" t="s">
        <v>6</v>
      </c>
      <c r="I381" s="106">
        <v>3</v>
      </c>
      <c r="J381" s="106">
        <f>VLOOKUP(A381,CENIK!$A$2:$F$191,6,FALSE)</f>
        <v>0</v>
      </c>
      <c r="K381" s="106">
        <f t="shared" si="7"/>
        <v>0</v>
      </c>
    </row>
    <row r="382" spans="1:11" ht="45" x14ac:dyDescent="0.25">
      <c r="A382" s="139">
        <v>6503</v>
      </c>
      <c r="B382" s="139">
        <v>153</v>
      </c>
      <c r="C382" s="102" t="s">
        <v>1539</v>
      </c>
      <c r="D382" s="657" t="s">
        <v>215</v>
      </c>
      <c r="E382" s="657" t="s">
        <v>128</v>
      </c>
      <c r="F382" s="657" t="s">
        <v>147</v>
      </c>
      <c r="G382" s="657" t="s">
        <v>1009</v>
      </c>
      <c r="H382" s="105" t="s">
        <v>6</v>
      </c>
      <c r="I382" s="106">
        <v>4</v>
      </c>
      <c r="J382" s="106">
        <f>VLOOKUP(A382,CENIK!$A$2:$F$191,6,FALSE)</f>
        <v>0</v>
      </c>
      <c r="K382" s="106">
        <f t="shared" si="7"/>
        <v>0</v>
      </c>
    </row>
    <row r="383" spans="1:11" ht="45" x14ac:dyDescent="0.25">
      <c r="A383" s="139">
        <v>6504</v>
      </c>
      <c r="B383" s="139">
        <v>153</v>
      </c>
      <c r="C383" s="102" t="s">
        <v>1540</v>
      </c>
      <c r="D383" s="657" t="s">
        <v>215</v>
      </c>
      <c r="E383" s="657" t="s">
        <v>128</v>
      </c>
      <c r="F383" s="657" t="s">
        <v>147</v>
      </c>
      <c r="G383" s="657" t="s">
        <v>1010</v>
      </c>
      <c r="H383" s="105" t="s">
        <v>6</v>
      </c>
      <c r="I383" s="106">
        <v>1</v>
      </c>
      <c r="J383" s="106">
        <f>VLOOKUP(A383,CENIK!$A$2:$F$191,6,FALSE)</f>
        <v>0</v>
      </c>
      <c r="K383" s="106">
        <f t="shared" si="7"/>
        <v>0</v>
      </c>
    </row>
    <row r="384" spans="1:11" ht="30" x14ac:dyDescent="0.25">
      <c r="A384" s="139">
        <v>6507</v>
      </c>
      <c r="B384" s="139">
        <v>153</v>
      </c>
      <c r="C384" s="102" t="s">
        <v>1541</v>
      </c>
      <c r="D384" s="657" t="s">
        <v>215</v>
      </c>
      <c r="E384" s="657" t="s">
        <v>128</v>
      </c>
      <c r="F384" s="657" t="s">
        <v>147</v>
      </c>
      <c r="G384" s="657" t="s">
        <v>1013</v>
      </c>
      <c r="H384" s="105" t="s">
        <v>6</v>
      </c>
      <c r="I384" s="106">
        <v>4</v>
      </c>
      <c r="J384" s="106">
        <f>VLOOKUP(A384,CENIK!$A$2:$F$191,6,FALSE)</f>
        <v>0</v>
      </c>
      <c r="K384" s="106">
        <f t="shared" si="7"/>
        <v>0</v>
      </c>
    </row>
    <row r="385" spans="1:11" ht="75" x14ac:dyDescent="0.25">
      <c r="A385" s="139">
        <v>6513</v>
      </c>
      <c r="B385" s="139">
        <v>153</v>
      </c>
      <c r="C385" s="102" t="s">
        <v>1542</v>
      </c>
      <c r="D385" s="657" t="s">
        <v>215</v>
      </c>
      <c r="E385" s="657" t="s">
        <v>128</v>
      </c>
      <c r="F385" s="657" t="s">
        <v>147</v>
      </c>
      <c r="G385" s="657" t="s">
        <v>1016</v>
      </c>
      <c r="H385" s="105" t="s">
        <v>10</v>
      </c>
      <c r="I385" s="106">
        <v>40</v>
      </c>
      <c r="J385" s="106">
        <f>VLOOKUP(A385,CENIK!$A$2:$F$191,6,FALSE)</f>
        <v>125</v>
      </c>
      <c r="K385" s="106">
        <f t="shared" si="7"/>
        <v>5000</v>
      </c>
    </row>
    <row r="386" spans="1:11" ht="75" x14ac:dyDescent="0.25">
      <c r="A386" s="139">
        <v>6514</v>
      </c>
      <c r="B386" s="139">
        <v>153</v>
      </c>
      <c r="C386" s="102" t="s">
        <v>1543</v>
      </c>
      <c r="D386" s="657" t="s">
        <v>215</v>
      </c>
      <c r="E386" s="657" t="s">
        <v>128</v>
      </c>
      <c r="F386" s="657" t="s">
        <v>147</v>
      </c>
      <c r="G386" s="657" t="s">
        <v>1017</v>
      </c>
      <c r="H386" s="105" t="s">
        <v>10</v>
      </c>
      <c r="I386" s="106">
        <v>32</v>
      </c>
      <c r="J386" s="106">
        <f>VLOOKUP(A386,CENIK!$A$2:$F$191,6,FALSE)</f>
        <v>90</v>
      </c>
      <c r="K386" s="106">
        <f t="shared" si="7"/>
        <v>2880</v>
      </c>
    </row>
  </sheetData>
  <sheetProtection algorithmName="SHA-512" hashValue="YSYdEzqk3j2zSDYdTmEvKGJXp+K1FqxkdbRHPXe+UcE4nIB6pjWF5BZTQXY2N6/Fplyb3xREGxJMJMB3Srzh7A==" saltValue="hhTrUHTrekzUF9QbYQYRYw==" spinCount="100000" sheet="1" objects="1" scenarios="1"/>
  <mergeCells count="4">
    <mergeCell ref="D18:E18"/>
    <mergeCell ref="D19:E25"/>
    <mergeCell ref="F19:F24"/>
    <mergeCell ref="F6: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85"/>
  <sheetViews>
    <sheetView topLeftCell="C1" zoomScale="85" zoomScaleNormal="85" workbookViewId="0">
      <selection activeCell="G15" sqref="G15"/>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1:11" ht="18.75" x14ac:dyDescent="0.25">
      <c r="F1" s="71" t="s">
        <v>327</v>
      </c>
    </row>
    <row r="2" spans="1:11" ht="26.25" x14ac:dyDescent="0.25">
      <c r="F2" s="104">
        <v>5</v>
      </c>
      <c r="G2" s="13" t="s">
        <v>305</v>
      </c>
      <c r="H2" s="14"/>
      <c r="I2" s="41"/>
      <c r="J2" s="41"/>
      <c r="K2" s="52"/>
    </row>
    <row r="4" spans="1:11" ht="26.25" x14ac:dyDescent="0.25">
      <c r="G4" s="16" t="s">
        <v>174</v>
      </c>
      <c r="J4" s="42"/>
      <c r="K4" s="42"/>
    </row>
    <row r="5" spans="1:11" x14ac:dyDescent="0.25">
      <c r="E5" s="17"/>
      <c r="F5" s="17"/>
    </row>
    <row r="6" spans="1:11" ht="18.75" x14ac:dyDescent="0.3">
      <c r="E6" s="18"/>
      <c r="F6" s="1116" t="s">
        <v>324</v>
      </c>
      <c r="G6" s="19" t="s">
        <v>175</v>
      </c>
      <c r="H6" s="20"/>
      <c r="I6" s="45"/>
      <c r="J6" s="45"/>
      <c r="K6" s="44" t="s">
        <v>151</v>
      </c>
    </row>
    <row r="7" spans="1:11" ht="18.75" x14ac:dyDescent="0.3">
      <c r="B7" s="129" t="s">
        <v>176</v>
      </c>
      <c r="C7" s="64"/>
      <c r="E7" s="18"/>
      <c r="F7" s="1117"/>
      <c r="G7" s="21" t="s">
        <v>177</v>
      </c>
      <c r="H7" s="22"/>
      <c r="I7" s="46"/>
      <c r="J7" s="46"/>
      <c r="K7" s="23">
        <f>SUM(K17:K23)</f>
        <v>0</v>
      </c>
    </row>
    <row r="8" spans="1:11" ht="18.75" x14ac:dyDescent="0.3">
      <c r="B8" s="130">
        <v>81</v>
      </c>
      <c r="C8" s="56"/>
      <c r="E8" s="18"/>
      <c r="F8" s="101">
        <v>81</v>
      </c>
      <c r="G8" s="24" t="s">
        <v>216</v>
      </c>
      <c r="H8" s="25"/>
      <c r="I8" s="47"/>
      <c r="J8" s="47"/>
      <c r="K8" s="26">
        <f>SUMIF($B$28:$B$280,B8,$K$28:$K$280)</f>
        <v>0</v>
      </c>
    </row>
    <row r="9" spans="1:11" ht="18.75" x14ac:dyDescent="0.3">
      <c r="B9" s="130">
        <v>80</v>
      </c>
      <c r="C9" s="56"/>
      <c r="E9" s="18"/>
      <c r="F9" s="101">
        <v>80</v>
      </c>
      <c r="G9" s="24" t="s">
        <v>217</v>
      </c>
      <c r="H9" s="25"/>
      <c r="I9" s="47"/>
      <c r="J9" s="47"/>
      <c r="K9" s="26">
        <f>SUMIF($B$28:$B$280,B9,$K$28:$K$280)</f>
        <v>11250</v>
      </c>
    </row>
    <row r="10" spans="1:11" ht="18.75" x14ac:dyDescent="0.3">
      <c r="B10" s="130">
        <v>486</v>
      </c>
      <c r="C10" s="56"/>
      <c r="E10" s="18"/>
      <c r="F10" s="101">
        <v>486</v>
      </c>
      <c r="G10" s="24" t="s">
        <v>218</v>
      </c>
      <c r="H10" s="25"/>
      <c r="I10" s="47"/>
      <c r="J10" s="47"/>
      <c r="K10" s="26">
        <f>SUMIF($B$28:$B$280,B10,$K$28:$K$280)</f>
        <v>0</v>
      </c>
    </row>
    <row r="11" spans="1:11" ht="18.75" x14ac:dyDescent="0.3">
      <c r="B11" s="130">
        <v>117</v>
      </c>
      <c r="C11" s="56"/>
      <c r="E11" s="18"/>
      <c r="F11" s="101">
        <v>117</v>
      </c>
      <c r="G11" s="24" t="s">
        <v>219</v>
      </c>
      <c r="H11" s="25"/>
      <c r="I11" s="47"/>
      <c r="J11" s="47"/>
      <c r="K11" s="26">
        <f>SUMIF($B$28:$B$280,B11,$K$28:$K$280)</f>
        <v>1350</v>
      </c>
    </row>
    <row r="12" spans="1:11" ht="18.75" x14ac:dyDescent="0.3">
      <c r="B12" s="130">
        <v>478</v>
      </c>
      <c r="C12" s="56"/>
      <c r="E12" s="18"/>
      <c r="F12" s="101">
        <v>478</v>
      </c>
      <c r="G12" s="24" t="s">
        <v>220</v>
      </c>
      <c r="H12" s="25"/>
      <c r="I12" s="47"/>
      <c r="J12" s="47"/>
      <c r="K12" s="26">
        <f>SUMIF($B$28:$B$280,B12,$K$28:$K$280)</f>
        <v>0</v>
      </c>
    </row>
    <row r="13" spans="1:11" ht="18.75" x14ac:dyDescent="0.3">
      <c r="B13" s="131" t="s">
        <v>330</v>
      </c>
      <c r="C13" s="29"/>
      <c r="F13" s="101" t="s">
        <v>1810</v>
      </c>
      <c r="G13" s="30" t="s">
        <v>188</v>
      </c>
      <c r="H13" s="25"/>
      <c r="I13" s="47"/>
      <c r="J13" s="47"/>
      <c r="K13" s="26">
        <f>(SUM(K8:K12)*0.002)</f>
        <v>25.2</v>
      </c>
    </row>
    <row r="14" spans="1:11" ht="18.75" x14ac:dyDescent="0.3">
      <c r="F14" s="72"/>
      <c r="G14" s="31"/>
      <c r="H14" s="20"/>
      <c r="I14" s="32" t="s">
        <v>172</v>
      </c>
      <c r="J14" s="32"/>
      <c r="K14" s="32">
        <f>SUM(K7:K13)</f>
        <v>12625.2</v>
      </c>
    </row>
    <row r="15" spans="1:11" ht="26.25" x14ac:dyDescent="0.25">
      <c r="D15" s="33" t="s">
        <v>177</v>
      </c>
    </row>
    <row r="16" spans="1:11" ht="30" x14ac:dyDescent="0.25">
      <c r="A16" s="132" t="s">
        <v>329</v>
      </c>
      <c r="B16" s="133"/>
      <c r="C16" s="656" t="s">
        <v>326</v>
      </c>
      <c r="D16" s="1107" t="s">
        <v>189</v>
      </c>
      <c r="E16" s="1108"/>
      <c r="F16" s="1" t="s">
        <v>190</v>
      </c>
      <c r="G16" s="1" t="s">
        <v>3</v>
      </c>
      <c r="H16" s="2" t="s">
        <v>4</v>
      </c>
      <c r="I16" s="48" t="s">
        <v>191</v>
      </c>
      <c r="J16" s="49" t="s">
        <v>192</v>
      </c>
      <c r="K16" s="120" t="s">
        <v>4568</v>
      </c>
    </row>
    <row r="17" spans="1:11" ht="120" x14ac:dyDescent="0.25">
      <c r="A17" s="128">
        <v>1101</v>
      </c>
      <c r="B17" s="134"/>
      <c r="C17" s="102" t="s">
        <v>1811</v>
      </c>
      <c r="D17" s="1109" t="s">
        <v>5</v>
      </c>
      <c r="E17" s="1110"/>
      <c r="F17" s="1115" t="s">
        <v>193</v>
      </c>
      <c r="G17" s="3" t="s">
        <v>194</v>
      </c>
      <c r="H17" s="4" t="s">
        <v>14</v>
      </c>
      <c r="I17" s="50">
        <v>1</v>
      </c>
      <c r="J17" s="661"/>
      <c r="K17" s="106">
        <f t="shared" ref="K17:K23" si="0">ROUND(J17*I17,2)</f>
        <v>0</v>
      </c>
    </row>
    <row r="18" spans="1:11" ht="30" x14ac:dyDescent="0.25">
      <c r="A18" s="128">
        <v>1102</v>
      </c>
      <c r="B18" s="134"/>
      <c r="C18" s="102" t="s">
        <v>1812</v>
      </c>
      <c r="D18" s="1111"/>
      <c r="E18" s="1112"/>
      <c r="F18" s="1115"/>
      <c r="G18" s="3" t="s">
        <v>195</v>
      </c>
      <c r="H18" s="4" t="s">
        <v>14</v>
      </c>
      <c r="I18" s="50">
        <v>1</v>
      </c>
      <c r="J18" s="661"/>
      <c r="K18" s="106">
        <f t="shared" si="0"/>
        <v>0</v>
      </c>
    </row>
    <row r="19" spans="1:11" ht="75" x14ac:dyDescent="0.25">
      <c r="A19" s="128">
        <v>1103</v>
      </c>
      <c r="B19" s="134"/>
      <c r="C19" s="102" t="s">
        <v>1813</v>
      </c>
      <c r="D19" s="1111"/>
      <c r="E19" s="1112"/>
      <c r="F19" s="1115"/>
      <c r="G19" s="3" t="s">
        <v>196</v>
      </c>
      <c r="H19" s="4" t="s">
        <v>14</v>
      </c>
      <c r="I19" s="50">
        <v>1</v>
      </c>
      <c r="J19" s="661"/>
      <c r="K19" s="106">
        <f t="shared" si="0"/>
        <v>0</v>
      </c>
    </row>
    <row r="20" spans="1:11" ht="45" x14ac:dyDescent="0.25">
      <c r="A20" s="128">
        <v>1104</v>
      </c>
      <c r="B20" s="134"/>
      <c r="C20" s="102" t="s">
        <v>1814</v>
      </c>
      <c r="D20" s="1111"/>
      <c r="E20" s="1112"/>
      <c r="F20" s="1115"/>
      <c r="G20" s="3" t="s">
        <v>197</v>
      </c>
      <c r="H20" s="4" t="s">
        <v>14</v>
      </c>
      <c r="I20" s="50">
        <v>1</v>
      </c>
      <c r="J20" s="661"/>
      <c r="K20" s="106">
        <f t="shared" si="0"/>
        <v>0</v>
      </c>
    </row>
    <row r="21" spans="1:11" ht="45" x14ac:dyDescent="0.25">
      <c r="A21" s="128">
        <v>1105</v>
      </c>
      <c r="B21" s="134"/>
      <c r="C21" s="102" t="s">
        <v>1815</v>
      </c>
      <c r="D21" s="1111"/>
      <c r="E21" s="1112"/>
      <c r="F21" s="1115"/>
      <c r="G21" s="3" t="s">
        <v>198</v>
      </c>
      <c r="H21" s="4" t="s">
        <v>14</v>
      </c>
      <c r="I21" s="50">
        <v>1</v>
      </c>
      <c r="J21" s="661"/>
      <c r="K21" s="106">
        <f t="shared" si="0"/>
        <v>0</v>
      </c>
    </row>
    <row r="22" spans="1:11" ht="105" x14ac:dyDescent="0.25">
      <c r="A22" s="128">
        <v>1106</v>
      </c>
      <c r="B22" s="134"/>
      <c r="C22" s="102" t="s">
        <v>1816</v>
      </c>
      <c r="D22" s="1111"/>
      <c r="E22" s="1112"/>
      <c r="F22" s="1115"/>
      <c r="G22" s="3" t="s">
        <v>199</v>
      </c>
      <c r="H22" s="4" t="s">
        <v>10</v>
      </c>
      <c r="I22" s="50">
        <v>791</v>
      </c>
      <c r="J22" s="661"/>
      <c r="K22" s="106">
        <f t="shared" si="0"/>
        <v>0</v>
      </c>
    </row>
    <row r="23" spans="1:11" ht="30" x14ac:dyDescent="0.25">
      <c r="A23" s="135">
        <v>201</v>
      </c>
      <c r="B23" s="136" t="s">
        <v>328</v>
      </c>
      <c r="C23" s="102" t="s">
        <v>1817</v>
      </c>
      <c r="D23" s="1113"/>
      <c r="E23" s="1114"/>
      <c r="F23" s="3" t="s">
        <v>338</v>
      </c>
      <c r="G23" s="3" t="s">
        <v>339</v>
      </c>
      <c r="H23" s="4" t="s">
        <v>6</v>
      </c>
      <c r="I23" s="50">
        <v>1</v>
      </c>
      <c r="J23" s="50">
        <f>VLOOKUP(A23,CENIK!$A$2:$F$191,6,FALSE)</f>
        <v>0</v>
      </c>
      <c r="K23" s="106">
        <f t="shared" si="0"/>
        <v>0</v>
      </c>
    </row>
    <row r="24" spans="1:11" x14ac:dyDescent="0.25">
      <c r="B24" s="137"/>
      <c r="C24" s="34"/>
      <c r="D24" s="35"/>
      <c r="E24" s="35"/>
      <c r="F24" s="35"/>
      <c r="G24" s="35"/>
      <c r="H24" s="36"/>
      <c r="I24" s="51"/>
      <c r="J24" s="51"/>
      <c r="K24" s="51"/>
    </row>
    <row r="25" spans="1:11" x14ac:dyDescent="0.25">
      <c r="B25" s="137"/>
      <c r="C25" s="34"/>
      <c r="D25" s="35"/>
      <c r="E25" s="35"/>
      <c r="F25" s="35"/>
      <c r="G25" s="35"/>
      <c r="H25" s="36"/>
      <c r="I25" s="51"/>
      <c r="J25" s="51"/>
      <c r="K25" s="51"/>
    </row>
    <row r="26" spans="1:11" ht="26.25" x14ac:dyDescent="0.25">
      <c r="A26" s="128" t="s">
        <v>329</v>
      </c>
      <c r="B26" s="138"/>
      <c r="C26" s="69"/>
      <c r="D26" s="33" t="s">
        <v>200</v>
      </c>
      <c r="E26" s="38"/>
      <c r="F26" s="38"/>
      <c r="G26" s="35"/>
      <c r="H26" s="36"/>
      <c r="I26" s="51"/>
      <c r="J26" s="51"/>
      <c r="K26" s="51"/>
    </row>
    <row r="27" spans="1:11" ht="30" x14ac:dyDescent="0.25">
      <c r="A27" s="139" t="s">
        <v>0</v>
      </c>
      <c r="B27" s="134" t="s">
        <v>176</v>
      </c>
      <c r="C27" s="70" t="s">
        <v>325</v>
      </c>
      <c r="D27" s="1" t="s">
        <v>201</v>
      </c>
      <c r="E27" s="1" t="s">
        <v>189</v>
      </c>
      <c r="F27" s="1" t="s">
        <v>190</v>
      </c>
      <c r="G27" s="1" t="s">
        <v>3</v>
      </c>
      <c r="H27" s="2" t="s">
        <v>4</v>
      </c>
      <c r="I27" s="48" t="s">
        <v>191</v>
      </c>
      <c r="J27" s="49" t="s">
        <v>192</v>
      </c>
      <c r="K27" s="53" t="s">
        <v>4568</v>
      </c>
    </row>
    <row r="28" spans="1:11" ht="60" x14ac:dyDescent="0.25">
      <c r="A28" s="139">
        <v>1201</v>
      </c>
      <c r="B28" s="139">
        <v>81</v>
      </c>
      <c r="C28" s="102" t="s">
        <v>1552</v>
      </c>
      <c r="D28" s="658" t="s">
        <v>216</v>
      </c>
      <c r="E28" s="658" t="s">
        <v>7</v>
      </c>
      <c r="F28" s="658" t="s">
        <v>8</v>
      </c>
      <c r="G28" s="658" t="s">
        <v>9</v>
      </c>
      <c r="H28" s="85" t="s">
        <v>10</v>
      </c>
      <c r="I28" s="106">
        <v>183</v>
      </c>
      <c r="J28" s="106">
        <f>VLOOKUP(A28,CENIK!$A$2:$F$191,6,FALSE)</f>
        <v>0</v>
      </c>
      <c r="K28" s="106">
        <f t="shared" ref="K28:K91" si="1">ROUND(J28*I28,2)</f>
        <v>0</v>
      </c>
    </row>
    <row r="29" spans="1:11" ht="45" x14ac:dyDescent="0.25">
      <c r="A29" s="139">
        <v>1202</v>
      </c>
      <c r="B29" s="139">
        <v>81</v>
      </c>
      <c r="C29" s="102" t="s">
        <v>1553</v>
      </c>
      <c r="D29" s="658" t="s">
        <v>216</v>
      </c>
      <c r="E29" s="658" t="s">
        <v>7</v>
      </c>
      <c r="F29" s="658" t="s">
        <v>8</v>
      </c>
      <c r="G29" s="658" t="s">
        <v>11</v>
      </c>
      <c r="H29" s="85" t="s">
        <v>12</v>
      </c>
      <c r="I29" s="106">
        <v>9</v>
      </c>
      <c r="J29" s="106">
        <f>VLOOKUP(A29,CENIK!$A$2:$F$191,6,FALSE)</f>
        <v>0</v>
      </c>
      <c r="K29" s="106">
        <f t="shared" si="1"/>
        <v>0</v>
      </c>
    </row>
    <row r="30" spans="1:11" ht="60" x14ac:dyDescent="0.25">
      <c r="A30" s="139">
        <v>1205</v>
      </c>
      <c r="B30" s="139">
        <v>81</v>
      </c>
      <c r="C30" s="102" t="s">
        <v>1554</v>
      </c>
      <c r="D30" s="658" t="s">
        <v>216</v>
      </c>
      <c r="E30" s="658" t="s">
        <v>7</v>
      </c>
      <c r="F30" s="658" t="s">
        <v>8</v>
      </c>
      <c r="G30" s="658" t="s">
        <v>942</v>
      </c>
      <c r="H30" s="85" t="s">
        <v>14</v>
      </c>
      <c r="I30" s="106">
        <v>1</v>
      </c>
      <c r="J30" s="106">
        <f>VLOOKUP(A30,CENIK!$A$2:$F$191,6,FALSE)</f>
        <v>0</v>
      </c>
      <c r="K30" s="106">
        <f t="shared" si="1"/>
        <v>0</v>
      </c>
    </row>
    <row r="31" spans="1:11" ht="60" x14ac:dyDescent="0.25">
      <c r="A31" s="139">
        <v>1206</v>
      </c>
      <c r="B31" s="139">
        <v>81</v>
      </c>
      <c r="C31" s="102" t="s">
        <v>1555</v>
      </c>
      <c r="D31" s="658" t="s">
        <v>216</v>
      </c>
      <c r="E31" s="658" t="s">
        <v>7</v>
      </c>
      <c r="F31" s="658" t="s">
        <v>8</v>
      </c>
      <c r="G31" s="658" t="s">
        <v>943</v>
      </c>
      <c r="H31" s="85" t="s">
        <v>14</v>
      </c>
      <c r="I31" s="106">
        <v>1</v>
      </c>
      <c r="J31" s="106">
        <f>VLOOKUP(A31,CENIK!$A$2:$F$191,6,FALSE)</f>
        <v>0</v>
      </c>
      <c r="K31" s="106">
        <f t="shared" si="1"/>
        <v>0</v>
      </c>
    </row>
    <row r="32" spans="1:11" ht="75" x14ac:dyDescent="0.25">
      <c r="A32" s="139">
        <v>1211</v>
      </c>
      <c r="B32" s="139">
        <v>81</v>
      </c>
      <c r="C32" s="102" t="s">
        <v>1556</v>
      </c>
      <c r="D32" s="658" t="s">
        <v>216</v>
      </c>
      <c r="E32" s="658" t="s">
        <v>7</v>
      </c>
      <c r="F32" s="658" t="s">
        <v>8</v>
      </c>
      <c r="G32" s="658" t="s">
        <v>948</v>
      </c>
      <c r="H32" s="85" t="s">
        <v>14</v>
      </c>
      <c r="I32" s="106">
        <v>1</v>
      </c>
      <c r="J32" s="106">
        <f>VLOOKUP(A32,CENIK!$A$2:$F$191,6,FALSE)</f>
        <v>0</v>
      </c>
      <c r="K32" s="106">
        <f t="shared" si="1"/>
        <v>0</v>
      </c>
    </row>
    <row r="33" spans="1:11" ht="45" x14ac:dyDescent="0.25">
      <c r="A33" s="139">
        <v>1301</v>
      </c>
      <c r="B33" s="139">
        <v>81</v>
      </c>
      <c r="C33" s="102" t="s">
        <v>1557</v>
      </c>
      <c r="D33" s="658" t="s">
        <v>216</v>
      </c>
      <c r="E33" s="658" t="s">
        <v>7</v>
      </c>
      <c r="F33" s="658" t="s">
        <v>16</v>
      </c>
      <c r="G33" s="658" t="s">
        <v>17</v>
      </c>
      <c r="H33" s="85" t="s">
        <v>10</v>
      </c>
      <c r="I33" s="106">
        <v>183</v>
      </c>
      <c r="J33" s="106">
        <f>VLOOKUP(A33,CENIK!$A$2:$F$191,6,FALSE)</f>
        <v>0</v>
      </c>
      <c r="K33" s="106">
        <f t="shared" si="1"/>
        <v>0</v>
      </c>
    </row>
    <row r="34" spans="1:11" ht="150" x14ac:dyDescent="0.25">
      <c r="A34" s="139">
        <v>1302</v>
      </c>
      <c r="B34" s="139">
        <v>81</v>
      </c>
      <c r="C34" s="102" t="s">
        <v>1558</v>
      </c>
      <c r="D34" s="658" t="s">
        <v>216</v>
      </c>
      <c r="E34" s="658" t="s">
        <v>7</v>
      </c>
      <c r="F34" s="658" t="s">
        <v>16</v>
      </c>
      <c r="G34" s="658" t="s">
        <v>952</v>
      </c>
      <c r="H34" s="85" t="s">
        <v>10</v>
      </c>
      <c r="I34" s="106">
        <v>66</v>
      </c>
      <c r="J34" s="106">
        <f>VLOOKUP(A34,CENIK!$A$2:$F$191,6,FALSE)</f>
        <v>0</v>
      </c>
      <c r="K34" s="106">
        <f t="shared" si="1"/>
        <v>0</v>
      </c>
    </row>
    <row r="35" spans="1:11" ht="60" x14ac:dyDescent="0.25">
      <c r="A35" s="139">
        <v>1307</v>
      </c>
      <c r="B35" s="139">
        <v>81</v>
      </c>
      <c r="C35" s="102" t="s">
        <v>1559</v>
      </c>
      <c r="D35" s="658" t="s">
        <v>216</v>
      </c>
      <c r="E35" s="658" t="s">
        <v>7</v>
      </c>
      <c r="F35" s="658" t="s">
        <v>16</v>
      </c>
      <c r="G35" s="658" t="s">
        <v>19</v>
      </c>
      <c r="H35" s="85" t="s">
        <v>6</v>
      </c>
      <c r="I35" s="106">
        <v>8</v>
      </c>
      <c r="J35" s="106">
        <f>VLOOKUP(A35,CENIK!$A$2:$F$191,6,FALSE)</f>
        <v>0</v>
      </c>
      <c r="K35" s="106">
        <f t="shared" si="1"/>
        <v>0</v>
      </c>
    </row>
    <row r="36" spans="1:11" ht="60" x14ac:dyDescent="0.25">
      <c r="A36" s="139">
        <v>1308</v>
      </c>
      <c r="B36" s="139">
        <v>81</v>
      </c>
      <c r="C36" s="102" t="s">
        <v>1560</v>
      </c>
      <c r="D36" s="658" t="s">
        <v>216</v>
      </c>
      <c r="E36" s="658" t="s">
        <v>7</v>
      </c>
      <c r="F36" s="658" t="s">
        <v>16</v>
      </c>
      <c r="G36" s="658" t="s">
        <v>20</v>
      </c>
      <c r="H36" s="85" t="s">
        <v>6</v>
      </c>
      <c r="I36" s="106">
        <v>1</v>
      </c>
      <c r="J36" s="106">
        <f>VLOOKUP(A36,CENIK!$A$2:$F$191,6,FALSE)</f>
        <v>0</v>
      </c>
      <c r="K36" s="106">
        <f t="shared" si="1"/>
        <v>0</v>
      </c>
    </row>
    <row r="37" spans="1:11" ht="60" x14ac:dyDescent="0.25">
      <c r="A37" s="139">
        <v>1310</v>
      </c>
      <c r="B37" s="139">
        <v>81</v>
      </c>
      <c r="C37" s="102" t="s">
        <v>1561</v>
      </c>
      <c r="D37" s="658" t="s">
        <v>216</v>
      </c>
      <c r="E37" s="658" t="s">
        <v>7</v>
      </c>
      <c r="F37" s="658" t="s">
        <v>16</v>
      </c>
      <c r="G37" s="658" t="s">
        <v>23</v>
      </c>
      <c r="H37" s="85" t="s">
        <v>24</v>
      </c>
      <c r="I37" s="106">
        <v>64.2</v>
      </c>
      <c r="J37" s="106">
        <f>VLOOKUP(A37,CENIK!$A$2:$F$191,6,FALSE)</f>
        <v>0</v>
      </c>
      <c r="K37" s="106">
        <f t="shared" si="1"/>
        <v>0</v>
      </c>
    </row>
    <row r="38" spans="1:11" ht="30" x14ac:dyDescent="0.25">
      <c r="A38" s="139">
        <v>1401</v>
      </c>
      <c r="B38" s="139">
        <v>81</v>
      </c>
      <c r="C38" s="102" t="s">
        <v>1562</v>
      </c>
      <c r="D38" s="658" t="s">
        <v>216</v>
      </c>
      <c r="E38" s="658" t="s">
        <v>7</v>
      </c>
      <c r="F38" s="658" t="s">
        <v>27</v>
      </c>
      <c r="G38" s="658" t="s">
        <v>955</v>
      </c>
      <c r="H38" s="85" t="s">
        <v>22</v>
      </c>
      <c r="I38" s="106">
        <v>18</v>
      </c>
      <c r="J38" s="106">
        <f>VLOOKUP(A38,CENIK!$A$2:$F$191,6,FALSE)</f>
        <v>0</v>
      </c>
      <c r="K38" s="106">
        <f t="shared" si="1"/>
        <v>0</v>
      </c>
    </row>
    <row r="39" spans="1:11" ht="30" x14ac:dyDescent="0.25">
      <c r="A39" s="139">
        <v>1402</v>
      </c>
      <c r="B39" s="139">
        <v>81</v>
      </c>
      <c r="C39" s="102" t="s">
        <v>1563</v>
      </c>
      <c r="D39" s="658" t="s">
        <v>216</v>
      </c>
      <c r="E39" s="658" t="s">
        <v>7</v>
      </c>
      <c r="F39" s="658" t="s">
        <v>27</v>
      </c>
      <c r="G39" s="658" t="s">
        <v>956</v>
      </c>
      <c r="H39" s="85" t="s">
        <v>22</v>
      </c>
      <c r="I39" s="106">
        <v>12</v>
      </c>
      <c r="J39" s="106">
        <f>VLOOKUP(A39,CENIK!$A$2:$F$191,6,FALSE)</f>
        <v>0</v>
      </c>
      <c r="K39" s="106">
        <f t="shared" si="1"/>
        <v>0</v>
      </c>
    </row>
    <row r="40" spans="1:11" ht="30" x14ac:dyDescent="0.25">
      <c r="A40" s="139">
        <v>1403</v>
      </c>
      <c r="B40" s="139">
        <v>81</v>
      </c>
      <c r="C40" s="102" t="s">
        <v>1564</v>
      </c>
      <c r="D40" s="658" t="s">
        <v>216</v>
      </c>
      <c r="E40" s="658" t="s">
        <v>7</v>
      </c>
      <c r="F40" s="658" t="s">
        <v>27</v>
      </c>
      <c r="G40" s="658" t="s">
        <v>957</v>
      </c>
      <c r="H40" s="85" t="s">
        <v>22</v>
      </c>
      <c r="I40" s="106">
        <v>12</v>
      </c>
      <c r="J40" s="106">
        <f>VLOOKUP(A40,CENIK!$A$2:$F$191,6,FALSE)</f>
        <v>0</v>
      </c>
      <c r="K40" s="106">
        <f t="shared" si="1"/>
        <v>0</v>
      </c>
    </row>
    <row r="41" spans="1:11" ht="45" x14ac:dyDescent="0.25">
      <c r="A41" s="139">
        <v>12308</v>
      </c>
      <c r="B41" s="139">
        <v>81</v>
      </c>
      <c r="C41" s="102" t="s">
        <v>1565</v>
      </c>
      <c r="D41" s="658" t="s">
        <v>216</v>
      </c>
      <c r="E41" s="658" t="s">
        <v>30</v>
      </c>
      <c r="F41" s="658" t="s">
        <v>31</v>
      </c>
      <c r="G41" s="658" t="s">
        <v>32</v>
      </c>
      <c r="H41" s="85" t="s">
        <v>33</v>
      </c>
      <c r="I41" s="106">
        <v>30</v>
      </c>
      <c r="J41" s="106">
        <f>VLOOKUP(A41,CENIK!$A$2:$F$191,6,FALSE)</f>
        <v>0</v>
      </c>
      <c r="K41" s="106">
        <f t="shared" si="1"/>
        <v>0</v>
      </c>
    </row>
    <row r="42" spans="1:11" ht="60" x14ac:dyDescent="0.25">
      <c r="A42" s="139">
        <v>12314</v>
      </c>
      <c r="B42" s="139">
        <v>81</v>
      </c>
      <c r="C42" s="102" t="s">
        <v>1566</v>
      </c>
      <c r="D42" s="658" t="s">
        <v>216</v>
      </c>
      <c r="E42" s="658" t="s">
        <v>30</v>
      </c>
      <c r="F42" s="658" t="s">
        <v>31</v>
      </c>
      <c r="G42" s="658" t="s">
        <v>35</v>
      </c>
      <c r="H42" s="85" t="s">
        <v>33</v>
      </c>
      <c r="I42" s="106">
        <v>77</v>
      </c>
      <c r="J42" s="106">
        <f>VLOOKUP(A42,CENIK!$A$2:$F$191,6,FALSE)</f>
        <v>0</v>
      </c>
      <c r="K42" s="106">
        <f t="shared" si="1"/>
        <v>0</v>
      </c>
    </row>
    <row r="43" spans="1:11" ht="60" x14ac:dyDescent="0.25">
      <c r="A43" s="139">
        <v>12322</v>
      </c>
      <c r="B43" s="139">
        <v>81</v>
      </c>
      <c r="C43" s="102" t="s">
        <v>1567</v>
      </c>
      <c r="D43" s="658" t="s">
        <v>216</v>
      </c>
      <c r="E43" s="658" t="s">
        <v>30</v>
      </c>
      <c r="F43" s="658" t="s">
        <v>31</v>
      </c>
      <c r="G43" s="658" t="s">
        <v>960</v>
      </c>
      <c r="H43" s="85" t="s">
        <v>33</v>
      </c>
      <c r="I43" s="106">
        <v>0.75</v>
      </c>
      <c r="J43" s="106">
        <f>VLOOKUP(A43,CENIK!$A$2:$F$191,6,FALSE)</f>
        <v>0</v>
      </c>
      <c r="K43" s="106">
        <f t="shared" si="1"/>
        <v>0</v>
      </c>
    </row>
    <row r="44" spans="1:11" ht="30" x14ac:dyDescent="0.25">
      <c r="A44" s="139">
        <v>12327</v>
      </c>
      <c r="B44" s="139">
        <v>81</v>
      </c>
      <c r="C44" s="102" t="s">
        <v>1568</v>
      </c>
      <c r="D44" s="658" t="s">
        <v>216</v>
      </c>
      <c r="E44" s="658" t="s">
        <v>30</v>
      </c>
      <c r="F44" s="658" t="s">
        <v>31</v>
      </c>
      <c r="G44" s="658" t="s">
        <v>36</v>
      </c>
      <c r="H44" s="85" t="s">
        <v>10</v>
      </c>
      <c r="I44" s="106">
        <v>3</v>
      </c>
      <c r="J44" s="106">
        <f>VLOOKUP(A44,CENIK!$A$2:$F$191,6,FALSE)</f>
        <v>0</v>
      </c>
      <c r="K44" s="106">
        <f t="shared" si="1"/>
        <v>0</v>
      </c>
    </row>
    <row r="45" spans="1:11" ht="60" x14ac:dyDescent="0.25">
      <c r="A45" s="139">
        <v>21106</v>
      </c>
      <c r="B45" s="139">
        <v>81</v>
      </c>
      <c r="C45" s="102" t="s">
        <v>1569</v>
      </c>
      <c r="D45" s="658" t="s">
        <v>216</v>
      </c>
      <c r="E45" s="658" t="s">
        <v>30</v>
      </c>
      <c r="F45" s="658" t="s">
        <v>31</v>
      </c>
      <c r="G45" s="658" t="s">
        <v>965</v>
      </c>
      <c r="H45" s="85" t="s">
        <v>24</v>
      </c>
      <c r="I45" s="106">
        <v>242.58</v>
      </c>
      <c r="J45" s="106">
        <f>VLOOKUP(A45,CENIK!$A$2:$F$191,6,FALSE)</f>
        <v>0</v>
      </c>
      <c r="K45" s="106">
        <f t="shared" si="1"/>
        <v>0</v>
      </c>
    </row>
    <row r="46" spans="1:11" ht="30" x14ac:dyDescent="0.25">
      <c r="A46" s="139">
        <v>22102</v>
      </c>
      <c r="B46" s="139">
        <v>81</v>
      </c>
      <c r="C46" s="102" t="s">
        <v>1570</v>
      </c>
      <c r="D46" s="658" t="s">
        <v>216</v>
      </c>
      <c r="E46" s="658" t="s">
        <v>30</v>
      </c>
      <c r="F46" s="658" t="s">
        <v>31</v>
      </c>
      <c r="G46" s="658" t="s">
        <v>42</v>
      </c>
      <c r="H46" s="85" t="s">
        <v>33</v>
      </c>
      <c r="I46" s="106">
        <v>98</v>
      </c>
      <c r="J46" s="106">
        <f>VLOOKUP(A46,CENIK!$A$2:$F$191,6,FALSE)</f>
        <v>0</v>
      </c>
      <c r="K46" s="106">
        <f t="shared" si="1"/>
        <v>0</v>
      </c>
    </row>
    <row r="47" spans="1:11" ht="30" x14ac:dyDescent="0.25">
      <c r="A47" s="139">
        <v>24404</v>
      </c>
      <c r="B47" s="139">
        <v>81</v>
      </c>
      <c r="C47" s="102" t="s">
        <v>1571</v>
      </c>
      <c r="D47" s="658" t="s">
        <v>216</v>
      </c>
      <c r="E47" s="658" t="s">
        <v>30</v>
      </c>
      <c r="F47" s="658" t="s">
        <v>43</v>
      </c>
      <c r="G47" s="658" t="s">
        <v>968</v>
      </c>
      <c r="H47" s="85" t="s">
        <v>24</v>
      </c>
      <c r="I47" s="106">
        <v>29.4</v>
      </c>
      <c r="J47" s="106">
        <f>VLOOKUP(A47,CENIK!$A$2:$F$191,6,FALSE)</f>
        <v>0</v>
      </c>
      <c r="K47" s="106">
        <f t="shared" si="1"/>
        <v>0</v>
      </c>
    </row>
    <row r="48" spans="1:11" ht="75" x14ac:dyDescent="0.25">
      <c r="A48" s="139">
        <v>31302</v>
      </c>
      <c r="B48" s="139">
        <v>81</v>
      </c>
      <c r="C48" s="102" t="s">
        <v>1572</v>
      </c>
      <c r="D48" s="658" t="s">
        <v>216</v>
      </c>
      <c r="E48" s="658" t="s">
        <v>30</v>
      </c>
      <c r="F48" s="658" t="s">
        <v>43</v>
      </c>
      <c r="G48" s="658" t="s">
        <v>971</v>
      </c>
      <c r="H48" s="85" t="s">
        <v>24</v>
      </c>
      <c r="I48" s="106">
        <v>24.5</v>
      </c>
      <c r="J48" s="106">
        <f>VLOOKUP(A48,CENIK!$A$2:$F$191,6,FALSE)</f>
        <v>0</v>
      </c>
      <c r="K48" s="106">
        <f t="shared" si="1"/>
        <v>0</v>
      </c>
    </row>
    <row r="49" spans="1:11" ht="30" x14ac:dyDescent="0.25">
      <c r="A49" s="139">
        <v>31602</v>
      </c>
      <c r="B49" s="139">
        <v>81</v>
      </c>
      <c r="C49" s="102" t="s">
        <v>1573</v>
      </c>
      <c r="D49" s="658" t="s">
        <v>216</v>
      </c>
      <c r="E49" s="658" t="s">
        <v>30</v>
      </c>
      <c r="F49" s="658" t="s">
        <v>43</v>
      </c>
      <c r="G49" s="658" t="s">
        <v>973</v>
      </c>
      <c r="H49" s="85" t="s">
        <v>33</v>
      </c>
      <c r="I49" s="106">
        <v>98</v>
      </c>
      <c r="J49" s="106">
        <f>VLOOKUP(A49,CENIK!$A$2:$F$191,6,FALSE)</f>
        <v>0</v>
      </c>
      <c r="K49" s="106">
        <f t="shared" si="1"/>
        <v>0</v>
      </c>
    </row>
    <row r="50" spans="1:11" ht="45" x14ac:dyDescent="0.25">
      <c r="A50" s="139">
        <v>32311</v>
      </c>
      <c r="B50" s="139">
        <v>81</v>
      </c>
      <c r="C50" s="102" t="s">
        <v>1574</v>
      </c>
      <c r="D50" s="658" t="s">
        <v>216</v>
      </c>
      <c r="E50" s="658" t="s">
        <v>30</v>
      </c>
      <c r="F50" s="658" t="s">
        <v>43</v>
      </c>
      <c r="G50" s="658" t="s">
        <v>975</v>
      </c>
      <c r="H50" s="85" t="s">
        <v>33</v>
      </c>
      <c r="I50" s="106">
        <v>98</v>
      </c>
      <c r="J50" s="106">
        <f>VLOOKUP(A50,CENIK!$A$2:$F$191,6,FALSE)</f>
        <v>0</v>
      </c>
      <c r="K50" s="106">
        <f t="shared" si="1"/>
        <v>0</v>
      </c>
    </row>
    <row r="51" spans="1:11" ht="45" x14ac:dyDescent="0.25">
      <c r="A51" s="139">
        <v>3101</v>
      </c>
      <c r="B51" s="139">
        <v>81</v>
      </c>
      <c r="C51" s="102" t="s">
        <v>1575</v>
      </c>
      <c r="D51" s="658" t="s">
        <v>216</v>
      </c>
      <c r="E51" s="658" t="s">
        <v>64</v>
      </c>
      <c r="F51" s="658" t="s">
        <v>65</v>
      </c>
      <c r="G51" s="658" t="s">
        <v>977</v>
      </c>
      <c r="H51" s="85" t="s">
        <v>33</v>
      </c>
      <c r="I51" s="106">
        <v>355.68</v>
      </c>
      <c r="J51" s="106">
        <f>VLOOKUP(A51,CENIK!$A$2:$F$191,6,FALSE)</f>
        <v>0</v>
      </c>
      <c r="K51" s="106">
        <f t="shared" si="1"/>
        <v>0</v>
      </c>
    </row>
    <row r="52" spans="1:11" ht="30" x14ac:dyDescent="0.25">
      <c r="A52" s="139">
        <v>3105</v>
      </c>
      <c r="B52" s="139">
        <v>81</v>
      </c>
      <c r="C52" s="102" t="s">
        <v>1576</v>
      </c>
      <c r="D52" s="658" t="s">
        <v>216</v>
      </c>
      <c r="E52" s="658" t="s">
        <v>64</v>
      </c>
      <c r="F52" s="658" t="s">
        <v>65</v>
      </c>
      <c r="G52" s="658" t="s">
        <v>69</v>
      </c>
      <c r="H52" s="85" t="s">
        <v>10</v>
      </c>
      <c r="I52" s="106">
        <v>12</v>
      </c>
      <c r="J52" s="106">
        <f>VLOOKUP(A52,CENIK!$A$2:$F$191,6,FALSE)</f>
        <v>0</v>
      </c>
      <c r="K52" s="106">
        <f t="shared" si="1"/>
        <v>0</v>
      </c>
    </row>
    <row r="53" spans="1:11" ht="45" x14ac:dyDescent="0.25">
      <c r="A53" s="139">
        <v>3106</v>
      </c>
      <c r="B53" s="139">
        <v>81</v>
      </c>
      <c r="C53" s="102" t="s">
        <v>1577</v>
      </c>
      <c r="D53" s="658" t="s">
        <v>216</v>
      </c>
      <c r="E53" s="658" t="s">
        <v>64</v>
      </c>
      <c r="F53" s="658" t="s">
        <v>65</v>
      </c>
      <c r="G53" s="658" t="s">
        <v>70</v>
      </c>
      <c r="H53" s="85" t="s">
        <v>6</v>
      </c>
      <c r="I53" s="106">
        <v>2</v>
      </c>
      <c r="J53" s="106">
        <f>VLOOKUP(A53,CENIK!$A$2:$F$191,6,FALSE)</f>
        <v>0</v>
      </c>
      <c r="K53" s="106">
        <f t="shared" si="1"/>
        <v>0</v>
      </c>
    </row>
    <row r="54" spans="1:11" ht="30" x14ac:dyDescent="0.25">
      <c r="A54" s="139">
        <v>3207</v>
      </c>
      <c r="B54" s="139">
        <v>81</v>
      </c>
      <c r="C54" s="102" t="s">
        <v>1578</v>
      </c>
      <c r="D54" s="658" t="s">
        <v>216</v>
      </c>
      <c r="E54" s="658" t="s">
        <v>64</v>
      </c>
      <c r="F54" s="658" t="s">
        <v>72</v>
      </c>
      <c r="G54" s="658" t="s">
        <v>75</v>
      </c>
      <c r="H54" s="85" t="s">
        <v>6</v>
      </c>
      <c r="I54" s="106">
        <v>2</v>
      </c>
      <c r="J54" s="106">
        <f>VLOOKUP(A54,CENIK!$A$2:$F$191,6,FALSE)</f>
        <v>0</v>
      </c>
      <c r="K54" s="106">
        <f t="shared" si="1"/>
        <v>0</v>
      </c>
    </row>
    <row r="55" spans="1:11" ht="75" x14ac:dyDescent="0.25">
      <c r="A55" s="139">
        <v>3210</v>
      </c>
      <c r="B55" s="139">
        <v>81</v>
      </c>
      <c r="C55" s="102" t="s">
        <v>1579</v>
      </c>
      <c r="D55" s="658" t="s">
        <v>216</v>
      </c>
      <c r="E55" s="658" t="s">
        <v>64</v>
      </c>
      <c r="F55" s="658" t="s">
        <v>72</v>
      </c>
      <c r="G55" s="658" t="s">
        <v>979</v>
      </c>
      <c r="H55" s="85" t="s">
        <v>33</v>
      </c>
      <c r="I55" s="106">
        <v>355.68</v>
      </c>
      <c r="J55" s="106">
        <f>VLOOKUP(A55,CENIK!$A$2:$F$191,6,FALSE)</f>
        <v>0</v>
      </c>
      <c r="K55" s="106">
        <f t="shared" si="1"/>
        <v>0</v>
      </c>
    </row>
    <row r="56" spans="1:11" ht="45" x14ac:dyDescent="0.25">
      <c r="A56" s="139">
        <v>3302</v>
      </c>
      <c r="B56" s="139">
        <v>81</v>
      </c>
      <c r="C56" s="102" t="s">
        <v>1580</v>
      </c>
      <c r="D56" s="658" t="s">
        <v>216</v>
      </c>
      <c r="E56" s="658" t="s">
        <v>64</v>
      </c>
      <c r="F56" s="658" t="s">
        <v>77</v>
      </c>
      <c r="G56" s="658" t="s">
        <v>79</v>
      </c>
      <c r="H56" s="85" t="s">
        <v>10</v>
      </c>
      <c r="I56" s="106">
        <v>34</v>
      </c>
      <c r="J56" s="106">
        <f>VLOOKUP(A56,CENIK!$A$2:$F$191,6,FALSE)</f>
        <v>0</v>
      </c>
      <c r="K56" s="106">
        <f t="shared" si="1"/>
        <v>0</v>
      </c>
    </row>
    <row r="57" spans="1:11" ht="60" x14ac:dyDescent="0.25">
      <c r="A57" s="139">
        <v>4101</v>
      </c>
      <c r="B57" s="139">
        <v>81</v>
      </c>
      <c r="C57" s="102" t="s">
        <v>1581</v>
      </c>
      <c r="D57" s="658" t="s">
        <v>216</v>
      </c>
      <c r="E57" s="658" t="s">
        <v>85</v>
      </c>
      <c r="F57" s="658" t="s">
        <v>86</v>
      </c>
      <c r="G57" s="658" t="s">
        <v>459</v>
      </c>
      <c r="H57" s="85" t="s">
        <v>33</v>
      </c>
      <c r="I57" s="106">
        <v>369.07</v>
      </c>
      <c r="J57" s="106">
        <f>VLOOKUP(A57,CENIK!$A$2:$F$191,6,FALSE)</f>
        <v>0</v>
      </c>
      <c r="K57" s="106">
        <f t="shared" si="1"/>
        <v>0</v>
      </c>
    </row>
    <row r="58" spans="1:11" ht="60" x14ac:dyDescent="0.25">
      <c r="A58" s="139">
        <v>4105</v>
      </c>
      <c r="B58" s="139">
        <v>81</v>
      </c>
      <c r="C58" s="102" t="s">
        <v>1582</v>
      </c>
      <c r="D58" s="658" t="s">
        <v>216</v>
      </c>
      <c r="E58" s="658" t="s">
        <v>85</v>
      </c>
      <c r="F58" s="658" t="s">
        <v>86</v>
      </c>
      <c r="G58" s="658" t="s">
        <v>982</v>
      </c>
      <c r="H58" s="85" t="s">
        <v>24</v>
      </c>
      <c r="I58" s="106">
        <v>171.24</v>
      </c>
      <c r="J58" s="106">
        <f>VLOOKUP(A58,CENIK!$A$2:$F$191,6,FALSE)</f>
        <v>0</v>
      </c>
      <c r="K58" s="106">
        <f t="shared" si="1"/>
        <v>0</v>
      </c>
    </row>
    <row r="59" spans="1:11" ht="60" x14ac:dyDescent="0.25">
      <c r="A59" s="139">
        <v>4109</v>
      </c>
      <c r="B59" s="139">
        <v>81</v>
      </c>
      <c r="C59" s="102" t="s">
        <v>1583</v>
      </c>
      <c r="D59" s="658" t="s">
        <v>216</v>
      </c>
      <c r="E59" s="658" t="s">
        <v>85</v>
      </c>
      <c r="F59" s="658" t="s">
        <v>86</v>
      </c>
      <c r="G59" s="658" t="s">
        <v>984</v>
      </c>
      <c r="H59" s="85" t="s">
        <v>24</v>
      </c>
      <c r="I59" s="106">
        <v>403.04</v>
      </c>
      <c r="J59" s="106">
        <f>VLOOKUP(A59,CENIK!$A$2:$F$191,6,FALSE)</f>
        <v>0</v>
      </c>
      <c r="K59" s="106">
        <f t="shared" si="1"/>
        <v>0</v>
      </c>
    </row>
    <row r="60" spans="1:11" ht="45" x14ac:dyDescent="0.25">
      <c r="A60" s="139">
        <v>4113</v>
      </c>
      <c r="B60" s="139">
        <v>81</v>
      </c>
      <c r="C60" s="102" t="s">
        <v>1584</v>
      </c>
      <c r="D60" s="658" t="s">
        <v>216</v>
      </c>
      <c r="E60" s="658" t="s">
        <v>85</v>
      </c>
      <c r="F60" s="658" t="s">
        <v>86</v>
      </c>
      <c r="G60" s="658" t="s">
        <v>91</v>
      </c>
      <c r="H60" s="85" t="s">
        <v>24</v>
      </c>
      <c r="I60" s="106">
        <v>21.4</v>
      </c>
      <c r="J60" s="106">
        <f>VLOOKUP(A60,CENIK!$A$2:$F$191,6,FALSE)</f>
        <v>0</v>
      </c>
      <c r="K60" s="106">
        <f t="shared" si="1"/>
        <v>0</v>
      </c>
    </row>
    <row r="61" spans="1:11" ht="60" x14ac:dyDescent="0.25">
      <c r="A61" s="139">
        <v>4115</v>
      </c>
      <c r="B61" s="139">
        <v>81</v>
      </c>
      <c r="C61" s="102" t="s">
        <v>1585</v>
      </c>
      <c r="D61" s="658" t="s">
        <v>216</v>
      </c>
      <c r="E61" s="658" t="s">
        <v>85</v>
      </c>
      <c r="F61" s="658" t="s">
        <v>86</v>
      </c>
      <c r="G61" s="658" t="s">
        <v>93</v>
      </c>
      <c r="H61" s="85" t="s">
        <v>24</v>
      </c>
      <c r="I61" s="106">
        <v>50.38</v>
      </c>
      <c r="J61" s="106">
        <f>VLOOKUP(A61,CENIK!$A$2:$F$191,6,FALSE)</f>
        <v>0</v>
      </c>
      <c r="K61" s="106">
        <f t="shared" si="1"/>
        <v>0</v>
      </c>
    </row>
    <row r="62" spans="1:11" ht="45" x14ac:dyDescent="0.25">
      <c r="A62" s="139">
        <v>4117</v>
      </c>
      <c r="B62" s="139">
        <v>81</v>
      </c>
      <c r="C62" s="102" t="s">
        <v>1586</v>
      </c>
      <c r="D62" s="658" t="s">
        <v>216</v>
      </c>
      <c r="E62" s="658" t="s">
        <v>85</v>
      </c>
      <c r="F62" s="658" t="s">
        <v>86</v>
      </c>
      <c r="G62" s="658" t="s">
        <v>94</v>
      </c>
      <c r="H62" s="85" t="s">
        <v>24</v>
      </c>
      <c r="I62" s="106">
        <v>21.4</v>
      </c>
      <c r="J62" s="106">
        <f>VLOOKUP(A62,CENIK!$A$2:$F$191,6,FALSE)</f>
        <v>0</v>
      </c>
      <c r="K62" s="106">
        <f t="shared" si="1"/>
        <v>0</v>
      </c>
    </row>
    <row r="63" spans="1:11" ht="60" x14ac:dyDescent="0.25">
      <c r="A63" s="139">
        <v>4119</v>
      </c>
      <c r="B63" s="139">
        <v>81</v>
      </c>
      <c r="C63" s="102" t="s">
        <v>1587</v>
      </c>
      <c r="D63" s="658" t="s">
        <v>216</v>
      </c>
      <c r="E63" s="658" t="s">
        <v>85</v>
      </c>
      <c r="F63" s="658" t="s">
        <v>86</v>
      </c>
      <c r="G63" s="658" t="s">
        <v>96</v>
      </c>
      <c r="H63" s="85" t="s">
        <v>24</v>
      </c>
      <c r="I63" s="106">
        <v>50.38</v>
      </c>
      <c r="J63" s="106">
        <f>VLOOKUP(A63,CENIK!$A$2:$F$191,6,FALSE)</f>
        <v>0</v>
      </c>
      <c r="K63" s="106">
        <f t="shared" si="1"/>
        <v>0</v>
      </c>
    </row>
    <row r="64" spans="1:11" ht="45" x14ac:dyDescent="0.25">
      <c r="A64" s="139">
        <v>4121</v>
      </c>
      <c r="B64" s="139">
        <v>81</v>
      </c>
      <c r="C64" s="102" t="s">
        <v>1588</v>
      </c>
      <c r="D64" s="658" t="s">
        <v>216</v>
      </c>
      <c r="E64" s="658" t="s">
        <v>85</v>
      </c>
      <c r="F64" s="658" t="s">
        <v>86</v>
      </c>
      <c r="G64" s="658" t="s">
        <v>986</v>
      </c>
      <c r="H64" s="85" t="s">
        <v>24</v>
      </c>
      <c r="I64" s="106">
        <v>18.89</v>
      </c>
      <c r="J64" s="106">
        <f>VLOOKUP(A64,CENIK!$A$2:$F$191,6,FALSE)</f>
        <v>0</v>
      </c>
      <c r="K64" s="106">
        <f t="shared" si="1"/>
        <v>0</v>
      </c>
    </row>
    <row r="65" spans="1:11" ht="45" x14ac:dyDescent="0.25">
      <c r="A65" s="139">
        <v>4122</v>
      </c>
      <c r="B65" s="139">
        <v>81</v>
      </c>
      <c r="C65" s="102" t="s">
        <v>1589</v>
      </c>
      <c r="D65" s="658" t="s">
        <v>216</v>
      </c>
      <c r="E65" s="658" t="s">
        <v>85</v>
      </c>
      <c r="F65" s="658" t="s">
        <v>86</v>
      </c>
      <c r="G65" s="658" t="s">
        <v>987</v>
      </c>
      <c r="H65" s="85" t="s">
        <v>24</v>
      </c>
      <c r="I65" s="106">
        <v>18.89</v>
      </c>
      <c r="J65" s="106">
        <f>VLOOKUP(A65,CENIK!$A$2:$F$191,6,FALSE)</f>
        <v>0</v>
      </c>
      <c r="K65" s="106">
        <f t="shared" si="1"/>
        <v>0</v>
      </c>
    </row>
    <row r="66" spans="1:11" ht="45" x14ac:dyDescent="0.25">
      <c r="A66" s="139">
        <v>4123</v>
      </c>
      <c r="B66" s="139">
        <v>81</v>
      </c>
      <c r="C66" s="102" t="s">
        <v>1590</v>
      </c>
      <c r="D66" s="658" t="s">
        <v>216</v>
      </c>
      <c r="E66" s="658" t="s">
        <v>85</v>
      </c>
      <c r="F66" s="658" t="s">
        <v>86</v>
      </c>
      <c r="G66" s="658" t="s">
        <v>988</v>
      </c>
      <c r="H66" s="85" t="s">
        <v>24</v>
      </c>
      <c r="I66" s="106">
        <v>598.89</v>
      </c>
      <c r="J66" s="106">
        <f>VLOOKUP(A66,CENIK!$A$2:$F$191,6,FALSE)</f>
        <v>0</v>
      </c>
      <c r="K66" s="106">
        <f t="shared" si="1"/>
        <v>0</v>
      </c>
    </row>
    <row r="67" spans="1:11" ht="30" x14ac:dyDescent="0.25">
      <c r="A67" s="139">
        <v>4124</v>
      </c>
      <c r="B67" s="139">
        <v>81</v>
      </c>
      <c r="C67" s="102" t="s">
        <v>1591</v>
      </c>
      <c r="D67" s="658" t="s">
        <v>216</v>
      </c>
      <c r="E67" s="658" t="s">
        <v>85</v>
      </c>
      <c r="F67" s="658" t="s">
        <v>86</v>
      </c>
      <c r="G67" s="658" t="s">
        <v>97</v>
      </c>
      <c r="H67" s="85" t="s">
        <v>22</v>
      </c>
      <c r="I67" s="106">
        <v>16</v>
      </c>
      <c r="J67" s="106">
        <f>VLOOKUP(A67,CENIK!$A$2:$F$191,6,FALSE)</f>
        <v>0</v>
      </c>
      <c r="K67" s="106">
        <f t="shared" si="1"/>
        <v>0</v>
      </c>
    </row>
    <row r="68" spans="1:11" ht="30" x14ac:dyDescent="0.25">
      <c r="A68" s="139">
        <v>4202</v>
      </c>
      <c r="B68" s="139">
        <v>81</v>
      </c>
      <c r="C68" s="102" t="s">
        <v>1592</v>
      </c>
      <c r="D68" s="658" t="s">
        <v>216</v>
      </c>
      <c r="E68" s="658" t="s">
        <v>85</v>
      </c>
      <c r="F68" s="658" t="s">
        <v>98</v>
      </c>
      <c r="G68" s="658" t="s">
        <v>100</v>
      </c>
      <c r="H68" s="85" t="s">
        <v>33</v>
      </c>
      <c r="I68" s="106">
        <v>209.4</v>
      </c>
      <c r="J68" s="106">
        <f>VLOOKUP(A68,CENIK!$A$2:$F$191,6,FALSE)</f>
        <v>0</v>
      </c>
      <c r="K68" s="106">
        <f t="shared" si="1"/>
        <v>0</v>
      </c>
    </row>
    <row r="69" spans="1:11" ht="75" x14ac:dyDescent="0.25">
      <c r="A69" s="139">
        <v>4203</v>
      </c>
      <c r="B69" s="139">
        <v>81</v>
      </c>
      <c r="C69" s="102" t="s">
        <v>1593</v>
      </c>
      <c r="D69" s="658" t="s">
        <v>216</v>
      </c>
      <c r="E69" s="658" t="s">
        <v>85</v>
      </c>
      <c r="F69" s="658" t="s">
        <v>98</v>
      </c>
      <c r="G69" s="658" t="s">
        <v>101</v>
      </c>
      <c r="H69" s="85" t="s">
        <v>24</v>
      </c>
      <c r="I69" s="106">
        <v>25.62</v>
      </c>
      <c r="J69" s="106">
        <f>VLOOKUP(A69,CENIK!$A$2:$F$191,6,FALSE)</f>
        <v>0</v>
      </c>
      <c r="K69" s="106">
        <f t="shared" si="1"/>
        <v>0</v>
      </c>
    </row>
    <row r="70" spans="1:11" ht="60" x14ac:dyDescent="0.25">
      <c r="A70" s="139">
        <v>4204</v>
      </c>
      <c r="B70" s="139">
        <v>81</v>
      </c>
      <c r="C70" s="102" t="s">
        <v>1594</v>
      </c>
      <c r="D70" s="658" t="s">
        <v>216</v>
      </c>
      <c r="E70" s="658" t="s">
        <v>85</v>
      </c>
      <c r="F70" s="658" t="s">
        <v>98</v>
      </c>
      <c r="G70" s="658" t="s">
        <v>102</v>
      </c>
      <c r="H70" s="85" t="s">
        <v>24</v>
      </c>
      <c r="I70" s="106">
        <v>123.41</v>
      </c>
      <c r="J70" s="106">
        <f>VLOOKUP(A70,CENIK!$A$2:$F$191,6,FALSE)</f>
        <v>0</v>
      </c>
      <c r="K70" s="106">
        <f t="shared" si="1"/>
        <v>0</v>
      </c>
    </row>
    <row r="71" spans="1:11" ht="60" x14ac:dyDescent="0.25">
      <c r="A71" s="139">
        <v>4206</v>
      </c>
      <c r="B71" s="139">
        <v>81</v>
      </c>
      <c r="C71" s="102" t="s">
        <v>1595</v>
      </c>
      <c r="D71" s="658" t="s">
        <v>216</v>
      </c>
      <c r="E71" s="658" t="s">
        <v>85</v>
      </c>
      <c r="F71" s="658" t="s">
        <v>98</v>
      </c>
      <c r="G71" s="658" t="s">
        <v>104</v>
      </c>
      <c r="H71" s="85" t="s">
        <v>24</v>
      </c>
      <c r="I71" s="106">
        <v>598.89</v>
      </c>
      <c r="J71" s="106">
        <f>VLOOKUP(A71,CENIK!$A$2:$F$191,6,FALSE)</f>
        <v>0</v>
      </c>
      <c r="K71" s="106">
        <f t="shared" si="1"/>
        <v>0</v>
      </c>
    </row>
    <row r="72" spans="1:11" ht="60" x14ac:dyDescent="0.25">
      <c r="A72" s="139">
        <v>4207</v>
      </c>
      <c r="B72" s="139">
        <v>81</v>
      </c>
      <c r="C72" s="102" t="s">
        <v>1596</v>
      </c>
      <c r="D72" s="658" t="s">
        <v>216</v>
      </c>
      <c r="E72" s="658" t="s">
        <v>85</v>
      </c>
      <c r="F72" s="658" t="s">
        <v>98</v>
      </c>
      <c r="G72" s="658" t="s">
        <v>990</v>
      </c>
      <c r="H72" s="85" t="s">
        <v>24</v>
      </c>
      <c r="I72" s="106">
        <v>55</v>
      </c>
      <c r="J72" s="106">
        <f>VLOOKUP(A72,CENIK!$A$2:$F$191,6,FALSE)</f>
        <v>0</v>
      </c>
      <c r="K72" s="106">
        <f t="shared" si="1"/>
        <v>0</v>
      </c>
    </row>
    <row r="73" spans="1:11" ht="135" x14ac:dyDescent="0.25">
      <c r="A73" s="139">
        <v>6101</v>
      </c>
      <c r="B73" s="139">
        <v>81</v>
      </c>
      <c r="C73" s="102" t="s">
        <v>1597</v>
      </c>
      <c r="D73" s="658" t="s">
        <v>216</v>
      </c>
      <c r="E73" s="658" t="s">
        <v>128</v>
      </c>
      <c r="F73" s="658" t="s">
        <v>129</v>
      </c>
      <c r="G73" s="658" t="s">
        <v>6304</v>
      </c>
      <c r="H73" s="85" t="s">
        <v>10</v>
      </c>
      <c r="I73" s="106">
        <v>183</v>
      </c>
      <c r="J73" s="106">
        <f>VLOOKUP(A73,CENIK!$A$2:$F$191,6,FALSE)</f>
        <v>0</v>
      </c>
      <c r="K73" s="106">
        <f t="shared" si="1"/>
        <v>0</v>
      </c>
    </row>
    <row r="74" spans="1:11" ht="120" x14ac:dyDescent="0.25">
      <c r="A74" s="139">
        <v>6204</v>
      </c>
      <c r="B74" s="139">
        <v>81</v>
      </c>
      <c r="C74" s="102" t="s">
        <v>1598</v>
      </c>
      <c r="D74" s="658" t="s">
        <v>216</v>
      </c>
      <c r="E74" s="658" t="s">
        <v>128</v>
      </c>
      <c r="F74" s="658" t="s">
        <v>132</v>
      </c>
      <c r="G74" s="658" t="s">
        <v>993</v>
      </c>
      <c r="H74" s="85" t="s">
        <v>6</v>
      </c>
      <c r="I74" s="106">
        <v>8</v>
      </c>
      <c r="J74" s="106">
        <f>VLOOKUP(A74,CENIK!$A$2:$F$191,6,FALSE)</f>
        <v>0</v>
      </c>
      <c r="K74" s="106">
        <f t="shared" si="1"/>
        <v>0</v>
      </c>
    </row>
    <row r="75" spans="1:11" ht="120" x14ac:dyDescent="0.25">
      <c r="A75" s="139">
        <v>6253</v>
      </c>
      <c r="B75" s="139">
        <v>81</v>
      </c>
      <c r="C75" s="102" t="s">
        <v>1599</v>
      </c>
      <c r="D75" s="658" t="s">
        <v>216</v>
      </c>
      <c r="E75" s="658" t="s">
        <v>128</v>
      </c>
      <c r="F75" s="658" t="s">
        <v>132</v>
      </c>
      <c r="G75" s="658" t="s">
        <v>1004</v>
      </c>
      <c r="H75" s="85" t="s">
        <v>6</v>
      </c>
      <c r="I75" s="106">
        <v>8</v>
      </c>
      <c r="J75" s="106">
        <f>VLOOKUP(A75,CENIK!$A$2:$F$191,6,FALSE)</f>
        <v>0</v>
      </c>
      <c r="K75" s="106">
        <f t="shared" si="1"/>
        <v>0</v>
      </c>
    </row>
    <row r="76" spans="1:11" ht="345" x14ac:dyDescent="0.25">
      <c r="A76" s="139">
        <v>6301</v>
      </c>
      <c r="B76" s="139">
        <v>81</v>
      </c>
      <c r="C76" s="102" t="s">
        <v>1600</v>
      </c>
      <c r="D76" s="658" t="s">
        <v>216</v>
      </c>
      <c r="E76" s="658" t="s">
        <v>128</v>
      </c>
      <c r="F76" s="658" t="s">
        <v>140</v>
      </c>
      <c r="G76" s="658" t="s">
        <v>1005</v>
      </c>
      <c r="H76" s="85" t="s">
        <v>6</v>
      </c>
      <c r="I76" s="106">
        <v>12</v>
      </c>
      <c r="J76" s="106">
        <f>VLOOKUP(A76,CENIK!$A$2:$F$191,6,FALSE)</f>
        <v>0</v>
      </c>
      <c r="K76" s="106">
        <f t="shared" si="1"/>
        <v>0</v>
      </c>
    </row>
    <row r="77" spans="1:11" ht="120" x14ac:dyDescent="0.25">
      <c r="A77" s="139">
        <v>6304</v>
      </c>
      <c r="B77" s="139">
        <v>81</v>
      </c>
      <c r="C77" s="102" t="s">
        <v>1601</v>
      </c>
      <c r="D77" s="658" t="s">
        <v>216</v>
      </c>
      <c r="E77" s="658" t="s">
        <v>128</v>
      </c>
      <c r="F77" s="658" t="s">
        <v>140</v>
      </c>
      <c r="G77" s="658" t="s">
        <v>142</v>
      </c>
      <c r="H77" s="85" t="s">
        <v>6</v>
      </c>
      <c r="I77" s="106">
        <v>11</v>
      </c>
      <c r="J77" s="106">
        <f>VLOOKUP(A77,CENIK!$A$2:$F$191,6,FALSE)</f>
        <v>0</v>
      </c>
      <c r="K77" s="106">
        <f t="shared" si="1"/>
        <v>0</v>
      </c>
    </row>
    <row r="78" spans="1:11" ht="120" x14ac:dyDescent="0.25">
      <c r="A78" s="139">
        <v>6305</v>
      </c>
      <c r="B78" s="139">
        <v>81</v>
      </c>
      <c r="C78" s="102" t="s">
        <v>1602</v>
      </c>
      <c r="D78" s="658" t="s">
        <v>216</v>
      </c>
      <c r="E78" s="658" t="s">
        <v>128</v>
      </c>
      <c r="F78" s="658" t="s">
        <v>140</v>
      </c>
      <c r="G78" s="658" t="s">
        <v>143</v>
      </c>
      <c r="H78" s="85" t="s">
        <v>6</v>
      </c>
      <c r="I78" s="106">
        <v>1</v>
      </c>
      <c r="J78" s="106">
        <f>VLOOKUP(A78,CENIK!$A$2:$F$191,6,FALSE)</f>
        <v>0</v>
      </c>
      <c r="K78" s="106">
        <f t="shared" si="1"/>
        <v>0</v>
      </c>
    </row>
    <row r="79" spans="1:11" ht="30" x14ac:dyDescent="0.25">
      <c r="A79" s="139">
        <v>6401</v>
      </c>
      <c r="B79" s="139">
        <v>81</v>
      </c>
      <c r="C79" s="102" t="s">
        <v>1603</v>
      </c>
      <c r="D79" s="658" t="s">
        <v>216</v>
      </c>
      <c r="E79" s="658" t="s">
        <v>128</v>
      </c>
      <c r="F79" s="658" t="s">
        <v>144</v>
      </c>
      <c r="G79" s="658" t="s">
        <v>145</v>
      </c>
      <c r="H79" s="85" t="s">
        <v>10</v>
      </c>
      <c r="I79" s="106">
        <v>183</v>
      </c>
      <c r="J79" s="106">
        <f>VLOOKUP(A79,CENIK!$A$2:$F$191,6,FALSE)</f>
        <v>0</v>
      </c>
      <c r="K79" s="106">
        <f t="shared" si="1"/>
        <v>0</v>
      </c>
    </row>
    <row r="80" spans="1:11" ht="30" x14ac:dyDescent="0.25">
      <c r="A80" s="139">
        <v>6402</v>
      </c>
      <c r="B80" s="139">
        <v>81</v>
      </c>
      <c r="C80" s="102" t="s">
        <v>1604</v>
      </c>
      <c r="D80" s="658" t="s">
        <v>216</v>
      </c>
      <c r="E80" s="658" t="s">
        <v>128</v>
      </c>
      <c r="F80" s="658" t="s">
        <v>144</v>
      </c>
      <c r="G80" s="658" t="s">
        <v>340</v>
      </c>
      <c r="H80" s="85" t="s">
        <v>10</v>
      </c>
      <c r="I80" s="106">
        <v>183</v>
      </c>
      <c r="J80" s="106">
        <f>VLOOKUP(A80,CENIK!$A$2:$F$191,6,FALSE)</f>
        <v>0</v>
      </c>
      <c r="K80" s="106">
        <f t="shared" si="1"/>
        <v>0</v>
      </c>
    </row>
    <row r="81" spans="1:11" ht="60" x14ac:dyDescent="0.25">
      <c r="A81" s="139">
        <v>6405</v>
      </c>
      <c r="B81" s="139">
        <v>81</v>
      </c>
      <c r="C81" s="102" t="s">
        <v>1605</v>
      </c>
      <c r="D81" s="658" t="s">
        <v>216</v>
      </c>
      <c r="E81" s="658" t="s">
        <v>128</v>
      </c>
      <c r="F81" s="658" t="s">
        <v>144</v>
      </c>
      <c r="G81" s="658" t="s">
        <v>146</v>
      </c>
      <c r="H81" s="85" t="s">
        <v>10</v>
      </c>
      <c r="I81" s="106">
        <v>183</v>
      </c>
      <c r="J81" s="106">
        <f>VLOOKUP(A81,CENIK!$A$2:$F$191,6,FALSE)</f>
        <v>0</v>
      </c>
      <c r="K81" s="106">
        <f t="shared" si="1"/>
        <v>0</v>
      </c>
    </row>
    <row r="82" spans="1:11" ht="30" x14ac:dyDescent="0.25">
      <c r="A82" s="139">
        <v>6501</v>
      </c>
      <c r="B82" s="139">
        <v>81</v>
      </c>
      <c r="C82" s="102" t="s">
        <v>1606</v>
      </c>
      <c r="D82" s="658" t="s">
        <v>216</v>
      </c>
      <c r="E82" s="658" t="s">
        <v>128</v>
      </c>
      <c r="F82" s="658" t="s">
        <v>147</v>
      </c>
      <c r="G82" s="658" t="s">
        <v>1007</v>
      </c>
      <c r="H82" s="85" t="s">
        <v>6</v>
      </c>
      <c r="I82" s="106">
        <v>12</v>
      </c>
      <c r="J82" s="106">
        <f>VLOOKUP(A82,CENIK!$A$2:$F$191,6,FALSE)</f>
        <v>0</v>
      </c>
      <c r="K82" s="106">
        <f t="shared" si="1"/>
        <v>0</v>
      </c>
    </row>
    <row r="83" spans="1:11" ht="45" x14ac:dyDescent="0.25">
      <c r="A83" s="139">
        <v>6503</v>
      </c>
      <c r="B83" s="139">
        <v>81</v>
      </c>
      <c r="C83" s="102" t="s">
        <v>1607</v>
      </c>
      <c r="D83" s="658" t="s">
        <v>216</v>
      </c>
      <c r="E83" s="658" t="s">
        <v>128</v>
      </c>
      <c r="F83" s="658" t="s">
        <v>147</v>
      </c>
      <c r="G83" s="658" t="s">
        <v>1009</v>
      </c>
      <c r="H83" s="85" t="s">
        <v>6</v>
      </c>
      <c r="I83" s="106">
        <v>5</v>
      </c>
      <c r="J83" s="106">
        <f>VLOOKUP(A83,CENIK!$A$2:$F$191,6,FALSE)</f>
        <v>0</v>
      </c>
      <c r="K83" s="106">
        <f t="shared" si="1"/>
        <v>0</v>
      </c>
    </row>
    <row r="84" spans="1:11" ht="30" x14ac:dyDescent="0.25">
      <c r="A84" s="139">
        <v>6507</v>
      </c>
      <c r="B84" s="139">
        <v>81</v>
      </c>
      <c r="C84" s="102" t="s">
        <v>1608</v>
      </c>
      <c r="D84" s="658" t="s">
        <v>216</v>
      </c>
      <c r="E84" s="658" t="s">
        <v>128</v>
      </c>
      <c r="F84" s="658" t="s">
        <v>147</v>
      </c>
      <c r="G84" s="658" t="s">
        <v>1013</v>
      </c>
      <c r="H84" s="85" t="s">
        <v>6</v>
      </c>
      <c r="I84" s="106">
        <v>3</v>
      </c>
      <c r="J84" s="106">
        <f>VLOOKUP(A84,CENIK!$A$2:$F$191,6,FALSE)</f>
        <v>0</v>
      </c>
      <c r="K84" s="106">
        <f t="shared" si="1"/>
        <v>0</v>
      </c>
    </row>
    <row r="85" spans="1:11" ht="60" x14ac:dyDescent="0.25">
      <c r="A85" s="139">
        <v>1201</v>
      </c>
      <c r="B85" s="139">
        <v>80</v>
      </c>
      <c r="C85" s="102" t="s">
        <v>1609</v>
      </c>
      <c r="D85" s="658" t="s">
        <v>217</v>
      </c>
      <c r="E85" s="658" t="s">
        <v>7</v>
      </c>
      <c r="F85" s="658" t="s">
        <v>8</v>
      </c>
      <c r="G85" s="658" t="s">
        <v>9</v>
      </c>
      <c r="H85" s="85" t="s">
        <v>10</v>
      </c>
      <c r="I85" s="106">
        <v>29.5</v>
      </c>
      <c r="J85" s="106">
        <f>VLOOKUP(A85,CENIK!$A$2:$F$191,6,FALSE)</f>
        <v>0</v>
      </c>
      <c r="K85" s="106">
        <f t="shared" si="1"/>
        <v>0</v>
      </c>
    </row>
    <row r="86" spans="1:11" ht="45" x14ac:dyDescent="0.25">
      <c r="A86" s="139">
        <v>1202</v>
      </c>
      <c r="B86" s="139">
        <v>80</v>
      </c>
      <c r="C86" s="102" t="s">
        <v>1610</v>
      </c>
      <c r="D86" s="658" t="s">
        <v>217</v>
      </c>
      <c r="E86" s="658" t="s">
        <v>7</v>
      </c>
      <c r="F86" s="658" t="s">
        <v>8</v>
      </c>
      <c r="G86" s="658" t="s">
        <v>11</v>
      </c>
      <c r="H86" s="85" t="s">
        <v>12</v>
      </c>
      <c r="I86" s="106">
        <v>2</v>
      </c>
      <c r="J86" s="106">
        <f>VLOOKUP(A86,CENIK!$A$2:$F$191,6,FALSE)</f>
        <v>0</v>
      </c>
      <c r="K86" s="106">
        <f t="shared" si="1"/>
        <v>0</v>
      </c>
    </row>
    <row r="87" spans="1:11" ht="60" x14ac:dyDescent="0.25">
      <c r="A87" s="139">
        <v>1205</v>
      </c>
      <c r="B87" s="139">
        <v>80</v>
      </c>
      <c r="C87" s="102" t="s">
        <v>1611</v>
      </c>
      <c r="D87" s="658" t="s">
        <v>217</v>
      </c>
      <c r="E87" s="658" t="s">
        <v>7</v>
      </c>
      <c r="F87" s="658" t="s">
        <v>8</v>
      </c>
      <c r="G87" s="658" t="s">
        <v>942</v>
      </c>
      <c r="H87" s="85" t="s">
        <v>14</v>
      </c>
      <c r="I87" s="106">
        <v>1</v>
      </c>
      <c r="J87" s="106">
        <f>VLOOKUP(A87,CENIK!$A$2:$F$191,6,FALSE)</f>
        <v>0</v>
      </c>
      <c r="K87" s="106">
        <f t="shared" si="1"/>
        <v>0</v>
      </c>
    </row>
    <row r="88" spans="1:11" ht="60" x14ac:dyDescent="0.25">
      <c r="A88" s="139">
        <v>1206</v>
      </c>
      <c r="B88" s="139">
        <v>80</v>
      </c>
      <c r="C88" s="102" t="s">
        <v>1612</v>
      </c>
      <c r="D88" s="658" t="s">
        <v>217</v>
      </c>
      <c r="E88" s="658" t="s">
        <v>7</v>
      </c>
      <c r="F88" s="658" t="s">
        <v>8</v>
      </c>
      <c r="G88" s="658" t="s">
        <v>943</v>
      </c>
      <c r="H88" s="85" t="s">
        <v>14</v>
      </c>
      <c r="I88" s="106">
        <v>1</v>
      </c>
      <c r="J88" s="106">
        <f>VLOOKUP(A88,CENIK!$A$2:$F$191,6,FALSE)</f>
        <v>0</v>
      </c>
      <c r="K88" s="106">
        <f t="shared" si="1"/>
        <v>0</v>
      </c>
    </row>
    <row r="89" spans="1:11" ht="75" x14ac:dyDescent="0.25">
      <c r="A89" s="139">
        <v>1211</v>
      </c>
      <c r="B89" s="139">
        <v>80</v>
      </c>
      <c r="C89" s="102" t="s">
        <v>1613</v>
      </c>
      <c r="D89" s="658" t="s">
        <v>217</v>
      </c>
      <c r="E89" s="658" t="s">
        <v>7</v>
      </c>
      <c r="F89" s="658" t="s">
        <v>8</v>
      </c>
      <c r="G89" s="658" t="s">
        <v>948</v>
      </c>
      <c r="H89" s="85" t="s">
        <v>14</v>
      </c>
      <c r="I89" s="106">
        <v>1</v>
      </c>
      <c r="J89" s="106">
        <f>VLOOKUP(A89,CENIK!$A$2:$F$191,6,FALSE)</f>
        <v>0</v>
      </c>
      <c r="K89" s="106">
        <f t="shared" si="1"/>
        <v>0</v>
      </c>
    </row>
    <row r="90" spans="1:11" ht="45" x14ac:dyDescent="0.25">
      <c r="A90" s="139">
        <v>1301</v>
      </c>
      <c r="B90" s="139">
        <v>80</v>
      </c>
      <c r="C90" s="102" t="s">
        <v>1614</v>
      </c>
      <c r="D90" s="658" t="s">
        <v>217</v>
      </c>
      <c r="E90" s="658" t="s">
        <v>7</v>
      </c>
      <c r="F90" s="658" t="s">
        <v>16</v>
      </c>
      <c r="G90" s="658" t="s">
        <v>17</v>
      </c>
      <c r="H90" s="85" t="s">
        <v>10</v>
      </c>
      <c r="I90" s="106">
        <v>183</v>
      </c>
      <c r="J90" s="106">
        <f>VLOOKUP(A90,CENIK!$A$2:$F$191,6,FALSE)</f>
        <v>0</v>
      </c>
      <c r="K90" s="106">
        <f t="shared" si="1"/>
        <v>0</v>
      </c>
    </row>
    <row r="91" spans="1:11" ht="150" x14ac:dyDescent="0.25">
      <c r="A91" s="139">
        <v>1302</v>
      </c>
      <c r="B91" s="139">
        <v>80</v>
      </c>
      <c r="C91" s="102" t="s">
        <v>1615</v>
      </c>
      <c r="D91" s="658" t="s">
        <v>217</v>
      </c>
      <c r="E91" s="658" t="s">
        <v>7</v>
      </c>
      <c r="F91" s="658" t="s">
        <v>16</v>
      </c>
      <c r="G91" s="658" t="s">
        <v>952</v>
      </c>
      <c r="H91" s="85" t="s">
        <v>10</v>
      </c>
      <c r="I91" s="106">
        <v>29.5</v>
      </c>
      <c r="J91" s="106">
        <f>VLOOKUP(A91,CENIK!$A$2:$F$191,6,FALSE)</f>
        <v>0</v>
      </c>
      <c r="K91" s="106">
        <f t="shared" si="1"/>
        <v>0</v>
      </c>
    </row>
    <row r="92" spans="1:11" ht="60" x14ac:dyDescent="0.25">
      <c r="A92" s="139">
        <v>1307</v>
      </c>
      <c r="B92" s="139">
        <v>80</v>
      </c>
      <c r="C92" s="102" t="s">
        <v>1616</v>
      </c>
      <c r="D92" s="658" t="s">
        <v>217</v>
      </c>
      <c r="E92" s="658" t="s">
        <v>7</v>
      </c>
      <c r="F92" s="658" t="s">
        <v>16</v>
      </c>
      <c r="G92" s="658" t="s">
        <v>19</v>
      </c>
      <c r="H92" s="85" t="s">
        <v>6</v>
      </c>
      <c r="I92" s="106">
        <v>3</v>
      </c>
      <c r="J92" s="106">
        <f>VLOOKUP(A92,CENIK!$A$2:$F$191,6,FALSE)</f>
        <v>0</v>
      </c>
      <c r="K92" s="106">
        <f t="shared" ref="K92:K155" si="2">ROUND(J92*I92,2)</f>
        <v>0</v>
      </c>
    </row>
    <row r="93" spans="1:11" ht="60" x14ac:dyDescent="0.25">
      <c r="A93" s="139">
        <v>1308</v>
      </c>
      <c r="B93" s="139">
        <v>80</v>
      </c>
      <c r="C93" s="102" t="s">
        <v>1617</v>
      </c>
      <c r="D93" s="658" t="s">
        <v>217</v>
      </c>
      <c r="E93" s="658" t="s">
        <v>7</v>
      </c>
      <c r="F93" s="658" t="s">
        <v>16</v>
      </c>
      <c r="G93" s="658" t="s">
        <v>20</v>
      </c>
      <c r="H93" s="85" t="s">
        <v>6</v>
      </c>
      <c r="I93" s="106">
        <v>1</v>
      </c>
      <c r="J93" s="106">
        <f>VLOOKUP(A93,CENIK!$A$2:$F$191,6,FALSE)</f>
        <v>0</v>
      </c>
      <c r="K93" s="106">
        <f t="shared" si="2"/>
        <v>0</v>
      </c>
    </row>
    <row r="94" spans="1:11" ht="60" x14ac:dyDescent="0.25">
      <c r="A94" s="139">
        <v>1310</v>
      </c>
      <c r="B94" s="139">
        <v>80</v>
      </c>
      <c r="C94" s="102" t="s">
        <v>1618</v>
      </c>
      <c r="D94" s="658" t="s">
        <v>217</v>
      </c>
      <c r="E94" s="658" t="s">
        <v>7</v>
      </c>
      <c r="F94" s="658" t="s">
        <v>16</v>
      </c>
      <c r="G94" s="658" t="s">
        <v>23</v>
      </c>
      <c r="H94" s="85" t="s">
        <v>24</v>
      </c>
      <c r="I94" s="106">
        <v>37.17</v>
      </c>
      <c r="J94" s="106">
        <f>VLOOKUP(A94,CENIK!$A$2:$F$191,6,FALSE)</f>
        <v>0</v>
      </c>
      <c r="K94" s="106">
        <f t="shared" si="2"/>
        <v>0</v>
      </c>
    </row>
    <row r="95" spans="1:11" ht="45" x14ac:dyDescent="0.25">
      <c r="A95" s="139">
        <v>1401</v>
      </c>
      <c r="B95" s="139">
        <v>80</v>
      </c>
      <c r="C95" s="102" t="s">
        <v>1619</v>
      </c>
      <c r="D95" s="658" t="s">
        <v>217</v>
      </c>
      <c r="E95" s="658" t="s">
        <v>7</v>
      </c>
      <c r="F95" s="658" t="s">
        <v>27</v>
      </c>
      <c r="G95" s="658" t="s">
        <v>955</v>
      </c>
      <c r="H95" s="85" t="s">
        <v>22</v>
      </c>
      <c r="I95" s="106">
        <v>5</v>
      </c>
      <c r="J95" s="106">
        <f>VLOOKUP(A95,CENIK!$A$2:$F$191,6,FALSE)</f>
        <v>0</v>
      </c>
      <c r="K95" s="106">
        <f t="shared" si="2"/>
        <v>0</v>
      </c>
    </row>
    <row r="96" spans="1:11" ht="45" x14ac:dyDescent="0.25">
      <c r="A96" s="139">
        <v>1402</v>
      </c>
      <c r="B96" s="139">
        <v>80</v>
      </c>
      <c r="C96" s="102" t="s">
        <v>1620</v>
      </c>
      <c r="D96" s="658" t="s">
        <v>217</v>
      </c>
      <c r="E96" s="658" t="s">
        <v>7</v>
      </c>
      <c r="F96" s="658" t="s">
        <v>27</v>
      </c>
      <c r="G96" s="658" t="s">
        <v>956</v>
      </c>
      <c r="H96" s="85" t="s">
        <v>22</v>
      </c>
      <c r="I96" s="106">
        <v>4</v>
      </c>
      <c r="J96" s="106">
        <f>VLOOKUP(A96,CENIK!$A$2:$F$191,6,FALSE)</f>
        <v>0</v>
      </c>
      <c r="K96" s="106">
        <f t="shared" si="2"/>
        <v>0</v>
      </c>
    </row>
    <row r="97" spans="1:11" ht="45" x14ac:dyDescent="0.25">
      <c r="A97" s="139">
        <v>1403</v>
      </c>
      <c r="B97" s="139">
        <v>80</v>
      </c>
      <c r="C97" s="102" t="s">
        <v>1621</v>
      </c>
      <c r="D97" s="658" t="s">
        <v>217</v>
      </c>
      <c r="E97" s="658" t="s">
        <v>7</v>
      </c>
      <c r="F97" s="658" t="s">
        <v>27</v>
      </c>
      <c r="G97" s="658" t="s">
        <v>957</v>
      </c>
      <c r="H97" s="85" t="s">
        <v>22</v>
      </c>
      <c r="I97" s="106">
        <v>4</v>
      </c>
      <c r="J97" s="106">
        <f>VLOOKUP(A97,CENIK!$A$2:$F$191,6,FALSE)</f>
        <v>0</v>
      </c>
      <c r="K97" s="106">
        <f t="shared" si="2"/>
        <v>0</v>
      </c>
    </row>
    <row r="98" spans="1:11" ht="60" x14ac:dyDescent="0.25">
      <c r="A98" s="139">
        <v>12314</v>
      </c>
      <c r="B98" s="139">
        <v>80</v>
      </c>
      <c r="C98" s="102" t="s">
        <v>1622</v>
      </c>
      <c r="D98" s="658" t="s">
        <v>217</v>
      </c>
      <c r="E98" s="658" t="s">
        <v>30</v>
      </c>
      <c r="F98" s="658" t="s">
        <v>31</v>
      </c>
      <c r="G98" s="658" t="s">
        <v>35</v>
      </c>
      <c r="H98" s="85" t="s">
        <v>33</v>
      </c>
      <c r="I98" s="106">
        <v>61.95</v>
      </c>
      <c r="J98" s="106">
        <f>VLOOKUP(A98,CENIK!$A$2:$F$191,6,FALSE)</f>
        <v>0</v>
      </c>
      <c r="K98" s="106">
        <f t="shared" si="2"/>
        <v>0</v>
      </c>
    </row>
    <row r="99" spans="1:11" ht="60" x14ac:dyDescent="0.25">
      <c r="A99" s="139">
        <v>21106</v>
      </c>
      <c r="B99" s="139">
        <v>80</v>
      </c>
      <c r="C99" s="102" t="s">
        <v>1623</v>
      </c>
      <c r="D99" s="658" t="s">
        <v>217</v>
      </c>
      <c r="E99" s="658" t="s">
        <v>30</v>
      </c>
      <c r="F99" s="658" t="s">
        <v>31</v>
      </c>
      <c r="G99" s="658" t="s">
        <v>965</v>
      </c>
      <c r="H99" s="85" t="s">
        <v>24</v>
      </c>
      <c r="I99" s="106">
        <v>26.85</v>
      </c>
      <c r="J99" s="106">
        <f>VLOOKUP(A99,CENIK!$A$2:$F$191,6,FALSE)</f>
        <v>0</v>
      </c>
      <c r="K99" s="106">
        <f t="shared" si="2"/>
        <v>0</v>
      </c>
    </row>
    <row r="100" spans="1:11" ht="45" x14ac:dyDescent="0.25">
      <c r="A100" s="139">
        <v>22102</v>
      </c>
      <c r="B100" s="139">
        <v>80</v>
      </c>
      <c r="C100" s="102" t="s">
        <v>1624</v>
      </c>
      <c r="D100" s="658" t="s">
        <v>217</v>
      </c>
      <c r="E100" s="658" t="s">
        <v>30</v>
      </c>
      <c r="F100" s="658" t="s">
        <v>31</v>
      </c>
      <c r="G100" s="658" t="s">
        <v>42</v>
      </c>
      <c r="H100" s="85" t="s">
        <v>33</v>
      </c>
      <c r="I100" s="106">
        <v>59</v>
      </c>
      <c r="J100" s="106">
        <f>VLOOKUP(A100,CENIK!$A$2:$F$191,6,FALSE)</f>
        <v>0</v>
      </c>
      <c r="K100" s="106">
        <f t="shared" si="2"/>
        <v>0</v>
      </c>
    </row>
    <row r="101" spans="1:11" ht="45" x14ac:dyDescent="0.25">
      <c r="A101" s="139">
        <v>24404</v>
      </c>
      <c r="B101" s="139">
        <v>80</v>
      </c>
      <c r="C101" s="102" t="s">
        <v>1625</v>
      </c>
      <c r="D101" s="658" t="s">
        <v>217</v>
      </c>
      <c r="E101" s="658" t="s">
        <v>30</v>
      </c>
      <c r="F101" s="658" t="s">
        <v>43</v>
      </c>
      <c r="G101" s="658" t="s">
        <v>968</v>
      </c>
      <c r="H101" s="85" t="s">
        <v>24</v>
      </c>
      <c r="I101" s="106">
        <v>17.7</v>
      </c>
      <c r="J101" s="106">
        <f>VLOOKUP(A101,CENIK!$A$2:$F$191,6,FALSE)</f>
        <v>0</v>
      </c>
      <c r="K101" s="106">
        <f t="shared" si="2"/>
        <v>0</v>
      </c>
    </row>
    <row r="102" spans="1:11" ht="75" x14ac:dyDescent="0.25">
      <c r="A102" s="139">
        <v>31302</v>
      </c>
      <c r="B102" s="139">
        <v>80</v>
      </c>
      <c r="C102" s="102" t="s">
        <v>1626</v>
      </c>
      <c r="D102" s="658" t="s">
        <v>217</v>
      </c>
      <c r="E102" s="658" t="s">
        <v>30</v>
      </c>
      <c r="F102" s="658" t="s">
        <v>43</v>
      </c>
      <c r="G102" s="658" t="s">
        <v>971</v>
      </c>
      <c r="H102" s="85" t="s">
        <v>24</v>
      </c>
      <c r="I102" s="106">
        <v>14.75</v>
      </c>
      <c r="J102" s="106">
        <f>VLOOKUP(A102,CENIK!$A$2:$F$191,6,FALSE)</f>
        <v>0</v>
      </c>
      <c r="K102" s="106">
        <f t="shared" si="2"/>
        <v>0</v>
      </c>
    </row>
    <row r="103" spans="1:11" ht="45" x14ac:dyDescent="0.25">
      <c r="A103" s="139">
        <v>31602</v>
      </c>
      <c r="B103" s="139">
        <v>80</v>
      </c>
      <c r="C103" s="102" t="s">
        <v>1627</v>
      </c>
      <c r="D103" s="658" t="s">
        <v>217</v>
      </c>
      <c r="E103" s="658" t="s">
        <v>30</v>
      </c>
      <c r="F103" s="658" t="s">
        <v>43</v>
      </c>
      <c r="G103" s="658" t="s">
        <v>973</v>
      </c>
      <c r="H103" s="85" t="s">
        <v>33</v>
      </c>
      <c r="I103" s="106">
        <v>59</v>
      </c>
      <c r="J103" s="106">
        <f>VLOOKUP(A103,CENIK!$A$2:$F$191,6,FALSE)</f>
        <v>0</v>
      </c>
      <c r="K103" s="106">
        <f t="shared" si="2"/>
        <v>0</v>
      </c>
    </row>
    <row r="104" spans="1:11" ht="45" x14ac:dyDescent="0.25">
      <c r="A104" s="139">
        <v>32311</v>
      </c>
      <c r="B104" s="139">
        <v>80</v>
      </c>
      <c r="C104" s="102" t="s">
        <v>1628</v>
      </c>
      <c r="D104" s="658" t="s">
        <v>217</v>
      </c>
      <c r="E104" s="658" t="s">
        <v>30</v>
      </c>
      <c r="F104" s="658" t="s">
        <v>43</v>
      </c>
      <c r="G104" s="658" t="s">
        <v>975</v>
      </c>
      <c r="H104" s="85" t="s">
        <v>33</v>
      </c>
      <c r="I104" s="106">
        <v>59</v>
      </c>
      <c r="J104" s="106">
        <f>VLOOKUP(A104,CENIK!$A$2:$F$191,6,FALSE)</f>
        <v>0</v>
      </c>
      <c r="K104" s="106">
        <f t="shared" si="2"/>
        <v>0</v>
      </c>
    </row>
    <row r="105" spans="1:11" ht="60" x14ac:dyDescent="0.25">
      <c r="A105" s="139">
        <v>4101</v>
      </c>
      <c r="B105" s="139">
        <v>80</v>
      </c>
      <c r="C105" s="102" t="s">
        <v>1629</v>
      </c>
      <c r="D105" s="658" t="s">
        <v>217</v>
      </c>
      <c r="E105" s="658" t="s">
        <v>85</v>
      </c>
      <c r="F105" s="658" t="s">
        <v>86</v>
      </c>
      <c r="G105" s="658" t="s">
        <v>459</v>
      </c>
      <c r="H105" s="85" t="s">
        <v>33</v>
      </c>
      <c r="I105" s="106">
        <v>169.92</v>
      </c>
      <c r="J105" s="106">
        <f>VLOOKUP(A105,CENIK!$A$2:$F$191,6,FALSE)</f>
        <v>0</v>
      </c>
      <c r="K105" s="106">
        <f t="shared" si="2"/>
        <v>0</v>
      </c>
    </row>
    <row r="106" spans="1:11" ht="60" x14ac:dyDescent="0.25">
      <c r="A106" s="139">
        <v>4105</v>
      </c>
      <c r="B106" s="139">
        <v>80</v>
      </c>
      <c r="C106" s="102" t="s">
        <v>1630</v>
      </c>
      <c r="D106" s="658" t="s">
        <v>217</v>
      </c>
      <c r="E106" s="658" t="s">
        <v>85</v>
      </c>
      <c r="F106" s="658" t="s">
        <v>86</v>
      </c>
      <c r="G106" s="658" t="s">
        <v>982</v>
      </c>
      <c r="H106" s="85" t="s">
        <v>24</v>
      </c>
      <c r="I106" s="106">
        <v>73.7</v>
      </c>
      <c r="J106" s="106">
        <f>VLOOKUP(A106,CENIK!$A$2:$F$191,6,FALSE)</f>
        <v>0</v>
      </c>
      <c r="K106" s="106">
        <f t="shared" si="2"/>
        <v>0</v>
      </c>
    </row>
    <row r="107" spans="1:11" ht="45" x14ac:dyDescent="0.25">
      <c r="A107" s="139">
        <v>4113</v>
      </c>
      <c r="B107" s="139">
        <v>80</v>
      </c>
      <c r="C107" s="102" t="s">
        <v>1631</v>
      </c>
      <c r="D107" s="658" t="s">
        <v>217</v>
      </c>
      <c r="E107" s="658" t="s">
        <v>85</v>
      </c>
      <c r="F107" s="658" t="s">
        <v>86</v>
      </c>
      <c r="G107" s="658" t="s">
        <v>91</v>
      </c>
      <c r="H107" s="85" t="s">
        <v>24</v>
      </c>
      <c r="I107" s="106">
        <v>9.2100000000000009</v>
      </c>
      <c r="J107" s="106">
        <f>VLOOKUP(A107,CENIK!$A$2:$F$191,6,FALSE)</f>
        <v>0</v>
      </c>
      <c r="K107" s="106">
        <f t="shared" si="2"/>
        <v>0</v>
      </c>
    </row>
    <row r="108" spans="1:11" ht="45" x14ac:dyDescent="0.25">
      <c r="A108" s="139">
        <v>4117</v>
      </c>
      <c r="B108" s="139">
        <v>80</v>
      </c>
      <c r="C108" s="102" t="s">
        <v>1632</v>
      </c>
      <c r="D108" s="658" t="s">
        <v>217</v>
      </c>
      <c r="E108" s="658" t="s">
        <v>85</v>
      </c>
      <c r="F108" s="658" t="s">
        <v>86</v>
      </c>
      <c r="G108" s="658" t="s">
        <v>94</v>
      </c>
      <c r="H108" s="85" t="s">
        <v>24</v>
      </c>
      <c r="I108" s="106">
        <v>9.2100000000000009</v>
      </c>
      <c r="J108" s="106">
        <f>VLOOKUP(A108,CENIK!$A$2:$F$191,6,FALSE)</f>
        <v>0</v>
      </c>
      <c r="K108" s="106">
        <f t="shared" si="2"/>
        <v>0</v>
      </c>
    </row>
    <row r="109" spans="1:11" ht="45" x14ac:dyDescent="0.25">
      <c r="A109" s="139">
        <v>4121</v>
      </c>
      <c r="B109" s="139">
        <v>80</v>
      </c>
      <c r="C109" s="102" t="s">
        <v>1633</v>
      </c>
      <c r="D109" s="658" t="s">
        <v>217</v>
      </c>
      <c r="E109" s="658" t="s">
        <v>85</v>
      </c>
      <c r="F109" s="658" t="s">
        <v>86</v>
      </c>
      <c r="G109" s="658" t="s">
        <v>986</v>
      </c>
      <c r="H109" s="85" t="s">
        <v>24</v>
      </c>
      <c r="I109" s="106">
        <v>2.42</v>
      </c>
      <c r="J109" s="106">
        <f>VLOOKUP(A109,CENIK!$A$2:$F$191,6,FALSE)</f>
        <v>0</v>
      </c>
      <c r="K109" s="106">
        <f t="shared" si="2"/>
        <v>0</v>
      </c>
    </row>
    <row r="110" spans="1:11" ht="45" x14ac:dyDescent="0.25">
      <c r="A110" s="139">
        <v>4122</v>
      </c>
      <c r="B110" s="139">
        <v>80</v>
      </c>
      <c r="C110" s="102" t="s">
        <v>1634</v>
      </c>
      <c r="D110" s="658" t="s">
        <v>217</v>
      </c>
      <c r="E110" s="658" t="s">
        <v>85</v>
      </c>
      <c r="F110" s="658" t="s">
        <v>86</v>
      </c>
      <c r="G110" s="658" t="s">
        <v>987</v>
      </c>
      <c r="H110" s="85" t="s">
        <v>24</v>
      </c>
      <c r="I110" s="106">
        <v>2.42</v>
      </c>
      <c r="J110" s="106">
        <f>VLOOKUP(A110,CENIK!$A$2:$F$191,6,FALSE)</f>
        <v>0</v>
      </c>
      <c r="K110" s="106">
        <f t="shared" si="2"/>
        <v>0</v>
      </c>
    </row>
    <row r="111" spans="1:11" ht="45" x14ac:dyDescent="0.25">
      <c r="A111" s="139">
        <v>4123</v>
      </c>
      <c r="B111" s="139">
        <v>80</v>
      </c>
      <c r="C111" s="102" t="s">
        <v>1635</v>
      </c>
      <c r="D111" s="658" t="s">
        <v>217</v>
      </c>
      <c r="E111" s="658" t="s">
        <v>85</v>
      </c>
      <c r="F111" s="658" t="s">
        <v>86</v>
      </c>
      <c r="G111" s="658" t="s">
        <v>988</v>
      </c>
      <c r="H111" s="85" t="s">
        <v>24</v>
      </c>
      <c r="I111" s="106">
        <v>35.4</v>
      </c>
      <c r="J111" s="106">
        <f>VLOOKUP(A111,CENIK!$A$2:$F$191,6,FALSE)</f>
        <v>0</v>
      </c>
      <c r="K111" s="106">
        <f t="shared" si="2"/>
        <v>0</v>
      </c>
    </row>
    <row r="112" spans="1:11" ht="45" x14ac:dyDescent="0.25">
      <c r="A112" s="139">
        <v>4124</v>
      </c>
      <c r="B112" s="139">
        <v>80</v>
      </c>
      <c r="C112" s="102" t="s">
        <v>1636</v>
      </c>
      <c r="D112" s="658" t="s">
        <v>217</v>
      </c>
      <c r="E112" s="658" t="s">
        <v>85</v>
      </c>
      <c r="F112" s="658" t="s">
        <v>86</v>
      </c>
      <c r="G112" s="658" t="s">
        <v>97</v>
      </c>
      <c r="H112" s="85" t="s">
        <v>22</v>
      </c>
      <c r="I112" s="106">
        <v>4</v>
      </c>
      <c r="J112" s="106">
        <f>VLOOKUP(A112,CENIK!$A$2:$F$191,6,FALSE)</f>
        <v>0</v>
      </c>
      <c r="K112" s="106">
        <f t="shared" si="2"/>
        <v>0</v>
      </c>
    </row>
    <row r="113" spans="1:11" ht="45" x14ac:dyDescent="0.25">
      <c r="A113" s="139">
        <v>4202</v>
      </c>
      <c r="B113" s="139">
        <v>80</v>
      </c>
      <c r="C113" s="102" t="s">
        <v>1637</v>
      </c>
      <c r="D113" s="658" t="s">
        <v>217</v>
      </c>
      <c r="E113" s="658" t="s">
        <v>85</v>
      </c>
      <c r="F113" s="658" t="s">
        <v>98</v>
      </c>
      <c r="G113" s="658" t="s">
        <v>100</v>
      </c>
      <c r="H113" s="85" t="s">
        <v>33</v>
      </c>
      <c r="I113" s="106">
        <v>41.3</v>
      </c>
      <c r="J113" s="106">
        <f>VLOOKUP(A113,CENIK!$A$2:$F$191,6,FALSE)</f>
        <v>0</v>
      </c>
      <c r="K113" s="106">
        <f t="shared" si="2"/>
        <v>0</v>
      </c>
    </row>
    <row r="114" spans="1:11" ht="75" x14ac:dyDescent="0.25">
      <c r="A114" s="139">
        <v>4203</v>
      </c>
      <c r="B114" s="139">
        <v>80</v>
      </c>
      <c r="C114" s="102" t="s">
        <v>1638</v>
      </c>
      <c r="D114" s="658" t="s">
        <v>217</v>
      </c>
      <c r="E114" s="658" t="s">
        <v>85</v>
      </c>
      <c r="F114" s="658" t="s">
        <v>98</v>
      </c>
      <c r="G114" s="658" t="s">
        <v>101</v>
      </c>
      <c r="H114" s="85" t="s">
        <v>24</v>
      </c>
      <c r="I114" s="106">
        <v>4.13</v>
      </c>
      <c r="J114" s="106">
        <f>VLOOKUP(A114,CENIK!$A$2:$F$191,6,FALSE)</f>
        <v>0</v>
      </c>
      <c r="K114" s="106">
        <f t="shared" si="2"/>
        <v>0</v>
      </c>
    </row>
    <row r="115" spans="1:11" ht="60" x14ac:dyDescent="0.25">
      <c r="A115" s="139">
        <v>4204</v>
      </c>
      <c r="B115" s="139">
        <v>80</v>
      </c>
      <c r="C115" s="102" t="s">
        <v>1639</v>
      </c>
      <c r="D115" s="658" t="s">
        <v>217</v>
      </c>
      <c r="E115" s="658" t="s">
        <v>85</v>
      </c>
      <c r="F115" s="658" t="s">
        <v>98</v>
      </c>
      <c r="G115" s="658" t="s">
        <v>102</v>
      </c>
      <c r="H115" s="85" t="s">
        <v>24</v>
      </c>
      <c r="I115" s="106">
        <v>21.27</v>
      </c>
      <c r="J115" s="106">
        <f>VLOOKUP(A115,CENIK!$A$2:$F$191,6,FALSE)</f>
        <v>0</v>
      </c>
      <c r="K115" s="106">
        <f t="shared" si="2"/>
        <v>0</v>
      </c>
    </row>
    <row r="116" spans="1:11" ht="60" x14ac:dyDescent="0.25">
      <c r="A116" s="139">
        <v>4206</v>
      </c>
      <c r="B116" s="139">
        <v>80</v>
      </c>
      <c r="C116" s="102" t="s">
        <v>1640</v>
      </c>
      <c r="D116" s="658" t="s">
        <v>217</v>
      </c>
      <c r="E116" s="658" t="s">
        <v>85</v>
      </c>
      <c r="F116" s="658" t="s">
        <v>98</v>
      </c>
      <c r="G116" s="658" t="s">
        <v>104</v>
      </c>
      <c r="H116" s="85" t="s">
        <v>24</v>
      </c>
      <c r="I116" s="106">
        <v>35.4</v>
      </c>
      <c r="J116" s="106">
        <f>VLOOKUP(A116,CENIK!$A$2:$F$191,6,FALSE)</f>
        <v>0</v>
      </c>
      <c r="K116" s="106">
        <f t="shared" si="2"/>
        <v>0</v>
      </c>
    </row>
    <row r="117" spans="1:11" ht="135" x14ac:dyDescent="0.25">
      <c r="A117" s="139">
        <v>6101</v>
      </c>
      <c r="B117" s="139">
        <v>80</v>
      </c>
      <c r="C117" s="102" t="s">
        <v>1641</v>
      </c>
      <c r="D117" s="658" t="s">
        <v>217</v>
      </c>
      <c r="E117" s="658" t="s">
        <v>128</v>
      </c>
      <c r="F117" s="658" t="s">
        <v>129</v>
      </c>
      <c r="G117" s="658" t="s">
        <v>6304</v>
      </c>
      <c r="H117" s="85" t="s">
        <v>10</v>
      </c>
      <c r="I117" s="106">
        <v>29.5</v>
      </c>
      <c r="J117" s="106">
        <f>VLOOKUP(A117,CENIK!$A$2:$F$191,6,FALSE)</f>
        <v>0</v>
      </c>
      <c r="K117" s="106">
        <f t="shared" si="2"/>
        <v>0</v>
      </c>
    </row>
    <row r="118" spans="1:11" ht="120" x14ac:dyDescent="0.25">
      <c r="A118" s="139">
        <v>6204</v>
      </c>
      <c r="B118" s="139">
        <v>80</v>
      </c>
      <c r="C118" s="102" t="s">
        <v>1642</v>
      </c>
      <c r="D118" s="658" t="s">
        <v>217</v>
      </c>
      <c r="E118" s="658" t="s">
        <v>128</v>
      </c>
      <c r="F118" s="658" t="s">
        <v>132</v>
      </c>
      <c r="G118" s="658" t="s">
        <v>993</v>
      </c>
      <c r="H118" s="85" t="s">
        <v>6</v>
      </c>
      <c r="I118" s="106">
        <v>1</v>
      </c>
      <c r="J118" s="106">
        <f>VLOOKUP(A118,CENIK!$A$2:$F$191,6,FALSE)</f>
        <v>0</v>
      </c>
      <c r="K118" s="106">
        <f t="shared" si="2"/>
        <v>0</v>
      </c>
    </row>
    <row r="119" spans="1:11" ht="345" x14ac:dyDescent="0.25">
      <c r="A119" s="139">
        <v>6301</v>
      </c>
      <c r="B119" s="139">
        <v>80</v>
      </c>
      <c r="C119" s="102" t="s">
        <v>1643</v>
      </c>
      <c r="D119" s="658" t="s">
        <v>217</v>
      </c>
      <c r="E119" s="658" t="s">
        <v>128</v>
      </c>
      <c r="F119" s="658" t="s">
        <v>140</v>
      </c>
      <c r="G119" s="658" t="s">
        <v>1005</v>
      </c>
      <c r="H119" s="85" t="s">
        <v>6</v>
      </c>
      <c r="I119" s="106">
        <v>5</v>
      </c>
      <c r="J119" s="106">
        <f>VLOOKUP(A119,CENIK!$A$2:$F$191,6,FALSE)</f>
        <v>0</v>
      </c>
      <c r="K119" s="106">
        <f t="shared" si="2"/>
        <v>0</v>
      </c>
    </row>
    <row r="120" spans="1:11" ht="120" x14ac:dyDescent="0.25">
      <c r="A120" s="139">
        <v>6304</v>
      </c>
      <c r="B120" s="139">
        <v>80</v>
      </c>
      <c r="C120" s="102" t="s">
        <v>1644</v>
      </c>
      <c r="D120" s="658" t="s">
        <v>217</v>
      </c>
      <c r="E120" s="658" t="s">
        <v>128</v>
      </c>
      <c r="F120" s="658" t="s">
        <v>140</v>
      </c>
      <c r="G120" s="658" t="s">
        <v>142</v>
      </c>
      <c r="H120" s="85" t="s">
        <v>6</v>
      </c>
      <c r="I120" s="106">
        <v>5</v>
      </c>
      <c r="J120" s="106">
        <f>VLOOKUP(A120,CENIK!$A$2:$F$191,6,FALSE)</f>
        <v>0</v>
      </c>
      <c r="K120" s="106">
        <f t="shared" si="2"/>
        <v>0</v>
      </c>
    </row>
    <row r="121" spans="1:11" ht="45" x14ac:dyDescent="0.25">
      <c r="A121" s="139">
        <v>6401</v>
      </c>
      <c r="B121" s="139">
        <v>80</v>
      </c>
      <c r="C121" s="102" t="s">
        <v>1645</v>
      </c>
      <c r="D121" s="658" t="s">
        <v>217</v>
      </c>
      <c r="E121" s="658" t="s">
        <v>128</v>
      </c>
      <c r="F121" s="658" t="s">
        <v>144</v>
      </c>
      <c r="G121" s="658" t="s">
        <v>145</v>
      </c>
      <c r="H121" s="85" t="s">
        <v>10</v>
      </c>
      <c r="I121" s="106">
        <v>29.5</v>
      </c>
      <c r="J121" s="106">
        <f>VLOOKUP(A121,CENIK!$A$2:$F$191,6,FALSE)</f>
        <v>0</v>
      </c>
      <c r="K121" s="106">
        <f t="shared" si="2"/>
        <v>0</v>
      </c>
    </row>
    <row r="122" spans="1:11" ht="45" x14ac:dyDescent="0.25">
      <c r="A122" s="139">
        <v>6402</v>
      </c>
      <c r="B122" s="139">
        <v>80</v>
      </c>
      <c r="C122" s="102" t="s">
        <v>1646</v>
      </c>
      <c r="D122" s="658" t="s">
        <v>217</v>
      </c>
      <c r="E122" s="658" t="s">
        <v>128</v>
      </c>
      <c r="F122" s="658" t="s">
        <v>144</v>
      </c>
      <c r="G122" s="658" t="s">
        <v>340</v>
      </c>
      <c r="H122" s="85" t="s">
        <v>10</v>
      </c>
      <c r="I122" s="106">
        <v>29.5</v>
      </c>
      <c r="J122" s="106">
        <f>VLOOKUP(A122,CENIK!$A$2:$F$191,6,FALSE)</f>
        <v>0</v>
      </c>
      <c r="K122" s="106">
        <f t="shared" si="2"/>
        <v>0</v>
      </c>
    </row>
    <row r="123" spans="1:11" ht="60" x14ac:dyDescent="0.25">
      <c r="A123" s="139">
        <v>6405</v>
      </c>
      <c r="B123" s="139">
        <v>80</v>
      </c>
      <c r="C123" s="102" t="s">
        <v>1647</v>
      </c>
      <c r="D123" s="658" t="s">
        <v>217</v>
      </c>
      <c r="E123" s="658" t="s">
        <v>128</v>
      </c>
      <c r="F123" s="658" t="s">
        <v>144</v>
      </c>
      <c r="G123" s="658" t="s">
        <v>146</v>
      </c>
      <c r="H123" s="85" t="s">
        <v>10</v>
      </c>
      <c r="I123" s="106">
        <v>29.5</v>
      </c>
      <c r="J123" s="106">
        <f>VLOOKUP(A123,CENIK!$A$2:$F$191,6,FALSE)</f>
        <v>0</v>
      </c>
      <c r="K123" s="106">
        <f t="shared" si="2"/>
        <v>0</v>
      </c>
    </row>
    <row r="124" spans="1:11" ht="45" x14ac:dyDescent="0.25">
      <c r="A124" s="139">
        <v>6501</v>
      </c>
      <c r="B124" s="139">
        <v>80</v>
      </c>
      <c r="C124" s="102" t="s">
        <v>1648</v>
      </c>
      <c r="D124" s="658" t="s">
        <v>217</v>
      </c>
      <c r="E124" s="658" t="s">
        <v>128</v>
      </c>
      <c r="F124" s="658" t="s">
        <v>147</v>
      </c>
      <c r="G124" s="658" t="s">
        <v>1007</v>
      </c>
      <c r="H124" s="85" t="s">
        <v>6</v>
      </c>
      <c r="I124" s="106">
        <v>1</v>
      </c>
      <c r="J124" s="106">
        <f>VLOOKUP(A124,CENIK!$A$2:$F$191,6,FALSE)</f>
        <v>0</v>
      </c>
      <c r="K124" s="106">
        <f t="shared" si="2"/>
        <v>0</v>
      </c>
    </row>
    <row r="125" spans="1:11" ht="45" x14ac:dyDescent="0.25">
      <c r="A125" s="139">
        <v>6503</v>
      </c>
      <c r="B125" s="139">
        <v>80</v>
      </c>
      <c r="C125" s="102" t="s">
        <v>1649</v>
      </c>
      <c r="D125" s="658" t="s">
        <v>217</v>
      </c>
      <c r="E125" s="658" t="s">
        <v>128</v>
      </c>
      <c r="F125" s="658" t="s">
        <v>147</v>
      </c>
      <c r="G125" s="658" t="s">
        <v>1009</v>
      </c>
      <c r="H125" s="85" t="s">
        <v>6</v>
      </c>
      <c r="I125" s="106">
        <v>1</v>
      </c>
      <c r="J125" s="106">
        <f>VLOOKUP(A125,CENIK!$A$2:$F$191,6,FALSE)</f>
        <v>0</v>
      </c>
      <c r="K125" s="106">
        <f t="shared" si="2"/>
        <v>0</v>
      </c>
    </row>
    <row r="126" spans="1:11" ht="75" x14ac:dyDescent="0.25">
      <c r="A126" s="139">
        <v>6512</v>
      </c>
      <c r="B126" s="139">
        <v>80</v>
      </c>
      <c r="C126" s="102" t="s">
        <v>1650</v>
      </c>
      <c r="D126" s="658" t="s">
        <v>217</v>
      </c>
      <c r="E126" s="658" t="s">
        <v>128</v>
      </c>
      <c r="F126" s="658" t="s">
        <v>147</v>
      </c>
      <c r="G126" s="658" t="s">
        <v>1015</v>
      </c>
      <c r="H126" s="85" t="s">
        <v>10</v>
      </c>
      <c r="I126" s="106">
        <v>30</v>
      </c>
      <c r="J126" s="106">
        <f>VLOOKUP(A126,CENIK!$A$2:$F$191,6,FALSE)</f>
        <v>125</v>
      </c>
      <c r="K126" s="106">
        <f t="shared" si="2"/>
        <v>3750</v>
      </c>
    </row>
    <row r="127" spans="1:11" ht="75" x14ac:dyDescent="0.25">
      <c r="A127" s="139">
        <v>6513</v>
      </c>
      <c r="B127" s="139">
        <v>80</v>
      </c>
      <c r="C127" s="102" t="s">
        <v>1651</v>
      </c>
      <c r="D127" s="658" t="s">
        <v>217</v>
      </c>
      <c r="E127" s="658" t="s">
        <v>128</v>
      </c>
      <c r="F127" s="658" t="s">
        <v>147</v>
      </c>
      <c r="G127" s="658" t="s">
        <v>1016</v>
      </c>
      <c r="H127" s="85" t="s">
        <v>10</v>
      </c>
      <c r="I127" s="106">
        <v>60</v>
      </c>
      <c r="J127" s="106">
        <f>VLOOKUP(A127,CENIK!$A$2:$F$191,6,FALSE)</f>
        <v>125</v>
      </c>
      <c r="K127" s="106">
        <f t="shared" si="2"/>
        <v>7500</v>
      </c>
    </row>
    <row r="128" spans="1:11" ht="60" x14ac:dyDescent="0.25">
      <c r="A128" s="139">
        <v>1201</v>
      </c>
      <c r="B128" s="139">
        <v>486</v>
      </c>
      <c r="C128" s="102" t="s">
        <v>1652</v>
      </c>
      <c r="D128" s="658" t="s">
        <v>218</v>
      </c>
      <c r="E128" s="658" t="s">
        <v>7</v>
      </c>
      <c r="F128" s="658" t="s">
        <v>8</v>
      </c>
      <c r="G128" s="658" t="s">
        <v>9</v>
      </c>
      <c r="H128" s="85" t="s">
        <v>10</v>
      </c>
      <c r="I128" s="106">
        <v>61</v>
      </c>
      <c r="J128" s="106">
        <f>VLOOKUP(A128,CENIK!$A$2:$F$191,6,FALSE)</f>
        <v>0</v>
      </c>
      <c r="K128" s="106">
        <f t="shared" si="2"/>
        <v>0</v>
      </c>
    </row>
    <row r="129" spans="1:11" ht="45" x14ac:dyDescent="0.25">
      <c r="A129" s="139">
        <v>1202</v>
      </c>
      <c r="B129" s="139">
        <v>486</v>
      </c>
      <c r="C129" s="102" t="s">
        <v>1653</v>
      </c>
      <c r="D129" s="658" t="s">
        <v>218</v>
      </c>
      <c r="E129" s="658" t="s">
        <v>7</v>
      </c>
      <c r="F129" s="658" t="s">
        <v>8</v>
      </c>
      <c r="G129" s="658" t="s">
        <v>11</v>
      </c>
      <c r="H129" s="85" t="s">
        <v>12</v>
      </c>
      <c r="I129" s="106">
        <v>3</v>
      </c>
      <c r="J129" s="106">
        <f>VLOOKUP(A129,CENIK!$A$2:$F$191,6,FALSE)</f>
        <v>0</v>
      </c>
      <c r="K129" s="106">
        <f t="shared" si="2"/>
        <v>0</v>
      </c>
    </row>
    <row r="130" spans="1:11" ht="60" x14ac:dyDescent="0.25">
      <c r="A130" s="139">
        <v>1205</v>
      </c>
      <c r="B130" s="139">
        <v>486</v>
      </c>
      <c r="C130" s="102" t="s">
        <v>1654</v>
      </c>
      <c r="D130" s="658" t="s">
        <v>218</v>
      </c>
      <c r="E130" s="658" t="s">
        <v>7</v>
      </c>
      <c r="F130" s="658" t="s">
        <v>8</v>
      </c>
      <c r="G130" s="658" t="s">
        <v>942</v>
      </c>
      <c r="H130" s="85" t="s">
        <v>14</v>
      </c>
      <c r="I130" s="106">
        <v>1</v>
      </c>
      <c r="J130" s="106">
        <f>VLOOKUP(A130,CENIK!$A$2:$F$191,6,FALSE)</f>
        <v>0</v>
      </c>
      <c r="K130" s="106">
        <f t="shared" si="2"/>
        <v>0</v>
      </c>
    </row>
    <row r="131" spans="1:11" ht="60" x14ac:dyDescent="0.25">
      <c r="A131" s="139">
        <v>1206</v>
      </c>
      <c r="B131" s="139">
        <v>486</v>
      </c>
      <c r="C131" s="102" t="s">
        <v>1655</v>
      </c>
      <c r="D131" s="658" t="s">
        <v>218</v>
      </c>
      <c r="E131" s="658" t="s">
        <v>7</v>
      </c>
      <c r="F131" s="658" t="s">
        <v>8</v>
      </c>
      <c r="G131" s="658" t="s">
        <v>943</v>
      </c>
      <c r="H131" s="85" t="s">
        <v>14</v>
      </c>
      <c r="I131" s="106">
        <v>1</v>
      </c>
      <c r="J131" s="106">
        <f>VLOOKUP(A131,CENIK!$A$2:$F$191,6,FALSE)</f>
        <v>0</v>
      </c>
      <c r="K131" s="106">
        <f t="shared" si="2"/>
        <v>0</v>
      </c>
    </row>
    <row r="132" spans="1:11" ht="45" x14ac:dyDescent="0.25">
      <c r="A132" s="139">
        <v>1301</v>
      </c>
      <c r="B132" s="139">
        <v>486</v>
      </c>
      <c r="C132" s="102" t="s">
        <v>1656</v>
      </c>
      <c r="D132" s="658" t="s">
        <v>218</v>
      </c>
      <c r="E132" s="658" t="s">
        <v>7</v>
      </c>
      <c r="F132" s="658" t="s">
        <v>16</v>
      </c>
      <c r="G132" s="658" t="s">
        <v>17</v>
      </c>
      <c r="H132" s="85" t="s">
        <v>10</v>
      </c>
      <c r="I132" s="106">
        <v>61</v>
      </c>
      <c r="J132" s="106">
        <f>VLOOKUP(A132,CENIK!$A$2:$F$191,6,FALSE)</f>
        <v>0</v>
      </c>
      <c r="K132" s="106">
        <f t="shared" si="2"/>
        <v>0</v>
      </c>
    </row>
    <row r="133" spans="1:11" ht="150" x14ac:dyDescent="0.25">
      <c r="A133" s="139">
        <v>1302</v>
      </c>
      <c r="B133" s="139">
        <v>486</v>
      </c>
      <c r="C133" s="102" t="s">
        <v>1657</v>
      </c>
      <c r="D133" s="658" t="s">
        <v>218</v>
      </c>
      <c r="E133" s="658" t="s">
        <v>7</v>
      </c>
      <c r="F133" s="658" t="s">
        <v>16</v>
      </c>
      <c r="G133" s="658" t="s">
        <v>952</v>
      </c>
      <c r="H133" s="85" t="s">
        <v>10</v>
      </c>
      <c r="I133" s="106">
        <v>61</v>
      </c>
      <c r="J133" s="106">
        <f>VLOOKUP(A133,CENIK!$A$2:$F$191,6,FALSE)</f>
        <v>0</v>
      </c>
      <c r="K133" s="106">
        <f t="shared" si="2"/>
        <v>0</v>
      </c>
    </row>
    <row r="134" spans="1:11" ht="60" x14ac:dyDescent="0.25">
      <c r="A134" s="139">
        <v>1307</v>
      </c>
      <c r="B134" s="139">
        <v>486</v>
      </c>
      <c r="C134" s="102" t="s">
        <v>1658</v>
      </c>
      <c r="D134" s="658" t="s">
        <v>218</v>
      </c>
      <c r="E134" s="658" t="s">
        <v>7</v>
      </c>
      <c r="F134" s="658" t="s">
        <v>16</v>
      </c>
      <c r="G134" s="658" t="s">
        <v>19</v>
      </c>
      <c r="H134" s="85" t="s">
        <v>6</v>
      </c>
      <c r="I134" s="106">
        <v>5</v>
      </c>
      <c r="J134" s="106">
        <f>VLOOKUP(A134,CENIK!$A$2:$F$191,6,FALSE)</f>
        <v>0</v>
      </c>
      <c r="K134" s="106">
        <f t="shared" si="2"/>
        <v>0</v>
      </c>
    </row>
    <row r="135" spans="1:11" ht="60" x14ac:dyDescent="0.25">
      <c r="A135" s="139">
        <v>1308</v>
      </c>
      <c r="B135" s="139">
        <v>486</v>
      </c>
      <c r="C135" s="102" t="s">
        <v>1659</v>
      </c>
      <c r="D135" s="658" t="s">
        <v>218</v>
      </c>
      <c r="E135" s="658" t="s">
        <v>7</v>
      </c>
      <c r="F135" s="658" t="s">
        <v>16</v>
      </c>
      <c r="G135" s="658" t="s">
        <v>20</v>
      </c>
      <c r="H135" s="85" t="s">
        <v>6</v>
      </c>
      <c r="I135" s="106">
        <v>1</v>
      </c>
      <c r="J135" s="106">
        <f>VLOOKUP(A135,CENIK!$A$2:$F$191,6,FALSE)</f>
        <v>0</v>
      </c>
      <c r="K135" s="106">
        <f t="shared" si="2"/>
        <v>0</v>
      </c>
    </row>
    <row r="136" spans="1:11" ht="60" x14ac:dyDescent="0.25">
      <c r="A136" s="139">
        <v>1310</v>
      </c>
      <c r="B136" s="139">
        <v>486</v>
      </c>
      <c r="C136" s="102" t="s">
        <v>1660</v>
      </c>
      <c r="D136" s="658" t="s">
        <v>218</v>
      </c>
      <c r="E136" s="658" t="s">
        <v>7</v>
      </c>
      <c r="F136" s="658" t="s">
        <v>16</v>
      </c>
      <c r="G136" s="658" t="s">
        <v>23</v>
      </c>
      <c r="H136" s="85" t="s">
        <v>24</v>
      </c>
      <c r="I136" s="106">
        <v>69.540000000000006</v>
      </c>
      <c r="J136" s="106">
        <f>VLOOKUP(A136,CENIK!$A$2:$F$191,6,FALSE)</f>
        <v>0</v>
      </c>
      <c r="K136" s="106">
        <f t="shared" si="2"/>
        <v>0</v>
      </c>
    </row>
    <row r="137" spans="1:11" ht="45" x14ac:dyDescent="0.25">
      <c r="A137" s="139">
        <v>1401</v>
      </c>
      <c r="B137" s="139">
        <v>486</v>
      </c>
      <c r="C137" s="102" t="s">
        <v>1661</v>
      </c>
      <c r="D137" s="658" t="s">
        <v>218</v>
      </c>
      <c r="E137" s="658" t="s">
        <v>7</v>
      </c>
      <c r="F137" s="658" t="s">
        <v>27</v>
      </c>
      <c r="G137" s="658" t="s">
        <v>955</v>
      </c>
      <c r="H137" s="85" t="s">
        <v>22</v>
      </c>
      <c r="I137" s="106">
        <v>8</v>
      </c>
      <c r="J137" s="106">
        <f>VLOOKUP(A137,CENIK!$A$2:$F$191,6,FALSE)</f>
        <v>0</v>
      </c>
      <c r="K137" s="106">
        <f t="shared" si="2"/>
        <v>0</v>
      </c>
    </row>
    <row r="138" spans="1:11" ht="45" x14ac:dyDescent="0.25">
      <c r="A138" s="139">
        <v>1402</v>
      </c>
      <c r="B138" s="139">
        <v>486</v>
      </c>
      <c r="C138" s="102" t="s">
        <v>1662</v>
      </c>
      <c r="D138" s="658" t="s">
        <v>218</v>
      </c>
      <c r="E138" s="658" t="s">
        <v>7</v>
      </c>
      <c r="F138" s="658" t="s">
        <v>27</v>
      </c>
      <c r="G138" s="658" t="s">
        <v>956</v>
      </c>
      <c r="H138" s="85" t="s">
        <v>22</v>
      </c>
      <c r="I138" s="106">
        <v>5</v>
      </c>
      <c r="J138" s="106">
        <f>VLOOKUP(A138,CENIK!$A$2:$F$191,6,FALSE)</f>
        <v>0</v>
      </c>
      <c r="K138" s="106">
        <f t="shared" si="2"/>
        <v>0</v>
      </c>
    </row>
    <row r="139" spans="1:11" ht="45" x14ac:dyDescent="0.25">
      <c r="A139" s="139">
        <v>1403</v>
      </c>
      <c r="B139" s="139">
        <v>486</v>
      </c>
      <c r="C139" s="102" t="s">
        <v>1663</v>
      </c>
      <c r="D139" s="658" t="s">
        <v>218</v>
      </c>
      <c r="E139" s="658" t="s">
        <v>7</v>
      </c>
      <c r="F139" s="658" t="s">
        <v>27</v>
      </c>
      <c r="G139" s="658" t="s">
        <v>957</v>
      </c>
      <c r="H139" s="85" t="s">
        <v>22</v>
      </c>
      <c r="I139" s="106">
        <v>5</v>
      </c>
      <c r="J139" s="106">
        <f>VLOOKUP(A139,CENIK!$A$2:$F$191,6,FALSE)</f>
        <v>0</v>
      </c>
      <c r="K139" s="106">
        <f t="shared" si="2"/>
        <v>0</v>
      </c>
    </row>
    <row r="140" spans="1:11" ht="45" x14ac:dyDescent="0.25">
      <c r="A140" s="139">
        <v>12308</v>
      </c>
      <c r="B140" s="139">
        <v>486</v>
      </c>
      <c r="C140" s="102" t="s">
        <v>1664</v>
      </c>
      <c r="D140" s="658" t="s">
        <v>218</v>
      </c>
      <c r="E140" s="658" t="s">
        <v>30</v>
      </c>
      <c r="F140" s="658" t="s">
        <v>31</v>
      </c>
      <c r="G140" s="658" t="s">
        <v>32</v>
      </c>
      <c r="H140" s="85" t="s">
        <v>33</v>
      </c>
      <c r="I140" s="106">
        <v>20</v>
      </c>
      <c r="J140" s="106">
        <f>VLOOKUP(A140,CENIK!$A$2:$F$191,6,FALSE)</f>
        <v>0</v>
      </c>
      <c r="K140" s="106">
        <f t="shared" si="2"/>
        <v>0</v>
      </c>
    </row>
    <row r="141" spans="1:11" ht="60" x14ac:dyDescent="0.25">
      <c r="A141" s="139">
        <v>12314</v>
      </c>
      <c r="B141" s="139">
        <v>486</v>
      </c>
      <c r="C141" s="102" t="s">
        <v>1665</v>
      </c>
      <c r="D141" s="658" t="s">
        <v>218</v>
      </c>
      <c r="E141" s="658" t="s">
        <v>30</v>
      </c>
      <c r="F141" s="658" t="s">
        <v>31</v>
      </c>
      <c r="G141" s="658" t="s">
        <v>35</v>
      </c>
      <c r="H141" s="85" t="s">
        <v>33</v>
      </c>
      <c r="I141" s="106">
        <v>68</v>
      </c>
      <c r="J141" s="106">
        <f>VLOOKUP(A141,CENIK!$A$2:$F$191,6,FALSE)</f>
        <v>0</v>
      </c>
      <c r="K141" s="106">
        <f t="shared" si="2"/>
        <v>0</v>
      </c>
    </row>
    <row r="142" spans="1:11" ht="60" x14ac:dyDescent="0.25">
      <c r="A142" s="139">
        <v>12322</v>
      </c>
      <c r="B142" s="139">
        <v>486</v>
      </c>
      <c r="C142" s="102" t="s">
        <v>1666</v>
      </c>
      <c r="D142" s="658" t="s">
        <v>218</v>
      </c>
      <c r="E142" s="658" t="s">
        <v>30</v>
      </c>
      <c r="F142" s="658" t="s">
        <v>31</v>
      </c>
      <c r="G142" s="658" t="s">
        <v>960</v>
      </c>
      <c r="H142" s="85" t="s">
        <v>33</v>
      </c>
      <c r="I142" s="106">
        <v>0.75</v>
      </c>
      <c r="J142" s="106">
        <f>VLOOKUP(A142,CENIK!$A$2:$F$191,6,FALSE)</f>
        <v>0</v>
      </c>
      <c r="K142" s="106">
        <f t="shared" si="2"/>
        <v>0</v>
      </c>
    </row>
    <row r="143" spans="1:11" ht="45" x14ac:dyDescent="0.25">
      <c r="A143" s="139">
        <v>12327</v>
      </c>
      <c r="B143" s="139">
        <v>486</v>
      </c>
      <c r="C143" s="102" t="s">
        <v>1667</v>
      </c>
      <c r="D143" s="658" t="s">
        <v>218</v>
      </c>
      <c r="E143" s="658" t="s">
        <v>30</v>
      </c>
      <c r="F143" s="658" t="s">
        <v>31</v>
      </c>
      <c r="G143" s="658" t="s">
        <v>36</v>
      </c>
      <c r="H143" s="85" t="s">
        <v>10</v>
      </c>
      <c r="I143" s="106">
        <v>3</v>
      </c>
      <c r="J143" s="106">
        <f>VLOOKUP(A143,CENIK!$A$2:$F$191,6,FALSE)</f>
        <v>0</v>
      </c>
      <c r="K143" s="106">
        <f t="shared" si="2"/>
        <v>0</v>
      </c>
    </row>
    <row r="144" spans="1:11" ht="45" x14ac:dyDescent="0.25">
      <c r="A144" s="139">
        <v>12331</v>
      </c>
      <c r="B144" s="139">
        <v>486</v>
      </c>
      <c r="C144" s="102" t="s">
        <v>1668</v>
      </c>
      <c r="D144" s="658" t="s">
        <v>218</v>
      </c>
      <c r="E144" s="658" t="s">
        <v>30</v>
      </c>
      <c r="F144" s="658" t="s">
        <v>31</v>
      </c>
      <c r="G144" s="658" t="s">
        <v>38</v>
      </c>
      <c r="H144" s="85" t="s">
        <v>10</v>
      </c>
      <c r="I144" s="106">
        <v>40</v>
      </c>
      <c r="J144" s="106">
        <f>VLOOKUP(A144,CENIK!$A$2:$F$191,6,FALSE)</f>
        <v>0</v>
      </c>
      <c r="K144" s="106">
        <f t="shared" si="2"/>
        <v>0</v>
      </c>
    </row>
    <row r="145" spans="1:11" ht="60" x14ac:dyDescent="0.25">
      <c r="A145" s="139">
        <v>21106</v>
      </c>
      <c r="B145" s="139">
        <v>486</v>
      </c>
      <c r="C145" s="102" t="s">
        <v>1669</v>
      </c>
      <c r="D145" s="658" t="s">
        <v>218</v>
      </c>
      <c r="E145" s="658" t="s">
        <v>30</v>
      </c>
      <c r="F145" s="658" t="s">
        <v>31</v>
      </c>
      <c r="G145" s="658" t="s">
        <v>965</v>
      </c>
      <c r="H145" s="85" t="s">
        <v>24</v>
      </c>
      <c r="I145" s="106">
        <v>55.51</v>
      </c>
      <c r="J145" s="106">
        <f>VLOOKUP(A145,CENIK!$A$2:$F$191,6,FALSE)</f>
        <v>0</v>
      </c>
      <c r="K145" s="106">
        <f t="shared" si="2"/>
        <v>0</v>
      </c>
    </row>
    <row r="146" spans="1:11" ht="45" x14ac:dyDescent="0.25">
      <c r="A146" s="139">
        <v>22102</v>
      </c>
      <c r="B146" s="139">
        <v>486</v>
      </c>
      <c r="C146" s="102" t="s">
        <v>1670</v>
      </c>
      <c r="D146" s="658" t="s">
        <v>218</v>
      </c>
      <c r="E146" s="658" t="s">
        <v>30</v>
      </c>
      <c r="F146" s="658" t="s">
        <v>31</v>
      </c>
      <c r="G146" s="658" t="s">
        <v>42</v>
      </c>
      <c r="H146" s="85" t="s">
        <v>33</v>
      </c>
      <c r="I146" s="106">
        <v>85.33</v>
      </c>
      <c r="J146" s="106">
        <f>VLOOKUP(A146,CENIK!$A$2:$F$191,6,FALSE)</f>
        <v>0</v>
      </c>
      <c r="K146" s="106">
        <f t="shared" si="2"/>
        <v>0</v>
      </c>
    </row>
    <row r="147" spans="1:11" ht="45" x14ac:dyDescent="0.25">
      <c r="A147" s="139">
        <v>24405</v>
      </c>
      <c r="B147" s="139">
        <v>486</v>
      </c>
      <c r="C147" s="102" t="s">
        <v>1671</v>
      </c>
      <c r="D147" s="658" t="s">
        <v>218</v>
      </c>
      <c r="E147" s="658" t="s">
        <v>30</v>
      </c>
      <c r="F147" s="658" t="s">
        <v>43</v>
      </c>
      <c r="G147" s="658" t="s">
        <v>969</v>
      </c>
      <c r="H147" s="85" t="s">
        <v>24</v>
      </c>
      <c r="I147" s="106">
        <v>27.43</v>
      </c>
      <c r="J147" s="106">
        <f>VLOOKUP(A147,CENIK!$A$2:$F$191,6,FALSE)</f>
        <v>0</v>
      </c>
      <c r="K147" s="106">
        <f t="shared" si="2"/>
        <v>0</v>
      </c>
    </row>
    <row r="148" spans="1:11" ht="75" x14ac:dyDescent="0.25">
      <c r="A148" s="139">
        <v>31302</v>
      </c>
      <c r="B148" s="139">
        <v>486</v>
      </c>
      <c r="C148" s="102" t="s">
        <v>1672</v>
      </c>
      <c r="D148" s="658" t="s">
        <v>218</v>
      </c>
      <c r="E148" s="658" t="s">
        <v>30</v>
      </c>
      <c r="F148" s="658" t="s">
        <v>43</v>
      </c>
      <c r="G148" s="658" t="s">
        <v>971</v>
      </c>
      <c r="H148" s="85" t="s">
        <v>24</v>
      </c>
      <c r="I148" s="106">
        <v>29.26</v>
      </c>
      <c r="J148" s="106">
        <f>VLOOKUP(A148,CENIK!$A$2:$F$191,6,FALSE)</f>
        <v>0</v>
      </c>
      <c r="K148" s="106">
        <f t="shared" si="2"/>
        <v>0</v>
      </c>
    </row>
    <row r="149" spans="1:11" ht="45" x14ac:dyDescent="0.25">
      <c r="A149" s="139">
        <v>31602</v>
      </c>
      <c r="B149" s="139">
        <v>486</v>
      </c>
      <c r="C149" s="102" t="s">
        <v>1673</v>
      </c>
      <c r="D149" s="658" t="s">
        <v>218</v>
      </c>
      <c r="E149" s="658" t="s">
        <v>30</v>
      </c>
      <c r="F149" s="658" t="s">
        <v>43</v>
      </c>
      <c r="G149" s="658" t="s">
        <v>973</v>
      </c>
      <c r="H149" s="85" t="s">
        <v>33</v>
      </c>
      <c r="I149" s="106">
        <v>85.33</v>
      </c>
      <c r="J149" s="106">
        <f>VLOOKUP(A149,CENIK!$A$2:$F$191,6,FALSE)</f>
        <v>0</v>
      </c>
      <c r="K149" s="106">
        <f t="shared" si="2"/>
        <v>0</v>
      </c>
    </row>
    <row r="150" spans="1:11" ht="45" x14ac:dyDescent="0.25">
      <c r="A150" s="139">
        <v>32311</v>
      </c>
      <c r="B150" s="139">
        <v>486</v>
      </c>
      <c r="C150" s="102" t="s">
        <v>1674</v>
      </c>
      <c r="D150" s="658" t="s">
        <v>218</v>
      </c>
      <c r="E150" s="658" t="s">
        <v>30</v>
      </c>
      <c r="F150" s="658" t="s">
        <v>43</v>
      </c>
      <c r="G150" s="658" t="s">
        <v>975</v>
      </c>
      <c r="H150" s="85" t="s">
        <v>33</v>
      </c>
      <c r="I150" s="106">
        <v>85.33</v>
      </c>
      <c r="J150" s="106">
        <f>VLOOKUP(A150,CENIK!$A$2:$F$191,6,FALSE)</f>
        <v>0</v>
      </c>
      <c r="K150" s="106">
        <f t="shared" si="2"/>
        <v>0</v>
      </c>
    </row>
    <row r="151" spans="1:11" ht="60" x14ac:dyDescent="0.25">
      <c r="A151" s="139">
        <v>4101</v>
      </c>
      <c r="B151" s="139">
        <v>486</v>
      </c>
      <c r="C151" s="102" t="s">
        <v>1675</v>
      </c>
      <c r="D151" s="658" t="s">
        <v>218</v>
      </c>
      <c r="E151" s="658" t="s">
        <v>85</v>
      </c>
      <c r="F151" s="658" t="s">
        <v>86</v>
      </c>
      <c r="G151" s="658" t="s">
        <v>459</v>
      </c>
      <c r="H151" s="85" t="s">
        <v>33</v>
      </c>
      <c r="I151" s="106">
        <v>368.14</v>
      </c>
      <c r="J151" s="106">
        <f>VLOOKUP(A151,CENIK!$A$2:$F$191,6,FALSE)</f>
        <v>0</v>
      </c>
      <c r="K151" s="106">
        <f t="shared" si="2"/>
        <v>0</v>
      </c>
    </row>
    <row r="152" spans="1:11" ht="60" x14ac:dyDescent="0.25">
      <c r="A152" s="139">
        <v>4105</v>
      </c>
      <c r="B152" s="139">
        <v>486</v>
      </c>
      <c r="C152" s="102" t="s">
        <v>1676</v>
      </c>
      <c r="D152" s="658" t="s">
        <v>218</v>
      </c>
      <c r="E152" s="658" t="s">
        <v>85</v>
      </c>
      <c r="F152" s="658" t="s">
        <v>86</v>
      </c>
      <c r="G152" s="658" t="s">
        <v>982</v>
      </c>
      <c r="H152" s="85" t="s">
        <v>24</v>
      </c>
      <c r="I152" s="106">
        <v>158.81</v>
      </c>
      <c r="J152" s="106">
        <f>VLOOKUP(A152,CENIK!$A$2:$F$191,6,FALSE)</f>
        <v>0</v>
      </c>
      <c r="K152" s="106">
        <f t="shared" si="2"/>
        <v>0</v>
      </c>
    </row>
    <row r="153" spans="1:11" ht="45" x14ac:dyDescent="0.25">
      <c r="A153" s="139">
        <v>4113</v>
      </c>
      <c r="B153" s="139">
        <v>486</v>
      </c>
      <c r="C153" s="102" t="s">
        <v>1677</v>
      </c>
      <c r="D153" s="658" t="s">
        <v>218</v>
      </c>
      <c r="E153" s="658" t="s">
        <v>85</v>
      </c>
      <c r="F153" s="658" t="s">
        <v>86</v>
      </c>
      <c r="G153" s="658" t="s">
        <v>91</v>
      </c>
      <c r="H153" s="85" t="s">
        <v>24</v>
      </c>
      <c r="I153" s="106">
        <v>19.850000000000001</v>
      </c>
      <c r="J153" s="106">
        <f>VLOOKUP(A153,CENIK!$A$2:$F$191,6,FALSE)</f>
        <v>0</v>
      </c>
      <c r="K153" s="106">
        <f t="shared" si="2"/>
        <v>0</v>
      </c>
    </row>
    <row r="154" spans="1:11" ht="45" x14ac:dyDescent="0.25">
      <c r="A154" s="139">
        <v>4117</v>
      </c>
      <c r="B154" s="139">
        <v>486</v>
      </c>
      <c r="C154" s="102" t="s">
        <v>1678</v>
      </c>
      <c r="D154" s="658" t="s">
        <v>218</v>
      </c>
      <c r="E154" s="658" t="s">
        <v>85</v>
      </c>
      <c r="F154" s="658" t="s">
        <v>86</v>
      </c>
      <c r="G154" s="658" t="s">
        <v>94</v>
      </c>
      <c r="H154" s="85" t="s">
        <v>24</v>
      </c>
      <c r="I154" s="106">
        <v>19.850000000000001</v>
      </c>
      <c r="J154" s="106">
        <f>VLOOKUP(A154,CENIK!$A$2:$F$191,6,FALSE)</f>
        <v>0</v>
      </c>
      <c r="K154" s="106">
        <f t="shared" si="2"/>
        <v>0</v>
      </c>
    </row>
    <row r="155" spans="1:11" ht="45" x14ac:dyDescent="0.25">
      <c r="A155" s="139">
        <v>4121</v>
      </c>
      <c r="B155" s="139">
        <v>486</v>
      </c>
      <c r="C155" s="102" t="s">
        <v>1679</v>
      </c>
      <c r="D155" s="658" t="s">
        <v>218</v>
      </c>
      <c r="E155" s="658" t="s">
        <v>85</v>
      </c>
      <c r="F155" s="658" t="s">
        <v>86</v>
      </c>
      <c r="G155" s="658" t="s">
        <v>986</v>
      </c>
      <c r="H155" s="85" t="s">
        <v>24</v>
      </c>
      <c r="I155" s="106">
        <v>5.22</v>
      </c>
      <c r="J155" s="106">
        <f>VLOOKUP(A155,CENIK!$A$2:$F$191,6,FALSE)</f>
        <v>0</v>
      </c>
      <c r="K155" s="106">
        <f t="shared" si="2"/>
        <v>0</v>
      </c>
    </row>
    <row r="156" spans="1:11" ht="45" x14ac:dyDescent="0.25">
      <c r="A156" s="139">
        <v>4122</v>
      </c>
      <c r="B156" s="139">
        <v>486</v>
      </c>
      <c r="C156" s="102" t="s">
        <v>1680</v>
      </c>
      <c r="D156" s="658" t="s">
        <v>218</v>
      </c>
      <c r="E156" s="658" t="s">
        <v>85</v>
      </c>
      <c r="F156" s="658" t="s">
        <v>86</v>
      </c>
      <c r="G156" s="658" t="s">
        <v>987</v>
      </c>
      <c r="H156" s="85" t="s">
        <v>24</v>
      </c>
      <c r="I156" s="106">
        <v>5.22</v>
      </c>
      <c r="J156" s="106">
        <f>VLOOKUP(A156,CENIK!$A$2:$F$191,6,FALSE)</f>
        <v>0</v>
      </c>
      <c r="K156" s="106">
        <f t="shared" ref="K156:K219" si="3">ROUND(J156*I156,2)</f>
        <v>0</v>
      </c>
    </row>
    <row r="157" spans="1:11" ht="45" x14ac:dyDescent="0.25">
      <c r="A157" s="139">
        <v>4123</v>
      </c>
      <c r="B157" s="139">
        <v>486</v>
      </c>
      <c r="C157" s="102" t="s">
        <v>1681</v>
      </c>
      <c r="D157" s="658" t="s">
        <v>218</v>
      </c>
      <c r="E157" s="658" t="s">
        <v>85</v>
      </c>
      <c r="F157" s="658" t="s">
        <v>86</v>
      </c>
      <c r="G157" s="658" t="s">
        <v>988</v>
      </c>
      <c r="H157" s="85" t="s">
        <v>24</v>
      </c>
      <c r="I157" s="106">
        <v>111.02</v>
      </c>
      <c r="J157" s="106">
        <f>VLOOKUP(A157,CENIK!$A$2:$F$191,6,FALSE)</f>
        <v>0</v>
      </c>
      <c r="K157" s="106">
        <f t="shared" si="3"/>
        <v>0</v>
      </c>
    </row>
    <row r="158" spans="1:11" ht="45" x14ac:dyDescent="0.25">
      <c r="A158" s="139">
        <v>4124</v>
      </c>
      <c r="B158" s="139">
        <v>486</v>
      </c>
      <c r="C158" s="102" t="s">
        <v>1682</v>
      </c>
      <c r="D158" s="658" t="s">
        <v>218</v>
      </c>
      <c r="E158" s="658" t="s">
        <v>85</v>
      </c>
      <c r="F158" s="658" t="s">
        <v>86</v>
      </c>
      <c r="G158" s="658" t="s">
        <v>97</v>
      </c>
      <c r="H158" s="85" t="s">
        <v>22</v>
      </c>
      <c r="I158" s="106">
        <v>8</v>
      </c>
      <c r="J158" s="106">
        <f>VLOOKUP(A158,CENIK!$A$2:$F$191,6,FALSE)</f>
        <v>0</v>
      </c>
      <c r="K158" s="106">
        <f t="shared" si="3"/>
        <v>0</v>
      </c>
    </row>
    <row r="159" spans="1:11" ht="45" x14ac:dyDescent="0.25">
      <c r="A159" s="139">
        <v>4202</v>
      </c>
      <c r="B159" s="139">
        <v>486</v>
      </c>
      <c r="C159" s="102" t="s">
        <v>1683</v>
      </c>
      <c r="D159" s="658" t="s">
        <v>218</v>
      </c>
      <c r="E159" s="658" t="s">
        <v>85</v>
      </c>
      <c r="F159" s="658" t="s">
        <v>98</v>
      </c>
      <c r="G159" s="658" t="s">
        <v>100</v>
      </c>
      <c r="H159" s="85" t="s">
        <v>33</v>
      </c>
      <c r="I159" s="106">
        <v>85.4</v>
      </c>
      <c r="J159" s="106">
        <f>VLOOKUP(A159,CENIK!$A$2:$F$191,6,FALSE)</f>
        <v>0</v>
      </c>
      <c r="K159" s="106">
        <f t="shared" si="3"/>
        <v>0</v>
      </c>
    </row>
    <row r="160" spans="1:11" ht="75" x14ac:dyDescent="0.25">
      <c r="A160" s="139">
        <v>4203</v>
      </c>
      <c r="B160" s="139">
        <v>486</v>
      </c>
      <c r="C160" s="102" t="s">
        <v>1684</v>
      </c>
      <c r="D160" s="658" t="s">
        <v>218</v>
      </c>
      <c r="E160" s="658" t="s">
        <v>85</v>
      </c>
      <c r="F160" s="658" t="s">
        <v>98</v>
      </c>
      <c r="G160" s="658" t="s">
        <v>101</v>
      </c>
      <c r="H160" s="85" t="s">
        <v>24</v>
      </c>
      <c r="I160" s="106">
        <v>8.5399999999999991</v>
      </c>
      <c r="J160" s="106">
        <f>VLOOKUP(A160,CENIK!$A$2:$F$191,6,FALSE)</f>
        <v>0</v>
      </c>
      <c r="K160" s="106">
        <f t="shared" si="3"/>
        <v>0</v>
      </c>
    </row>
    <row r="161" spans="1:11" ht="60" x14ac:dyDescent="0.25">
      <c r="A161" s="139">
        <v>4204</v>
      </c>
      <c r="B161" s="139">
        <v>486</v>
      </c>
      <c r="C161" s="102" t="s">
        <v>1685</v>
      </c>
      <c r="D161" s="658" t="s">
        <v>218</v>
      </c>
      <c r="E161" s="658" t="s">
        <v>85</v>
      </c>
      <c r="F161" s="658" t="s">
        <v>98</v>
      </c>
      <c r="G161" s="658" t="s">
        <v>102</v>
      </c>
      <c r="H161" s="85" t="s">
        <v>24</v>
      </c>
      <c r="I161" s="106">
        <v>43.98</v>
      </c>
      <c r="J161" s="106">
        <f>VLOOKUP(A161,CENIK!$A$2:$F$191,6,FALSE)</f>
        <v>0</v>
      </c>
      <c r="K161" s="106">
        <f t="shared" si="3"/>
        <v>0</v>
      </c>
    </row>
    <row r="162" spans="1:11" ht="60" x14ac:dyDescent="0.25">
      <c r="A162" s="139">
        <v>4206</v>
      </c>
      <c r="B162" s="139">
        <v>486</v>
      </c>
      <c r="C162" s="102" t="s">
        <v>1686</v>
      </c>
      <c r="D162" s="658" t="s">
        <v>218</v>
      </c>
      <c r="E162" s="658" t="s">
        <v>85</v>
      </c>
      <c r="F162" s="658" t="s">
        <v>98</v>
      </c>
      <c r="G162" s="658" t="s">
        <v>104</v>
      </c>
      <c r="H162" s="85" t="s">
        <v>24</v>
      </c>
      <c r="I162" s="106">
        <v>111.02</v>
      </c>
      <c r="J162" s="106">
        <f>VLOOKUP(A162,CENIK!$A$2:$F$191,6,FALSE)</f>
        <v>0</v>
      </c>
      <c r="K162" s="106">
        <f t="shared" si="3"/>
        <v>0</v>
      </c>
    </row>
    <row r="163" spans="1:11" ht="60" x14ac:dyDescent="0.25">
      <c r="A163" s="139">
        <v>4207</v>
      </c>
      <c r="B163" s="139">
        <v>486</v>
      </c>
      <c r="C163" s="102" t="s">
        <v>1687</v>
      </c>
      <c r="D163" s="658" t="s">
        <v>218</v>
      </c>
      <c r="E163" s="658" t="s">
        <v>85</v>
      </c>
      <c r="F163" s="658" t="s">
        <v>98</v>
      </c>
      <c r="G163" s="658" t="s">
        <v>990</v>
      </c>
      <c r="H163" s="85" t="s">
        <v>24</v>
      </c>
      <c r="I163" s="106">
        <v>15</v>
      </c>
      <c r="J163" s="106">
        <f>VLOOKUP(A163,CENIK!$A$2:$F$191,6,FALSE)</f>
        <v>0</v>
      </c>
      <c r="K163" s="106">
        <f t="shared" si="3"/>
        <v>0</v>
      </c>
    </row>
    <row r="164" spans="1:11" ht="135" x14ac:dyDescent="0.25">
      <c r="A164" s="139">
        <v>6101</v>
      </c>
      <c r="B164" s="139">
        <v>486</v>
      </c>
      <c r="C164" s="102" t="s">
        <v>1688</v>
      </c>
      <c r="D164" s="658" t="s">
        <v>218</v>
      </c>
      <c r="E164" s="658" t="s">
        <v>128</v>
      </c>
      <c r="F164" s="658" t="s">
        <v>129</v>
      </c>
      <c r="G164" s="658" t="s">
        <v>6304</v>
      </c>
      <c r="H164" s="85" t="s">
        <v>10</v>
      </c>
      <c r="I164" s="106">
        <v>61</v>
      </c>
      <c r="J164" s="106">
        <f>VLOOKUP(A164,CENIK!$A$2:$F$191,6,FALSE)</f>
        <v>0</v>
      </c>
      <c r="K164" s="106">
        <f t="shared" si="3"/>
        <v>0</v>
      </c>
    </row>
    <row r="165" spans="1:11" ht="120" x14ac:dyDescent="0.25">
      <c r="A165" s="139">
        <v>6204</v>
      </c>
      <c r="B165" s="139">
        <v>486</v>
      </c>
      <c r="C165" s="102" t="s">
        <v>1689</v>
      </c>
      <c r="D165" s="658" t="s">
        <v>218</v>
      </c>
      <c r="E165" s="658" t="s">
        <v>128</v>
      </c>
      <c r="F165" s="658" t="s">
        <v>132</v>
      </c>
      <c r="G165" s="658" t="s">
        <v>993</v>
      </c>
      <c r="H165" s="85" t="s">
        <v>6</v>
      </c>
      <c r="I165" s="106">
        <v>2</v>
      </c>
      <c r="J165" s="106">
        <f>VLOOKUP(A165,CENIK!$A$2:$F$191,6,FALSE)</f>
        <v>0</v>
      </c>
      <c r="K165" s="106">
        <f t="shared" si="3"/>
        <v>0</v>
      </c>
    </row>
    <row r="166" spans="1:11" ht="120" x14ac:dyDescent="0.25">
      <c r="A166" s="139">
        <v>6253</v>
      </c>
      <c r="B166" s="139">
        <v>486</v>
      </c>
      <c r="C166" s="102" t="s">
        <v>1690</v>
      </c>
      <c r="D166" s="658" t="s">
        <v>218</v>
      </c>
      <c r="E166" s="658" t="s">
        <v>128</v>
      </c>
      <c r="F166" s="658" t="s">
        <v>132</v>
      </c>
      <c r="G166" s="658" t="s">
        <v>1004</v>
      </c>
      <c r="H166" s="85" t="s">
        <v>6</v>
      </c>
      <c r="I166" s="106">
        <v>2</v>
      </c>
      <c r="J166" s="106">
        <f>VLOOKUP(A166,CENIK!$A$2:$F$191,6,FALSE)</f>
        <v>0</v>
      </c>
      <c r="K166" s="106">
        <f t="shared" si="3"/>
        <v>0</v>
      </c>
    </row>
    <row r="167" spans="1:11" ht="345" x14ac:dyDescent="0.25">
      <c r="A167" s="139">
        <v>6301</v>
      </c>
      <c r="B167" s="139">
        <v>486</v>
      </c>
      <c r="C167" s="102" t="s">
        <v>1691</v>
      </c>
      <c r="D167" s="658" t="s">
        <v>218</v>
      </c>
      <c r="E167" s="658" t="s">
        <v>128</v>
      </c>
      <c r="F167" s="658" t="s">
        <v>140</v>
      </c>
      <c r="G167" s="658" t="s">
        <v>1005</v>
      </c>
      <c r="H167" s="85" t="s">
        <v>6</v>
      </c>
      <c r="I167" s="106">
        <v>11</v>
      </c>
      <c r="J167" s="106">
        <f>VLOOKUP(A167,CENIK!$A$2:$F$191,6,FALSE)</f>
        <v>0</v>
      </c>
      <c r="K167" s="106">
        <f t="shared" si="3"/>
        <v>0</v>
      </c>
    </row>
    <row r="168" spans="1:11" ht="120" x14ac:dyDescent="0.25">
      <c r="A168" s="139">
        <v>6304</v>
      </c>
      <c r="B168" s="139">
        <v>486</v>
      </c>
      <c r="C168" s="102" t="s">
        <v>1692</v>
      </c>
      <c r="D168" s="658" t="s">
        <v>218</v>
      </c>
      <c r="E168" s="658" t="s">
        <v>128</v>
      </c>
      <c r="F168" s="658" t="s">
        <v>140</v>
      </c>
      <c r="G168" s="658" t="s">
        <v>142</v>
      </c>
      <c r="H168" s="85" t="s">
        <v>6</v>
      </c>
      <c r="I168" s="106">
        <v>11</v>
      </c>
      <c r="J168" s="106">
        <f>VLOOKUP(A168,CENIK!$A$2:$F$191,6,FALSE)</f>
        <v>0</v>
      </c>
      <c r="K168" s="106">
        <f t="shared" si="3"/>
        <v>0</v>
      </c>
    </row>
    <row r="169" spans="1:11" ht="45" x14ac:dyDescent="0.25">
      <c r="A169" s="139">
        <v>6401</v>
      </c>
      <c r="B169" s="139">
        <v>486</v>
      </c>
      <c r="C169" s="102" t="s">
        <v>1693</v>
      </c>
      <c r="D169" s="658" t="s">
        <v>218</v>
      </c>
      <c r="E169" s="658" t="s">
        <v>128</v>
      </c>
      <c r="F169" s="658" t="s">
        <v>144</v>
      </c>
      <c r="G169" s="658" t="s">
        <v>145</v>
      </c>
      <c r="H169" s="85" t="s">
        <v>10</v>
      </c>
      <c r="I169" s="106">
        <v>61</v>
      </c>
      <c r="J169" s="106">
        <f>VLOOKUP(A169,CENIK!$A$2:$F$191,6,FALSE)</f>
        <v>0</v>
      </c>
      <c r="K169" s="106">
        <f t="shared" si="3"/>
        <v>0</v>
      </c>
    </row>
    <row r="170" spans="1:11" ht="45" x14ac:dyDescent="0.25">
      <c r="A170" s="139">
        <v>6402</v>
      </c>
      <c r="B170" s="139">
        <v>486</v>
      </c>
      <c r="C170" s="102" t="s">
        <v>1694</v>
      </c>
      <c r="D170" s="658" t="s">
        <v>218</v>
      </c>
      <c r="E170" s="658" t="s">
        <v>128</v>
      </c>
      <c r="F170" s="658" t="s">
        <v>144</v>
      </c>
      <c r="G170" s="658" t="s">
        <v>340</v>
      </c>
      <c r="H170" s="85" t="s">
        <v>10</v>
      </c>
      <c r="I170" s="106">
        <v>61</v>
      </c>
      <c r="J170" s="106">
        <f>VLOOKUP(A170,CENIK!$A$2:$F$191,6,FALSE)</f>
        <v>0</v>
      </c>
      <c r="K170" s="106">
        <f t="shared" si="3"/>
        <v>0</v>
      </c>
    </row>
    <row r="171" spans="1:11" ht="60" x14ac:dyDescent="0.25">
      <c r="A171" s="139">
        <v>6405</v>
      </c>
      <c r="B171" s="139">
        <v>486</v>
      </c>
      <c r="C171" s="102" t="s">
        <v>1695</v>
      </c>
      <c r="D171" s="658" t="s">
        <v>218</v>
      </c>
      <c r="E171" s="658" t="s">
        <v>128</v>
      </c>
      <c r="F171" s="658" t="s">
        <v>144</v>
      </c>
      <c r="G171" s="658" t="s">
        <v>146</v>
      </c>
      <c r="H171" s="85" t="s">
        <v>10</v>
      </c>
      <c r="I171" s="106">
        <v>61</v>
      </c>
      <c r="J171" s="106">
        <f>VLOOKUP(A171,CENIK!$A$2:$F$191,6,FALSE)</f>
        <v>0</v>
      </c>
      <c r="K171" s="106">
        <f t="shared" si="3"/>
        <v>0</v>
      </c>
    </row>
    <row r="172" spans="1:11" ht="60" x14ac:dyDescent="0.25">
      <c r="A172" s="139">
        <v>1201</v>
      </c>
      <c r="B172" s="139">
        <v>117</v>
      </c>
      <c r="C172" s="102" t="s">
        <v>1696</v>
      </c>
      <c r="D172" s="658" t="s">
        <v>219</v>
      </c>
      <c r="E172" s="658" t="s">
        <v>7</v>
      </c>
      <c r="F172" s="658" t="s">
        <v>8</v>
      </c>
      <c r="G172" s="658" t="s">
        <v>9</v>
      </c>
      <c r="H172" s="85" t="s">
        <v>10</v>
      </c>
      <c r="I172" s="106">
        <v>386</v>
      </c>
      <c r="J172" s="106">
        <f>VLOOKUP(A172,CENIK!$A$2:$F$191,6,FALSE)</f>
        <v>0</v>
      </c>
      <c r="K172" s="106">
        <f t="shared" si="3"/>
        <v>0</v>
      </c>
    </row>
    <row r="173" spans="1:11" ht="45" x14ac:dyDescent="0.25">
      <c r="A173" s="139">
        <v>1202</v>
      </c>
      <c r="B173" s="139">
        <v>117</v>
      </c>
      <c r="C173" s="102" t="s">
        <v>1697</v>
      </c>
      <c r="D173" s="658" t="s">
        <v>219</v>
      </c>
      <c r="E173" s="658" t="s">
        <v>7</v>
      </c>
      <c r="F173" s="658" t="s">
        <v>8</v>
      </c>
      <c r="G173" s="658" t="s">
        <v>11</v>
      </c>
      <c r="H173" s="85" t="s">
        <v>12</v>
      </c>
      <c r="I173" s="106">
        <v>16</v>
      </c>
      <c r="J173" s="106">
        <f>VLOOKUP(A173,CENIK!$A$2:$F$191,6,FALSE)</f>
        <v>0</v>
      </c>
      <c r="K173" s="106">
        <f t="shared" si="3"/>
        <v>0</v>
      </c>
    </row>
    <row r="174" spans="1:11" ht="60" x14ac:dyDescent="0.25">
      <c r="A174" s="139">
        <v>1205</v>
      </c>
      <c r="B174" s="139">
        <v>117</v>
      </c>
      <c r="C174" s="102" t="s">
        <v>1698</v>
      </c>
      <c r="D174" s="658" t="s">
        <v>219</v>
      </c>
      <c r="E174" s="658" t="s">
        <v>7</v>
      </c>
      <c r="F174" s="658" t="s">
        <v>8</v>
      </c>
      <c r="G174" s="658" t="s">
        <v>942</v>
      </c>
      <c r="H174" s="85" t="s">
        <v>14</v>
      </c>
      <c r="I174" s="106">
        <v>1</v>
      </c>
      <c r="J174" s="106">
        <f>VLOOKUP(A174,CENIK!$A$2:$F$191,6,FALSE)</f>
        <v>0</v>
      </c>
      <c r="K174" s="106">
        <f t="shared" si="3"/>
        <v>0</v>
      </c>
    </row>
    <row r="175" spans="1:11" ht="60" x14ac:dyDescent="0.25">
      <c r="A175" s="139">
        <v>1206</v>
      </c>
      <c r="B175" s="139">
        <v>117</v>
      </c>
      <c r="C175" s="102" t="s">
        <v>1699</v>
      </c>
      <c r="D175" s="658" t="s">
        <v>219</v>
      </c>
      <c r="E175" s="658" t="s">
        <v>7</v>
      </c>
      <c r="F175" s="658" t="s">
        <v>8</v>
      </c>
      <c r="G175" s="658" t="s">
        <v>943</v>
      </c>
      <c r="H175" s="85" t="s">
        <v>14</v>
      </c>
      <c r="I175" s="106">
        <v>1</v>
      </c>
      <c r="J175" s="106">
        <f>VLOOKUP(A175,CENIK!$A$2:$F$191,6,FALSE)</f>
        <v>0</v>
      </c>
      <c r="K175" s="106">
        <f t="shared" si="3"/>
        <v>0</v>
      </c>
    </row>
    <row r="176" spans="1:11" ht="75" x14ac:dyDescent="0.25">
      <c r="A176" s="139">
        <v>1211</v>
      </c>
      <c r="B176" s="139">
        <v>117</v>
      </c>
      <c r="C176" s="102" t="s">
        <v>1700</v>
      </c>
      <c r="D176" s="658" t="s">
        <v>219</v>
      </c>
      <c r="E176" s="658" t="s">
        <v>7</v>
      </c>
      <c r="F176" s="658" t="s">
        <v>8</v>
      </c>
      <c r="G176" s="658" t="s">
        <v>948</v>
      </c>
      <c r="H176" s="85" t="s">
        <v>14</v>
      </c>
      <c r="I176" s="106">
        <v>1</v>
      </c>
      <c r="J176" s="106">
        <f>VLOOKUP(A176,CENIK!$A$2:$F$191,6,FALSE)</f>
        <v>0</v>
      </c>
      <c r="K176" s="106">
        <f t="shared" si="3"/>
        <v>0</v>
      </c>
    </row>
    <row r="177" spans="1:11" ht="45" x14ac:dyDescent="0.25">
      <c r="A177" s="139">
        <v>1301</v>
      </c>
      <c r="B177" s="139">
        <v>117</v>
      </c>
      <c r="C177" s="102" t="s">
        <v>1701</v>
      </c>
      <c r="D177" s="658" t="s">
        <v>219</v>
      </c>
      <c r="E177" s="658" t="s">
        <v>7</v>
      </c>
      <c r="F177" s="658" t="s">
        <v>16</v>
      </c>
      <c r="G177" s="658" t="s">
        <v>17</v>
      </c>
      <c r="H177" s="85" t="s">
        <v>10</v>
      </c>
      <c r="I177" s="106">
        <v>386</v>
      </c>
      <c r="J177" s="106">
        <f>VLOOKUP(A177,CENIK!$A$2:$F$191,6,FALSE)</f>
        <v>0</v>
      </c>
      <c r="K177" s="106">
        <f t="shared" si="3"/>
        <v>0</v>
      </c>
    </row>
    <row r="178" spans="1:11" ht="150" x14ac:dyDescent="0.25">
      <c r="A178" s="139">
        <v>1302</v>
      </c>
      <c r="B178" s="139">
        <v>117</v>
      </c>
      <c r="C178" s="102" t="s">
        <v>1702</v>
      </c>
      <c r="D178" s="658" t="s">
        <v>219</v>
      </c>
      <c r="E178" s="658" t="s">
        <v>7</v>
      </c>
      <c r="F178" s="658" t="s">
        <v>16</v>
      </c>
      <c r="G178" s="658" t="s">
        <v>952</v>
      </c>
      <c r="H178" s="85" t="s">
        <v>10</v>
      </c>
      <c r="I178" s="106">
        <v>386</v>
      </c>
      <c r="J178" s="106">
        <f>VLOOKUP(A178,CENIK!$A$2:$F$191,6,FALSE)</f>
        <v>0</v>
      </c>
      <c r="K178" s="106">
        <f t="shared" si="3"/>
        <v>0</v>
      </c>
    </row>
    <row r="179" spans="1:11" ht="60" x14ac:dyDescent="0.25">
      <c r="A179" s="139">
        <v>1307</v>
      </c>
      <c r="B179" s="139">
        <v>117</v>
      </c>
      <c r="C179" s="102" t="s">
        <v>1703</v>
      </c>
      <c r="D179" s="658" t="s">
        <v>219</v>
      </c>
      <c r="E179" s="658" t="s">
        <v>7</v>
      </c>
      <c r="F179" s="658" t="s">
        <v>16</v>
      </c>
      <c r="G179" s="658" t="s">
        <v>19</v>
      </c>
      <c r="H179" s="85" t="s">
        <v>6</v>
      </c>
      <c r="I179" s="106">
        <v>12</v>
      </c>
      <c r="J179" s="106">
        <f>VLOOKUP(A179,CENIK!$A$2:$F$191,6,FALSE)</f>
        <v>0</v>
      </c>
      <c r="K179" s="106">
        <f t="shared" si="3"/>
        <v>0</v>
      </c>
    </row>
    <row r="180" spans="1:11" ht="60" x14ac:dyDescent="0.25">
      <c r="A180" s="139">
        <v>1308</v>
      </c>
      <c r="B180" s="139">
        <v>117</v>
      </c>
      <c r="C180" s="102" t="s">
        <v>1704</v>
      </c>
      <c r="D180" s="658" t="s">
        <v>219</v>
      </c>
      <c r="E180" s="658" t="s">
        <v>7</v>
      </c>
      <c r="F180" s="658" t="s">
        <v>16</v>
      </c>
      <c r="G180" s="658" t="s">
        <v>20</v>
      </c>
      <c r="H180" s="85" t="s">
        <v>6</v>
      </c>
      <c r="I180" s="106">
        <v>1</v>
      </c>
      <c r="J180" s="106">
        <f>VLOOKUP(A180,CENIK!$A$2:$F$191,6,FALSE)</f>
        <v>0</v>
      </c>
      <c r="K180" s="106">
        <f t="shared" si="3"/>
        <v>0</v>
      </c>
    </row>
    <row r="181" spans="1:11" ht="60" x14ac:dyDescent="0.25">
      <c r="A181" s="139">
        <v>1310</v>
      </c>
      <c r="B181" s="139">
        <v>117</v>
      </c>
      <c r="C181" s="102" t="s">
        <v>1705</v>
      </c>
      <c r="D181" s="658" t="s">
        <v>219</v>
      </c>
      <c r="E181" s="658" t="s">
        <v>7</v>
      </c>
      <c r="F181" s="658" t="s">
        <v>16</v>
      </c>
      <c r="G181" s="658" t="s">
        <v>23</v>
      </c>
      <c r="H181" s="85" t="s">
        <v>24</v>
      </c>
      <c r="I181" s="106">
        <v>469.08</v>
      </c>
      <c r="J181" s="106">
        <f>VLOOKUP(A181,CENIK!$A$2:$F$191,6,FALSE)</f>
        <v>0</v>
      </c>
      <c r="K181" s="106">
        <f t="shared" si="3"/>
        <v>0</v>
      </c>
    </row>
    <row r="182" spans="1:11" ht="30" x14ac:dyDescent="0.25">
      <c r="A182" s="139">
        <v>1401</v>
      </c>
      <c r="B182" s="139">
        <v>117</v>
      </c>
      <c r="C182" s="102" t="s">
        <v>1706</v>
      </c>
      <c r="D182" s="658" t="s">
        <v>219</v>
      </c>
      <c r="E182" s="658" t="s">
        <v>7</v>
      </c>
      <c r="F182" s="658" t="s">
        <v>27</v>
      </c>
      <c r="G182" s="658" t="s">
        <v>955</v>
      </c>
      <c r="H182" s="85" t="s">
        <v>22</v>
      </c>
      <c r="I182" s="106">
        <v>30</v>
      </c>
      <c r="J182" s="106">
        <f>VLOOKUP(A182,CENIK!$A$2:$F$191,6,FALSE)</f>
        <v>0</v>
      </c>
      <c r="K182" s="106">
        <f t="shared" si="3"/>
        <v>0</v>
      </c>
    </row>
    <row r="183" spans="1:11" ht="30" x14ac:dyDescent="0.25">
      <c r="A183" s="139">
        <v>1402</v>
      </c>
      <c r="B183" s="139">
        <v>117</v>
      </c>
      <c r="C183" s="102" t="s">
        <v>1707</v>
      </c>
      <c r="D183" s="658" t="s">
        <v>219</v>
      </c>
      <c r="E183" s="658" t="s">
        <v>7</v>
      </c>
      <c r="F183" s="658" t="s">
        <v>27</v>
      </c>
      <c r="G183" s="658" t="s">
        <v>956</v>
      </c>
      <c r="H183" s="85" t="s">
        <v>22</v>
      </c>
      <c r="I183" s="106">
        <v>15</v>
      </c>
      <c r="J183" s="106">
        <f>VLOOKUP(A183,CENIK!$A$2:$F$191,6,FALSE)</f>
        <v>0</v>
      </c>
      <c r="K183" s="106">
        <f t="shared" si="3"/>
        <v>0</v>
      </c>
    </row>
    <row r="184" spans="1:11" ht="30" x14ac:dyDescent="0.25">
      <c r="A184" s="139">
        <v>1403</v>
      </c>
      <c r="B184" s="139">
        <v>117</v>
      </c>
      <c r="C184" s="102" t="s">
        <v>1708</v>
      </c>
      <c r="D184" s="658" t="s">
        <v>219</v>
      </c>
      <c r="E184" s="658" t="s">
        <v>7</v>
      </c>
      <c r="F184" s="658" t="s">
        <v>27</v>
      </c>
      <c r="G184" s="658" t="s">
        <v>957</v>
      </c>
      <c r="H184" s="85" t="s">
        <v>22</v>
      </c>
      <c r="I184" s="106">
        <v>15</v>
      </c>
      <c r="J184" s="106">
        <f>VLOOKUP(A184,CENIK!$A$2:$F$191,6,FALSE)</f>
        <v>0</v>
      </c>
      <c r="K184" s="106">
        <f t="shared" si="3"/>
        <v>0</v>
      </c>
    </row>
    <row r="185" spans="1:11" ht="45" x14ac:dyDescent="0.25">
      <c r="A185" s="139">
        <v>12308</v>
      </c>
      <c r="B185" s="139">
        <v>117</v>
      </c>
      <c r="C185" s="102" t="s">
        <v>1709</v>
      </c>
      <c r="D185" s="658" t="s">
        <v>219</v>
      </c>
      <c r="E185" s="658" t="s">
        <v>30</v>
      </c>
      <c r="F185" s="658" t="s">
        <v>31</v>
      </c>
      <c r="G185" s="658" t="s">
        <v>32</v>
      </c>
      <c r="H185" s="85" t="s">
        <v>33</v>
      </c>
      <c r="I185" s="106">
        <v>780.2</v>
      </c>
      <c r="J185" s="106">
        <f>VLOOKUP(A185,CENIK!$A$2:$F$191,6,FALSE)</f>
        <v>0</v>
      </c>
      <c r="K185" s="106">
        <f t="shared" si="3"/>
        <v>0</v>
      </c>
    </row>
    <row r="186" spans="1:11" ht="60" x14ac:dyDescent="0.25">
      <c r="A186" s="139">
        <v>12322</v>
      </c>
      <c r="B186" s="139">
        <v>117</v>
      </c>
      <c r="C186" s="102" t="s">
        <v>1710</v>
      </c>
      <c r="D186" s="658" t="s">
        <v>219</v>
      </c>
      <c r="E186" s="658" t="s">
        <v>30</v>
      </c>
      <c r="F186" s="658" t="s">
        <v>31</v>
      </c>
      <c r="G186" s="658" t="s">
        <v>960</v>
      </c>
      <c r="H186" s="85" t="s">
        <v>33</v>
      </c>
      <c r="I186" s="106">
        <v>1.5</v>
      </c>
      <c r="J186" s="106">
        <f>VLOOKUP(A186,CENIK!$A$2:$F$191,6,FALSE)</f>
        <v>0</v>
      </c>
      <c r="K186" s="106">
        <f t="shared" si="3"/>
        <v>0</v>
      </c>
    </row>
    <row r="187" spans="1:11" ht="30" x14ac:dyDescent="0.25">
      <c r="A187" s="139">
        <v>12327</v>
      </c>
      <c r="B187" s="139">
        <v>117</v>
      </c>
      <c r="C187" s="102" t="s">
        <v>1711</v>
      </c>
      <c r="D187" s="658" t="s">
        <v>219</v>
      </c>
      <c r="E187" s="658" t="s">
        <v>30</v>
      </c>
      <c r="F187" s="658" t="s">
        <v>31</v>
      </c>
      <c r="G187" s="658" t="s">
        <v>36</v>
      </c>
      <c r="H187" s="85" t="s">
        <v>10</v>
      </c>
      <c r="I187" s="106">
        <v>6</v>
      </c>
      <c r="J187" s="106">
        <f>VLOOKUP(A187,CENIK!$A$2:$F$191,6,FALSE)</f>
        <v>0</v>
      </c>
      <c r="K187" s="106">
        <f t="shared" si="3"/>
        <v>0</v>
      </c>
    </row>
    <row r="188" spans="1:11" ht="60" x14ac:dyDescent="0.25">
      <c r="A188" s="139">
        <v>21106</v>
      </c>
      <c r="B188" s="139">
        <v>117</v>
      </c>
      <c r="C188" s="102" t="s">
        <v>1712</v>
      </c>
      <c r="D188" s="658" t="s">
        <v>219</v>
      </c>
      <c r="E188" s="658" t="s">
        <v>30</v>
      </c>
      <c r="F188" s="658" t="s">
        <v>31</v>
      </c>
      <c r="G188" s="658" t="s">
        <v>965</v>
      </c>
      <c r="H188" s="85" t="s">
        <v>24</v>
      </c>
      <c r="I188" s="106">
        <v>560.91</v>
      </c>
      <c r="J188" s="106">
        <f>VLOOKUP(A188,CENIK!$A$2:$F$191,6,FALSE)</f>
        <v>0</v>
      </c>
      <c r="K188" s="106">
        <f t="shared" si="3"/>
        <v>0</v>
      </c>
    </row>
    <row r="189" spans="1:11" ht="30" x14ac:dyDescent="0.25">
      <c r="A189" s="139">
        <v>22102</v>
      </c>
      <c r="B189" s="139">
        <v>117</v>
      </c>
      <c r="C189" s="102" t="s">
        <v>1713</v>
      </c>
      <c r="D189" s="658" t="s">
        <v>219</v>
      </c>
      <c r="E189" s="658" t="s">
        <v>30</v>
      </c>
      <c r="F189" s="658" t="s">
        <v>31</v>
      </c>
      <c r="G189" s="658" t="s">
        <v>42</v>
      </c>
      <c r="H189" s="85" t="s">
        <v>33</v>
      </c>
      <c r="I189" s="106">
        <v>780.2</v>
      </c>
      <c r="J189" s="106">
        <f>VLOOKUP(A189,CENIK!$A$2:$F$191,6,FALSE)</f>
        <v>0</v>
      </c>
      <c r="K189" s="106">
        <f t="shared" si="3"/>
        <v>0</v>
      </c>
    </row>
    <row r="190" spans="1:11" ht="30" x14ac:dyDescent="0.25">
      <c r="A190" s="139">
        <v>24404</v>
      </c>
      <c r="B190" s="139">
        <v>117</v>
      </c>
      <c r="C190" s="102" t="s">
        <v>1714</v>
      </c>
      <c r="D190" s="658" t="s">
        <v>219</v>
      </c>
      <c r="E190" s="658" t="s">
        <v>30</v>
      </c>
      <c r="F190" s="658" t="s">
        <v>43</v>
      </c>
      <c r="G190" s="658" t="s">
        <v>968</v>
      </c>
      <c r="H190" s="85" t="s">
        <v>24</v>
      </c>
      <c r="I190" s="106">
        <v>231.18</v>
      </c>
      <c r="J190" s="106">
        <f>VLOOKUP(A190,CENIK!$A$2:$F$191,6,FALSE)</f>
        <v>0</v>
      </c>
      <c r="K190" s="106">
        <f t="shared" si="3"/>
        <v>0</v>
      </c>
    </row>
    <row r="191" spans="1:11" ht="75" x14ac:dyDescent="0.25">
      <c r="A191" s="139">
        <v>31302</v>
      </c>
      <c r="B191" s="139">
        <v>117</v>
      </c>
      <c r="C191" s="102" t="s">
        <v>1715</v>
      </c>
      <c r="D191" s="658" t="s">
        <v>219</v>
      </c>
      <c r="E191" s="658" t="s">
        <v>30</v>
      </c>
      <c r="F191" s="658" t="s">
        <v>43</v>
      </c>
      <c r="G191" s="658" t="s">
        <v>971</v>
      </c>
      <c r="H191" s="85" t="s">
        <v>24</v>
      </c>
      <c r="I191" s="106">
        <v>226.86</v>
      </c>
      <c r="J191" s="106">
        <f>VLOOKUP(A191,CENIK!$A$2:$F$191,6,FALSE)</f>
        <v>0</v>
      </c>
      <c r="K191" s="106">
        <f t="shared" si="3"/>
        <v>0</v>
      </c>
    </row>
    <row r="192" spans="1:11" ht="30" x14ac:dyDescent="0.25">
      <c r="A192" s="139">
        <v>31602</v>
      </c>
      <c r="B192" s="139">
        <v>117</v>
      </c>
      <c r="C192" s="102" t="s">
        <v>1716</v>
      </c>
      <c r="D192" s="658" t="s">
        <v>219</v>
      </c>
      <c r="E192" s="658" t="s">
        <v>30</v>
      </c>
      <c r="F192" s="658" t="s">
        <v>43</v>
      </c>
      <c r="G192" s="658" t="s">
        <v>973</v>
      </c>
      <c r="H192" s="85" t="s">
        <v>33</v>
      </c>
      <c r="I192" s="106">
        <v>780.2</v>
      </c>
      <c r="J192" s="106">
        <f>VLOOKUP(A192,CENIK!$A$2:$F$191,6,FALSE)</f>
        <v>0</v>
      </c>
      <c r="K192" s="106">
        <f t="shared" si="3"/>
        <v>0</v>
      </c>
    </row>
    <row r="193" spans="1:11" ht="45" x14ac:dyDescent="0.25">
      <c r="A193" s="139">
        <v>32311</v>
      </c>
      <c r="B193" s="139">
        <v>117</v>
      </c>
      <c r="C193" s="102" t="s">
        <v>1717</v>
      </c>
      <c r="D193" s="658" t="s">
        <v>219</v>
      </c>
      <c r="E193" s="658" t="s">
        <v>30</v>
      </c>
      <c r="F193" s="658" t="s">
        <v>43</v>
      </c>
      <c r="G193" s="658" t="s">
        <v>975</v>
      </c>
      <c r="H193" s="85" t="s">
        <v>33</v>
      </c>
      <c r="I193" s="106">
        <v>780.2</v>
      </c>
      <c r="J193" s="106">
        <f>VLOOKUP(A193,CENIK!$A$2:$F$191,6,FALSE)</f>
        <v>0</v>
      </c>
      <c r="K193" s="106">
        <f t="shared" si="3"/>
        <v>0</v>
      </c>
    </row>
    <row r="194" spans="1:11" ht="30" x14ac:dyDescent="0.25">
      <c r="A194" s="139">
        <v>35401</v>
      </c>
      <c r="B194" s="139">
        <v>117</v>
      </c>
      <c r="C194" s="102" t="s">
        <v>1718</v>
      </c>
      <c r="D194" s="658" t="s">
        <v>219</v>
      </c>
      <c r="E194" s="658" t="s">
        <v>30</v>
      </c>
      <c r="F194" s="658" t="s">
        <v>43</v>
      </c>
      <c r="G194" s="658" t="s">
        <v>57</v>
      </c>
      <c r="H194" s="85" t="s">
        <v>10</v>
      </c>
      <c r="I194" s="106">
        <v>5.6</v>
      </c>
      <c r="J194" s="106">
        <f>VLOOKUP(A194,CENIK!$A$2:$F$191,6,FALSE)</f>
        <v>0</v>
      </c>
      <c r="K194" s="106">
        <f t="shared" si="3"/>
        <v>0</v>
      </c>
    </row>
    <row r="195" spans="1:11" ht="45" x14ac:dyDescent="0.25">
      <c r="A195" s="139">
        <v>3103</v>
      </c>
      <c r="B195" s="139">
        <v>117</v>
      </c>
      <c r="C195" s="102" t="s">
        <v>1719</v>
      </c>
      <c r="D195" s="658" t="s">
        <v>219</v>
      </c>
      <c r="E195" s="658" t="s">
        <v>64</v>
      </c>
      <c r="F195" s="658" t="s">
        <v>65</v>
      </c>
      <c r="G195" s="658" t="s">
        <v>67</v>
      </c>
      <c r="H195" s="85" t="s">
        <v>10</v>
      </c>
      <c r="I195" s="106">
        <v>45</v>
      </c>
      <c r="J195" s="106">
        <f>VLOOKUP(A195,CENIK!$A$2:$F$191,6,FALSE)</f>
        <v>0</v>
      </c>
      <c r="K195" s="106">
        <f t="shared" si="3"/>
        <v>0</v>
      </c>
    </row>
    <row r="196" spans="1:11" ht="45" x14ac:dyDescent="0.25">
      <c r="A196" s="139">
        <v>3106</v>
      </c>
      <c r="B196" s="139">
        <v>117</v>
      </c>
      <c r="C196" s="102" t="s">
        <v>1720</v>
      </c>
      <c r="D196" s="658" t="s">
        <v>219</v>
      </c>
      <c r="E196" s="658" t="s">
        <v>64</v>
      </c>
      <c r="F196" s="658" t="s">
        <v>65</v>
      </c>
      <c r="G196" s="658" t="s">
        <v>70</v>
      </c>
      <c r="H196" s="85" t="s">
        <v>6</v>
      </c>
      <c r="I196" s="106">
        <v>3</v>
      </c>
      <c r="J196" s="106">
        <f>VLOOKUP(A196,CENIK!$A$2:$F$191,6,FALSE)</f>
        <v>0</v>
      </c>
      <c r="K196" s="106">
        <f t="shared" si="3"/>
        <v>0</v>
      </c>
    </row>
    <row r="197" spans="1:11" ht="30" x14ac:dyDescent="0.25">
      <c r="A197" s="139">
        <v>3203</v>
      </c>
      <c r="B197" s="139">
        <v>117</v>
      </c>
      <c r="C197" s="102" t="s">
        <v>1721</v>
      </c>
      <c r="D197" s="658" t="s">
        <v>219</v>
      </c>
      <c r="E197" s="658" t="s">
        <v>64</v>
      </c>
      <c r="F197" s="658" t="s">
        <v>72</v>
      </c>
      <c r="G197" s="658" t="s">
        <v>73</v>
      </c>
      <c r="H197" s="85" t="s">
        <v>6</v>
      </c>
      <c r="I197" s="106">
        <v>28.13</v>
      </c>
      <c r="J197" s="106">
        <f>VLOOKUP(A197,CENIK!$A$2:$F$191,6,FALSE)</f>
        <v>0</v>
      </c>
      <c r="K197" s="106">
        <f t="shared" si="3"/>
        <v>0</v>
      </c>
    </row>
    <row r="198" spans="1:11" ht="45" x14ac:dyDescent="0.25">
      <c r="A198" s="139">
        <v>3302</v>
      </c>
      <c r="B198" s="139">
        <v>117</v>
      </c>
      <c r="C198" s="102" t="s">
        <v>1722</v>
      </c>
      <c r="D198" s="658" t="s">
        <v>219</v>
      </c>
      <c r="E198" s="658" t="s">
        <v>64</v>
      </c>
      <c r="F198" s="658" t="s">
        <v>77</v>
      </c>
      <c r="G198" s="658" t="s">
        <v>79</v>
      </c>
      <c r="H198" s="85" t="s">
        <v>10</v>
      </c>
      <c r="I198" s="106">
        <v>85</v>
      </c>
      <c r="J198" s="106">
        <f>VLOOKUP(A198,CENIK!$A$2:$F$191,6,FALSE)</f>
        <v>0</v>
      </c>
      <c r="K198" s="106">
        <f t="shared" si="3"/>
        <v>0</v>
      </c>
    </row>
    <row r="199" spans="1:11" ht="60" x14ac:dyDescent="0.25">
      <c r="A199" s="139">
        <v>4101</v>
      </c>
      <c r="B199" s="139">
        <v>117</v>
      </c>
      <c r="C199" s="102" t="s">
        <v>1723</v>
      </c>
      <c r="D199" s="658" t="s">
        <v>219</v>
      </c>
      <c r="E199" s="658" t="s">
        <v>85</v>
      </c>
      <c r="F199" s="658" t="s">
        <v>86</v>
      </c>
      <c r="G199" s="658" t="s">
        <v>459</v>
      </c>
      <c r="H199" s="85" t="s">
        <v>33</v>
      </c>
      <c r="I199" s="106">
        <v>1958</v>
      </c>
      <c r="J199" s="106">
        <f>VLOOKUP(A199,CENIK!$A$2:$F$191,6,FALSE)</f>
        <v>0</v>
      </c>
      <c r="K199" s="106">
        <f t="shared" si="3"/>
        <v>0</v>
      </c>
    </row>
    <row r="200" spans="1:11" ht="60" x14ac:dyDescent="0.25">
      <c r="A200" s="139">
        <v>4102</v>
      </c>
      <c r="B200" s="139">
        <v>117</v>
      </c>
      <c r="C200" s="102" t="s">
        <v>1724</v>
      </c>
      <c r="D200" s="658" t="s">
        <v>219</v>
      </c>
      <c r="E200" s="658" t="s">
        <v>85</v>
      </c>
      <c r="F200" s="658" t="s">
        <v>86</v>
      </c>
      <c r="G200" s="658" t="s">
        <v>460</v>
      </c>
      <c r="H200" s="85" t="s">
        <v>33</v>
      </c>
      <c r="I200" s="106">
        <v>1005</v>
      </c>
      <c r="J200" s="106">
        <f>VLOOKUP(A200,CENIK!$A$2:$F$191,6,FALSE)</f>
        <v>0</v>
      </c>
      <c r="K200" s="106">
        <f t="shared" si="3"/>
        <v>0</v>
      </c>
    </row>
    <row r="201" spans="1:11" ht="45" x14ac:dyDescent="0.25">
      <c r="A201" s="139">
        <v>4104</v>
      </c>
      <c r="B201" s="139">
        <v>117</v>
      </c>
      <c r="C201" s="102" t="s">
        <v>1725</v>
      </c>
      <c r="D201" s="658" t="s">
        <v>219</v>
      </c>
      <c r="E201" s="658" t="s">
        <v>85</v>
      </c>
      <c r="F201" s="658" t="s">
        <v>86</v>
      </c>
      <c r="G201" s="658" t="s">
        <v>88</v>
      </c>
      <c r="H201" s="85" t="s">
        <v>33</v>
      </c>
      <c r="I201" s="106">
        <v>40</v>
      </c>
      <c r="J201" s="106">
        <f>VLOOKUP(A201,CENIK!$A$2:$F$191,6,FALSE)</f>
        <v>0</v>
      </c>
      <c r="K201" s="106">
        <f t="shared" si="3"/>
        <v>0</v>
      </c>
    </row>
    <row r="202" spans="1:11" ht="60" x14ac:dyDescent="0.25">
      <c r="A202" s="139">
        <v>4105</v>
      </c>
      <c r="B202" s="139">
        <v>117</v>
      </c>
      <c r="C202" s="102" t="s">
        <v>1726</v>
      </c>
      <c r="D202" s="658" t="s">
        <v>219</v>
      </c>
      <c r="E202" s="658" t="s">
        <v>85</v>
      </c>
      <c r="F202" s="658" t="s">
        <v>86</v>
      </c>
      <c r="G202" s="658" t="s">
        <v>982</v>
      </c>
      <c r="H202" s="85" t="s">
        <v>24</v>
      </c>
      <c r="I202" s="106">
        <v>1708.78</v>
      </c>
      <c r="J202" s="106">
        <f>VLOOKUP(A202,CENIK!$A$2:$F$191,6,FALSE)</f>
        <v>0</v>
      </c>
      <c r="K202" s="106">
        <f t="shared" si="3"/>
        <v>0</v>
      </c>
    </row>
    <row r="203" spans="1:11" ht="60" x14ac:dyDescent="0.25">
      <c r="A203" s="139">
        <v>4107</v>
      </c>
      <c r="B203" s="139">
        <v>117</v>
      </c>
      <c r="C203" s="102" t="s">
        <v>1727</v>
      </c>
      <c r="D203" s="658" t="s">
        <v>219</v>
      </c>
      <c r="E203" s="658" t="s">
        <v>85</v>
      </c>
      <c r="F203" s="658" t="s">
        <v>86</v>
      </c>
      <c r="G203" s="658" t="s">
        <v>983</v>
      </c>
      <c r="H203" s="85" t="s">
        <v>24</v>
      </c>
      <c r="I203" s="106">
        <v>54.58</v>
      </c>
      <c r="J203" s="106">
        <f>VLOOKUP(A203,CENIK!$A$2:$F$191,6,FALSE)</f>
        <v>0</v>
      </c>
      <c r="K203" s="106">
        <f t="shared" si="3"/>
        <v>0</v>
      </c>
    </row>
    <row r="204" spans="1:11" ht="60" x14ac:dyDescent="0.25">
      <c r="A204" s="139">
        <v>4109</v>
      </c>
      <c r="B204" s="139">
        <v>117</v>
      </c>
      <c r="C204" s="102" t="s">
        <v>1728</v>
      </c>
      <c r="D204" s="658" t="s">
        <v>219</v>
      </c>
      <c r="E204" s="658" t="s">
        <v>85</v>
      </c>
      <c r="F204" s="658" t="s">
        <v>86</v>
      </c>
      <c r="G204" s="658" t="s">
        <v>984</v>
      </c>
      <c r="H204" s="85" t="s">
        <v>24</v>
      </c>
      <c r="I204" s="106">
        <v>228.35</v>
      </c>
      <c r="J204" s="106">
        <f>VLOOKUP(A204,CENIK!$A$2:$F$191,6,FALSE)</f>
        <v>0</v>
      </c>
      <c r="K204" s="106">
        <f t="shared" si="3"/>
        <v>0</v>
      </c>
    </row>
    <row r="205" spans="1:11" ht="45" x14ac:dyDescent="0.25">
      <c r="A205" s="139">
        <v>4113</v>
      </c>
      <c r="B205" s="139">
        <v>117</v>
      </c>
      <c r="C205" s="102" t="s">
        <v>1729</v>
      </c>
      <c r="D205" s="658" t="s">
        <v>219</v>
      </c>
      <c r="E205" s="658" t="s">
        <v>85</v>
      </c>
      <c r="F205" s="658" t="s">
        <v>86</v>
      </c>
      <c r="G205" s="658" t="s">
        <v>91</v>
      </c>
      <c r="H205" s="85" t="s">
        <v>24</v>
      </c>
      <c r="I205" s="106">
        <v>213.6</v>
      </c>
      <c r="J205" s="106">
        <f>VLOOKUP(A205,CENIK!$A$2:$F$191,6,FALSE)</f>
        <v>0</v>
      </c>
      <c r="K205" s="106">
        <f t="shared" si="3"/>
        <v>0</v>
      </c>
    </row>
    <row r="206" spans="1:11" ht="45" x14ac:dyDescent="0.25">
      <c r="A206" s="139">
        <v>4114</v>
      </c>
      <c r="B206" s="139">
        <v>117</v>
      </c>
      <c r="C206" s="102" t="s">
        <v>1730</v>
      </c>
      <c r="D206" s="658" t="s">
        <v>219</v>
      </c>
      <c r="E206" s="658" t="s">
        <v>85</v>
      </c>
      <c r="F206" s="658" t="s">
        <v>86</v>
      </c>
      <c r="G206" s="658" t="s">
        <v>92</v>
      </c>
      <c r="H206" s="85" t="s">
        <v>24</v>
      </c>
      <c r="I206" s="106">
        <v>6.82</v>
      </c>
      <c r="J206" s="106">
        <f>VLOOKUP(A206,CENIK!$A$2:$F$191,6,FALSE)</f>
        <v>0</v>
      </c>
      <c r="K206" s="106">
        <f t="shared" si="3"/>
        <v>0</v>
      </c>
    </row>
    <row r="207" spans="1:11" ht="60" x14ac:dyDescent="0.25">
      <c r="A207" s="139">
        <v>4115</v>
      </c>
      <c r="B207" s="139">
        <v>117</v>
      </c>
      <c r="C207" s="102" t="s">
        <v>1731</v>
      </c>
      <c r="D207" s="658" t="s">
        <v>219</v>
      </c>
      <c r="E207" s="658" t="s">
        <v>85</v>
      </c>
      <c r="F207" s="658" t="s">
        <v>86</v>
      </c>
      <c r="G207" s="658" t="s">
        <v>93</v>
      </c>
      <c r="H207" s="85" t="s">
        <v>24</v>
      </c>
      <c r="I207" s="106">
        <v>28.54</v>
      </c>
      <c r="J207" s="106">
        <f>VLOOKUP(A207,CENIK!$A$2:$F$191,6,FALSE)</f>
        <v>0</v>
      </c>
      <c r="K207" s="106">
        <f t="shared" si="3"/>
        <v>0</v>
      </c>
    </row>
    <row r="208" spans="1:11" ht="45" x14ac:dyDescent="0.25">
      <c r="A208" s="139">
        <v>4117</v>
      </c>
      <c r="B208" s="139">
        <v>117</v>
      </c>
      <c r="C208" s="102" t="s">
        <v>1732</v>
      </c>
      <c r="D208" s="658" t="s">
        <v>219</v>
      </c>
      <c r="E208" s="658" t="s">
        <v>85</v>
      </c>
      <c r="F208" s="658" t="s">
        <v>86</v>
      </c>
      <c r="G208" s="658" t="s">
        <v>94</v>
      </c>
      <c r="H208" s="85" t="s">
        <v>24</v>
      </c>
      <c r="I208" s="106">
        <v>213.6</v>
      </c>
      <c r="J208" s="106">
        <f>VLOOKUP(A208,CENIK!$A$2:$F$191,6,FALSE)</f>
        <v>0</v>
      </c>
      <c r="K208" s="106">
        <f t="shared" si="3"/>
        <v>0</v>
      </c>
    </row>
    <row r="209" spans="1:11" ht="45" x14ac:dyDescent="0.25">
      <c r="A209" s="139">
        <v>4118</v>
      </c>
      <c r="B209" s="139">
        <v>117</v>
      </c>
      <c r="C209" s="102" t="s">
        <v>1733</v>
      </c>
      <c r="D209" s="658" t="s">
        <v>219</v>
      </c>
      <c r="E209" s="658" t="s">
        <v>85</v>
      </c>
      <c r="F209" s="658" t="s">
        <v>86</v>
      </c>
      <c r="G209" s="658" t="s">
        <v>95</v>
      </c>
      <c r="H209" s="85" t="s">
        <v>24</v>
      </c>
      <c r="I209" s="106">
        <v>6.82</v>
      </c>
      <c r="J209" s="106">
        <f>VLOOKUP(A209,CENIK!$A$2:$F$191,6,FALSE)</f>
        <v>0</v>
      </c>
      <c r="K209" s="106">
        <f t="shared" si="3"/>
        <v>0</v>
      </c>
    </row>
    <row r="210" spans="1:11" ht="60" x14ac:dyDescent="0.25">
      <c r="A210" s="139">
        <v>4119</v>
      </c>
      <c r="B210" s="139">
        <v>117</v>
      </c>
      <c r="C210" s="102" t="s">
        <v>1734</v>
      </c>
      <c r="D210" s="658" t="s">
        <v>219</v>
      </c>
      <c r="E210" s="658" t="s">
        <v>85</v>
      </c>
      <c r="F210" s="658" t="s">
        <v>86</v>
      </c>
      <c r="G210" s="658" t="s">
        <v>96</v>
      </c>
      <c r="H210" s="85" t="s">
        <v>24</v>
      </c>
      <c r="I210" s="106">
        <v>28.54</v>
      </c>
      <c r="J210" s="106">
        <f>VLOOKUP(A210,CENIK!$A$2:$F$191,6,FALSE)</f>
        <v>0</v>
      </c>
      <c r="K210" s="106">
        <f t="shared" si="3"/>
        <v>0</v>
      </c>
    </row>
    <row r="211" spans="1:11" ht="45" x14ac:dyDescent="0.25">
      <c r="A211" s="139">
        <v>4121</v>
      </c>
      <c r="B211" s="139">
        <v>117</v>
      </c>
      <c r="C211" s="102" t="s">
        <v>1735</v>
      </c>
      <c r="D211" s="658" t="s">
        <v>219</v>
      </c>
      <c r="E211" s="658" t="s">
        <v>85</v>
      </c>
      <c r="F211" s="658" t="s">
        <v>86</v>
      </c>
      <c r="G211" s="658" t="s">
        <v>986</v>
      </c>
      <c r="H211" s="85" t="s">
        <v>24</v>
      </c>
      <c r="I211" s="106">
        <v>65.52</v>
      </c>
      <c r="J211" s="106">
        <f>VLOOKUP(A211,CENIK!$A$2:$F$191,6,FALSE)</f>
        <v>0</v>
      </c>
      <c r="K211" s="106">
        <f t="shared" si="3"/>
        <v>0</v>
      </c>
    </row>
    <row r="212" spans="1:11" ht="45" x14ac:dyDescent="0.25">
      <c r="A212" s="139">
        <v>4122</v>
      </c>
      <c r="B212" s="139">
        <v>117</v>
      </c>
      <c r="C212" s="102" t="s">
        <v>1736</v>
      </c>
      <c r="D212" s="658" t="s">
        <v>219</v>
      </c>
      <c r="E212" s="658" t="s">
        <v>85</v>
      </c>
      <c r="F212" s="658" t="s">
        <v>86</v>
      </c>
      <c r="G212" s="658" t="s">
        <v>987</v>
      </c>
      <c r="H212" s="85" t="s">
        <v>24</v>
      </c>
      <c r="I212" s="106">
        <v>65.52</v>
      </c>
      <c r="J212" s="106">
        <f>VLOOKUP(A212,CENIK!$A$2:$F$191,6,FALSE)</f>
        <v>0</v>
      </c>
      <c r="K212" s="106">
        <f t="shared" si="3"/>
        <v>0</v>
      </c>
    </row>
    <row r="213" spans="1:11" ht="45" x14ac:dyDescent="0.25">
      <c r="A213" s="139">
        <v>4123</v>
      </c>
      <c r="B213" s="139">
        <v>117</v>
      </c>
      <c r="C213" s="102" t="s">
        <v>1737</v>
      </c>
      <c r="D213" s="658" t="s">
        <v>219</v>
      </c>
      <c r="E213" s="658" t="s">
        <v>85</v>
      </c>
      <c r="F213" s="658" t="s">
        <v>86</v>
      </c>
      <c r="G213" s="658" t="s">
        <v>988</v>
      </c>
      <c r="H213" s="85" t="s">
        <v>24</v>
      </c>
      <c r="I213" s="106">
        <v>1614.71</v>
      </c>
      <c r="J213" s="106">
        <f>VLOOKUP(A213,CENIK!$A$2:$F$191,6,FALSE)</f>
        <v>0</v>
      </c>
      <c r="K213" s="106">
        <f t="shared" si="3"/>
        <v>0</v>
      </c>
    </row>
    <row r="214" spans="1:11" ht="30" x14ac:dyDescent="0.25">
      <c r="A214" s="139">
        <v>4124</v>
      </c>
      <c r="B214" s="139">
        <v>117</v>
      </c>
      <c r="C214" s="102" t="s">
        <v>1738</v>
      </c>
      <c r="D214" s="658" t="s">
        <v>219</v>
      </c>
      <c r="E214" s="658" t="s">
        <v>85</v>
      </c>
      <c r="F214" s="658" t="s">
        <v>86</v>
      </c>
      <c r="G214" s="658" t="s">
        <v>97</v>
      </c>
      <c r="H214" s="85" t="s">
        <v>22</v>
      </c>
      <c r="I214" s="106">
        <v>120</v>
      </c>
      <c r="J214" s="106">
        <f>VLOOKUP(A214,CENIK!$A$2:$F$191,6,FALSE)</f>
        <v>0</v>
      </c>
      <c r="K214" s="106">
        <f t="shared" si="3"/>
        <v>0</v>
      </c>
    </row>
    <row r="215" spans="1:11" ht="30" x14ac:dyDescent="0.25">
      <c r="A215" s="139">
        <v>4202</v>
      </c>
      <c r="B215" s="139">
        <v>117</v>
      </c>
      <c r="C215" s="102" t="s">
        <v>1739</v>
      </c>
      <c r="D215" s="658" t="s">
        <v>219</v>
      </c>
      <c r="E215" s="658" t="s">
        <v>85</v>
      </c>
      <c r="F215" s="658" t="s">
        <v>98</v>
      </c>
      <c r="G215" s="658" t="s">
        <v>100</v>
      </c>
      <c r="H215" s="85" t="s">
        <v>33</v>
      </c>
      <c r="I215" s="106">
        <v>701</v>
      </c>
      <c r="J215" s="106">
        <f>VLOOKUP(A215,CENIK!$A$2:$F$191,6,FALSE)</f>
        <v>0</v>
      </c>
      <c r="K215" s="106">
        <f t="shared" si="3"/>
        <v>0</v>
      </c>
    </row>
    <row r="216" spans="1:11" ht="75" x14ac:dyDescent="0.25">
      <c r="A216" s="139">
        <v>4203</v>
      </c>
      <c r="B216" s="139">
        <v>117</v>
      </c>
      <c r="C216" s="102" t="s">
        <v>1740</v>
      </c>
      <c r="D216" s="658" t="s">
        <v>219</v>
      </c>
      <c r="E216" s="658" t="s">
        <v>85</v>
      </c>
      <c r="F216" s="658" t="s">
        <v>98</v>
      </c>
      <c r="G216" s="658" t="s">
        <v>101</v>
      </c>
      <c r="H216" s="85" t="s">
        <v>24</v>
      </c>
      <c r="I216" s="106">
        <v>70.17</v>
      </c>
      <c r="J216" s="106">
        <f>VLOOKUP(A216,CENIK!$A$2:$F$191,6,FALSE)</f>
        <v>0</v>
      </c>
      <c r="K216" s="106">
        <f t="shared" si="3"/>
        <v>0</v>
      </c>
    </row>
    <row r="217" spans="1:11" ht="60" x14ac:dyDescent="0.25">
      <c r="A217" s="139">
        <v>4204</v>
      </c>
      <c r="B217" s="139">
        <v>117</v>
      </c>
      <c r="C217" s="102" t="s">
        <v>1741</v>
      </c>
      <c r="D217" s="658" t="s">
        <v>219</v>
      </c>
      <c r="E217" s="658" t="s">
        <v>85</v>
      </c>
      <c r="F217" s="658" t="s">
        <v>98</v>
      </c>
      <c r="G217" s="658" t="s">
        <v>102</v>
      </c>
      <c r="H217" s="85" t="s">
        <v>24</v>
      </c>
      <c r="I217" s="106">
        <v>371.75</v>
      </c>
      <c r="J217" s="106">
        <f>VLOOKUP(A217,CENIK!$A$2:$F$191,6,FALSE)</f>
        <v>0</v>
      </c>
      <c r="K217" s="106">
        <f t="shared" si="3"/>
        <v>0</v>
      </c>
    </row>
    <row r="218" spans="1:11" ht="60" x14ac:dyDescent="0.25">
      <c r="A218" s="139">
        <v>4206</v>
      </c>
      <c r="B218" s="139">
        <v>117</v>
      </c>
      <c r="C218" s="102" t="s">
        <v>1742</v>
      </c>
      <c r="D218" s="658" t="s">
        <v>219</v>
      </c>
      <c r="E218" s="658" t="s">
        <v>85</v>
      </c>
      <c r="F218" s="658" t="s">
        <v>98</v>
      </c>
      <c r="G218" s="658" t="s">
        <v>104</v>
      </c>
      <c r="H218" s="85" t="s">
        <v>24</v>
      </c>
      <c r="I218" s="106">
        <v>1614.71</v>
      </c>
      <c r="J218" s="106">
        <f>VLOOKUP(A218,CENIK!$A$2:$F$191,6,FALSE)</f>
        <v>0</v>
      </c>
      <c r="K218" s="106">
        <f t="shared" si="3"/>
        <v>0</v>
      </c>
    </row>
    <row r="219" spans="1:11" ht="135" x14ac:dyDescent="0.25">
      <c r="A219" s="139">
        <v>6101</v>
      </c>
      <c r="B219" s="139">
        <v>117</v>
      </c>
      <c r="C219" s="102" t="s">
        <v>1743</v>
      </c>
      <c r="D219" s="658" t="s">
        <v>219</v>
      </c>
      <c r="E219" s="658" t="s">
        <v>128</v>
      </c>
      <c r="F219" s="658" t="s">
        <v>129</v>
      </c>
      <c r="G219" s="658" t="s">
        <v>6304</v>
      </c>
      <c r="H219" s="85" t="s">
        <v>10</v>
      </c>
      <c r="I219" s="106">
        <v>386</v>
      </c>
      <c r="J219" s="106">
        <f>VLOOKUP(A219,CENIK!$A$2:$F$191,6,FALSE)</f>
        <v>0</v>
      </c>
      <c r="K219" s="106">
        <f t="shared" si="3"/>
        <v>0</v>
      </c>
    </row>
    <row r="220" spans="1:11" ht="120" x14ac:dyDescent="0.25">
      <c r="A220" s="139">
        <v>6204</v>
      </c>
      <c r="B220" s="139">
        <v>117</v>
      </c>
      <c r="C220" s="102" t="s">
        <v>1744</v>
      </c>
      <c r="D220" s="658" t="s">
        <v>219</v>
      </c>
      <c r="E220" s="658" t="s">
        <v>128</v>
      </c>
      <c r="F220" s="658" t="s">
        <v>132</v>
      </c>
      <c r="G220" s="658" t="s">
        <v>993</v>
      </c>
      <c r="H220" s="85" t="s">
        <v>6</v>
      </c>
      <c r="I220" s="106">
        <v>2</v>
      </c>
      <c r="J220" s="106">
        <f>VLOOKUP(A220,CENIK!$A$2:$F$191,6,FALSE)</f>
        <v>0</v>
      </c>
      <c r="K220" s="106">
        <f t="shared" ref="K220:K283" si="4">ROUND(J220*I220,2)</f>
        <v>0</v>
      </c>
    </row>
    <row r="221" spans="1:11" ht="120" x14ac:dyDescent="0.25">
      <c r="A221" s="139">
        <v>6206</v>
      </c>
      <c r="B221" s="139">
        <v>117</v>
      </c>
      <c r="C221" s="102" t="s">
        <v>1745</v>
      </c>
      <c r="D221" s="658" t="s">
        <v>219</v>
      </c>
      <c r="E221" s="658" t="s">
        <v>128</v>
      </c>
      <c r="F221" s="658" t="s">
        <v>132</v>
      </c>
      <c r="G221" s="658" t="s">
        <v>995</v>
      </c>
      <c r="H221" s="85" t="s">
        <v>6</v>
      </c>
      <c r="I221" s="106">
        <v>11</v>
      </c>
      <c r="J221" s="106">
        <f>VLOOKUP(A221,CENIK!$A$2:$F$191,6,FALSE)</f>
        <v>0</v>
      </c>
      <c r="K221" s="106">
        <f t="shared" si="4"/>
        <v>0</v>
      </c>
    </row>
    <row r="222" spans="1:11" ht="120" x14ac:dyDescent="0.25">
      <c r="A222" s="139">
        <v>6208</v>
      </c>
      <c r="B222" s="139">
        <v>117</v>
      </c>
      <c r="C222" s="102" t="s">
        <v>1746</v>
      </c>
      <c r="D222" s="658" t="s">
        <v>219</v>
      </c>
      <c r="E222" s="658" t="s">
        <v>128</v>
      </c>
      <c r="F222" s="658" t="s">
        <v>132</v>
      </c>
      <c r="G222" s="658" t="s">
        <v>997</v>
      </c>
      <c r="H222" s="85" t="s">
        <v>6</v>
      </c>
      <c r="I222" s="106">
        <v>2</v>
      </c>
      <c r="J222" s="106">
        <f>VLOOKUP(A222,CENIK!$A$2:$F$191,6,FALSE)</f>
        <v>0</v>
      </c>
      <c r="K222" s="106">
        <f t="shared" si="4"/>
        <v>0</v>
      </c>
    </row>
    <row r="223" spans="1:11" ht="120" x14ac:dyDescent="0.25">
      <c r="A223" s="139">
        <v>6253</v>
      </c>
      <c r="B223" s="139">
        <v>117</v>
      </c>
      <c r="C223" s="102" t="s">
        <v>1747</v>
      </c>
      <c r="D223" s="658" t="s">
        <v>219</v>
      </c>
      <c r="E223" s="658" t="s">
        <v>128</v>
      </c>
      <c r="F223" s="658" t="s">
        <v>132</v>
      </c>
      <c r="G223" s="658" t="s">
        <v>1004</v>
      </c>
      <c r="H223" s="85" t="s">
        <v>6</v>
      </c>
      <c r="I223" s="106">
        <v>15</v>
      </c>
      <c r="J223" s="106">
        <f>VLOOKUP(A223,CENIK!$A$2:$F$191,6,FALSE)</f>
        <v>0</v>
      </c>
      <c r="K223" s="106">
        <f t="shared" si="4"/>
        <v>0</v>
      </c>
    </row>
    <row r="224" spans="1:11" ht="30" x14ac:dyDescent="0.25">
      <c r="A224" s="139">
        <v>6257</v>
      </c>
      <c r="B224" s="139">
        <v>117</v>
      </c>
      <c r="C224" s="102" t="s">
        <v>1748</v>
      </c>
      <c r="D224" s="658" t="s">
        <v>219</v>
      </c>
      <c r="E224" s="658" t="s">
        <v>128</v>
      </c>
      <c r="F224" s="658" t="s">
        <v>132</v>
      </c>
      <c r="G224" s="658" t="s">
        <v>136</v>
      </c>
      <c r="H224" s="85" t="s">
        <v>6</v>
      </c>
      <c r="I224" s="106">
        <v>1</v>
      </c>
      <c r="J224" s="106">
        <f>VLOOKUP(A224,CENIK!$A$2:$F$191,6,FALSE)</f>
        <v>0</v>
      </c>
      <c r="K224" s="106">
        <f t="shared" si="4"/>
        <v>0</v>
      </c>
    </row>
    <row r="225" spans="1:11" ht="345" x14ac:dyDescent="0.25">
      <c r="A225" s="139">
        <v>6301</v>
      </c>
      <c r="B225" s="139">
        <v>117</v>
      </c>
      <c r="C225" s="102" t="s">
        <v>1749</v>
      </c>
      <c r="D225" s="658" t="s">
        <v>219</v>
      </c>
      <c r="E225" s="658" t="s">
        <v>128</v>
      </c>
      <c r="F225" s="658" t="s">
        <v>140</v>
      </c>
      <c r="G225" s="658" t="s">
        <v>1005</v>
      </c>
      <c r="H225" s="85" t="s">
        <v>6</v>
      </c>
      <c r="I225" s="106">
        <v>19</v>
      </c>
      <c r="J225" s="106">
        <f>VLOOKUP(A225,CENIK!$A$2:$F$191,6,FALSE)</f>
        <v>0</v>
      </c>
      <c r="K225" s="106">
        <f t="shared" si="4"/>
        <v>0</v>
      </c>
    </row>
    <row r="226" spans="1:11" ht="120" x14ac:dyDescent="0.25">
      <c r="A226" s="139">
        <v>6304</v>
      </c>
      <c r="B226" s="139">
        <v>117</v>
      </c>
      <c r="C226" s="102" t="s">
        <v>1750</v>
      </c>
      <c r="D226" s="658" t="s">
        <v>219</v>
      </c>
      <c r="E226" s="658" t="s">
        <v>128</v>
      </c>
      <c r="F226" s="658" t="s">
        <v>140</v>
      </c>
      <c r="G226" s="658" t="s">
        <v>142</v>
      </c>
      <c r="H226" s="85" t="s">
        <v>6</v>
      </c>
      <c r="I226" s="106">
        <v>17</v>
      </c>
      <c r="J226" s="106">
        <f>VLOOKUP(A226,CENIK!$A$2:$F$191,6,FALSE)</f>
        <v>0</v>
      </c>
      <c r="K226" s="106">
        <f t="shared" si="4"/>
        <v>0</v>
      </c>
    </row>
    <row r="227" spans="1:11" ht="120" x14ac:dyDescent="0.25">
      <c r="A227" s="139">
        <v>6305</v>
      </c>
      <c r="B227" s="139">
        <v>117</v>
      </c>
      <c r="C227" s="102" t="s">
        <v>1751</v>
      </c>
      <c r="D227" s="658" t="s">
        <v>219</v>
      </c>
      <c r="E227" s="658" t="s">
        <v>128</v>
      </c>
      <c r="F227" s="658" t="s">
        <v>140</v>
      </c>
      <c r="G227" s="658" t="s">
        <v>143</v>
      </c>
      <c r="H227" s="85" t="s">
        <v>6</v>
      </c>
      <c r="I227" s="106">
        <v>2</v>
      </c>
      <c r="J227" s="106">
        <f>VLOOKUP(A227,CENIK!$A$2:$F$191,6,FALSE)</f>
        <v>0</v>
      </c>
      <c r="K227" s="106">
        <f t="shared" si="4"/>
        <v>0</v>
      </c>
    </row>
    <row r="228" spans="1:11" ht="30" x14ac:dyDescent="0.25">
      <c r="A228" s="139">
        <v>6401</v>
      </c>
      <c r="B228" s="139">
        <v>117</v>
      </c>
      <c r="C228" s="102" t="s">
        <v>1752</v>
      </c>
      <c r="D228" s="658" t="s">
        <v>219</v>
      </c>
      <c r="E228" s="658" t="s">
        <v>128</v>
      </c>
      <c r="F228" s="658" t="s">
        <v>144</v>
      </c>
      <c r="G228" s="658" t="s">
        <v>145</v>
      </c>
      <c r="H228" s="85" t="s">
        <v>10</v>
      </c>
      <c r="I228" s="106">
        <v>386</v>
      </c>
      <c r="J228" s="106">
        <f>VLOOKUP(A228,CENIK!$A$2:$F$191,6,FALSE)</f>
        <v>0</v>
      </c>
      <c r="K228" s="106">
        <f t="shared" si="4"/>
        <v>0</v>
      </c>
    </row>
    <row r="229" spans="1:11" ht="30" x14ac:dyDescent="0.25">
      <c r="A229" s="139">
        <v>6402</v>
      </c>
      <c r="B229" s="139">
        <v>117</v>
      </c>
      <c r="C229" s="102" t="s">
        <v>1753</v>
      </c>
      <c r="D229" s="658" t="s">
        <v>219</v>
      </c>
      <c r="E229" s="658" t="s">
        <v>128</v>
      </c>
      <c r="F229" s="658" t="s">
        <v>144</v>
      </c>
      <c r="G229" s="658" t="s">
        <v>340</v>
      </c>
      <c r="H229" s="85" t="s">
        <v>10</v>
      </c>
      <c r="I229" s="106">
        <v>386</v>
      </c>
      <c r="J229" s="106">
        <f>VLOOKUP(A229,CENIK!$A$2:$F$191,6,FALSE)</f>
        <v>0</v>
      </c>
      <c r="K229" s="106">
        <f t="shared" si="4"/>
        <v>0</v>
      </c>
    </row>
    <row r="230" spans="1:11" ht="60" x14ac:dyDescent="0.25">
      <c r="A230" s="139">
        <v>6405</v>
      </c>
      <c r="B230" s="139">
        <v>117</v>
      </c>
      <c r="C230" s="102" t="s">
        <v>1754</v>
      </c>
      <c r="D230" s="658" t="s">
        <v>219</v>
      </c>
      <c r="E230" s="658" t="s">
        <v>128</v>
      </c>
      <c r="F230" s="658" t="s">
        <v>144</v>
      </c>
      <c r="G230" s="658" t="s">
        <v>146</v>
      </c>
      <c r="H230" s="85" t="s">
        <v>10</v>
      </c>
      <c r="I230" s="106">
        <v>386</v>
      </c>
      <c r="J230" s="106">
        <f>VLOOKUP(A230,CENIK!$A$2:$F$191,6,FALSE)</f>
        <v>0</v>
      </c>
      <c r="K230" s="106">
        <f t="shared" si="4"/>
        <v>0</v>
      </c>
    </row>
    <row r="231" spans="1:11" ht="30" x14ac:dyDescent="0.25">
      <c r="A231" s="139">
        <v>6501</v>
      </c>
      <c r="B231" s="139">
        <v>117</v>
      </c>
      <c r="C231" s="102" t="s">
        <v>1755</v>
      </c>
      <c r="D231" s="658" t="s">
        <v>219</v>
      </c>
      <c r="E231" s="658" t="s">
        <v>128</v>
      </c>
      <c r="F231" s="658" t="s">
        <v>147</v>
      </c>
      <c r="G231" s="658" t="s">
        <v>1007</v>
      </c>
      <c r="H231" s="85" t="s">
        <v>6</v>
      </c>
      <c r="I231" s="106">
        <v>12</v>
      </c>
      <c r="J231" s="106">
        <f>VLOOKUP(A231,CENIK!$A$2:$F$191,6,FALSE)</f>
        <v>0</v>
      </c>
      <c r="K231" s="106">
        <f t="shared" si="4"/>
        <v>0</v>
      </c>
    </row>
    <row r="232" spans="1:11" ht="45" x14ac:dyDescent="0.25">
      <c r="A232" s="139">
        <v>6503</v>
      </c>
      <c r="B232" s="139">
        <v>117</v>
      </c>
      <c r="C232" s="102" t="s">
        <v>1756</v>
      </c>
      <c r="D232" s="658" t="s">
        <v>219</v>
      </c>
      <c r="E232" s="658" t="s">
        <v>128</v>
      </c>
      <c r="F232" s="658" t="s">
        <v>147</v>
      </c>
      <c r="G232" s="658" t="s">
        <v>1009</v>
      </c>
      <c r="H232" s="85" t="s">
        <v>6</v>
      </c>
      <c r="I232" s="106">
        <v>18</v>
      </c>
      <c r="J232" s="106">
        <f>VLOOKUP(A232,CENIK!$A$2:$F$191,6,FALSE)</f>
        <v>0</v>
      </c>
      <c r="K232" s="106">
        <f t="shared" si="4"/>
        <v>0</v>
      </c>
    </row>
    <row r="233" spans="1:11" ht="30" x14ac:dyDescent="0.25">
      <c r="A233" s="139">
        <v>6507</v>
      </c>
      <c r="B233" s="139">
        <v>117</v>
      </c>
      <c r="C233" s="102" t="s">
        <v>1757</v>
      </c>
      <c r="D233" s="658" t="s">
        <v>219</v>
      </c>
      <c r="E233" s="658" t="s">
        <v>128</v>
      </c>
      <c r="F233" s="658" t="s">
        <v>147</v>
      </c>
      <c r="G233" s="658" t="s">
        <v>1013</v>
      </c>
      <c r="H233" s="85" t="s">
        <v>6</v>
      </c>
      <c r="I233" s="106">
        <v>1</v>
      </c>
      <c r="J233" s="106">
        <f>VLOOKUP(A233,CENIK!$A$2:$F$191,6,FALSE)</f>
        <v>0</v>
      </c>
      <c r="K233" s="106">
        <f t="shared" si="4"/>
        <v>0</v>
      </c>
    </row>
    <row r="234" spans="1:11" ht="75" x14ac:dyDescent="0.25">
      <c r="A234" s="139">
        <v>6514</v>
      </c>
      <c r="B234" s="139">
        <v>117</v>
      </c>
      <c r="C234" s="102" t="s">
        <v>1758</v>
      </c>
      <c r="D234" s="658" t="s">
        <v>219</v>
      </c>
      <c r="E234" s="658" t="s">
        <v>128</v>
      </c>
      <c r="F234" s="658" t="s">
        <v>147</v>
      </c>
      <c r="G234" s="658" t="s">
        <v>1017</v>
      </c>
      <c r="H234" s="85" t="s">
        <v>10</v>
      </c>
      <c r="I234" s="106">
        <v>15</v>
      </c>
      <c r="J234" s="106">
        <f>VLOOKUP(A234,CENIK!$A$2:$F$191,6,FALSE)</f>
        <v>90</v>
      </c>
      <c r="K234" s="106">
        <f t="shared" si="4"/>
        <v>1350</v>
      </c>
    </row>
    <row r="235" spans="1:11" ht="60" x14ac:dyDescent="0.25">
      <c r="A235" s="139">
        <v>1201</v>
      </c>
      <c r="B235" s="139">
        <v>478</v>
      </c>
      <c r="C235" s="102" t="s">
        <v>1759</v>
      </c>
      <c r="D235" s="658" t="s">
        <v>220</v>
      </c>
      <c r="E235" s="658" t="s">
        <v>7</v>
      </c>
      <c r="F235" s="658" t="s">
        <v>8</v>
      </c>
      <c r="G235" s="658" t="s">
        <v>9</v>
      </c>
      <c r="H235" s="85" t="s">
        <v>10</v>
      </c>
      <c r="I235" s="106">
        <v>158.9</v>
      </c>
      <c r="J235" s="106">
        <f>VLOOKUP(A235,CENIK!$A$2:$F$191,6,FALSE)</f>
        <v>0</v>
      </c>
      <c r="K235" s="106">
        <f t="shared" si="4"/>
        <v>0</v>
      </c>
    </row>
    <row r="236" spans="1:11" ht="45" x14ac:dyDescent="0.25">
      <c r="A236" s="139">
        <v>1202</v>
      </c>
      <c r="B236" s="139">
        <v>478</v>
      </c>
      <c r="C236" s="102" t="s">
        <v>1760</v>
      </c>
      <c r="D236" s="658" t="s">
        <v>220</v>
      </c>
      <c r="E236" s="658" t="s">
        <v>7</v>
      </c>
      <c r="F236" s="658" t="s">
        <v>8</v>
      </c>
      <c r="G236" s="658" t="s">
        <v>11</v>
      </c>
      <c r="H236" s="85" t="s">
        <v>12</v>
      </c>
      <c r="I236" s="106">
        <v>6</v>
      </c>
      <c r="J236" s="106">
        <f>VLOOKUP(A236,CENIK!$A$2:$F$191,6,FALSE)</f>
        <v>0</v>
      </c>
      <c r="K236" s="106">
        <f t="shared" si="4"/>
        <v>0</v>
      </c>
    </row>
    <row r="237" spans="1:11" ht="60" x14ac:dyDescent="0.25">
      <c r="A237" s="139">
        <v>1205</v>
      </c>
      <c r="B237" s="139">
        <v>478</v>
      </c>
      <c r="C237" s="102" t="s">
        <v>1761</v>
      </c>
      <c r="D237" s="658" t="s">
        <v>220</v>
      </c>
      <c r="E237" s="658" t="s">
        <v>7</v>
      </c>
      <c r="F237" s="658" t="s">
        <v>8</v>
      </c>
      <c r="G237" s="658" t="s">
        <v>942</v>
      </c>
      <c r="H237" s="85" t="s">
        <v>14</v>
      </c>
      <c r="I237" s="106">
        <v>1</v>
      </c>
      <c r="J237" s="106">
        <f>VLOOKUP(A237,CENIK!$A$2:$F$191,6,FALSE)</f>
        <v>0</v>
      </c>
      <c r="K237" s="106">
        <f t="shared" si="4"/>
        <v>0</v>
      </c>
    </row>
    <row r="238" spans="1:11" ht="75" x14ac:dyDescent="0.25">
      <c r="A238" s="139">
        <v>1211</v>
      </c>
      <c r="B238" s="139">
        <v>478</v>
      </c>
      <c r="C238" s="102" t="s">
        <v>1762</v>
      </c>
      <c r="D238" s="658" t="s">
        <v>220</v>
      </c>
      <c r="E238" s="658" t="s">
        <v>7</v>
      </c>
      <c r="F238" s="658" t="s">
        <v>8</v>
      </c>
      <c r="G238" s="658" t="s">
        <v>948</v>
      </c>
      <c r="H238" s="85" t="s">
        <v>14</v>
      </c>
      <c r="I238" s="106">
        <v>1</v>
      </c>
      <c r="J238" s="106">
        <f>VLOOKUP(A238,CENIK!$A$2:$F$191,6,FALSE)</f>
        <v>0</v>
      </c>
      <c r="K238" s="106">
        <f t="shared" si="4"/>
        <v>0</v>
      </c>
    </row>
    <row r="239" spans="1:11" ht="45" x14ac:dyDescent="0.25">
      <c r="A239" s="139">
        <v>1301</v>
      </c>
      <c r="B239" s="139">
        <v>478</v>
      </c>
      <c r="C239" s="102" t="s">
        <v>1763</v>
      </c>
      <c r="D239" s="658" t="s">
        <v>220</v>
      </c>
      <c r="E239" s="658" t="s">
        <v>7</v>
      </c>
      <c r="F239" s="658" t="s">
        <v>16</v>
      </c>
      <c r="G239" s="658" t="s">
        <v>17</v>
      </c>
      <c r="H239" s="85" t="s">
        <v>10</v>
      </c>
      <c r="I239" s="106">
        <v>158.9</v>
      </c>
      <c r="J239" s="106">
        <f>VLOOKUP(A239,CENIK!$A$2:$F$191,6,FALSE)</f>
        <v>0</v>
      </c>
      <c r="K239" s="106">
        <f t="shared" si="4"/>
        <v>0</v>
      </c>
    </row>
    <row r="240" spans="1:11" ht="150" x14ac:dyDescent="0.25">
      <c r="A240" s="139">
        <v>1302</v>
      </c>
      <c r="B240" s="139">
        <v>478</v>
      </c>
      <c r="C240" s="102" t="s">
        <v>1764</v>
      </c>
      <c r="D240" s="658" t="s">
        <v>220</v>
      </c>
      <c r="E240" s="658" t="s">
        <v>7</v>
      </c>
      <c r="F240" s="658" t="s">
        <v>16</v>
      </c>
      <c r="G240" s="658" t="s">
        <v>952</v>
      </c>
      <c r="H240" s="85" t="s">
        <v>10</v>
      </c>
      <c r="I240" s="106">
        <v>158.9</v>
      </c>
      <c r="J240" s="106">
        <f>VLOOKUP(A240,CENIK!$A$2:$F$191,6,FALSE)</f>
        <v>0</v>
      </c>
      <c r="K240" s="106">
        <f t="shared" si="4"/>
        <v>0</v>
      </c>
    </row>
    <row r="241" spans="1:11" ht="60" x14ac:dyDescent="0.25">
      <c r="A241" s="139">
        <v>1307</v>
      </c>
      <c r="B241" s="139">
        <v>478</v>
      </c>
      <c r="C241" s="102" t="s">
        <v>1765</v>
      </c>
      <c r="D241" s="658" t="s">
        <v>220</v>
      </c>
      <c r="E241" s="658" t="s">
        <v>7</v>
      </c>
      <c r="F241" s="658" t="s">
        <v>16</v>
      </c>
      <c r="G241" s="658" t="s">
        <v>19</v>
      </c>
      <c r="H241" s="85" t="s">
        <v>6</v>
      </c>
      <c r="I241" s="106">
        <v>6</v>
      </c>
      <c r="J241" s="106">
        <f>VLOOKUP(A241,CENIK!$A$2:$F$191,6,FALSE)</f>
        <v>0</v>
      </c>
      <c r="K241" s="106">
        <f t="shared" si="4"/>
        <v>0</v>
      </c>
    </row>
    <row r="242" spans="1:11" ht="60" x14ac:dyDescent="0.25">
      <c r="A242" s="139">
        <v>1308</v>
      </c>
      <c r="B242" s="139">
        <v>478</v>
      </c>
      <c r="C242" s="102" t="s">
        <v>1766</v>
      </c>
      <c r="D242" s="658" t="s">
        <v>220</v>
      </c>
      <c r="E242" s="658" t="s">
        <v>7</v>
      </c>
      <c r="F242" s="658" t="s">
        <v>16</v>
      </c>
      <c r="G242" s="658" t="s">
        <v>20</v>
      </c>
      <c r="H242" s="85" t="s">
        <v>6</v>
      </c>
      <c r="I242" s="106">
        <v>1</v>
      </c>
      <c r="J242" s="106">
        <f>VLOOKUP(A242,CENIK!$A$2:$F$191,6,FALSE)</f>
        <v>0</v>
      </c>
      <c r="K242" s="106">
        <f t="shared" si="4"/>
        <v>0</v>
      </c>
    </row>
    <row r="243" spans="1:11" ht="60" x14ac:dyDescent="0.25">
      <c r="A243" s="139">
        <v>1310</v>
      </c>
      <c r="B243" s="139">
        <v>478</v>
      </c>
      <c r="C243" s="102" t="s">
        <v>1767</v>
      </c>
      <c r="D243" s="658" t="s">
        <v>220</v>
      </c>
      <c r="E243" s="658" t="s">
        <v>7</v>
      </c>
      <c r="F243" s="658" t="s">
        <v>16</v>
      </c>
      <c r="G243" s="658" t="s">
        <v>23</v>
      </c>
      <c r="H243" s="85" t="s">
        <v>24</v>
      </c>
      <c r="I243" s="106">
        <v>210.96</v>
      </c>
      <c r="J243" s="106">
        <f>VLOOKUP(A243,CENIK!$A$2:$F$191,6,FALSE)</f>
        <v>0</v>
      </c>
      <c r="K243" s="106">
        <f t="shared" si="4"/>
        <v>0</v>
      </c>
    </row>
    <row r="244" spans="1:11" ht="45" x14ac:dyDescent="0.25">
      <c r="A244" s="139">
        <v>1401</v>
      </c>
      <c r="B244" s="139">
        <v>478</v>
      </c>
      <c r="C244" s="102" t="s">
        <v>1768</v>
      </c>
      <c r="D244" s="658" t="s">
        <v>220</v>
      </c>
      <c r="E244" s="658" t="s">
        <v>7</v>
      </c>
      <c r="F244" s="658" t="s">
        <v>27</v>
      </c>
      <c r="G244" s="658" t="s">
        <v>955</v>
      </c>
      <c r="H244" s="85" t="s">
        <v>22</v>
      </c>
      <c r="I244" s="106">
        <v>30</v>
      </c>
      <c r="J244" s="106">
        <f>VLOOKUP(A244,CENIK!$A$2:$F$191,6,FALSE)</f>
        <v>0</v>
      </c>
      <c r="K244" s="106">
        <f t="shared" si="4"/>
        <v>0</v>
      </c>
    </row>
    <row r="245" spans="1:11" ht="45" x14ac:dyDescent="0.25">
      <c r="A245" s="139">
        <v>1402</v>
      </c>
      <c r="B245" s="139">
        <v>478</v>
      </c>
      <c r="C245" s="102" t="s">
        <v>1769</v>
      </c>
      <c r="D245" s="658" t="s">
        <v>220</v>
      </c>
      <c r="E245" s="658" t="s">
        <v>7</v>
      </c>
      <c r="F245" s="658" t="s">
        <v>27</v>
      </c>
      <c r="G245" s="658" t="s">
        <v>956</v>
      </c>
      <c r="H245" s="85" t="s">
        <v>22</v>
      </c>
      <c r="I245" s="106">
        <v>10</v>
      </c>
      <c r="J245" s="106">
        <f>VLOOKUP(A245,CENIK!$A$2:$F$191,6,FALSE)</f>
        <v>0</v>
      </c>
      <c r="K245" s="106">
        <f t="shared" si="4"/>
        <v>0</v>
      </c>
    </row>
    <row r="246" spans="1:11" ht="45" x14ac:dyDescent="0.25">
      <c r="A246" s="139">
        <v>1403</v>
      </c>
      <c r="B246" s="139">
        <v>478</v>
      </c>
      <c r="C246" s="102" t="s">
        <v>1770</v>
      </c>
      <c r="D246" s="658" t="s">
        <v>220</v>
      </c>
      <c r="E246" s="658" t="s">
        <v>7</v>
      </c>
      <c r="F246" s="658" t="s">
        <v>27</v>
      </c>
      <c r="G246" s="658" t="s">
        <v>957</v>
      </c>
      <c r="H246" s="85" t="s">
        <v>22</v>
      </c>
      <c r="I246" s="106">
        <v>10</v>
      </c>
      <c r="J246" s="106">
        <f>VLOOKUP(A246,CENIK!$A$2:$F$191,6,FALSE)</f>
        <v>0</v>
      </c>
      <c r="K246" s="106">
        <f t="shared" si="4"/>
        <v>0</v>
      </c>
    </row>
    <row r="247" spans="1:11" ht="45" x14ac:dyDescent="0.25">
      <c r="A247" s="139">
        <v>12308</v>
      </c>
      <c r="B247" s="139">
        <v>478</v>
      </c>
      <c r="C247" s="102" t="s">
        <v>1771</v>
      </c>
      <c r="D247" s="658" t="s">
        <v>220</v>
      </c>
      <c r="E247" s="658" t="s">
        <v>30</v>
      </c>
      <c r="F247" s="658" t="s">
        <v>31</v>
      </c>
      <c r="G247" s="658" t="s">
        <v>32</v>
      </c>
      <c r="H247" s="85" t="s">
        <v>33</v>
      </c>
      <c r="I247" s="106">
        <v>308</v>
      </c>
      <c r="J247" s="106">
        <f>VLOOKUP(A247,CENIK!$A$2:$F$191,6,FALSE)</f>
        <v>0</v>
      </c>
      <c r="K247" s="106">
        <f t="shared" si="4"/>
        <v>0</v>
      </c>
    </row>
    <row r="248" spans="1:11" ht="60" x14ac:dyDescent="0.25">
      <c r="A248" s="139">
        <v>12322</v>
      </c>
      <c r="B248" s="139">
        <v>478</v>
      </c>
      <c r="C248" s="102" t="s">
        <v>1772</v>
      </c>
      <c r="D248" s="658" t="s">
        <v>220</v>
      </c>
      <c r="E248" s="658" t="s">
        <v>30</v>
      </c>
      <c r="F248" s="658" t="s">
        <v>31</v>
      </c>
      <c r="G248" s="658" t="s">
        <v>960</v>
      </c>
      <c r="H248" s="85" t="s">
        <v>33</v>
      </c>
      <c r="I248" s="106">
        <v>1.38</v>
      </c>
      <c r="J248" s="106">
        <f>VLOOKUP(A248,CENIK!$A$2:$F$191,6,FALSE)</f>
        <v>0</v>
      </c>
      <c r="K248" s="106">
        <f t="shared" si="4"/>
        <v>0</v>
      </c>
    </row>
    <row r="249" spans="1:11" ht="45" x14ac:dyDescent="0.25">
      <c r="A249" s="139">
        <v>12327</v>
      </c>
      <c r="B249" s="139">
        <v>478</v>
      </c>
      <c r="C249" s="102" t="s">
        <v>1773</v>
      </c>
      <c r="D249" s="658" t="s">
        <v>220</v>
      </c>
      <c r="E249" s="658" t="s">
        <v>30</v>
      </c>
      <c r="F249" s="658" t="s">
        <v>31</v>
      </c>
      <c r="G249" s="658" t="s">
        <v>36</v>
      </c>
      <c r="H249" s="85" t="s">
        <v>10</v>
      </c>
      <c r="I249" s="106">
        <v>5.5</v>
      </c>
      <c r="J249" s="106">
        <f>VLOOKUP(A249,CENIK!$A$2:$F$191,6,FALSE)</f>
        <v>0</v>
      </c>
      <c r="K249" s="106">
        <f t="shared" si="4"/>
        <v>0</v>
      </c>
    </row>
    <row r="250" spans="1:11" ht="60" x14ac:dyDescent="0.25">
      <c r="A250" s="139">
        <v>21106</v>
      </c>
      <c r="B250" s="139">
        <v>478</v>
      </c>
      <c r="C250" s="102" t="s">
        <v>1774</v>
      </c>
      <c r="D250" s="658" t="s">
        <v>220</v>
      </c>
      <c r="E250" s="658" t="s">
        <v>30</v>
      </c>
      <c r="F250" s="658" t="s">
        <v>31</v>
      </c>
      <c r="G250" s="658" t="s">
        <v>965</v>
      </c>
      <c r="H250" s="85" t="s">
        <v>24</v>
      </c>
      <c r="I250" s="106">
        <v>296.2</v>
      </c>
      <c r="J250" s="106">
        <f>VLOOKUP(A250,CENIK!$A$2:$F$191,6,FALSE)</f>
        <v>0</v>
      </c>
      <c r="K250" s="106">
        <f t="shared" si="4"/>
        <v>0</v>
      </c>
    </row>
    <row r="251" spans="1:11" ht="45" x14ac:dyDescent="0.25">
      <c r="A251" s="139">
        <v>22102</v>
      </c>
      <c r="B251" s="139">
        <v>478</v>
      </c>
      <c r="C251" s="102" t="s">
        <v>1775</v>
      </c>
      <c r="D251" s="658" t="s">
        <v>220</v>
      </c>
      <c r="E251" s="658" t="s">
        <v>30</v>
      </c>
      <c r="F251" s="658" t="s">
        <v>31</v>
      </c>
      <c r="G251" s="658" t="s">
        <v>42</v>
      </c>
      <c r="H251" s="85" t="s">
        <v>33</v>
      </c>
      <c r="I251" s="106">
        <v>335.9</v>
      </c>
      <c r="J251" s="106">
        <f>VLOOKUP(A251,CENIK!$A$2:$F$191,6,FALSE)</f>
        <v>0</v>
      </c>
      <c r="K251" s="106">
        <f t="shared" si="4"/>
        <v>0</v>
      </c>
    </row>
    <row r="252" spans="1:11" ht="45" x14ac:dyDescent="0.25">
      <c r="A252" s="139">
        <v>24404</v>
      </c>
      <c r="B252" s="139">
        <v>478</v>
      </c>
      <c r="C252" s="102" t="s">
        <v>1776</v>
      </c>
      <c r="D252" s="658" t="s">
        <v>220</v>
      </c>
      <c r="E252" s="658" t="s">
        <v>30</v>
      </c>
      <c r="F252" s="658" t="s">
        <v>43</v>
      </c>
      <c r="G252" s="658" t="s">
        <v>968</v>
      </c>
      <c r="H252" s="85" t="s">
        <v>24</v>
      </c>
      <c r="I252" s="106">
        <v>101.46</v>
      </c>
      <c r="J252" s="106">
        <f>VLOOKUP(A252,CENIK!$A$2:$F$191,6,FALSE)</f>
        <v>0</v>
      </c>
      <c r="K252" s="106">
        <f t="shared" si="4"/>
        <v>0</v>
      </c>
    </row>
    <row r="253" spans="1:11" ht="75" x14ac:dyDescent="0.25">
      <c r="A253" s="139">
        <v>31302</v>
      </c>
      <c r="B253" s="139">
        <v>478</v>
      </c>
      <c r="C253" s="102" t="s">
        <v>1777</v>
      </c>
      <c r="D253" s="658" t="s">
        <v>220</v>
      </c>
      <c r="E253" s="658" t="s">
        <v>30</v>
      </c>
      <c r="F253" s="658" t="s">
        <v>43</v>
      </c>
      <c r="G253" s="658" t="s">
        <v>971</v>
      </c>
      <c r="H253" s="85" t="s">
        <v>24</v>
      </c>
      <c r="I253" s="106">
        <v>86.53</v>
      </c>
      <c r="J253" s="106">
        <f>VLOOKUP(A253,CENIK!$A$2:$F$191,6,FALSE)</f>
        <v>0</v>
      </c>
      <c r="K253" s="106">
        <f t="shared" si="4"/>
        <v>0</v>
      </c>
    </row>
    <row r="254" spans="1:11" ht="45" x14ac:dyDescent="0.25">
      <c r="A254" s="139">
        <v>31602</v>
      </c>
      <c r="B254" s="139">
        <v>478</v>
      </c>
      <c r="C254" s="102" t="s">
        <v>1778</v>
      </c>
      <c r="D254" s="658" t="s">
        <v>220</v>
      </c>
      <c r="E254" s="658" t="s">
        <v>30</v>
      </c>
      <c r="F254" s="658" t="s">
        <v>43</v>
      </c>
      <c r="G254" s="658" t="s">
        <v>973</v>
      </c>
      <c r="H254" s="85" t="s">
        <v>33</v>
      </c>
      <c r="I254" s="106">
        <v>325.01</v>
      </c>
      <c r="J254" s="106">
        <f>VLOOKUP(A254,CENIK!$A$2:$F$191,6,FALSE)</f>
        <v>0</v>
      </c>
      <c r="K254" s="106">
        <f t="shared" si="4"/>
        <v>0</v>
      </c>
    </row>
    <row r="255" spans="1:11" ht="45" x14ac:dyDescent="0.25">
      <c r="A255" s="139">
        <v>32311</v>
      </c>
      <c r="B255" s="139">
        <v>478</v>
      </c>
      <c r="C255" s="102" t="s">
        <v>1779</v>
      </c>
      <c r="D255" s="658" t="s">
        <v>220</v>
      </c>
      <c r="E255" s="658" t="s">
        <v>30</v>
      </c>
      <c r="F255" s="658" t="s">
        <v>43</v>
      </c>
      <c r="G255" s="658" t="s">
        <v>975</v>
      </c>
      <c r="H255" s="85" t="s">
        <v>33</v>
      </c>
      <c r="I255" s="106">
        <v>325.01</v>
      </c>
      <c r="J255" s="106">
        <f>VLOOKUP(A255,CENIK!$A$2:$F$191,6,FALSE)</f>
        <v>0</v>
      </c>
      <c r="K255" s="106">
        <f t="shared" si="4"/>
        <v>0</v>
      </c>
    </row>
    <row r="256" spans="1:11" ht="45" x14ac:dyDescent="0.25">
      <c r="A256" s="139">
        <v>3103</v>
      </c>
      <c r="B256" s="139">
        <v>478</v>
      </c>
      <c r="C256" s="102" t="s">
        <v>1780</v>
      </c>
      <c r="D256" s="658" t="s">
        <v>220</v>
      </c>
      <c r="E256" s="658" t="s">
        <v>64</v>
      </c>
      <c r="F256" s="658" t="s">
        <v>65</v>
      </c>
      <c r="G256" s="658" t="s">
        <v>67</v>
      </c>
      <c r="H256" s="85" t="s">
        <v>10</v>
      </c>
      <c r="I256" s="106">
        <v>41</v>
      </c>
      <c r="J256" s="106">
        <f>VLOOKUP(A256,CENIK!$A$2:$F$191,6,FALSE)</f>
        <v>0</v>
      </c>
      <c r="K256" s="106">
        <f t="shared" si="4"/>
        <v>0</v>
      </c>
    </row>
    <row r="257" spans="1:11" ht="45" x14ac:dyDescent="0.25">
      <c r="A257" s="139">
        <v>3203</v>
      </c>
      <c r="B257" s="139">
        <v>478</v>
      </c>
      <c r="C257" s="102" t="s">
        <v>1781</v>
      </c>
      <c r="D257" s="658" t="s">
        <v>220</v>
      </c>
      <c r="E257" s="658" t="s">
        <v>64</v>
      </c>
      <c r="F257" s="658" t="s">
        <v>72</v>
      </c>
      <c r="G257" s="658" t="s">
        <v>73</v>
      </c>
      <c r="H257" s="85" t="s">
        <v>6</v>
      </c>
      <c r="I257" s="106">
        <v>51</v>
      </c>
      <c r="J257" s="106">
        <f>VLOOKUP(A257,CENIK!$A$2:$F$191,6,FALSE)</f>
        <v>0</v>
      </c>
      <c r="K257" s="106">
        <f t="shared" si="4"/>
        <v>0</v>
      </c>
    </row>
    <row r="258" spans="1:11" ht="45" x14ac:dyDescent="0.25">
      <c r="A258" s="139">
        <v>3302</v>
      </c>
      <c r="B258" s="139">
        <v>478</v>
      </c>
      <c r="C258" s="102" t="s">
        <v>1782</v>
      </c>
      <c r="D258" s="658" t="s">
        <v>220</v>
      </c>
      <c r="E258" s="658" t="s">
        <v>64</v>
      </c>
      <c r="F258" s="658" t="s">
        <v>77</v>
      </c>
      <c r="G258" s="658" t="s">
        <v>79</v>
      </c>
      <c r="H258" s="85" t="s">
        <v>10</v>
      </c>
      <c r="I258" s="106">
        <v>81</v>
      </c>
      <c r="J258" s="106">
        <f>VLOOKUP(A258,CENIK!$A$2:$F$191,6,FALSE)</f>
        <v>0</v>
      </c>
      <c r="K258" s="106">
        <f t="shared" si="4"/>
        <v>0</v>
      </c>
    </row>
    <row r="259" spans="1:11" ht="60" x14ac:dyDescent="0.25">
      <c r="A259" s="139">
        <v>4101</v>
      </c>
      <c r="B259" s="139">
        <v>478</v>
      </c>
      <c r="C259" s="102" t="s">
        <v>1783</v>
      </c>
      <c r="D259" s="658" t="s">
        <v>220</v>
      </c>
      <c r="E259" s="658" t="s">
        <v>85</v>
      </c>
      <c r="F259" s="658" t="s">
        <v>86</v>
      </c>
      <c r="G259" s="658" t="s">
        <v>459</v>
      </c>
      <c r="H259" s="85" t="s">
        <v>33</v>
      </c>
      <c r="I259" s="106">
        <v>730.8</v>
      </c>
      <c r="J259" s="106">
        <f>VLOOKUP(A259,CENIK!$A$2:$F$191,6,FALSE)</f>
        <v>0</v>
      </c>
      <c r="K259" s="106">
        <f t="shared" si="4"/>
        <v>0</v>
      </c>
    </row>
    <row r="260" spans="1:11" ht="60" x14ac:dyDescent="0.25">
      <c r="A260" s="139">
        <v>4105</v>
      </c>
      <c r="B260" s="139">
        <v>478</v>
      </c>
      <c r="C260" s="102" t="s">
        <v>1784</v>
      </c>
      <c r="D260" s="658" t="s">
        <v>220</v>
      </c>
      <c r="E260" s="658" t="s">
        <v>85</v>
      </c>
      <c r="F260" s="658" t="s">
        <v>86</v>
      </c>
      <c r="G260" s="658" t="s">
        <v>982</v>
      </c>
      <c r="H260" s="85" t="s">
        <v>24</v>
      </c>
      <c r="I260" s="106">
        <v>510.89</v>
      </c>
      <c r="J260" s="106">
        <f>VLOOKUP(A260,CENIK!$A$2:$F$191,6,FALSE)</f>
        <v>0</v>
      </c>
      <c r="K260" s="106">
        <f t="shared" si="4"/>
        <v>0</v>
      </c>
    </row>
    <row r="261" spans="1:11" ht="60" x14ac:dyDescent="0.25">
      <c r="A261" s="139">
        <v>4109</v>
      </c>
      <c r="B261" s="139">
        <v>478</v>
      </c>
      <c r="C261" s="102" t="s">
        <v>1785</v>
      </c>
      <c r="D261" s="658" t="s">
        <v>220</v>
      </c>
      <c r="E261" s="658" t="s">
        <v>85</v>
      </c>
      <c r="F261" s="658" t="s">
        <v>86</v>
      </c>
      <c r="G261" s="658" t="s">
        <v>984</v>
      </c>
      <c r="H261" s="85" t="s">
        <v>24</v>
      </c>
      <c r="I261" s="106">
        <v>152.29</v>
      </c>
      <c r="J261" s="106">
        <f>VLOOKUP(A261,CENIK!$A$2:$F$191,6,FALSE)</f>
        <v>0</v>
      </c>
      <c r="K261" s="106">
        <f t="shared" si="4"/>
        <v>0</v>
      </c>
    </row>
    <row r="262" spans="1:11" ht="45" x14ac:dyDescent="0.25">
      <c r="A262" s="139">
        <v>4113</v>
      </c>
      <c r="B262" s="139">
        <v>478</v>
      </c>
      <c r="C262" s="102" t="s">
        <v>1786</v>
      </c>
      <c r="D262" s="658" t="s">
        <v>220</v>
      </c>
      <c r="E262" s="658" t="s">
        <v>85</v>
      </c>
      <c r="F262" s="658" t="s">
        <v>86</v>
      </c>
      <c r="G262" s="658" t="s">
        <v>91</v>
      </c>
      <c r="H262" s="85" t="s">
        <v>24</v>
      </c>
      <c r="I262" s="106">
        <v>63.86</v>
      </c>
      <c r="J262" s="106">
        <f>VLOOKUP(A262,CENIK!$A$2:$F$191,6,FALSE)</f>
        <v>0</v>
      </c>
      <c r="K262" s="106">
        <f t="shared" si="4"/>
        <v>0</v>
      </c>
    </row>
    <row r="263" spans="1:11" ht="60" x14ac:dyDescent="0.25">
      <c r="A263" s="139">
        <v>4115</v>
      </c>
      <c r="B263" s="139">
        <v>478</v>
      </c>
      <c r="C263" s="102" t="s">
        <v>1787</v>
      </c>
      <c r="D263" s="658" t="s">
        <v>220</v>
      </c>
      <c r="E263" s="658" t="s">
        <v>85</v>
      </c>
      <c r="F263" s="658" t="s">
        <v>86</v>
      </c>
      <c r="G263" s="658" t="s">
        <v>93</v>
      </c>
      <c r="H263" s="85" t="s">
        <v>24</v>
      </c>
      <c r="I263" s="106">
        <v>19.04</v>
      </c>
      <c r="J263" s="106">
        <f>VLOOKUP(A263,CENIK!$A$2:$F$191,6,FALSE)</f>
        <v>0</v>
      </c>
      <c r="K263" s="106">
        <f t="shared" si="4"/>
        <v>0</v>
      </c>
    </row>
    <row r="264" spans="1:11" ht="45" x14ac:dyDescent="0.25">
      <c r="A264" s="139">
        <v>4117</v>
      </c>
      <c r="B264" s="139">
        <v>478</v>
      </c>
      <c r="C264" s="102" t="s">
        <v>1788</v>
      </c>
      <c r="D264" s="658" t="s">
        <v>220</v>
      </c>
      <c r="E264" s="658" t="s">
        <v>85</v>
      </c>
      <c r="F264" s="658" t="s">
        <v>86</v>
      </c>
      <c r="G264" s="658" t="s">
        <v>94</v>
      </c>
      <c r="H264" s="85" t="s">
        <v>24</v>
      </c>
      <c r="I264" s="106">
        <v>63.86</v>
      </c>
      <c r="J264" s="106">
        <f>VLOOKUP(A264,CENIK!$A$2:$F$191,6,FALSE)</f>
        <v>0</v>
      </c>
      <c r="K264" s="106">
        <f t="shared" si="4"/>
        <v>0</v>
      </c>
    </row>
    <row r="265" spans="1:11" ht="60" x14ac:dyDescent="0.25">
      <c r="A265" s="139">
        <v>4119</v>
      </c>
      <c r="B265" s="139">
        <v>478</v>
      </c>
      <c r="C265" s="102" t="s">
        <v>1789</v>
      </c>
      <c r="D265" s="658" t="s">
        <v>220</v>
      </c>
      <c r="E265" s="658" t="s">
        <v>85</v>
      </c>
      <c r="F265" s="658" t="s">
        <v>86</v>
      </c>
      <c r="G265" s="658" t="s">
        <v>96</v>
      </c>
      <c r="H265" s="85" t="s">
        <v>24</v>
      </c>
      <c r="I265" s="106">
        <v>19.04</v>
      </c>
      <c r="J265" s="106">
        <f>VLOOKUP(A265,CENIK!$A$2:$F$191,6,FALSE)</f>
        <v>0</v>
      </c>
      <c r="K265" s="106">
        <f t="shared" si="4"/>
        <v>0</v>
      </c>
    </row>
    <row r="266" spans="1:11" ht="45" x14ac:dyDescent="0.25">
      <c r="A266" s="139">
        <v>4121</v>
      </c>
      <c r="B266" s="139">
        <v>478</v>
      </c>
      <c r="C266" s="102" t="s">
        <v>1790</v>
      </c>
      <c r="D266" s="658" t="s">
        <v>220</v>
      </c>
      <c r="E266" s="658" t="s">
        <v>85</v>
      </c>
      <c r="F266" s="658" t="s">
        <v>86</v>
      </c>
      <c r="G266" s="658" t="s">
        <v>986</v>
      </c>
      <c r="H266" s="85" t="s">
        <v>24</v>
      </c>
      <c r="I266" s="106">
        <v>21.82</v>
      </c>
      <c r="J266" s="106">
        <f>VLOOKUP(A266,CENIK!$A$2:$F$191,6,FALSE)</f>
        <v>0</v>
      </c>
      <c r="K266" s="106">
        <f t="shared" si="4"/>
        <v>0</v>
      </c>
    </row>
    <row r="267" spans="1:11" ht="45" x14ac:dyDescent="0.25">
      <c r="A267" s="139">
        <v>4122</v>
      </c>
      <c r="B267" s="139">
        <v>478</v>
      </c>
      <c r="C267" s="102" t="s">
        <v>1791</v>
      </c>
      <c r="D267" s="658" t="s">
        <v>220</v>
      </c>
      <c r="E267" s="658" t="s">
        <v>85</v>
      </c>
      <c r="F267" s="658" t="s">
        <v>86</v>
      </c>
      <c r="G267" s="658" t="s">
        <v>987</v>
      </c>
      <c r="H267" s="85" t="s">
        <v>24</v>
      </c>
      <c r="I267" s="106">
        <v>21.82</v>
      </c>
      <c r="J267" s="106">
        <f>VLOOKUP(A267,CENIK!$A$2:$F$191,6,FALSE)</f>
        <v>0</v>
      </c>
      <c r="K267" s="106">
        <f t="shared" si="4"/>
        <v>0</v>
      </c>
    </row>
    <row r="268" spans="1:11" ht="45" x14ac:dyDescent="0.25">
      <c r="A268" s="139">
        <v>4123</v>
      </c>
      <c r="B268" s="139">
        <v>478</v>
      </c>
      <c r="C268" s="102" t="s">
        <v>1792</v>
      </c>
      <c r="D268" s="658" t="s">
        <v>220</v>
      </c>
      <c r="E268" s="658" t="s">
        <v>85</v>
      </c>
      <c r="F268" s="658" t="s">
        <v>86</v>
      </c>
      <c r="G268" s="658" t="s">
        <v>988</v>
      </c>
      <c r="H268" s="85" t="s">
        <v>24</v>
      </c>
      <c r="I268" s="106">
        <v>485.21</v>
      </c>
      <c r="J268" s="106">
        <f>VLOOKUP(A268,CENIK!$A$2:$F$191,6,FALSE)</f>
        <v>0</v>
      </c>
      <c r="K268" s="106">
        <f t="shared" si="4"/>
        <v>0</v>
      </c>
    </row>
    <row r="269" spans="1:11" ht="45" x14ac:dyDescent="0.25">
      <c r="A269" s="139">
        <v>4124</v>
      </c>
      <c r="B269" s="139">
        <v>478</v>
      </c>
      <c r="C269" s="102" t="s">
        <v>1793</v>
      </c>
      <c r="D269" s="658" t="s">
        <v>220</v>
      </c>
      <c r="E269" s="658" t="s">
        <v>85</v>
      </c>
      <c r="F269" s="658" t="s">
        <v>86</v>
      </c>
      <c r="G269" s="658" t="s">
        <v>97</v>
      </c>
      <c r="H269" s="85" t="s">
        <v>22</v>
      </c>
      <c r="I269" s="106">
        <v>15</v>
      </c>
      <c r="J269" s="106">
        <f>VLOOKUP(A269,CENIK!$A$2:$F$191,6,FALSE)</f>
        <v>0</v>
      </c>
      <c r="K269" s="106">
        <f t="shared" si="4"/>
        <v>0</v>
      </c>
    </row>
    <row r="270" spans="1:11" ht="45" x14ac:dyDescent="0.25">
      <c r="A270" s="139">
        <v>4202</v>
      </c>
      <c r="B270" s="139">
        <v>478</v>
      </c>
      <c r="C270" s="102" t="s">
        <v>1794</v>
      </c>
      <c r="D270" s="658" t="s">
        <v>220</v>
      </c>
      <c r="E270" s="658" t="s">
        <v>85</v>
      </c>
      <c r="F270" s="658" t="s">
        <v>98</v>
      </c>
      <c r="G270" s="658" t="s">
        <v>100</v>
      </c>
      <c r="H270" s="85" t="s">
        <v>33</v>
      </c>
      <c r="I270" s="106">
        <v>272.20999999999998</v>
      </c>
      <c r="J270" s="106">
        <f>VLOOKUP(A270,CENIK!$A$2:$F$191,6,FALSE)</f>
        <v>0</v>
      </c>
      <c r="K270" s="106">
        <f t="shared" si="4"/>
        <v>0</v>
      </c>
    </row>
    <row r="271" spans="1:11" ht="75" x14ac:dyDescent="0.25">
      <c r="A271" s="139">
        <v>4203</v>
      </c>
      <c r="B271" s="139">
        <v>478</v>
      </c>
      <c r="C271" s="102" t="s">
        <v>1795</v>
      </c>
      <c r="D271" s="658" t="s">
        <v>220</v>
      </c>
      <c r="E271" s="658" t="s">
        <v>85</v>
      </c>
      <c r="F271" s="658" t="s">
        <v>98</v>
      </c>
      <c r="G271" s="658" t="s">
        <v>101</v>
      </c>
      <c r="H271" s="85" t="s">
        <v>24</v>
      </c>
      <c r="I271" s="106">
        <v>27.33</v>
      </c>
      <c r="J271" s="106">
        <f>VLOOKUP(A271,CENIK!$A$2:$F$191,6,FALSE)</f>
        <v>0</v>
      </c>
      <c r="K271" s="106">
        <f t="shared" si="4"/>
        <v>0</v>
      </c>
    </row>
    <row r="272" spans="1:11" ht="60" x14ac:dyDescent="0.25">
      <c r="A272" s="139">
        <v>4204</v>
      </c>
      <c r="B272" s="139">
        <v>478</v>
      </c>
      <c r="C272" s="102" t="s">
        <v>1796</v>
      </c>
      <c r="D272" s="658" t="s">
        <v>220</v>
      </c>
      <c r="E272" s="658" t="s">
        <v>85</v>
      </c>
      <c r="F272" s="658" t="s">
        <v>98</v>
      </c>
      <c r="G272" s="658" t="s">
        <v>102</v>
      </c>
      <c r="H272" s="85" t="s">
        <v>24</v>
      </c>
      <c r="I272" s="106">
        <v>146.80000000000001</v>
      </c>
      <c r="J272" s="106">
        <f>VLOOKUP(A272,CENIK!$A$2:$F$191,6,FALSE)</f>
        <v>0</v>
      </c>
      <c r="K272" s="106">
        <f t="shared" si="4"/>
        <v>0</v>
      </c>
    </row>
    <row r="273" spans="1:11" ht="60" x14ac:dyDescent="0.25">
      <c r="A273" s="139">
        <v>4206</v>
      </c>
      <c r="B273" s="139">
        <v>478</v>
      </c>
      <c r="C273" s="102" t="s">
        <v>1797</v>
      </c>
      <c r="D273" s="658" t="s">
        <v>220</v>
      </c>
      <c r="E273" s="658" t="s">
        <v>85</v>
      </c>
      <c r="F273" s="658" t="s">
        <v>98</v>
      </c>
      <c r="G273" s="658" t="s">
        <v>104</v>
      </c>
      <c r="H273" s="85" t="s">
        <v>24</v>
      </c>
      <c r="I273" s="106">
        <v>485.21</v>
      </c>
      <c r="J273" s="106">
        <f>VLOOKUP(A273,CENIK!$A$2:$F$191,6,FALSE)</f>
        <v>0</v>
      </c>
      <c r="K273" s="106">
        <f t="shared" si="4"/>
        <v>0</v>
      </c>
    </row>
    <row r="274" spans="1:11" ht="135" x14ac:dyDescent="0.25">
      <c r="A274" s="139">
        <v>6101</v>
      </c>
      <c r="B274" s="139">
        <v>478</v>
      </c>
      <c r="C274" s="102" t="s">
        <v>1798</v>
      </c>
      <c r="D274" s="658" t="s">
        <v>220</v>
      </c>
      <c r="E274" s="658" t="s">
        <v>128</v>
      </c>
      <c r="F274" s="658" t="s">
        <v>129</v>
      </c>
      <c r="G274" s="658" t="s">
        <v>6304</v>
      </c>
      <c r="H274" s="85" t="s">
        <v>10</v>
      </c>
      <c r="I274" s="106">
        <v>158.9</v>
      </c>
      <c r="J274" s="106">
        <f>VLOOKUP(A274,CENIK!$A$2:$F$191,6,FALSE)</f>
        <v>0</v>
      </c>
      <c r="K274" s="106">
        <f t="shared" si="4"/>
        <v>0</v>
      </c>
    </row>
    <row r="275" spans="1:11" ht="120" x14ac:dyDescent="0.25">
      <c r="A275" s="139">
        <v>6204</v>
      </c>
      <c r="B275" s="139">
        <v>478</v>
      </c>
      <c r="C275" s="102" t="s">
        <v>1799</v>
      </c>
      <c r="D275" s="658" t="s">
        <v>220</v>
      </c>
      <c r="E275" s="658" t="s">
        <v>128</v>
      </c>
      <c r="F275" s="658" t="s">
        <v>132</v>
      </c>
      <c r="G275" s="658" t="s">
        <v>993</v>
      </c>
      <c r="H275" s="85" t="s">
        <v>6</v>
      </c>
      <c r="I275" s="106">
        <v>5</v>
      </c>
      <c r="J275" s="106">
        <f>VLOOKUP(A275,CENIK!$A$2:$F$191,6,FALSE)</f>
        <v>0</v>
      </c>
      <c r="K275" s="106">
        <f t="shared" si="4"/>
        <v>0</v>
      </c>
    </row>
    <row r="276" spans="1:11" ht="120" x14ac:dyDescent="0.25">
      <c r="A276" s="139">
        <v>6253</v>
      </c>
      <c r="B276" s="139">
        <v>478</v>
      </c>
      <c r="C276" s="102" t="s">
        <v>1800</v>
      </c>
      <c r="D276" s="658" t="s">
        <v>220</v>
      </c>
      <c r="E276" s="658" t="s">
        <v>128</v>
      </c>
      <c r="F276" s="658" t="s">
        <v>132</v>
      </c>
      <c r="G276" s="658" t="s">
        <v>1004</v>
      </c>
      <c r="H276" s="85" t="s">
        <v>6</v>
      </c>
      <c r="I276" s="106">
        <v>5</v>
      </c>
      <c r="J276" s="106">
        <f>VLOOKUP(A276,CENIK!$A$2:$F$191,6,FALSE)</f>
        <v>0</v>
      </c>
      <c r="K276" s="106">
        <f t="shared" si="4"/>
        <v>0</v>
      </c>
    </row>
    <row r="277" spans="1:11" ht="345" x14ac:dyDescent="0.25">
      <c r="A277" s="139">
        <v>6301</v>
      </c>
      <c r="B277" s="139">
        <v>478</v>
      </c>
      <c r="C277" s="102" t="s">
        <v>1801</v>
      </c>
      <c r="D277" s="658" t="s">
        <v>220</v>
      </c>
      <c r="E277" s="658" t="s">
        <v>128</v>
      </c>
      <c r="F277" s="658" t="s">
        <v>140</v>
      </c>
      <c r="G277" s="658" t="s">
        <v>1005</v>
      </c>
      <c r="H277" s="85" t="s">
        <v>6</v>
      </c>
      <c r="I277" s="106">
        <v>13</v>
      </c>
      <c r="J277" s="106">
        <f>VLOOKUP(A277,CENIK!$A$2:$F$191,6,FALSE)</f>
        <v>0</v>
      </c>
      <c r="K277" s="106">
        <f t="shared" si="4"/>
        <v>0</v>
      </c>
    </row>
    <row r="278" spans="1:11" ht="120" x14ac:dyDescent="0.25">
      <c r="A278" s="139">
        <v>6304</v>
      </c>
      <c r="B278" s="139">
        <v>478</v>
      </c>
      <c r="C278" s="102" t="s">
        <v>1802</v>
      </c>
      <c r="D278" s="658" t="s">
        <v>220</v>
      </c>
      <c r="E278" s="658" t="s">
        <v>128</v>
      </c>
      <c r="F278" s="658" t="s">
        <v>140</v>
      </c>
      <c r="G278" s="658" t="s">
        <v>142</v>
      </c>
      <c r="H278" s="85" t="s">
        <v>6</v>
      </c>
      <c r="I278" s="106">
        <v>11</v>
      </c>
      <c r="J278" s="106">
        <f>VLOOKUP(A278,CENIK!$A$2:$F$191,6,FALSE)</f>
        <v>0</v>
      </c>
      <c r="K278" s="106">
        <f t="shared" si="4"/>
        <v>0</v>
      </c>
    </row>
    <row r="279" spans="1:11" ht="120" x14ac:dyDescent="0.25">
      <c r="A279" s="139">
        <v>6305</v>
      </c>
      <c r="B279" s="139">
        <v>478</v>
      </c>
      <c r="C279" s="102" t="s">
        <v>1803</v>
      </c>
      <c r="D279" s="658" t="s">
        <v>220</v>
      </c>
      <c r="E279" s="658" t="s">
        <v>128</v>
      </c>
      <c r="F279" s="658" t="s">
        <v>140</v>
      </c>
      <c r="G279" s="658" t="s">
        <v>143</v>
      </c>
      <c r="H279" s="85" t="s">
        <v>6</v>
      </c>
      <c r="I279" s="106">
        <v>2</v>
      </c>
      <c r="J279" s="106">
        <f>VLOOKUP(A279,CENIK!$A$2:$F$191,6,FALSE)</f>
        <v>0</v>
      </c>
      <c r="K279" s="106">
        <f t="shared" si="4"/>
        <v>0</v>
      </c>
    </row>
    <row r="280" spans="1:11" ht="45" x14ac:dyDescent="0.25">
      <c r="A280" s="139">
        <v>6401</v>
      </c>
      <c r="B280" s="139">
        <v>478</v>
      </c>
      <c r="C280" s="102" t="s">
        <v>1804</v>
      </c>
      <c r="D280" s="658" t="s">
        <v>220</v>
      </c>
      <c r="E280" s="658" t="s">
        <v>128</v>
      </c>
      <c r="F280" s="658" t="s">
        <v>144</v>
      </c>
      <c r="G280" s="658" t="s">
        <v>145</v>
      </c>
      <c r="H280" s="85" t="s">
        <v>10</v>
      </c>
      <c r="I280" s="106">
        <v>158.9</v>
      </c>
      <c r="J280" s="106">
        <f>VLOOKUP(A280,CENIK!$A$2:$F$191,6,FALSE)</f>
        <v>0</v>
      </c>
      <c r="K280" s="106">
        <f t="shared" si="4"/>
        <v>0</v>
      </c>
    </row>
    <row r="281" spans="1:11" ht="45" x14ac:dyDescent="0.25">
      <c r="A281" s="139">
        <v>6402</v>
      </c>
      <c r="B281" s="139">
        <v>478</v>
      </c>
      <c r="C281" s="102" t="s">
        <v>1805</v>
      </c>
      <c r="D281" s="658" t="s">
        <v>220</v>
      </c>
      <c r="E281" s="658" t="s">
        <v>128</v>
      </c>
      <c r="F281" s="658" t="s">
        <v>144</v>
      </c>
      <c r="G281" s="658" t="s">
        <v>340</v>
      </c>
      <c r="H281" s="85" t="s">
        <v>10</v>
      </c>
      <c r="I281" s="106">
        <v>158.9</v>
      </c>
      <c r="J281" s="106">
        <f>VLOOKUP(A281,CENIK!$A$2:$F$191,6,FALSE)</f>
        <v>0</v>
      </c>
      <c r="K281" s="106">
        <f t="shared" si="4"/>
        <v>0</v>
      </c>
    </row>
    <row r="282" spans="1:11" ht="60" x14ac:dyDescent="0.25">
      <c r="A282" s="139">
        <v>6405</v>
      </c>
      <c r="B282" s="139">
        <v>478</v>
      </c>
      <c r="C282" s="102" t="s">
        <v>1806</v>
      </c>
      <c r="D282" s="658" t="s">
        <v>220</v>
      </c>
      <c r="E282" s="658" t="s">
        <v>128</v>
      </c>
      <c r="F282" s="658" t="s">
        <v>144</v>
      </c>
      <c r="G282" s="658" t="s">
        <v>146</v>
      </c>
      <c r="H282" s="85" t="s">
        <v>10</v>
      </c>
      <c r="I282" s="106">
        <v>158.9</v>
      </c>
      <c r="J282" s="106">
        <f>VLOOKUP(A282,CENIK!$A$2:$F$191,6,FALSE)</f>
        <v>0</v>
      </c>
      <c r="K282" s="106">
        <f t="shared" si="4"/>
        <v>0</v>
      </c>
    </row>
    <row r="283" spans="1:11" ht="45" x14ac:dyDescent="0.25">
      <c r="A283" s="139">
        <v>6501</v>
      </c>
      <c r="B283" s="139">
        <v>478</v>
      </c>
      <c r="C283" s="102" t="s">
        <v>1807</v>
      </c>
      <c r="D283" s="658" t="s">
        <v>220</v>
      </c>
      <c r="E283" s="658" t="s">
        <v>128</v>
      </c>
      <c r="F283" s="658" t="s">
        <v>147</v>
      </c>
      <c r="G283" s="658" t="s">
        <v>1007</v>
      </c>
      <c r="H283" s="85" t="s">
        <v>6</v>
      </c>
      <c r="I283" s="106">
        <v>6</v>
      </c>
      <c r="J283" s="106">
        <f>VLOOKUP(A283,CENIK!$A$2:$F$191,6,FALSE)</f>
        <v>0</v>
      </c>
      <c r="K283" s="106">
        <f t="shared" si="4"/>
        <v>0</v>
      </c>
    </row>
    <row r="284" spans="1:11" ht="45" x14ac:dyDescent="0.25">
      <c r="A284" s="139">
        <v>6503</v>
      </c>
      <c r="B284" s="139">
        <v>478</v>
      </c>
      <c r="C284" s="102" t="s">
        <v>1808</v>
      </c>
      <c r="D284" s="658" t="s">
        <v>220</v>
      </c>
      <c r="E284" s="658" t="s">
        <v>128</v>
      </c>
      <c r="F284" s="658" t="s">
        <v>147</v>
      </c>
      <c r="G284" s="658" t="s">
        <v>1009</v>
      </c>
      <c r="H284" s="85" t="s">
        <v>6</v>
      </c>
      <c r="I284" s="106">
        <v>8</v>
      </c>
      <c r="J284" s="106">
        <f>VLOOKUP(A284,CENIK!$A$2:$F$191,6,FALSE)</f>
        <v>0</v>
      </c>
      <c r="K284" s="106">
        <f t="shared" ref="K284:K285" si="5">ROUND(J284*I284,2)</f>
        <v>0</v>
      </c>
    </row>
    <row r="285" spans="1:11" ht="75" x14ac:dyDescent="0.25">
      <c r="A285" s="139">
        <v>6514</v>
      </c>
      <c r="B285" s="139">
        <v>478</v>
      </c>
      <c r="C285" s="102" t="s">
        <v>1809</v>
      </c>
      <c r="D285" s="658" t="s">
        <v>220</v>
      </c>
      <c r="E285" s="658" t="s">
        <v>128</v>
      </c>
      <c r="F285" s="658" t="s">
        <v>147</v>
      </c>
      <c r="G285" s="658" t="s">
        <v>1017</v>
      </c>
      <c r="H285" s="85" t="s">
        <v>10</v>
      </c>
      <c r="I285" s="106">
        <v>20</v>
      </c>
      <c r="J285" s="106">
        <f>VLOOKUP(A285,CENIK!$A$2:$F$191,6,FALSE)</f>
        <v>90</v>
      </c>
      <c r="K285" s="106">
        <f t="shared" si="5"/>
        <v>1800</v>
      </c>
    </row>
  </sheetData>
  <sheetProtection algorithmName="SHA-512" hashValue="mgv5cmWD+JUMm4oW5nA0zb3TETMu7SUFMmAAyVVm3P830vnEAhhFyCq6U5aAdW7YneJkebYF7TSpF09zsU20jQ==" saltValue="7q9YHLVzAPUaE+9PieTHFw==" spinCount="100000" sheet="1" objects="1" scenarios="1"/>
  <mergeCells count="4">
    <mergeCell ref="D16:E16"/>
    <mergeCell ref="D17:E23"/>
    <mergeCell ref="F17:F22"/>
    <mergeCell ref="F6:F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493"/>
  <sheetViews>
    <sheetView topLeftCell="C1" zoomScale="85" zoomScaleNormal="85" workbookViewId="0">
      <selection activeCell="G496" sqref="G496"/>
    </sheetView>
  </sheetViews>
  <sheetFormatPr defaultRowHeight="15" x14ac:dyDescent="0.25"/>
  <cols>
    <col min="1" max="1" width="9.140625" style="128" hidden="1" customWidth="1"/>
    <col min="2" max="2" width="7.28515625" style="128" hidden="1" customWidth="1"/>
    <col min="3" max="3" width="11"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2:14" ht="18.75" x14ac:dyDescent="0.25">
      <c r="F1" s="71" t="s">
        <v>327</v>
      </c>
    </row>
    <row r="2" spans="2:14" ht="26.25" x14ac:dyDescent="0.25">
      <c r="F2" s="104">
        <v>6</v>
      </c>
      <c r="G2" s="13" t="s">
        <v>304</v>
      </c>
      <c r="H2" s="14"/>
      <c r="I2" s="41"/>
      <c r="J2" s="41"/>
      <c r="K2" s="52"/>
    </row>
    <row r="4" spans="2:14" ht="26.25" x14ac:dyDescent="0.25">
      <c r="G4" s="16" t="s">
        <v>174</v>
      </c>
      <c r="J4" s="42"/>
      <c r="K4" s="42"/>
    </row>
    <row r="5" spans="2:14" x14ac:dyDescent="0.25">
      <c r="E5" s="17"/>
      <c r="F5" s="17"/>
    </row>
    <row r="6" spans="2:14" ht="18.75" x14ac:dyDescent="0.3">
      <c r="E6" s="18"/>
      <c r="F6" s="1116" t="s">
        <v>324</v>
      </c>
      <c r="G6" s="19" t="s">
        <v>175</v>
      </c>
      <c r="H6" s="20"/>
      <c r="I6" s="45"/>
      <c r="J6" s="45"/>
      <c r="K6" s="44" t="s">
        <v>151</v>
      </c>
    </row>
    <row r="7" spans="2:14" ht="18.75" x14ac:dyDescent="0.3">
      <c r="B7" s="129" t="s">
        <v>176</v>
      </c>
      <c r="C7" s="64"/>
      <c r="E7" s="18"/>
      <c r="F7" s="1117"/>
      <c r="G7" s="21" t="s">
        <v>177</v>
      </c>
      <c r="H7" s="22"/>
      <c r="I7" s="46"/>
      <c r="J7" s="46"/>
      <c r="K7" s="23">
        <f>SUM(K21:K27)</f>
        <v>0</v>
      </c>
    </row>
    <row r="8" spans="2:14" ht="18.75" x14ac:dyDescent="0.3">
      <c r="B8" s="130">
        <v>505</v>
      </c>
      <c r="C8" s="56"/>
      <c r="E8" s="18"/>
      <c r="F8" s="101">
        <v>505</v>
      </c>
      <c r="G8" s="24" t="s">
        <v>221</v>
      </c>
      <c r="H8" s="25"/>
      <c r="I8" s="47"/>
      <c r="J8" s="47"/>
      <c r="K8" s="26">
        <f t="shared" ref="K8:K16" si="0">SUMIF($B$32:$B$482,B8,$K$32:$K$482)</f>
        <v>0</v>
      </c>
    </row>
    <row r="9" spans="2:14" ht="18.75" x14ac:dyDescent="0.3">
      <c r="B9" s="130">
        <v>509</v>
      </c>
      <c r="C9" s="56"/>
      <c r="E9" s="18"/>
      <c r="F9" s="101">
        <v>509</v>
      </c>
      <c r="G9" s="24" t="s">
        <v>222</v>
      </c>
      <c r="H9" s="25"/>
      <c r="I9" s="47"/>
      <c r="J9" s="47"/>
      <c r="K9" s="26">
        <f t="shared" si="0"/>
        <v>0</v>
      </c>
    </row>
    <row r="10" spans="2:14" ht="18.75" x14ac:dyDescent="0.3">
      <c r="B10" s="130">
        <v>508</v>
      </c>
      <c r="C10" s="56"/>
      <c r="E10" s="18"/>
      <c r="F10" s="101">
        <v>508</v>
      </c>
      <c r="G10" s="24" t="s">
        <v>223</v>
      </c>
      <c r="H10" s="25"/>
      <c r="I10" s="47"/>
      <c r="J10" s="47"/>
      <c r="K10" s="26">
        <f t="shared" si="0"/>
        <v>39000</v>
      </c>
    </row>
    <row r="11" spans="2:14" ht="18.75" x14ac:dyDescent="0.3">
      <c r="B11" s="130">
        <v>507</v>
      </c>
      <c r="C11" s="56"/>
      <c r="E11" s="18"/>
      <c r="F11" s="101">
        <v>507</v>
      </c>
      <c r="G11" s="24" t="s">
        <v>224</v>
      </c>
      <c r="H11" s="25"/>
      <c r="I11" s="47"/>
      <c r="J11" s="47"/>
      <c r="K11" s="26">
        <f t="shared" si="0"/>
        <v>13125</v>
      </c>
    </row>
    <row r="12" spans="2:14" ht="18.75" x14ac:dyDescent="0.3">
      <c r="B12" s="130">
        <v>506</v>
      </c>
      <c r="C12" s="56"/>
      <c r="E12" s="18"/>
      <c r="F12" s="101">
        <v>506</v>
      </c>
      <c r="G12" s="24" t="s">
        <v>225</v>
      </c>
      <c r="H12" s="25"/>
      <c r="I12" s="47"/>
      <c r="J12" s="47"/>
      <c r="K12" s="26">
        <f t="shared" si="0"/>
        <v>6250</v>
      </c>
    </row>
    <row r="13" spans="2:14" ht="18.75" x14ac:dyDescent="0.3">
      <c r="B13" s="130">
        <v>510</v>
      </c>
      <c r="C13" s="56"/>
      <c r="E13" s="18"/>
      <c r="F13" s="101">
        <v>510</v>
      </c>
      <c r="G13" s="24" t="s">
        <v>226</v>
      </c>
      <c r="H13" s="25"/>
      <c r="I13" s="47"/>
      <c r="J13" s="47"/>
      <c r="K13" s="26">
        <f t="shared" si="0"/>
        <v>0</v>
      </c>
      <c r="N13" s="39"/>
    </row>
    <row r="14" spans="2:14" ht="18.75" x14ac:dyDescent="0.3">
      <c r="B14" s="130">
        <v>504</v>
      </c>
      <c r="C14" s="56"/>
      <c r="E14" s="18"/>
      <c r="F14" s="101">
        <v>504</v>
      </c>
      <c r="G14" s="24" t="s">
        <v>227</v>
      </c>
      <c r="H14" s="25"/>
      <c r="I14" s="47"/>
      <c r="J14" s="47"/>
      <c r="K14" s="26">
        <f t="shared" si="0"/>
        <v>8750</v>
      </c>
      <c r="N14" s="39"/>
    </row>
    <row r="15" spans="2:14" ht="18.75" x14ac:dyDescent="0.3">
      <c r="B15" s="130">
        <v>503</v>
      </c>
      <c r="C15" s="56"/>
      <c r="E15" s="18"/>
      <c r="F15" s="101">
        <v>503</v>
      </c>
      <c r="G15" s="24" t="s">
        <v>228</v>
      </c>
      <c r="H15" s="25"/>
      <c r="I15" s="47"/>
      <c r="J15" s="47"/>
      <c r="K15" s="26">
        <f t="shared" si="0"/>
        <v>4625</v>
      </c>
    </row>
    <row r="16" spans="2:14" ht="18.75" x14ac:dyDescent="0.3">
      <c r="B16" s="130">
        <v>502</v>
      </c>
      <c r="C16" s="56"/>
      <c r="E16" s="18"/>
      <c r="F16" s="101">
        <v>502</v>
      </c>
      <c r="G16" s="24" t="s">
        <v>229</v>
      </c>
      <c r="H16" s="25"/>
      <c r="I16" s="47"/>
      <c r="J16" s="47"/>
      <c r="K16" s="26">
        <f t="shared" si="0"/>
        <v>0</v>
      </c>
    </row>
    <row r="17" spans="1:11" ht="18.75" x14ac:dyDescent="0.3">
      <c r="B17" s="131" t="s">
        <v>330</v>
      </c>
      <c r="C17" s="29"/>
      <c r="F17" s="101" t="s">
        <v>2280</v>
      </c>
      <c r="G17" s="30" t="s">
        <v>188</v>
      </c>
      <c r="H17" s="25"/>
      <c r="I17" s="47"/>
      <c r="J17" s="47"/>
      <c r="K17" s="26">
        <f>(SUM(K8:K16)*0.002)</f>
        <v>143.5</v>
      </c>
    </row>
    <row r="18" spans="1:11" ht="18.75" x14ac:dyDescent="0.3">
      <c r="F18" s="72"/>
      <c r="G18" s="31"/>
      <c r="H18" s="20"/>
      <c r="I18" s="32" t="s">
        <v>172</v>
      </c>
      <c r="J18" s="32"/>
      <c r="K18" s="32">
        <f>SUM(K7:K17)</f>
        <v>71893.5</v>
      </c>
    </row>
    <row r="19" spans="1:11" ht="26.25" x14ac:dyDescent="0.25">
      <c r="D19" s="33" t="s">
        <v>177</v>
      </c>
    </row>
    <row r="20" spans="1:11" ht="30" x14ac:dyDescent="0.25">
      <c r="A20" s="132" t="s">
        <v>329</v>
      </c>
      <c r="B20" s="133"/>
      <c r="C20" s="656" t="s">
        <v>326</v>
      </c>
      <c r="D20" s="1107" t="s">
        <v>189</v>
      </c>
      <c r="E20" s="1108"/>
      <c r="F20" s="1" t="s">
        <v>190</v>
      </c>
      <c r="G20" s="1" t="s">
        <v>3</v>
      </c>
      <c r="H20" s="2" t="s">
        <v>4</v>
      </c>
      <c r="I20" s="48" t="s">
        <v>191</v>
      </c>
      <c r="J20" s="49" t="s">
        <v>192</v>
      </c>
      <c r="K20" s="120" t="s">
        <v>4568</v>
      </c>
    </row>
    <row r="21" spans="1:11" ht="120" x14ac:dyDescent="0.25">
      <c r="A21" s="128">
        <v>1101</v>
      </c>
      <c r="B21" s="134"/>
      <c r="C21" s="102" t="s">
        <v>2281</v>
      </c>
      <c r="D21" s="1109" t="s">
        <v>5</v>
      </c>
      <c r="E21" s="1110"/>
      <c r="F21" s="1115" t="s">
        <v>193</v>
      </c>
      <c r="G21" s="3" t="s">
        <v>194</v>
      </c>
      <c r="H21" s="4" t="s">
        <v>14</v>
      </c>
      <c r="I21" s="50">
        <v>1</v>
      </c>
      <c r="J21" s="661"/>
      <c r="K21" s="121">
        <f t="shared" ref="K21:K27" si="1">ROUND(J21*I21,2)</f>
        <v>0</v>
      </c>
    </row>
    <row r="22" spans="1:11" ht="30" x14ac:dyDescent="0.25">
      <c r="A22" s="128">
        <v>1102</v>
      </c>
      <c r="B22" s="134"/>
      <c r="C22" s="102" t="s">
        <v>2282</v>
      </c>
      <c r="D22" s="1111"/>
      <c r="E22" s="1112"/>
      <c r="F22" s="1115"/>
      <c r="G22" s="3" t="s">
        <v>195</v>
      </c>
      <c r="H22" s="4" t="s">
        <v>14</v>
      </c>
      <c r="I22" s="50">
        <v>1</v>
      </c>
      <c r="J22" s="661"/>
      <c r="K22" s="121">
        <f t="shared" si="1"/>
        <v>0</v>
      </c>
    </row>
    <row r="23" spans="1:11" ht="75" x14ac:dyDescent="0.25">
      <c r="A23" s="128">
        <v>1103</v>
      </c>
      <c r="B23" s="134"/>
      <c r="C23" s="102" t="s">
        <v>2283</v>
      </c>
      <c r="D23" s="1111"/>
      <c r="E23" s="1112"/>
      <c r="F23" s="1115"/>
      <c r="G23" s="3" t="s">
        <v>196</v>
      </c>
      <c r="H23" s="4" t="s">
        <v>14</v>
      </c>
      <c r="I23" s="50">
        <v>1</v>
      </c>
      <c r="J23" s="661"/>
      <c r="K23" s="121">
        <f t="shared" si="1"/>
        <v>0</v>
      </c>
    </row>
    <row r="24" spans="1:11" ht="45" x14ac:dyDescent="0.25">
      <c r="A24" s="128">
        <v>1104</v>
      </c>
      <c r="B24" s="134"/>
      <c r="C24" s="102" t="s">
        <v>2284</v>
      </c>
      <c r="D24" s="1111"/>
      <c r="E24" s="1112"/>
      <c r="F24" s="1115"/>
      <c r="G24" s="3" t="s">
        <v>197</v>
      </c>
      <c r="H24" s="4" t="s">
        <v>14</v>
      </c>
      <c r="I24" s="50">
        <v>1</v>
      </c>
      <c r="J24" s="661"/>
      <c r="K24" s="121">
        <f t="shared" si="1"/>
        <v>0</v>
      </c>
    </row>
    <row r="25" spans="1:11" ht="45" x14ac:dyDescent="0.25">
      <c r="A25" s="128">
        <v>1105</v>
      </c>
      <c r="B25" s="134"/>
      <c r="C25" s="102" t="s">
        <v>2285</v>
      </c>
      <c r="D25" s="1111"/>
      <c r="E25" s="1112"/>
      <c r="F25" s="1115"/>
      <c r="G25" s="3" t="s">
        <v>198</v>
      </c>
      <c r="H25" s="4" t="s">
        <v>14</v>
      </c>
      <c r="I25" s="50">
        <v>1</v>
      </c>
      <c r="J25" s="661"/>
      <c r="K25" s="121">
        <f t="shared" si="1"/>
        <v>0</v>
      </c>
    </row>
    <row r="26" spans="1:11" ht="105" x14ac:dyDescent="0.25">
      <c r="A26" s="128">
        <v>1106</v>
      </c>
      <c r="B26" s="134"/>
      <c r="C26" s="102" t="s">
        <v>2286</v>
      </c>
      <c r="D26" s="1111"/>
      <c r="E26" s="1112"/>
      <c r="F26" s="1115"/>
      <c r="G26" s="3" t="s">
        <v>199</v>
      </c>
      <c r="H26" s="4" t="s">
        <v>10</v>
      </c>
      <c r="I26" s="50">
        <v>1341</v>
      </c>
      <c r="J26" s="661"/>
      <c r="K26" s="121">
        <f t="shared" si="1"/>
        <v>0</v>
      </c>
    </row>
    <row r="27" spans="1:11" ht="30" x14ac:dyDescent="0.25">
      <c r="A27" s="135">
        <v>201</v>
      </c>
      <c r="B27" s="136" t="s">
        <v>328</v>
      </c>
      <c r="C27" s="102" t="s">
        <v>2287</v>
      </c>
      <c r="D27" s="1113"/>
      <c r="E27" s="1114"/>
      <c r="F27" s="3" t="s">
        <v>338</v>
      </c>
      <c r="G27" s="3" t="s">
        <v>339</v>
      </c>
      <c r="H27" s="4" t="s">
        <v>6</v>
      </c>
      <c r="I27" s="50">
        <v>1</v>
      </c>
      <c r="J27" s="50">
        <f>VLOOKUP(A27,CENIK!$A$2:$F$191,6,FALSE)</f>
        <v>0</v>
      </c>
      <c r="K27" s="121">
        <f t="shared" si="1"/>
        <v>0</v>
      </c>
    </row>
    <row r="28" spans="1:11" x14ac:dyDescent="0.25">
      <c r="B28" s="137"/>
      <c r="C28" s="34"/>
      <c r="D28" s="35"/>
      <c r="E28" s="35"/>
      <c r="F28" s="35"/>
      <c r="G28" s="35"/>
      <c r="H28" s="36"/>
      <c r="I28" s="51"/>
      <c r="J28" s="51"/>
      <c r="K28" s="51"/>
    </row>
    <row r="29" spans="1:11" x14ac:dyDescent="0.25">
      <c r="B29" s="137"/>
      <c r="C29" s="34"/>
      <c r="D29" s="35"/>
      <c r="E29" s="35"/>
      <c r="F29" s="35"/>
      <c r="G29" s="35"/>
      <c r="H29" s="36"/>
      <c r="I29" s="51"/>
      <c r="J29" s="51"/>
      <c r="K29" s="51"/>
    </row>
    <row r="30" spans="1:11" ht="26.25" x14ac:dyDescent="0.25">
      <c r="A30" s="128" t="s">
        <v>329</v>
      </c>
      <c r="B30" s="138"/>
      <c r="C30" s="69"/>
      <c r="D30" s="33" t="s">
        <v>200</v>
      </c>
      <c r="E30" s="38"/>
      <c r="F30" s="38"/>
      <c r="G30" s="35"/>
      <c r="H30" s="36"/>
      <c r="I30" s="51"/>
      <c r="J30" s="51"/>
      <c r="K30" s="51"/>
    </row>
    <row r="31" spans="1:11" ht="30" x14ac:dyDescent="0.25">
      <c r="A31" s="139" t="s">
        <v>0</v>
      </c>
      <c r="B31" s="134" t="s">
        <v>176</v>
      </c>
      <c r="C31" s="70" t="s">
        <v>325</v>
      </c>
      <c r="D31" s="1" t="s">
        <v>201</v>
      </c>
      <c r="E31" s="1" t="s">
        <v>189</v>
      </c>
      <c r="F31" s="1" t="s">
        <v>190</v>
      </c>
      <c r="G31" s="1" t="s">
        <v>3</v>
      </c>
      <c r="H31" s="2" t="s">
        <v>4</v>
      </c>
      <c r="I31" s="48" t="s">
        <v>191</v>
      </c>
      <c r="J31" s="49" t="s">
        <v>192</v>
      </c>
      <c r="K31" s="53" t="s">
        <v>4568</v>
      </c>
    </row>
    <row r="32" spans="1:11" ht="60" x14ac:dyDescent="0.25">
      <c r="A32" s="139">
        <v>1201</v>
      </c>
      <c r="B32" s="139">
        <v>505</v>
      </c>
      <c r="C32" s="102" t="s">
        <v>1818</v>
      </c>
      <c r="D32" s="657" t="s">
        <v>221</v>
      </c>
      <c r="E32" s="657" t="s">
        <v>7</v>
      </c>
      <c r="F32" s="657" t="s">
        <v>8</v>
      </c>
      <c r="G32" s="657" t="s">
        <v>9</v>
      </c>
      <c r="H32" s="105" t="s">
        <v>10</v>
      </c>
      <c r="I32" s="106">
        <v>79</v>
      </c>
      <c r="J32" s="106">
        <f>VLOOKUP(A32,CENIK!$A$2:$F$191,6,FALSE)</f>
        <v>0</v>
      </c>
      <c r="K32" s="106">
        <f t="shared" ref="K32:K95" si="2">ROUND(J32*I32,2)</f>
        <v>0</v>
      </c>
    </row>
    <row r="33" spans="1:11" ht="45" x14ac:dyDescent="0.25">
      <c r="A33" s="139">
        <v>1202</v>
      </c>
      <c r="B33" s="139">
        <v>505</v>
      </c>
      <c r="C33" s="102" t="s">
        <v>1819</v>
      </c>
      <c r="D33" s="657" t="s">
        <v>221</v>
      </c>
      <c r="E33" s="657" t="s">
        <v>7</v>
      </c>
      <c r="F33" s="657" t="s">
        <v>8</v>
      </c>
      <c r="G33" s="657" t="s">
        <v>11</v>
      </c>
      <c r="H33" s="105" t="s">
        <v>12</v>
      </c>
      <c r="I33" s="106">
        <v>3</v>
      </c>
      <c r="J33" s="106">
        <f>VLOOKUP(A33,CENIK!$A$2:$F$191,6,FALSE)</f>
        <v>0</v>
      </c>
      <c r="K33" s="106">
        <f t="shared" si="2"/>
        <v>0</v>
      </c>
    </row>
    <row r="34" spans="1:11" ht="60" x14ac:dyDescent="0.25">
      <c r="A34" s="139">
        <v>1203</v>
      </c>
      <c r="B34" s="139">
        <v>505</v>
      </c>
      <c r="C34" s="102" t="s">
        <v>1820</v>
      </c>
      <c r="D34" s="657" t="s">
        <v>221</v>
      </c>
      <c r="E34" s="657" t="s">
        <v>7</v>
      </c>
      <c r="F34" s="657" t="s">
        <v>8</v>
      </c>
      <c r="G34" s="657" t="s">
        <v>941</v>
      </c>
      <c r="H34" s="105" t="s">
        <v>10</v>
      </c>
      <c r="I34" s="106">
        <v>79</v>
      </c>
      <c r="J34" s="106">
        <f>VLOOKUP(A34,CENIK!$A$2:$F$191,6,FALSE)</f>
        <v>0</v>
      </c>
      <c r="K34" s="106">
        <f t="shared" si="2"/>
        <v>0</v>
      </c>
    </row>
    <row r="35" spans="1:11" ht="45" x14ac:dyDescent="0.25">
      <c r="A35" s="139">
        <v>1204</v>
      </c>
      <c r="B35" s="139">
        <v>505</v>
      </c>
      <c r="C35" s="102" t="s">
        <v>1821</v>
      </c>
      <c r="D35" s="657" t="s">
        <v>221</v>
      </c>
      <c r="E35" s="657" t="s">
        <v>7</v>
      </c>
      <c r="F35" s="657" t="s">
        <v>8</v>
      </c>
      <c r="G35" s="657" t="s">
        <v>13</v>
      </c>
      <c r="H35" s="105" t="s">
        <v>10</v>
      </c>
      <c r="I35" s="106">
        <v>79</v>
      </c>
      <c r="J35" s="106">
        <f>VLOOKUP(A35,CENIK!$A$2:$F$191,6,FALSE)</f>
        <v>0</v>
      </c>
      <c r="K35" s="106">
        <f t="shared" si="2"/>
        <v>0</v>
      </c>
    </row>
    <row r="36" spans="1:11" ht="45" x14ac:dyDescent="0.25">
      <c r="A36" s="139">
        <v>1301</v>
      </c>
      <c r="B36" s="139">
        <v>505</v>
      </c>
      <c r="C36" s="102" t="s">
        <v>1822</v>
      </c>
      <c r="D36" s="657" t="s">
        <v>221</v>
      </c>
      <c r="E36" s="657" t="s">
        <v>7</v>
      </c>
      <c r="F36" s="657" t="s">
        <v>16</v>
      </c>
      <c r="G36" s="657" t="s">
        <v>17</v>
      </c>
      <c r="H36" s="105" t="s">
        <v>10</v>
      </c>
      <c r="I36" s="106">
        <v>79</v>
      </c>
      <c r="J36" s="106">
        <f>VLOOKUP(A36,CENIK!$A$2:$F$191,6,FALSE)</f>
        <v>0</v>
      </c>
      <c r="K36" s="106">
        <f t="shared" si="2"/>
        <v>0</v>
      </c>
    </row>
    <row r="37" spans="1:11" ht="150" x14ac:dyDescent="0.25">
      <c r="A37" s="139">
        <v>1302</v>
      </c>
      <c r="B37" s="139">
        <v>505</v>
      </c>
      <c r="C37" s="102" t="s">
        <v>1823</v>
      </c>
      <c r="D37" s="657" t="s">
        <v>221</v>
      </c>
      <c r="E37" s="657" t="s">
        <v>7</v>
      </c>
      <c r="F37" s="657" t="s">
        <v>16</v>
      </c>
      <c r="G37" s="657" t="s">
        <v>952</v>
      </c>
      <c r="H37" s="105" t="s">
        <v>10</v>
      </c>
      <c r="I37" s="106">
        <v>79</v>
      </c>
      <c r="J37" s="106">
        <f>VLOOKUP(A37,CENIK!$A$2:$F$191,6,FALSE)</f>
        <v>0</v>
      </c>
      <c r="K37" s="106">
        <f t="shared" si="2"/>
        <v>0</v>
      </c>
    </row>
    <row r="38" spans="1:11" ht="60" x14ac:dyDescent="0.25">
      <c r="A38" s="139">
        <v>1309</v>
      </c>
      <c r="B38" s="139">
        <v>505</v>
      </c>
      <c r="C38" s="102" t="s">
        <v>1824</v>
      </c>
      <c r="D38" s="657" t="s">
        <v>221</v>
      </c>
      <c r="E38" s="657" t="s">
        <v>7</v>
      </c>
      <c r="F38" s="657" t="s">
        <v>16</v>
      </c>
      <c r="G38" s="657" t="s">
        <v>21</v>
      </c>
      <c r="H38" s="105" t="s">
        <v>22</v>
      </c>
      <c r="I38" s="106">
        <v>6</v>
      </c>
      <c r="J38" s="106">
        <f>VLOOKUP(A38,CENIK!$A$2:$F$191,6,FALSE)</f>
        <v>0</v>
      </c>
      <c r="K38" s="106">
        <f t="shared" si="2"/>
        <v>0</v>
      </c>
    </row>
    <row r="39" spans="1:11" ht="60" x14ac:dyDescent="0.25">
      <c r="A39" s="139">
        <v>1310</v>
      </c>
      <c r="B39" s="139">
        <v>505</v>
      </c>
      <c r="C39" s="102" t="s">
        <v>1825</v>
      </c>
      <c r="D39" s="657" t="s">
        <v>221</v>
      </c>
      <c r="E39" s="657" t="s">
        <v>7</v>
      </c>
      <c r="F39" s="657" t="s">
        <v>16</v>
      </c>
      <c r="G39" s="657" t="s">
        <v>23</v>
      </c>
      <c r="H39" s="105" t="s">
        <v>24</v>
      </c>
      <c r="I39" s="106">
        <v>18</v>
      </c>
      <c r="J39" s="106">
        <f>VLOOKUP(A39,CENIK!$A$2:$F$191,6,FALSE)</f>
        <v>0</v>
      </c>
      <c r="K39" s="106">
        <f t="shared" si="2"/>
        <v>0</v>
      </c>
    </row>
    <row r="40" spans="1:11" ht="30" x14ac:dyDescent="0.25">
      <c r="A40" s="139">
        <v>1401</v>
      </c>
      <c r="B40" s="139">
        <v>505</v>
      </c>
      <c r="C40" s="102" t="s">
        <v>1826</v>
      </c>
      <c r="D40" s="657" t="s">
        <v>221</v>
      </c>
      <c r="E40" s="657" t="s">
        <v>7</v>
      </c>
      <c r="F40" s="657" t="s">
        <v>27</v>
      </c>
      <c r="G40" s="657" t="s">
        <v>955</v>
      </c>
      <c r="H40" s="105" t="s">
        <v>22</v>
      </c>
      <c r="I40" s="106">
        <v>2</v>
      </c>
      <c r="J40" s="106">
        <f>VLOOKUP(A40,CENIK!$A$2:$F$191,6,FALSE)</f>
        <v>0</v>
      </c>
      <c r="K40" s="106">
        <f t="shared" si="2"/>
        <v>0</v>
      </c>
    </row>
    <row r="41" spans="1:11" ht="30" x14ac:dyDescent="0.25">
      <c r="A41" s="139">
        <v>1402</v>
      </c>
      <c r="B41" s="139">
        <v>505</v>
      </c>
      <c r="C41" s="102" t="s">
        <v>1827</v>
      </c>
      <c r="D41" s="657" t="s">
        <v>221</v>
      </c>
      <c r="E41" s="657" t="s">
        <v>7</v>
      </c>
      <c r="F41" s="657" t="s">
        <v>27</v>
      </c>
      <c r="G41" s="657" t="s">
        <v>956</v>
      </c>
      <c r="H41" s="105" t="s">
        <v>22</v>
      </c>
      <c r="I41" s="106">
        <v>6</v>
      </c>
      <c r="J41" s="106">
        <f>VLOOKUP(A41,CENIK!$A$2:$F$191,6,FALSE)</f>
        <v>0</v>
      </c>
      <c r="K41" s="106">
        <f t="shared" si="2"/>
        <v>0</v>
      </c>
    </row>
    <row r="42" spans="1:11" ht="30" x14ac:dyDescent="0.25">
      <c r="A42" s="139">
        <v>1403</v>
      </c>
      <c r="B42" s="139">
        <v>505</v>
      </c>
      <c r="C42" s="102" t="s">
        <v>1828</v>
      </c>
      <c r="D42" s="657" t="s">
        <v>221</v>
      </c>
      <c r="E42" s="657" t="s">
        <v>7</v>
      </c>
      <c r="F42" s="657" t="s">
        <v>27</v>
      </c>
      <c r="G42" s="657" t="s">
        <v>957</v>
      </c>
      <c r="H42" s="105" t="s">
        <v>22</v>
      </c>
      <c r="I42" s="106">
        <v>4</v>
      </c>
      <c r="J42" s="106">
        <f>VLOOKUP(A42,CENIK!$A$2:$F$191,6,FALSE)</f>
        <v>0</v>
      </c>
      <c r="K42" s="106">
        <f t="shared" si="2"/>
        <v>0</v>
      </c>
    </row>
    <row r="43" spans="1:11" ht="45" x14ac:dyDescent="0.25">
      <c r="A43" s="139">
        <v>12308</v>
      </c>
      <c r="B43" s="139">
        <v>505</v>
      </c>
      <c r="C43" s="102" t="s">
        <v>1829</v>
      </c>
      <c r="D43" s="657" t="s">
        <v>221</v>
      </c>
      <c r="E43" s="657" t="s">
        <v>30</v>
      </c>
      <c r="F43" s="657" t="s">
        <v>31</v>
      </c>
      <c r="G43" s="657" t="s">
        <v>32</v>
      </c>
      <c r="H43" s="105" t="s">
        <v>33</v>
      </c>
      <c r="I43" s="106">
        <v>162</v>
      </c>
      <c r="J43" s="106">
        <f>VLOOKUP(A43,CENIK!$A$2:$F$191,6,FALSE)</f>
        <v>0</v>
      </c>
      <c r="K43" s="106">
        <f t="shared" si="2"/>
        <v>0</v>
      </c>
    </row>
    <row r="44" spans="1:11" ht="30" x14ac:dyDescent="0.25">
      <c r="A44" s="139">
        <v>12328</v>
      </c>
      <c r="B44" s="139">
        <v>505</v>
      </c>
      <c r="C44" s="102" t="s">
        <v>1830</v>
      </c>
      <c r="D44" s="657" t="s">
        <v>221</v>
      </c>
      <c r="E44" s="657" t="s">
        <v>30</v>
      </c>
      <c r="F44" s="657" t="s">
        <v>31</v>
      </c>
      <c r="G44" s="657" t="s">
        <v>37</v>
      </c>
      <c r="H44" s="105" t="s">
        <v>10</v>
      </c>
      <c r="I44" s="106">
        <v>166</v>
      </c>
      <c r="J44" s="106">
        <f>VLOOKUP(A44,CENIK!$A$2:$F$191,6,FALSE)</f>
        <v>0</v>
      </c>
      <c r="K44" s="106">
        <f t="shared" si="2"/>
        <v>0</v>
      </c>
    </row>
    <row r="45" spans="1:11" ht="30" x14ac:dyDescent="0.25">
      <c r="A45" s="139">
        <v>24405</v>
      </c>
      <c r="B45" s="139">
        <v>505</v>
      </c>
      <c r="C45" s="102" t="s">
        <v>1831</v>
      </c>
      <c r="D45" s="657" t="s">
        <v>221</v>
      </c>
      <c r="E45" s="657" t="s">
        <v>30</v>
      </c>
      <c r="F45" s="657" t="s">
        <v>43</v>
      </c>
      <c r="G45" s="657" t="s">
        <v>969</v>
      </c>
      <c r="H45" s="105" t="s">
        <v>24</v>
      </c>
      <c r="I45" s="106">
        <v>47.5</v>
      </c>
      <c r="J45" s="106">
        <f>VLOOKUP(A45,CENIK!$A$2:$F$191,6,FALSE)</f>
        <v>0</v>
      </c>
      <c r="K45" s="106">
        <f t="shared" si="2"/>
        <v>0</v>
      </c>
    </row>
    <row r="46" spans="1:11" ht="30" x14ac:dyDescent="0.25">
      <c r="A46" s="139">
        <v>24505</v>
      </c>
      <c r="B46" s="139">
        <v>505</v>
      </c>
      <c r="C46" s="102" t="s">
        <v>1832</v>
      </c>
      <c r="D46" s="657" t="s">
        <v>221</v>
      </c>
      <c r="E46" s="657" t="s">
        <v>30</v>
      </c>
      <c r="F46" s="657" t="s">
        <v>43</v>
      </c>
      <c r="G46" s="657" t="s">
        <v>50</v>
      </c>
      <c r="H46" s="105" t="s">
        <v>33</v>
      </c>
      <c r="I46" s="106">
        <v>119</v>
      </c>
      <c r="J46" s="106">
        <f>VLOOKUP(A46,CENIK!$A$2:$F$191,6,FALSE)</f>
        <v>0</v>
      </c>
      <c r="K46" s="106">
        <f t="shared" si="2"/>
        <v>0</v>
      </c>
    </row>
    <row r="47" spans="1:11" ht="75" x14ac:dyDescent="0.25">
      <c r="A47" s="139">
        <v>31302</v>
      </c>
      <c r="B47" s="139">
        <v>505</v>
      </c>
      <c r="C47" s="102" t="s">
        <v>1833</v>
      </c>
      <c r="D47" s="657" t="s">
        <v>221</v>
      </c>
      <c r="E47" s="657" t="s">
        <v>30</v>
      </c>
      <c r="F47" s="657" t="s">
        <v>43</v>
      </c>
      <c r="G47" s="657" t="s">
        <v>971</v>
      </c>
      <c r="H47" s="105" t="s">
        <v>24</v>
      </c>
      <c r="I47" s="106">
        <v>24</v>
      </c>
      <c r="J47" s="106">
        <f>VLOOKUP(A47,CENIK!$A$2:$F$191,6,FALSE)</f>
        <v>0</v>
      </c>
      <c r="K47" s="106">
        <f t="shared" si="2"/>
        <v>0</v>
      </c>
    </row>
    <row r="48" spans="1:11" ht="30" x14ac:dyDescent="0.25">
      <c r="A48" s="139">
        <v>31602</v>
      </c>
      <c r="B48" s="139">
        <v>505</v>
      </c>
      <c r="C48" s="102" t="s">
        <v>1834</v>
      </c>
      <c r="D48" s="657" t="s">
        <v>221</v>
      </c>
      <c r="E48" s="657" t="s">
        <v>30</v>
      </c>
      <c r="F48" s="657" t="s">
        <v>43</v>
      </c>
      <c r="G48" s="657" t="s">
        <v>973</v>
      </c>
      <c r="H48" s="105" t="s">
        <v>33</v>
      </c>
      <c r="I48" s="106">
        <v>162</v>
      </c>
      <c r="J48" s="106">
        <f>VLOOKUP(A48,CENIK!$A$2:$F$191,6,FALSE)</f>
        <v>0</v>
      </c>
      <c r="K48" s="106">
        <f t="shared" si="2"/>
        <v>0</v>
      </c>
    </row>
    <row r="49" spans="1:11" ht="45" x14ac:dyDescent="0.25">
      <c r="A49" s="139">
        <v>32208</v>
      </c>
      <c r="B49" s="139">
        <v>505</v>
      </c>
      <c r="C49" s="102" t="s">
        <v>1835</v>
      </c>
      <c r="D49" s="657" t="s">
        <v>221</v>
      </c>
      <c r="E49" s="657" t="s">
        <v>30</v>
      </c>
      <c r="F49" s="657" t="s">
        <v>43</v>
      </c>
      <c r="G49" s="657" t="s">
        <v>974</v>
      </c>
      <c r="H49" s="105" t="s">
        <v>33</v>
      </c>
      <c r="I49" s="106">
        <v>162</v>
      </c>
      <c r="J49" s="106">
        <f>VLOOKUP(A49,CENIK!$A$2:$F$191,6,FALSE)</f>
        <v>0</v>
      </c>
      <c r="K49" s="106">
        <f t="shared" si="2"/>
        <v>0</v>
      </c>
    </row>
    <row r="50" spans="1:11" ht="75" x14ac:dyDescent="0.25">
      <c r="A50" s="139">
        <v>2311</v>
      </c>
      <c r="B50" s="139">
        <v>505</v>
      </c>
      <c r="C50" s="102" t="s">
        <v>1836</v>
      </c>
      <c r="D50" s="657" t="s">
        <v>221</v>
      </c>
      <c r="E50" s="657" t="s">
        <v>30</v>
      </c>
      <c r="F50" s="657" t="s">
        <v>59</v>
      </c>
      <c r="G50" s="657" t="s">
        <v>63</v>
      </c>
      <c r="H50" s="105" t="s">
        <v>10</v>
      </c>
      <c r="I50" s="106">
        <v>81</v>
      </c>
      <c r="J50" s="106">
        <f>VLOOKUP(A50,CENIK!$A$2:$F$191,6,FALSE)</f>
        <v>0</v>
      </c>
      <c r="K50" s="106">
        <f t="shared" si="2"/>
        <v>0</v>
      </c>
    </row>
    <row r="51" spans="1:11" ht="60" x14ac:dyDescent="0.25">
      <c r="A51" s="139">
        <v>4101</v>
      </c>
      <c r="B51" s="139">
        <v>505</v>
      </c>
      <c r="C51" s="102" t="s">
        <v>1837</v>
      </c>
      <c r="D51" s="657" t="s">
        <v>221</v>
      </c>
      <c r="E51" s="657" t="s">
        <v>85</v>
      </c>
      <c r="F51" s="657" t="s">
        <v>86</v>
      </c>
      <c r="G51" s="657" t="s">
        <v>459</v>
      </c>
      <c r="H51" s="105" t="s">
        <v>33</v>
      </c>
      <c r="I51" s="106">
        <v>404</v>
      </c>
      <c r="J51" s="106">
        <f>VLOOKUP(A51,CENIK!$A$2:$F$191,6,FALSE)</f>
        <v>0</v>
      </c>
      <c r="K51" s="106">
        <f t="shared" si="2"/>
        <v>0</v>
      </c>
    </row>
    <row r="52" spans="1:11" ht="45" x14ac:dyDescent="0.25">
      <c r="A52" s="139">
        <v>4106</v>
      </c>
      <c r="B52" s="139">
        <v>505</v>
      </c>
      <c r="C52" s="102" t="s">
        <v>1838</v>
      </c>
      <c r="D52" s="657" t="s">
        <v>221</v>
      </c>
      <c r="E52" s="657" t="s">
        <v>85</v>
      </c>
      <c r="F52" s="657" t="s">
        <v>86</v>
      </c>
      <c r="G52" s="657" t="s">
        <v>89</v>
      </c>
      <c r="H52" s="105" t="s">
        <v>24</v>
      </c>
      <c r="I52" s="106">
        <v>182</v>
      </c>
      <c r="J52" s="106">
        <f>VLOOKUP(A52,CENIK!$A$2:$F$191,6,FALSE)</f>
        <v>0</v>
      </c>
      <c r="K52" s="106">
        <f t="shared" si="2"/>
        <v>0</v>
      </c>
    </row>
    <row r="53" spans="1:11" ht="45" x14ac:dyDescent="0.25">
      <c r="A53" s="139">
        <v>4113</v>
      </c>
      <c r="B53" s="139">
        <v>505</v>
      </c>
      <c r="C53" s="102" t="s">
        <v>1839</v>
      </c>
      <c r="D53" s="657" t="s">
        <v>221</v>
      </c>
      <c r="E53" s="657" t="s">
        <v>85</v>
      </c>
      <c r="F53" s="657" t="s">
        <v>86</v>
      </c>
      <c r="G53" s="657" t="s">
        <v>91</v>
      </c>
      <c r="H53" s="105" t="s">
        <v>24</v>
      </c>
      <c r="I53" s="106">
        <v>121</v>
      </c>
      <c r="J53" s="106">
        <f>VLOOKUP(A53,CENIK!$A$2:$F$191,6,FALSE)</f>
        <v>0</v>
      </c>
      <c r="K53" s="106">
        <f t="shared" si="2"/>
        <v>0</v>
      </c>
    </row>
    <row r="54" spans="1:11" ht="45" x14ac:dyDescent="0.25">
      <c r="A54" s="139">
        <v>4121</v>
      </c>
      <c r="B54" s="139">
        <v>505</v>
      </c>
      <c r="C54" s="102" t="s">
        <v>1840</v>
      </c>
      <c r="D54" s="657" t="s">
        <v>221</v>
      </c>
      <c r="E54" s="657" t="s">
        <v>85</v>
      </c>
      <c r="F54" s="657" t="s">
        <v>86</v>
      </c>
      <c r="G54" s="657" t="s">
        <v>986</v>
      </c>
      <c r="H54" s="105" t="s">
        <v>24</v>
      </c>
      <c r="I54" s="106">
        <v>5</v>
      </c>
      <c r="J54" s="106">
        <f>VLOOKUP(A54,CENIK!$A$2:$F$191,6,FALSE)</f>
        <v>0</v>
      </c>
      <c r="K54" s="106">
        <f t="shared" si="2"/>
        <v>0</v>
      </c>
    </row>
    <row r="55" spans="1:11" ht="30" x14ac:dyDescent="0.25">
      <c r="A55" s="139">
        <v>4124</v>
      </c>
      <c r="B55" s="139">
        <v>505</v>
      </c>
      <c r="C55" s="102" t="s">
        <v>1841</v>
      </c>
      <c r="D55" s="657" t="s">
        <v>221</v>
      </c>
      <c r="E55" s="657" t="s">
        <v>85</v>
      </c>
      <c r="F55" s="657" t="s">
        <v>86</v>
      </c>
      <c r="G55" s="657" t="s">
        <v>97</v>
      </c>
      <c r="H55" s="105" t="s">
        <v>22</v>
      </c>
      <c r="I55" s="106">
        <v>66</v>
      </c>
      <c r="J55" s="106">
        <f>VLOOKUP(A55,CENIK!$A$2:$F$191,6,FALSE)</f>
        <v>0</v>
      </c>
      <c r="K55" s="106">
        <f t="shared" si="2"/>
        <v>0</v>
      </c>
    </row>
    <row r="56" spans="1:11" ht="30" x14ac:dyDescent="0.25">
      <c r="A56" s="139">
        <v>4202</v>
      </c>
      <c r="B56" s="139">
        <v>505</v>
      </c>
      <c r="C56" s="102" t="s">
        <v>1842</v>
      </c>
      <c r="D56" s="657" t="s">
        <v>221</v>
      </c>
      <c r="E56" s="657" t="s">
        <v>85</v>
      </c>
      <c r="F56" s="657" t="s">
        <v>98</v>
      </c>
      <c r="G56" s="657" t="s">
        <v>100</v>
      </c>
      <c r="H56" s="105" t="s">
        <v>33</v>
      </c>
      <c r="I56" s="106">
        <v>119</v>
      </c>
      <c r="J56" s="106">
        <f>VLOOKUP(A56,CENIK!$A$2:$F$191,6,FALSE)</f>
        <v>0</v>
      </c>
      <c r="K56" s="106">
        <f t="shared" si="2"/>
        <v>0</v>
      </c>
    </row>
    <row r="57" spans="1:11" ht="75" x14ac:dyDescent="0.25">
      <c r="A57" s="139">
        <v>4203</v>
      </c>
      <c r="B57" s="139">
        <v>505</v>
      </c>
      <c r="C57" s="102" t="s">
        <v>1843</v>
      </c>
      <c r="D57" s="657" t="s">
        <v>221</v>
      </c>
      <c r="E57" s="657" t="s">
        <v>85</v>
      </c>
      <c r="F57" s="657" t="s">
        <v>98</v>
      </c>
      <c r="G57" s="657" t="s">
        <v>101</v>
      </c>
      <c r="H57" s="105" t="s">
        <v>24</v>
      </c>
      <c r="I57" s="106">
        <v>12.1</v>
      </c>
      <c r="J57" s="106">
        <f>VLOOKUP(A57,CENIK!$A$2:$F$191,6,FALSE)</f>
        <v>0</v>
      </c>
      <c r="K57" s="106">
        <f t="shared" si="2"/>
        <v>0</v>
      </c>
    </row>
    <row r="58" spans="1:11" ht="60" x14ac:dyDescent="0.25">
      <c r="A58" s="139">
        <v>4204</v>
      </c>
      <c r="B58" s="139">
        <v>505</v>
      </c>
      <c r="C58" s="102" t="s">
        <v>1844</v>
      </c>
      <c r="D58" s="657" t="s">
        <v>221</v>
      </c>
      <c r="E58" s="657" t="s">
        <v>85</v>
      </c>
      <c r="F58" s="657" t="s">
        <v>98</v>
      </c>
      <c r="G58" s="657" t="s">
        <v>102</v>
      </c>
      <c r="H58" s="105" t="s">
        <v>24</v>
      </c>
      <c r="I58" s="106">
        <v>49</v>
      </c>
      <c r="J58" s="106">
        <f>VLOOKUP(A58,CENIK!$A$2:$F$191,6,FALSE)</f>
        <v>0</v>
      </c>
      <c r="K58" s="106">
        <f t="shared" si="2"/>
        <v>0</v>
      </c>
    </row>
    <row r="59" spans="1:11" ht="60" x14ac:dyDescent="0.25">
      <c r="A59" s="139">
        <v>4205</v>
      </c>
      <c r="B59" s="139">
        <v>505</v>
      </c>
      <c r="C59" s="102" t="s">
        <v>1845</v>
      </c>
      <c r="D59" s="657" t="s">
        <v>221</v>
      </c>
      <c r="E59" s="657" t="s">
        <v>85</v>
      </c>
      <c r="F59" s="657" t="s">
        <v>98</v>
      </c>
      <c r="G59" s="657" t="s">
        <v>103</v>
      </c>
      <c r="H59" s="105" t="s">
        <v>33</v>
      </c>
      <c r="I59" s="106">
        <v>316</v>
      </c>
      <c r="J59" s="106">
        <f>VLOOKUP(A59,CENIK!$A$2:$F$191,6,FALSE)</f>
        <v>0</v>
      </c>
      <c r="K59" s="106">
        <f t="shared" si="2"/>
        <v>0</v>
      </c>
    </row>
    <row r="60" spans="1:11" ht="60" x14ac:dyDescent="0.25">
      <c r="A60" s="139">
        <v>4207</v>
      </c>
      <c r="B60" s="139">
        <v>505</v>
      </c>
      <c r="C60" s="102" t="s">
        <v>1846</v>
      </c>
      <c r="D60" s="657" t="s">
        <v>221</v>
      </c>
      <c r="E60" s="657" t="s">
        <v>85</v>
      </c>
      <c r="F60" s="657" t="s">
        <v>98</v>
      </c>
      <c r="G60" s="657" t="s">
        <v>990</v>
      </c>
      <c r="H60" s="105" t="s">
        <v>24</v>
      </c>
      <c r="I60" s="106">
        <v>135</v>
      </c>
      <c r="J60" s="106">
        <f>VLOOKUP(A60,CENIK!$A$2:$F$191,6,FALSE)</f>
        <v>0</v>
      </c>
      <c r="K60" s="106">
        <f t="shared" si="2"/>
        <v>0</v>
      </c>
    </row>
    <row r="61" spans="1:11" ht="90" x14ac:dyDescent="0.25">
      <c r="A61" s="139">
        <v>5111</v>
      </c>
      <c r="B61" s="139">
        <v>505</v>
      </c>
      <c r="C61" s="102" t="s">
        <v>1847</v>
      </c>
      <c r="D61" s="657" t="s">
        <v>221</v>
      </c>
      <c r="E61" s="657" t="s">
        <v>106</v>
      </c>
      <c r="F61" s="657" t="s">
        <v>107</v>
      </c>
      <c r="G61" s="657" t="s">
        <v>115</v>
      </c>
      <c r="H61" s="105" t="s">
        <v>6</v>
      </c>
      <c r="I61" s="106">
        <v>55</v>
      </c>
      <c r="J61" s="106">
        <f>VLOOKUP(A61,CENIK!$A$2:$F$191,6,FALSE)</f>
        <v>0</v>
      </c>
      <c r="K61" s="106">
        <f t="shared" si="2"/>
        <v>0</v>
      </c>
    </row>
    <row r="62" spans="1:11" ht="30" x14ac:dyDescent="0.25">
      <c r="A62" s="139">
        <v>5301</v>
      </c>
      <c r="B62" s="139">
        <v>505</v>
      </c>
      <c r="C62" s="102" t="s">
        <v>1848</v>
      </c>
      <c r="D62" s="657" t="s">
        <v>221</v>
      </c>
      <c r="E62" s="657" t="s">
        <v>106</v>
      </c>
      <c r="F62" s="657" t="s">
        <v>118</v>
      </c>
      <c r="G62" s="657" t="s">
        <v>119</v>
      </c>
      <c r="H62" s="105" t="s">
        <v>24</v>
      </c>
      <c r="I62" s="106">
        <v>10</v>
      </c>
      <c r="J62" s="106">
        <f>VLOOKUP(A62,CENIK!$A$2:$F$191,6,FALSE)</f>
        <v>0</v>
      </c>
      <c r="K62" s="106">
        <f t="shared" si="2"/>
        <v>0</v>
      </c>
    </row>
    <row r="63" spans="1:11" ht="90" x14ac:dyDescent="0.25">
      <c r="A63" s="139">
        <v>5306</v>
      </c>
      <c r="B63" s="139">
        <v>505</v>
      </c>
      <c r="C63" s="102" t="s">
        <v>1849</v>
      </c>
      <c r="D63" s="657" t="s">
        <v>221</v>
      </c>
      <c r="E63" s="657" t="s">
        <v>106</v>
      </c>
      <c r="F63" s="657" t="s">
        <v>118</v>
      </c>
      <c r="G63" s="657" t="s">
        <v>125</v>
      </c>
      <c r="H63" s="105" t="s">
        <v>123</v>
      </c>
      <c r="I63" s="106">
        <v>575.5</v>
      </c>
      <c r="J63" s="106">
        <f>VLOOKUP(A63,CENIK!$A$2:$F$191,6,FALSE)</f>
        <v>0</v>
      </c>
      <c r="K63" s="106">
        <f t="shared" si="2"/>
        <v>0</v>
      </c>
    </row>
    <row r="64" spans="1:11" ht="135" x14ac:dyDescent="0.25">
      <c r="A64" s="139">
        <v>6101</v>
      </c>
      <c r="B64" s="139">
        <v>505</v>
      </c>
      <c r="C64" s="102" t="s">
        <v>1850</v>
      </c>
      <c r="D64" s="657" t="s">
        <v>221</v>
      </c>
      <c r="E64" s="657" t="s">
        <v>128</v>
      </c>
      <c r="F64" s="657" t="s">
        <v>129</v>
      </c>
      <c r="G64" s="657" t="s">
        <v>6304</v>
      </c>
      <c r="H64" s="105" t="s">
        <v>10</v>
      </c>
      <c r="I64" s="106">
        <v>79</v>
      </c>
      <c r="J64" s="106">
        <f>VLOOKUP(A64,CENIK!$A$2:$F$191,6,FALSE)</f>
        <v>0</v>
      </c>
      <c r="K64" s="106">
        <f t="shared" si="2"/>
        <v>0</v>
      </c>
    </row>
    <row r="65" spans="1:11" ht="120" x14ac:dyDescent="0.25">
      <c r="A65" s="139">
        <v>6204</v>
      </c>
      <c r="B65" s="139">
        <v>505</v>
      </c>
      <c r="C65" s="102" t="s">
        <v>1851</v>
      </c>
      <c r="D65" s="657" t="s">
        <v>221</v>
      </c>
      <c r="E65" s="657" t="s">
        <v>128</v>
      </c>
      <c r="F65" s="657" t="s">
        <v>132</v>
      </c>
      <c r="G65" s="657" t="s">
        <v>993</v>
      </c>
      <c r="H65" s="105" t="s">
        <v>6</v>
      </c>
      <c r="I65" s="106">
        <v>2</v>
      </c>
      <c r="J65" s="106">
        <f>VLOOKUP(A65,CENIK!$A$2:$F$191,6,FALSE)</f>
        <v>0</v>
      </c>
      <c r="K65" s="106">
        <f t="shared" si="2"/>
        <v>0</v>
      </c>
    </row>
    <row r="66" spans="1:11" ht="120" x14ac:dyDescent="0.25">
      <c r="A66" s="139">
        <v>6253</v>
      </c>
      <c r="B66" s="139">
        <v>505</v>
      </c>
      <c r="C66" s="102" t="s">
        <v>1852</v>
      </c>
      <c r="D66" s="657" t="s">
        <v>221</v>
      </c>
      <c r="E66" s="657" t="s">
        <v>128</v>
      </c>
      <c r="F66" s="657" t="s">
        <v>132</v>
      </c>
      <c r="G66" s="657" t="s">
        <v>1004</v>
      </c>
      <c r="H66" s="105" t="s">
        <v>6</v>
      </c>
      <c r="I66" s="106">
        <v>2</v>
      </c>
      <c r="J66" s="106">
        <f>VLOOKUP(A66,CENIK!$A$2:$F$191,6,FALSE)</f>
        <v>0</v>
      </c>
      <c r="K66" s="106">
        <f t="shared" si="2"/>
        <v>0</v>
      </c>
    </row>
    <row r="67" spans="1:11" ht="30" x14ac:dyDescent="0.25">
      <c r="A67" s="139">
        <v>6401</v>
      </c>
      <c r="B67" s="139">
        <v>505</v>
      </c>
      <c r="C67" s="102" t="s">
        <v>1853</v>
      </c>
      <c r="D67" s="657" t="s">
        <v>221</v>
      </c>
      <c r="E67" s="657" t="s">
        <v>128</v>
      </c>
      <c r="F67" s="657" t="s">
        <v>144</v>
      </c>
      <c r="G67" s="657" t="s">
        <v>145</v>
      </c>
      <c r="H67" s="105" t="s">
        <v>10</v>
      </c>
      <c r="I67" s="106">
        <v>79</v>
      </c>
      <c r="J67" s="106">
        <f>VLOOKUP(A67,CENIK!$A$2:$F$191,6,FALSE)</f>
        <v>0</v>
      </c>
      <c r="K67" s="106">
        <f t="shared" si="2"/>
        <v>0</v>
      </c>
    </row>
    <row r="68" spans="1:11" ht="30" x14ac:dyDescent="0.25">
      <c r="A68" s="139">
        <v>6402</v>
      </c>
      <c r="B68" s="139">
        <v>505</v>
      </c>
      <c r="C68" s="102" t="s">
        <v>1854</v>
      </c>
      <c r="D68" s="657" t="s">
        <v>221</v>
      </c>
      <c r="E68" s="657" t="s">
        <v>128</v>
      </c>
      <c r="F68" s="657" t="s">
        <v>144</v>
      </c>
      <c r="G68" s="657" t="s">
        <v>340</v>
      </c>
      <c r="H68" s="105" t="s">
        <v>10</v>
      </c>
      <c r="I68" s="106">
        <v>79</v>
      </c>
      <c r="J68" s="106">
        <f>VLOOKUP(A68,CENIK!$A$2:$F$191,6,FALSE)</f>
        <v>0</v>
      </c>
      <c r="K68" s="106">
        <f t="shared" si="2"/>
        <v>0</v>
      </c>
    </row>
    <row r="69" spans="1:11" ht="60" x14ac:dyDescent="0.25">
      <c r="A69" s="139">
        <v>6405</v>
      </c>
      <c r="B69" s="139">
        <v>505</v>
      </c>
      <c r="C69" s="102" t="s">
        <v>1855</v>
      </c>
      <c r="D69" s="657" t="s">
        <v>221</v>
      </c>
      <c r="E69" s="657" t="s">
        <v>128</v>
      </c>
      <c r="F69" s="657" t="s">
        <v>144</v>
      </c>
      <c r="G69" s="657" t="s">
        <v>146</v>
      </c>
      <c r="H69" s="105" t="s">
        <v>10</v>
      </c>
      <c r="I69" s="106">
        <v>79</v>
      </c>
      <c r="J69" s="106">
        <f>VLOOKUP(A69,CENIK!$A$2:$F$191,6,FALSE)</f>
        <v>0</v>
      </c>
      <c r="K69" s="106">
        <f t="shared" si="2"/>
        <v>0</v>
      </c>
    </row>
    <row r="70" spans="1:11" ht="30" x14ac:dyDescent="0.25">
      <c r="A70" s="139">
        <v>6502</v>
      </c>
      <c r="B70" s="139">
        <v>505</v>
      </c>
      <c r="C70" s="102" t="s">
        <v>1856</v>
      </c>
      <c r="D70" s="657" t="s">
        <v>221</v>
      </c>
      <c r="E70" s="657" t="s">
        <v>128</v>
      </c>
      <c r="F70" s="657" t="s">
        <v>147</v>
      </c>
      <c r="G70" s="657" t="s">
        <v>1008</v>
      </c>
      <c r="H70" s="105" t="s">
        <v>6</v>
      </c>
      <c r="I70" s="106">
        <v>1</v>
      </c>
      <c r="J70" s="106">
        <f>VLOOKUP(A70,CENIK!$A$2:$F$191,6,FALSE)</f>
        <v>0</v>
      </c>
      <c r="K70" s="106">
        <f t="shared" si="2"/>
        <v>0</v>
      </c>
    </row>
    <row r="71" spans="1:11" ht="45" x14ac:dyDescent="0.25">
      <c r="A71" s="139">
        <v>6504</v>
      </c>
      <c r="B71" s="139">
        <v>505</v>
      </c>
      <c r="C71" s="102" t="s">
        <v>1857</v>
      </c>
      <c r="D71" s="657" t="s">
        <v>221</v>
      </c>
      <c r="E71" s="657" t="s">
        <v>128</v>
      </c>
      <c r="F71" s="657" t="s">
        <v>147</v>
      </c>
      <c r="G71" s="657" t="s">
        <v>1010</v>
      </c>
      <c r="H71" s="105" t="s">
        <v>6</v>
      </c>
      <c r="I71" s="106">
        <v>1</v>
      </c>
      <c r="J71" s="106">
        <f>VLOOKUP(A71,CENIK!$A$2:$F$191,6,FALSE)</f>
        <v>0</v>
      </c>
      <c r="K71" s="106">
        <f t="shared" si="2"/>
        <v>0</v>
      </c>
    </row>
    <row r="72" spans="1:11" ht="60" x14ac:dyDescent="0.25">
      <c r="A72" s="139">
        <v>1201</v>
      </c>
      <c r="B72" s="139">
        <v>509</v>
      </c>
      <c r="C72" s="102" t="s">
        <v>1858</v>
      </c>
      <c r="D72" s="657" t="s">
        <v>222</v>
      </c>
      <c r="E72" s="657" t="s">
        <v>7</v>
      </c>
      <c r="F72" s="657" t="s">
        <v>8</v>
      </c>
      <c r="G72" s="657" t="s">
        <v>9</v>
      </c>
      <c r="H72" s="105" t="s">
        <v>10</v>
      </c>
      <c r="I72" s="106">
        <v>82</v>
      </c>
      <c r="J72" s="106">
        <f>VLOOKUP(A72,CENIK!$A$2:$F$191,6,FALSE)</f>
        <v>0</v>
      </c>
      <c r="K72" s="106">
        <f t="shared" si="2"/>
        <v>0</v>
      </c>
    </row>
    <row r="73" spans="1:11" ht="45" x14ac:dyDescent="0.25">
      <c r="A73" s="139">
        <v>1202</v>
      </c>
      <c r="B73" s="139">
        <v>509</v>
      </c>
      <c r="C73" s="102" t="s">
        <v>1859</v>
      </c>
      <c r="D73" s="657" t="s">
        <v>222</v>
      </c>
      <c r="E73" s="657" t="s">
        <v>7</v>
      </c>
      <c r="F73" s="657" t="s">
        <v>8</v>
      </c>
      <c r="G73" s="657" t="s">
        <v>11</v>
      </c>
      <c r="H73" s="105" t="s">
        <v>12</v>
      </c>
      <c r="I73" s="106">
        <v>5</v>
      </c>
      <c r="J73" s="106">
        <f>VLOOKUP(A73,CENIK!$A$2:$F$191,6,FALSE)</f>
        <v>0</v>
      </c>
      <c r="K73" s="106">
        <f t="shared" si="2"/>
        <v>0</v>
      </c>
    </row>
    <row r="74" spans="1:11" ht="60" x14ac:dyDescent="0.25">
      <c r="A74" s="139">
        <v>1203</v>
      </c>
      <c r="B74" s="139">
        <v>509</v>
      </c>
      <c r="C74" s="102" t="s">
        <v>1860</v>
      </c>
      <c r="D74" s="657" t="s">
        <v>222</v>
      </c>
      <c r="E74" s="657" t="s">
        <v>7</v>
      </c>
      <c r="F74" s="657" t="s">
        <v>8</v>
      </c>
      <c r="G74" s="657" t="s">
        <v>941</v>
      </c>
      <c r="H74" s="105" t="s">
        <v>10</v>
      </c>
      <c r="I74" s="106">
        <v>82</v>
      </c>
      <c r="J74" s="106">
        <f>VLOOKUP(A74,CENIK!$A$2:$F$191,6,FALSE)</f>
        <v>0</v>
      </c>
      <c r="K74" s="106">
        <f t="shared" si="2"/>
        <v>0</v>
      </c>
    </row>
    <row r="75" spans="1:11" ht="45" x14ac:dyDescent="0.25">
      <c r="A75" s="139">
        <v>1204</v>
      </c>
      <c r="B75" s="139">
        <v>509</v>
      </c>
      <c r="C75" s="102" t="s">
        <v>1861</v>
      </c>
      <c r="D75" s="657" t="s">
        <v>222</v>
      </c>
      <c r="E75" s="657" t="s">
        <v>7</v>
      </c>
      <c r="F75" s="657" t="s">
        <v>8</v>
      </c>
      <c r="G75" s="657" t="s">
        <v>13</v>
      </c>
      <c r="H75" s="105" t="s">
        <v>10</v>
      </c>
      <c r="I75" s="106">
        <v>82</v>
      </c>
      <c r="J75" s="106">
        <f>VLOOKUP(A75,CENIK!$A$2:$F$191,6,FALSE)</f>
        <v>0</v>
      </c>
      <c r="K75" s="106">
        <f t="shared" si="2"/>
        <v>0</v>
      </c>
    </row>
    <row r="76" spans="1:11" ht="45" x14ac:dyDescent="0.25">
      <c r="A76" s="139">
        <v>1301</v>
      </c>
      <c r="B76" s="139">
        <v>509</v>
      </c>
      <c r="C76" s="102" t="s">
        <v>1862</v>
      </c>
      <c r="D76" s="657" t="s">
        <v>222</v>
      </c>
      <c r="E76" s="657" t="s">
        <v>7</v>
      </c>
      <c r="F76" s="657" t="s">
        <v>16</v>
      </c>
      <c r="G76" s="657" t="s">
        <v>17</v>
      </c>
      <c r="H76" s="105" t="s">
        <v>10</v>
      </c>
      <c r="I76" s="106">
        <v>82</v>
      </c>
      <c r="J76" s="106">
        <f>VLOOKUP(A76,CENIK!$A$2:$F$191,6,FALSE)</f>
        <v>0</v>
      </c>
      <c r="K76" s="106">
        <f t="shared" si="2"/>
        <v>0</v>
      </c>
    </row>
    <row r="77" spans="1:11" ht="150" x14ac:dyDescent="0.25">
      <c r="A77" s="139">
        <v>1302</v>
      </c>
      <c r="B77" s="139">
        <v>509</v>
      </c>
      <c r="C77" s="102" t="s">
        <v>1863</v>
      </c>
      <c r="D77" s="657" t="s">
        <v>222</v>
      </c>
      <c r="E77" s="657" t="s">
        <v>7</v>
      </c>
      <c r="F77" s="657" t="s">
        <v>16</v>
      </c>
      <c r="G77" s="657" t="s">
        <v>952</v>
      </c>
      <c r="H77" s="105" t="s">
        <v>10</v>
      </c>
      <c r="I77" s="106">
        <v>82</v>
      </c>
      <c r="J77" s="106">
        <f>VLOOKUP(A77,CENIK!$A$2:$F$191,6,FALSE)</f>
        <v>0</v>
      </c>
      <c r="K77" s="106">
        <f t="shared" si="2"/>
        <v>0</v>
      </c>
    </row>
    <row r="78" spans="1:11" ht="60" x14ac:dyDescent="0.25">
      <c r="A78" s="139">
        <v>1309</v>
      </c>
      <c r="B78" s="139">
        <v>509</v>
      </c>
      <c r="C78" s="102" t="s">
        <v>1864</v>
      </c>
      <c r="D78" s="657" t="s">
        <v>222</v>
      </c>
      <c r="E78" s="657" t="s">
        <v>7</v>
      </c>
      <c r="F78" s="657" t="s">
        <v>16</v>
      </c>
      <c r="G78" s="657" t="s">
        <v>21</v>
      </c>
      <c r="H78" s="105" t="s">
        <v>22</v>
      </c>
      <c r="I78" s="106">
        <v>6</v>
      </c>
      <c r="J78" s="106">
        <f>VLOOKUP(A78,CENIK!$A$2:$F$191,6,FALSE)</f>
        <v>0</v>
      </c>
      <c r="K78" s="106">
        <f t="shared" si="2"/>
        <v>0</v>
      </c>
    </row>
    <row r="79" spans="1:11" ht="60" x14ac:dyDescent="0.25">
      <c r="A79" s="139">
        <v>1310</v>
      </c>
      <c r="B79" s="139">
        <v>509</v>
      </c>
      <c r="C79" s="102" t="s">
        <v>1865</v>
      </c>
      <c r="D79" s="657" t="s">
        <v>222</v>
      </c>
      <c r="E79" s="657" t="s">
        <v>7</v>
      </c>
      <c r="F79" s="657" t="s">
        <v>16</v>
      </c>
      <c r="G79" s="657" t="s">
        <v>23</v>
      </c>
      <c r="H79" s="105" t="s">
        <v>24</v>
      </c>
      <c r="I79" s="106">
        <v>43.05</v>
      </c>
      <c r="J79" s="106">
        <f>VLOOKUP(A79,CENIK!$A$2:$F$191,6,FALSE)</f>
        <v>0</v>
      </c>
      <c r="K79" s="106">
        <f t="shared" si="2"/>
        <v>0</v>
      </c>
    </row>
    <row r="80" spans="1:11" ht="45" x14ac:dyDescent="0.25">
      <c r="A80" s="139">
        <v>1311</v>
      </c>
      <c r="B80" s="139">
        <v>509</v>
      </c>
      <c r="C80" s="102" t="s">
        <v>1866</v>
      </c>
      <c r="D80" s="657" t="s">
        <v>222</v>
      </c>
      <c r="E80" s="657" t="s">
        <v>7</v>
      </c>
      <c r="F80" s="657" t="s">
        <v>16</v>
      </c>
      <c r="G80" s="657" t="s">
        <v>25</v>
      </c>
      <c r="H80" s="105" t="s">
        <v>14</v>
      </c>
      <c r="I80" s="106">
        <v>1</v>
      </c>
      <c r="J80" s="106">
        <f>VLOOKUP(A80,CENIK!$A$2:$F$191,6,FALSE)</f>
        <v>0</v>
      </c>
      <c r="K80" s="106">
        <f t="shared" si="2"/>
        <v>0</v>
      </c>
    </row>
    <row r="81" spans="1:11" ht="30" x14ac:dyDescent="0.25">
      <c r="A81" s="139">
        <v>1312</v>
      </c>
      <c r="B81" s="139">
        <v>509</v>
      </c>
      <c r="C81" s="102" t="s">
        <v>1867</v>
      </c>
      <c r="D81" s="657" t="s">
        <v>222</v>
      </c>
      <c r="E81" s="657" t="s">
        <v>7</v>
      </c>
      <c r="F81" s="657" t="s">
        <v>16</v>
      </c>
      <c r="G81" s="657" t="s">
        <v>26</v>
      </c>
      <c r="H81" s="105"/>
      <c r="I81" s="106">
        <v>1</v>
      </c>
      <c r="J81" s="106">
        <f>VLOOKUP(A81,CENIK!$A$2:$F$191,6,FALSE)</f>
        <v>0</v>
      </c>
      <c r="K81" s="106">
        <f t="shared" si="2"/>
        <v>0</v>
      </c>
    </row>
    <row r="82" spans="1:11" ht="30" x14ac:dyDescent="0.25">
      <c r="A82" s="139">
        <v>1401</v>
      </c>
      <c r="B82" s="139">
        <v>509</v>
      </c>
      <c r="C82" s="102" t="s">
        <v>1868</v>
      </c>
      <c r="D82" s="657" t="s">
        <v>222</v>
      </c>
      <c r="E82" s="657" t="s">
        <v>7</v>
      </c>
      <c r="F82" s="657" t="s">
        <v>27</v>
      </c>
      <c r="G82" s="657" t="s">
        <v>955</v>
      </c>
      <c r="H82" s="105" t="s">
        <v>22</v>
      </c>
      <c r="I82" s="106">
        <v>2</v>
      </c>
      <c r="J82" s="106">
        <f>VLOOKUP(A82,CENIK!$A$2:$F$191,6,FALSE)</f>
        <v>0</v>
      </c>
      <c r="K82" s="106">
        <f t="shared" si="2"/>
        <v>0</v>
      </c>
    </row>
    <row r="83" spans="1:11" ht="30" x14ac:dyDescent="0.25">
      <c r="A83" s="139">
        <v>1402</v>
      </c>
      <c r="B83" s="139">
        <v>509</v>
      </c>
      <c r="C83" s="102" t="s">
        <v>1869</v>
      </c>
      <c r="D83" s="657" t="s">
        <v>222</v>
      </c>
      <c r="E83" s="657" t="s">
        <v>7</v>
      </c>
      <c r="F83" s="657" t="s">
        <v>27</v>
      </c>
      <c r="G83" s="657" t="s">
        <v>956</v>
      </c>
      <c r="H83" s="105" t="s">
        <v>22</v>
      </c>
      <c r="I83" s="106">
        <v>2</v>
      </c>
      <c r="J83" s="106">
        <f>VLOOKUP(A83,CENIK!$A$2:$F$191,6,FALSE)</f>
        <v>0</v>
      </c>
      <c r="K83" s="106">
        <f t="shared" si="2"/>
        <v>0</v>
      </c>
    </row>
    <row r="84" spans="1:11" ht="30" x14ac:dyDescent="0.25">
      <c r="A84" s="139">
        <v>1403</v>
      </c>
      <c r="B84" s="139">
        <v>509</v>
      </c>
      <c r="C84" s="102" t="s">
        <v>1870</v>
      </c>
      <c r="D84" s="657" t="s">
        <v>222</v>
      </c>
      <c r="E84" s="657" t="s">
        <v>7</v>
      </c>
      <c r="F84" s="657" t="s">
        <v>27</v>
      </c>
      <c r="G84" s="657" t="s">
        <v>957</v>
      </c>
      <c r="H84" s="105" t="s">
        <v>22</v>
      </c>
      <c r="I84" s="106">
        <v>2</v>
      </c>
      <c r="J84" s="106">
        <f>VLOOKUP(A84,CENIK!$A$2:$F$191,6,FALSE)</f>
        <v>0</v>
      </c>
      <c r="K84" s="106">
        <f t="shared" si="2"/>
        <v>0</v>
      </c>
    </row>
    <row r="85" spans="1:11" ht="45" x14ac:dyDescent="0.25">
      <c r="A85" s="139">
        <v>12308</v>
      </c>
      <c r="B85" s="139">
        <v>509</v>
      </c>
      <c r="C85" s="102" t="s">
        <v>1871</v>
      </c>
      <c r="D85" s="657" t="s">
        <v>222</v>
      </c>
      <c r="E85" s="657" t="s">
        <v>30</v>
      </c>
      <c r="F85" s="657" t="s">
        <v>31</v>
      </c>
      <c r="G85" s="657" t="s">
        <v>32</v>
      </c>
      <c r="H85" s="105" t="s">
        <v>33</v>
      </c>
      <c r="I85" s="106">
        <v>295.2</v>
      </c>
      <c r="J85" s="106">
        <f>VLOOKUP(A85,CENIK!$A$2:$F$191,6,FALSE)</f>
        <v>0</v>
      </c>
      <c r="K85" s="106">
        <f t="shared" si="2"/>
        <v>0</v>
      </c>
    </row>
    <row r="86" spans="1:11" ht="30" x14ac:dyDescent="0.25">
      <c r="A86" s="139">
        <v>12328</v>
      </c>
      <c r="B86" s="139">
        <v>509</v>
      </c>
      <c r="C86" s="102" t="s">
        <v>1872</v>
      </c>
      <c r="D86" s="657" t="s">
        <v>222</v>
      </c>
      <c r="E86" s="657" t="s">
        <v>30</v>
      </c>
      <c r="F86" s="657" t="s">
        <v>31</v>
      </c>
      <c r="G86" s="657" t="s">
        <v>37</v>
      </c>
      <c r="H86" s="105" t="s">
        <v>10</v>
      </c>
      <c r="I86" s="106">
        <v>594</v>
      </c>
      <c r="J86" s="106">
        <f>VLOOKUP(A86,CENIK!$A$2:$F$191,6,FALSE)</f>
        <v>0</v>
      </c>
      <c r="K86" s="106">
        <f t="shared" si="2"/>
        <v>0</v>
      </c>
    </row>
    <row r="87" spans="1:11" ht="45" x14ac:dyDescent="0.25">
      <c r="A87" s="139">
        <v>12332</v>
      </c>
      <c r="B87" s="139">
        <v>509</v>
      </c>
      <c r="C87" s="102" t="s">
        <v>1873</v>
      </c>
      <c r="D87" s="657" t="s">
        <v>222</v>
      </c>
      <c r="E87" s="657" t="s">
        <v>30</v>
      </c>
      <c r="F87" s="657" t="s">
        <v>31</v>
      </c>
      <c r="G87" s="657" t="s">
        <v>39</v>
      </c>
      <c r="H87" s="105" t="s">
        <v>10</v>
      </c>
      <c r="I87" s="106">
        <v>14</v>
      </c>
      <c r="J87" s="106">
        <f>VLOOKUP(A87,CENIK!$A$2:$F$191,6,FALSE)</f>
        <v>0</v>
      </c>
      <c r="K87" s="106">
        <f t="shared" si="2"/>
        <v>0</v>
      </c>
    </row>
    <row r="88" spans="1:11" ht="30" x14ac:dyDescent="0.25">
      <c r="A88" s="139">
        <v>24405</v>
      </c>
      <c r="B88" s="139">
        <v>509</v>
      </c>
      <c r="C88" s="102" t="s">
        <v>1874</v>
      </c>
      <c r="D88" s="657" t="s">
        <v>222</v>
      </c>
      <c r="E88" s="657" t="s">
        <v>30</v>
      </c>
      <c r="F88" s="657" t="s">
        <v>43</v>
      </c>
      <c r="G88" s="657" t="s">
        <v>969</v>
      </c>
      <c r="H88" s="105" t="s">
        <v>24</v>
      </c>
      <c r="I88" s="106">
        <v>105</v>
      </c>
      <c r="J88" s="106">
        <f>VLOOKUP(A88,CENIK!$A$2:$F$191,6,FALSE)</f>
        <v>0</v>
      </c>
      <c r="K88" s="106">
        <f t="shared" si="2"/>
        <v>0</v>
      </c>
    </row>
    <row r="89" spans="1:11" ht="30" x14ac:dyDescent="0.25">
      <c r="A89" s="139">
        <v>24505</v>
      </c>
      <c r="B89" s="139">
        <v>509</v>
      </c>
      <c r="C89" s="102" t="s">
        <v>1875</v>
      </c>
      <c r="D89" s="657" t="s">
        <v>222</v>
      </c>
      <c r="E89" s="657" t="s">
        <v>30</v>
      </c>
      <c r="F89" s="657" t="s">
        <v>43</v>
      </c>
      <c r="G89" s="657" t="s">
        <v>50</v>
      </c>
      <c r="H89" s="105" t="s">
        <v>33</v>
      </c>
      <c r="I89" s="106">
        <v>262</v>
      </c>
      <c r="J89" s="106">
        <f>VLOOKUP(A89,CENIK!$A$2:$F$191,6,FALSE)</f>
        <v>0</v>
      </c>
      <c r="K89" s="106">
        <f t="shared" si="2"/>
        <v>0</v>
      </c>
    </row>
    <row r="90" spans="1:11" ht="75" x14ac:dyDescent="0.25">
      <c r="A90" s="139">
        <v>31302</v>
      </c>
      <c r="B90" s="139">
        <v>509</v>
      </c>
      <c r="C90" s="102" t="s">
        <v>1876</v>
      </c>
      <c r="D90" s="657" t="s">
        <v>222</v>
      </c>
      <c r="E90" s="657" t="s">
        <v>30</v>
      </c>
      <c r="F90" s="657" t="s">
        <v>43</v>
      </c>
      <c r="G90" s="657" t="s">
        <v>971</v>
      </c>
      <c r="H90" s="105" t="s">
        <v>24</v>
      </c>
      <c r="I90" s="106">
        <v>56</v>
      </c>
      <c r="J90" s="106">
        <f>VLOOKUP(A90,CENIK!$A$2:$F$191,6,FALSE)</f>
        <v>0</v>
      </c>
      <c r="K90" s="106">
        <f t="shared" si="2"/>
        <v>0</v>
      </c>
    </row>
    <row r="91" spans="1:11" ht="30" x14ac:dyDescent="0.25">
      <c r="A91" s="139">
        <v>31602</v>
      </c>
      <c r="B91" s="139">
        <v>509</v>
      </c>
      <c r="C91" s="102" t="s">
        <v>1877</v>
      </c>
      <c r="D91" s="657" t="s">
        <v>222</v>
      </c>
      <c r="E91" s="657" t="s">
        <v>30</v>
      </c>
      <c r="F91" s="657" t="s">
        <v>43</v>
      </c>
      <c r="G91" s="657" t="s">
        <v>973</v>
      </c>
      <c r="H91" s="105" t="s">
        <v>33</v>
      </c>
      <c r="I91" s="106">
        <v>295</v>
      </c>
      <c r="J91" s="106">
        <f>VLOOKUP(A91,CENIK!$A$2:$F$191,6,FALSE)</f>
        <v>0</v>
      </c>
      <c r="K91" s="106">
        <f t="shared" si="2"/>
        <v>0</v>
      </c>
    </row>
    <row r="92" spans="1:11" ht="45" x14ac:dyDescent="0.25">
      <c r="A92" s="139">
        <v>32208</v>
      </c>
      <c r="B92" s="139">
        <v>509</v>
      </c>
      <c r="C92" s="102" t="s">
        <v>1878</v>
      </c>
      <c r="D92" s="657" t="s">
        <v>222</v>
      </c>
      <c r="E92" s="657" t="s">
        <v>30</v>
      </c>
      <c r="F92" s="657" t="s">
        <v>43</v>
      </c>
      <c r="G92" s="657" t="s">
        <v>974</v>
      </c>
      <c r="H92" s="105" t="s">
        <v>33</v>
      </c>
      <c r="I92" s="106">
        <v>15</v>
      </c>
      <c r="J92" s="106">
        <f>VLOOKUP(A92,CENIK!$A$2:$F$191,6,FALSE)</f>
        <v>0</v>
      </c>
      <c r="K92" s="106">
        <f t="shared" si="2"/>
        <v>0</v>
      </c>
    </row>
    <row r="93" spans="1:11" ht="45" x14ac:dyDescent="0.25">
      <c r="A93" s="139">
        <v>32311</v>
      </c>
      <c r="B93" s="139">
        <v>509</v>
      </c>
      <c r="C93" s="102" t="s">
        <v>1879</v>
      </c>
      <c r="D93" s="657" t="s">
        <v>222</v>
      </c>
      <c r="E93" s="657" t="s">
        <v>30</v>
      </c>
      <c r="F93" s="657" t="s">
        <v>43</v>
      </c>
      <c r="G93" s="657" t="s">
        <v>975</v>
      </c>
      <c r="H93" s="105" t="s">
        <v>33</v>
      </c>
      <c r="I93" s="106">
        <v>295</v>
      </c>
      <c r="J93" s="106">
        <f>VLOOKUP(A93,CENIK!$A$2:$F$191,6,FALSE)</f>
        <v>0</v>
      </c>
      <c r="K93" s="106">
        <f t="shared" si="2"/>
        <v>0</v>
      </c>
    </row>
    <row r="94" spans="1:11" ht="30" x14ac:dyDescent="0.25">
      <c r="A94" s="139">
        <v>34104</v>
      </c>
      <c r="B94" s="139">
        <v>509</v>
      </c>
      <c r="C94" s="102" t="s">
        <v>1880</v>
      </c>
      <c r="D94" s="657" t="s">
        <v>222</v>
      </c>
      <c r="E94" s="657" t="s">
        <v>30</v>
      </c>
      <c r="F94" s="657" t="s">
        <v>43</v>
      </c>
      <c r="G94" s="657" t="s">
        <v>54</v>
      </c>
      <c r="H94" s="105" t="s">
        <v>10</v>
      </c>
      <c r="I94" s="106">
        <v>14</v>
      </c>
      <c r="J94" s="106">
        <f>VLOOKUP(A94,CENIK!$A$2:$F$191,6,FALSE)</f>
        <v>0</v>
      </c>
      <c r="K94" s="106">
        <f t="shared" si="2"/>
        <v>0</v>
      </c>
    </row>
    <row r="95" spans="1:11" ht="60" x14ac:dyDescent="0.25">
      <c r="A95" s="139">
        <v>4101</v>
      </c>
      <c r="B95" s="139">
        <v>509</v>
      </c>
      <c r="C95" s="102" t="s">
        <v>1881</v>
      </c>
      <c r="D95" s="657" t="s">
        <v>222</v>
      </c>
      <c r="E95" s="657" t="s">
        <v>85</v>
      </c>
      <c r="F95" s="657" t="s">
        <v>86</v>
      </c>
      <c r="G95" s="657" t="s">
        <v>459</v>
      </c>
      <c r="H95" s="105" t="s">
        <v>33</v>
      </c>
      <c r="I95" s="106">
        <v>242</v>
      </c>
      <c r="J95" s="106">
        <f>VLOOKUP(A95,CENIK!$A$2:$F$191,6,FALSE)</f>
        <v>0</v>
      </c>
      <c r="K95" s="106">
        <f t="shared" si="2"/>
        <v>0</v>
      </c>
    </row>
    <row r="96" spans="1:11" ht="45" x14ac:dyDescent="0.25">
      <c r="A96" s="139">
        <v>4106</v>
      </c>
      <c r="B96" s="139">
        <v>509</v>
      </c>
      <c r="C96" s="102" t="s">
        <v>1882</v>
      </c>
      <c r="D96" s="657" t="s">
        <v>222</v>
      </c>
      <c r="E96" s="657" t="s">
        <v>85</v>
      </c>
      <c r="F96" s="657" t="s">
        <v>86</v>
      </c>
      <c r="G96" s="657" t="s">
        <v>89</v>
      </c>
      <c r="H96" s="105" t="s">
        <v>24</v>
      </c>
      <c r="I96" s="106">
        <v>66</v>
      </c>
      <c r="J96" s="106">
        <f>VLOOKUP(A96,CENIK!$A$2:$F$191,6,FALSE)</f>
        <v>0</v>
      </c>
      <c r="K96" s="106">
        <f t="shared" ref="K96:K159" si="3">ROUND(J96*I96,2)</f>
        <v>0</v>
      </c>
    </row>
    <row r="97" spans="1:11" ht="60" x14ac:dyDescent="0.25">
      <c r="A97" s="139">
        <v>4110</v>
      </c>
      <c r="B97" s="139">
        <v>509</v>
      </c>
      <c r="C97" s="102" t="s">
        <v>1883</v>
      </c>
      <c r="D97" s="657" t="s">
        <v>222</v>
      </c>
      <c r="E97" s="657" t="s">
        <v>85</v>
      </c>
      <c r="F97" s="657" t="s">
        <v>86</v>
      </c>
      <c r="G97" s="657" t="s">
        <v>90</v>
      </c>
      <c r="H97" s="105" t="s">
        <v>24</v>
      </c>
      <c r="I97" s="106">
        <v>265</v>
      </c>
      <c r="J97" s="106">
        <f>VLOOKUP(A97,CENIK!$A$2:$F$191,6,FALSE)</f>
        <v>0</v>
      </c>
      <c r="K97" s="106">
        <f t="shared" si="3"/>
        <v>0</v>
      </c>
    </row>
    <row r="98" spans="1:11" ht="45" x14ac:dyDescent="0.25">
      <c r="A98" s="139">
        <v>4113</v>
      </c>
      <c r="B98" s="139">
        <v>509</v>
      </c>
      <c r="C98" s="102" t="s">
        <v>1884</v>
      </c>
      <c r="D98" s="657" t="s">
        <v>222</v>
      </c>
      <c r="E98" s="657" t="s">
        <v>85</v>
      </c>
      <c r="F98" s="657" t="s">
        <v>86</v>
      </c>
      <c r="G98" s="657" t="s">
        <v>91</v>
      </c>
      <c r="H98" s="105" t="s">
        <v>24</v>
      </c>
      <c r="I98" s="106">
        <v>40</v>
      </c>
      <c r="J98" s="106">
        <f>VLOOKUP(A98,CENIK!$A$2:$F$191,6,FALSE)</f>
        <v>0</v>
      </c>
      <c r="K98" s="106">
        <f t="shared" si="3"/>
        <v>0</v>
      </c>
    </row>
    <row r="99" spans="1:11" ht="60" x14ac:dyDescent="0.25">
      <c r="A99" s="139">
        <v>4115</v>
      </c>
      <c r="B99" s="139">
        <v>509</v>
      </c>
      <c r="C99" s="102" t="s">
        <v>1885</v>
      </c>
      <c r="D99" s="657" t="s">
        <v>222</v>
      </c>
      <c r="E99" s="657" t="s">
        <v>85</v>
      </c>
      <c r="F99" s="657" t="s">
        <v>86</v>
      </c>
      <c r="G99" s="657" t="s">
        <v>93</v>
      </c>
      <c r="H99" s="105" t="s">
        <v>24</v>
      </c>
      <c r="I99" s="106">
        <v>159</v>
      </c>
      <c r="J99" s="106">
        <f>VLOOKUP(A99,CENIK!$A$2:$F$191,6,FALSE)</f>
        <v>0</v>
      </c>
      <c r="K99" s="106">
        <f t="shared" si="3"/>
        <v>0</v>
      </c>
    </row>
    <row r="100" spans="1:11" ht="45" x14ac:dyDescent="0.25">
      <c r="A100" s="139">
        <v>4121</v>
      </c>
      <c r="B100" s="139">
        <v>509</v>
      </c>
      <c r="C100" s="102" t="s">
        <v>1886</v>
      </c>
      <c r="D100" s="657" t="s">
        <v>222</v>
      </c>
      <c r="E100" s="657" t="s">
        <v>85</v>
      </c>
      <c r="F100" s="657" t="s">
        <v>86</v>
      </c>
      <c r="G100" s="657" t="s">
        <v>986</v>
      </c>
      <c r="H100" s="105" t="s">
        <v>24</v>
      </c>
      <c r="I100" s="106">
        <v>5</v>
      </c>
      <c r="J100" s="106">
        <f>VLOOKUP(A100,CENIK!$A$2:$F$191,6,FALSE)</f>
        <v>0</v>
      </c>
      <c r="K100" s="106">
        <f t="shared" si="3"/>
        <v>0</v>
      </c>
    </row>
    <row r="101" spans="1:11" ht="30" x14ac:dyDescent="0.25">
      <c r="A101" s="139">
        <v>4124</v>
      </c>
      <c r="B101" s="139">
        <v>509</v>
      </c>
      <c r="C101" s="102" t="s">
        <v>1887</v>
      </c>
      <c r="D101" s="657" t="s">
        <v>222</v>
      </c>
      <c r="E101" s="657" t="s">
        <v>85</v>
      </c>
      <c r="F101" s="657" t="s">
        <v>86</v>
      </c>
      <c r="G101" s="657" t="s">
        <v>97</v>
      </c>
      <c r="H101" s="105" t="s">
        <v>22</v>
      </c>
      <c r="I101" s="106">
        <v>80</v>
      </c>
      <c r="J101" s="106">
        <f>VLOOKUP(A101,CENIK!$A$2:$F$191,6,FALSE)</f>
        <v>0</v>
      </c>
      <c r="K101" s="106">
        <f t="shared" si="3"/>
        <v>0</v>
      </c>
    </row>
    <row r="102" spans="1:11" ht="30" x14ac:dyDescent="0.25">
      <c r="A102" s="139">
        <v>4202</v>
      </c>
      <c r="B102" s="139">
        <v>509</v>
      </c>
      <c r="C102" s="102" t="s">
        <v>1888</v>
      </c>
      <c r="D102" s="657" t="s">
        <v>222</v>
      </c>
      <c r="E102" s="657" t="s">
        <v>85</v>
      </c>
      <c r="F102" s="657" t="s">
        <v>98</v>
      </c>
      <c r="G102" s="657" t="s">
        <v>100</v>
      </c>
      <c r="H102" s="105" t="s">
        <v>33</v>
      </c>
      <c r="I102" s="106">
        <v>66</v>
      </c>
      <c r="J102" s="106">
        <f>VLOOKUP(A102,CENIK!$A$2:$F$191,6,FALSE)</f>
        <v>0</v>
      </c>
      <c r="K102" s="106">
        <f t="shared" si="3"/>
        <v>0</v>
      </c>
    </row>
    <row r="103" spans="1:11" ht="75" x14ac:dyDescent="0.25">
      <c r="A103" s="139">
        <v>4203</v>
      </c>
      <c r="B103" s="139">
        <v>509</v>
      </c>
      <c r="C103" s="102" t="s">
        <v>1889</v>
      </c>
      <c r="D103" s="657" t="s">
        <v>222</v>
      </c>
      <c r="E103" s="657" t="s">
        <v>85</v>
      </c>
      <c r="F103" s="657" t="s">
        <v>98</v>
      </c>
      <c r="G103" s="657" t="s">
        <v>101</v>
      </c>
      <c r="H103" s="105" t="s">
        <v>24</v>
      </c>
      <c r="I103" s="106">
        <v>12.3</v>
      </c>
      <c r="J103" s="106">
        <f>VLOOKUP(A103,CENIK!$A$2:$F$191,6,FALSE)</f>
        <v>0</v>
      </c>
      <c r="K103" s="106">
        <f t="shared" si="3"/>
        <v>0</v>
      </c>
    </row>
    <row r="104" spans="1:11" ht="60" x14ac:dyDescent="0.25">
      <c r="A104" s="139">
        <v>4204</v>
      </c>
      <c r="B104" s="139">
        <v>509</v>
      </c>
      <c r="C104" s="102" t="s">
        <v>1890</v>
      </c>
      <c r="D104" s="657" t="s">
        <v>222</v>
      </c>
      <c r="E104" s="657" t="s">
        <v>85</v>
      </c>
      <c r="F104" s="657" t="s">
        <v>98</v>
      </c>
      <c r="G104" s="657" t="s">
        <v>102</v>
      </c>
      <c r="H104" s="105" t="s">
        <v>24</v>
      </c>
      <c r="I104" s="106">
        <v>49.2</v>
      </c>
      <c r="J104" s="106">
        <f>VLOOKUP(A104,CENIK!$A$2:$F$191,6,FALSE)</f>
        <v>0</v>
      </c>
      <c r="K104" s="106">
        <f t="shared" si="3"/>
        <v>0</v>
      </c>
    </row>
    <row r="105" spans="1:11" ht="60" x14ac:dyDescent="0.25">
      <c r="A105" s="139">
        <v>4205</v>
      </c>
      <c r="B105" s="139">
        <v>509</v>
      </c>
      <c r="C105" s="102" t="s">
        <v>1891</v>
      </c>
      <c r="D105" s="657" t="s">
        <v>222</v>
      </c>
      <c r="E105" s="657" t="s">
        <v>85</v>
      </c>
      <c r="F105" s="657" t="s">
        <v>98</v>
      </c>
      <c r="G105" s="657" t="s">
        <v>103</v>
      </c>
      <c r="H105" s="105" t="s">
        <v>33</v>
      </c>
      <c r="I105" s="106">
        <v>328</v>
      </c>
      <c r="J105" s="106">
        <f>VLOOKUP(A105,CENIK!$A$2:$F$191,6,FALSE)</f>
        <v>0</v>
      </c>
      <c r="K105" s="106">
        <f t="shared" si="3"/>
        <v>0</v>
      </c>
    </row>
    <row r="106" spans="1:11" ht="60" x14ac:dyDescent="0.25">
      <c r="A106" s="139">
        <v>4207</v>
      </c>
      <c r="B106" s="139">
        <v>509</v>
      </c>
      <c r="C106" s="102" t="s">
        <v>1892</v>
      </c>
      <c r="D106" s="657" t="s">
        <v>222</v>
      </c>
      <c r="E106" s="657" t="s">
        <v>85</v>
      </c>
      <c r="F106" s="657" t="s">
        <v>98</v>
      </c>
      <c r="G106" s="657" t="s">
        <v>990</v>
      </c>
      <c r="H106" s="105" t="s">
        <v>24</v>
      </c>
      <c r="I106" s="106">
        <v>298.60000000000002</v>
      </c>
      <c r="J106" s="106">
        <f>VLOOKUP(A106,CENIK!$A$2:$F$191,6,FALSE)</f>
        <v>0</v>
      </c>
      <c r="K106" s="106">
        <f t="shared" si="3"/>
        <v>0</v>
      </c>
    </row>
    <row r="107" spans="1:11" ht="90" x14ac:dyDescent="0.25">
      <c r="A107" s="139">
        <v>5111</v>
      </c>
      <c r="B107" s="139">
        <v>509</v>
      </c>
      <c r="C107" s="102" t="s">
        <v>1893</v>
      </c>
      <c r="D107" s="657" t="s">
        <v>222</v>
      </c>
      <c r="E107" s="657" t="s">
        <v>106</v>
      </c>
      <c r="F107" s="657" t="s">
        <v>107</v>
      </c>
      <c r="G107" s="657" t="s">
        <v>115</v>
      </c>
      <c r="H107" s="105" t="s">
        <v>6</v>
      </c>
      <c r="I107" s="106">
        <v>56</v>
      </c>
      <c r="J107" s="106">
        <f>VLOOKUP(A107,CENIK!$A$2:$F$191,6,FALSE)</f>
        <v>0</v>
      </c>
      <c r="K107" s="106">
        <f t="shared" si="3"/>
        <v>0</v>
      </c>
    </row>
    <row r="108" spans="1:11" ht="30" x14ac:dyDescent="0.25">
      <c r="A108" s="139">
        <v>5301</v>
      </c>
      <c r="B108" s="139">
        <v>509</v>
      </c>
      <c r="C108" s="102" t="s">
        <v>1894</v>
      </c>
      <c r="D108" s="657" t="s">
        <v>222</v>
      </c>
      <c r="E108" s="657" t="s">
        <v>106</v>
      </c>
      <c r="F108" s="657" t="s">
        <v>118</v>
      </c>
      <c r="G108" s="657" t="s">
        <v>119</v>
      </c>
      <c r="H108" s="105" t="s">
        <v>24</v>
      </c>
      <c r="I108" s="106">
        <v>9.84</v>
      </c>
      <c r="J108" s="106">
        <f>VLOOKUP(A108,CENIK!$A$2:$F$191,6,FALSE)</f>
        <v>0</v>
      </c>
      <c r="K108" s="106">
        <f t="shared" si="3"/>
        <v>0</v>
      </c>
    </row>
    <row r="109" spans="1:11" ht="90" x14ac:dyDescent="0.25">
      <c r="A109" s="139">
        <v>5306</v>
      </c>
      <c r="B109" s="139">
        <v>509</v>
      </c>
      <c r="C109" s="102" t="s">
        <v>1895</v>
      </c>
      <c r="D109" s="657" t="s">
        <v>222</v>
      </c>
      <c r="E109" s="657" t="s">
        <v>106</v>
      </c>
      <c r="F109" s="657" t="s">
        <v>118</v>
      </c>
      <c r="G109" s="657" t="s">
        <v>125</v>
      </c>
      <c r="H109" s="105" t="s">
        <v>123</v>
      </c>
      <c r="I109" s="106">
        <v>582.53</v>
      </c>
      <c r="J109" s="106">
        <f>VLOOKUP(A109,CENIK!$A$2:$F$191,6,FALSE)</f>
        <v>0</v>
      </c>
      <c r="K109" s="106">
        <f t="shared" si="3"/>
        <v>0</v>
      </c>
    </row>
    <row r="110" spans="1:11" ht="135" x14ac:dyDescent="0.25">
      <c r="A110" s="139">
        <v>6101</v>
      </c>
      <c r="B110" s="139">
        <v>509</v>
      </c>
      <c r="C110" s="102" t="s">
        <v>1896</v>
      </c>
      <c r="D110" s="657" t="s">
        <v>222</v>
      </c>
      <c r="E110" s="657" t="s">
        <v>128</v>
      </c>
      <c r="F110" s="657" t="s">
        <v>129</v>
      </c>
      <c r="G110" s="657" t="s">
        <v>6304</v>
      </c>
      <c r="H110" s="105" t="s">
        <v>10</v>
      </c>
      <c r="I110" s="106">
        <v>82</v>
      </c>
      <c r="J110" s="106">
        <f>VLOOKUP(A110,CENIK!$A$2:$F$191,6,FALSE)</f>
        <v>0</v>
      </c>
      <c r="K110" s="106">
        <f t="shared" si="3"/>
        <v>0</v>
      </c>
    </row>
    <row r="111" spans="1:11" ht="120" x14ac:dyDescent="0.25">
      <c r="A111" s="139">
        <v>6204</v>
      </c>
      <c r="B111" s="139">
        <v>509</v>
      </c>
      <c r="C111" s="102" t="s">
        <v>1897</v>
      </c>
      <c r="D111" s="657" t="s">
        <v>222</v>
      </c>
      <c r="E111" s="657" t="s">
        <v>128</v>
      </c>
      <c r="F111" s="657" t="s">
        <v>132</v>
      </c>
      <c r="G111" s="657" t="s">
        <v>993</v>
      </c>
      <c r="H111" s="105" t="s">
        <v>6</v>
      </c>
      <c r="I111" s="106">
        <v>3</v>
      </c>
      <c r="J111" s="106">
        <f>VLOOKUP(A111,CENIK!$A$2:$F$191,6,FALSE)</f>
        <v>0</v>
      </c>
      <c r="K111" s="106">
        <f t="shared" si="3"/>
        <v>0</v>
      </c>
    </row>
    <row r="112" spans="1:11" ht="135" x14ac:dyDescent="0.25">
      <c r="A112" s="139">
        <v>6205</v>
      </c>
      <c r="B112" s="139">
        <v>509</v>
      </c>
      <c r="C112" s="102" t="s">
        <v>1898</v>
      </c>
      <c r="D112" s="657" t="s">
        <v>222</v>
      </c>
      <c r="E112" s="657" t="s">
        <v>128</v>
      </c>
      <c r="F112" s="657" t="s">
        <v>132</v>
      </c>
      <c r="G112" s="657" t="s">
        <v>994</v>
      </c>
      <c r="H112" s="105" t="s">
        <v>6</v>
      </c>
      <c r="I112" s="106">
        <v>1</v>
      </c>
      <c r="J112" s="106">
        <f>VLOOKUP(A112,CENIK!$A$2:$F$191,6,FALSE)</f>
        <v>0</v>
      </c>
      <c r="K112" s="106">
        <f t="shared" si="3"/>
        <v>0</v>
      </c>
    </row>
    <row r="113" spans="1:11" ht="120" x14ac:dyDescent="0.25">
      <c r="A113" s="139">
        <v>6253</v>
      </c>
      <c r="B113" s="139">
        <v>509</v>
      </c>
      <c r="C113" s="102" t="s">
        <v>1899</v>
      </c>
      <c r="D113" s="657" t="s">
        <v>222</v>
      </c>
      <c r="E113" s="657" t="s">
        <v>128</v>
      </c>
      <c r="F113" s="657" t="s">
        <v>132</v>
      </c>
      <c r="G113" s="657" t="s">
        <v>1004</v>
      </c>
      <c r="H113" s="105" t="s">
        <v>6</v>
      </c>
      <c r="I113" s="106">
        <v>4</v>
      </c>
      <c r="J113" s="106">
        <f>VLOOKUP(A113,CENIK!$A$2:$F$191,6,FALSE)</f>
        <v>0</v>
      </c>
      <c r="K113" s="106">
        <f t="shared" si="3"/>
        <v>0</v>
      </c>
    </row>
    <row r="114" spans="1:11" ht="30" x14ac:dyDescent="0.25">
      <c r="A114" s="139">
        <v>6257</v>
      </c>
      <c r="B114" s="139">
        <v>509</v>
      </c>
      <c r="C114" s="102" t="s">
        <v>1900</v>
      </c>
      <c r="D114" s="657" t="s">
        <v>222</v>
      </c>
      <c r="E114" s="657" t="s">
        <v>128</v>
      </c>
      <c r="F114" s="657" t="s">
        <v>132</v>
      </c>
      <c r="G114" s="657" t="s">
        <v>136</v>
      </c>
      <c r="H114" s="105" t="s">
        <v>6</v>
      </c>
      <c r="I114" s="106">
        <v>1</v>
      </c>
      <c r="J114" s="106">
        <f>VLOOKUP(A114,CENIK!$A$2:$F$191,6,FALSE)</f>
        <v>0</v>
      </c>
      <c r="K114" s="106">
        <f t="shared" si="3"/>
        <v>0</v>
      </c>
    </row>
    <row r="115" spans="1:11" ht="345" x14ac:dyDescent="0.25">
      <c r="A115" s="139">
        <v>6301</v>
      </c>
      <c r="B115" s="139">
        <v>509</v>
      </c>
      <c r="C115" s="102" t="s">
        <v>1901</v>
      </c>
      <c r="D115" s="657" t="s">
        <v>222</v>
      </c>
      <c r="E115" s="657" t="s">
        <v>128</v>
      </c>
      <c r="F115" s="657" t="s">
        <v>140</v>
      </c>
      <c r="G115" s="657" t="s">
        <v>1005</v>
      </c>
      <c r="H115" s="105" t="s">
        <v>6</v>
      </c>
      <c r="I115" s="106">
        <v>4</v>
      </c>
      <c r="J115" s="106">
        <f>VLOOKUP(A115,CENIK!$A$2:$F$191,6,FALSE)</f>
        <v>0</v>
      </c>
      <c r="K115" s="106">
        <f t="shared" si="3"/>
        <v>0</v>
      </c>
    </row>
    <row r="116" spans="1:11" ht="120" x14ac:dyDescent="0.25">
      <c r="A116" s="139">
        <v>6305</v>
      </c>
      <c r="B116" s="139">
        <v>509</v>
      </c>
      <c r="C116" s="102" t="s">
        <v>1902</v>
      </c>
      <c r="D116" s="657" t="s">
        <v>222</v>
      </c>
      <c r="E116" s="657" t="s">
        <v>128</v>
      </c>
      <c r="F116" s="657" t="s">
        <v>140</v>
      </c>
      <c r="G116" s="657" t="s">
        <v>143</v>
      </c>
      <c r="H116" s="105" t="s">
        <v>6</v>
      </c>
      <c r="I116" s="106">
        <v>4</v>
      </c>
      <c r="J116" s="106">
        <f>VLOOKUP(A116,CENIK!$A$2:$F$191,6,FALSE)</f>
        <v>0</v>
      </c>
      <c r="K116" s="106">
        <f t="shared" si="3"/>
        <v>0</v>
      </c>
    </row>
    <row r="117" spans="1:11" ht="30" x14ac:dyDescent="0.25">
      <c r="A117" s="139">
        <v>6401</v>
      </c>
      <c r="B117" s="139">
        <v>509</v>
      </c>
      <c r="C117" s="102" t="s">
        <v>1903</v>
      </c>
      <c r="D117" s="657" t="s">
        <v>222</v>
      </c>
      <c r="E117" s="657" t="s">
        <v>128</v>
      </c>
      <c r="F117" s="657" t="s">
        <v>144</v>
      </c>
      <c r="G117" s="657" t="s">
        <v>145</v>
      </c>
      <c r="H117" s="105" t="s">
        <v>10</v>
      </c>
      <c r="I117" s="106">
        <v>82</v>
      </c>
      <c r="J117" s="106">
        <f>VLOOKUP(A117,CENIK!$A$2:$F$191,6,FALSE)</f>
        <v>0</v>
      </c>
      <c r="K117" s="106">
        <f t="shared" si="3"/>
        <v>0</v>
      </c>
    </row>
    <row r="118" spans="1:11" ht="30" x14ac:dyDescent="0.25">
      <c r="A118" s="139">
        <v>6402</v>
      </c>
      <c r="B118" s="139">
        <v>509</v>
      </c>
      <c r="C118" s="102" t="s">
        <v>1904</v>
      </c>
      <c r="D118" s="657" t="s">
        <v>222</v>
      </c>
      <c r="E118" s="657" t="s">
        <v>128</v>
      </c>
      <c r="F118" s="657" t="s">
        <v>144</v>
      </c>
      <c r="G118" s="657" t="s">
        <v>340</v>
      </c>
      <c r="H118" s="105" t="s">
        <v>10</v>
      </c>
      <c r="I118" s="106">
        <v>82</v>
      </c>
      <c r="J118" s="106">
        <f>VLOOKUP(A118,CENIK!$A$2:$F$191,6,FALSE)</f>
        <v>0</v>
      </c>
      <c r="K118" s="106">
        <f t="shared" si="3"/>
        <v>0</v>
      </c>
    </row>
    <row r="119" spans="1:11" ht="60" x14ac:dyDescent="0.25">
      <c r="A119" s="139">
        <v>6405</v>
      </c>
      <c r="B119" s="139">
        <v>509</v>
      </c>
      <c r="C119" s="102" t="s">
        <v>1905</v>
      </c>
      <c r="D119" s="657" t="s">
        <v>222</v>
      </c>
      <c r="E119" s="657" t="s">
        <v>128</v>
      </c>
      <c r="F119" s="657" t="s">
        <v>144</v>
      </c>
      <c r="G119" s="657" t="s">
        <v>146</v>
      </c>
      <c r="H119" s="105" t="s">
        <v>10</v>
      </c>
      <c r="I119" s="106">
        <v>82</v>
      </c>
      <c r="J119" s="106">
        <f>VLOOKUP(A119,CENIK!$A$2:$F$191,6,FALSE)</f>
        <v>0</v>
      </c>
      <c r="K119" s="106">
        <f t="shared" si="3"/>
        <v>0</v>
      </c>
    </row>
    <row r="120" spans="1:11" ht="30" x14ac:dyDescent="0.25">
      <c r="A120" s="139">
        <v>6501</v>
      </c>
      <c r="B120" s="139">
        <v>509</v>
      </c>
      <c r="C120" s="102" t="s">
        <v>1906</v>
      </c>
      <c r="D120" s="657" t="s">
        <v>222</v>
      </c>
      <c r="E120" s="657" t="s">
        <v>128</v>
      </c>
      <c r="F120" s="657" t="s">
        <v>147</v>
      </c>
      <c r="G120" s="657" t="s">
        <v>1007</v>
      </c>
      <c r="H120" s="105" t="s">
        <v>6</v>
      </c>
      <c r="I120" s="106">
        <v>4</v>
      </c>
      <c r="J120" s="106">
        <f>VLOOKUP(A120,CENIK!$A$2:$F$191,6,FALSE)</f>
        <v>0</v>
      </c>
      <c r="K120" s="106">
        <f t="shared" si="3"/>
        <v>0</v>
      </c>
    </row>
    <row r="121" spans="1:11" ht="45" x14ac:dyDescent="0.25">
      <c r="A121" s="139">
        <v>6503</v>
      </c>
      <c r="B121" s="139">
        <v>509</v>
      </c>
      <c r="C121" s="102" t="s">
        <v>1907</v>
      </c>
      <c r="D121" s="657" t="s">
        <v>222</v>
      </c>
      <c r="E121" s="657" t="s">
        <v>128</v>
      </c>
      <c r="F121" s="657" t="s">
        <v>147</v>
      </c>
      <c r="G121" s="657" t="s">
        <v>1009</v>
      </c>
      <c r="H121" s="105" t="s">
        <v>6</v>
      </c>
      <c r="I121" s="106">
        <v>3</v>
      </c>
      <c r="J121" s="106">
        <f>VLOOKUP(A121,CENIK!$A$2:$F$191,6,FALSE)</f>
        <v>0</v>
      </c>
      <c r="K121" s="106">
        <f t="shared" si="3"/>
        <v>0</v>
      </c>
    </row>
    <row r="122" spans="1:11" ht="45" x14ac:dyDescent="0.25">
      <c r="A122" s="139">
        <v>6504</v>
      </c>
      <c r="B122" s="139">
        <v>509</v>
      </c>
      <c r="C122" s="102" t="s">
        <v>1908</v>
      </c>
      <c r="D122" s="657" t="s">
        <v>222</v>
      </c>
      <c r="E122" s="657" t="s">
        <v>128</v>
      </c>
      <c r="F122" s="657" t="s">
        <v>147</v>
      </c>
      <c r="G122" s="657" t="s">
        <v>1010</v>
      </c>
      <c r="H122" s="105" t="s">
        <v>6</v>
      </c>
      <c r="I122" s="106">
        <v>3</v>
      </c>
      <c r="J122" s="106">
        <f>VLOOKUP(A122,CENIK!$A$2:$F$191,6,FALSE)</f>
        <v>0</v>
      </c>
      <c r="K122" s="106">
        <f t="shared" si="3"/>
        <v>0</v>
      </c>
    </row>
    <row r="123" spans="1:11" ht="30" x14ac:dyDescent="0.25">
      <c r="A123" s="139">
        <v>6507</v>
      </c>
      <c r="B123" s="139">
        <v>509</v>
      </c>
      <c r="C123" s="102" t="s">
        <v>1909</v>
      </c>
      <c r="D123" s="657" t="s">
        <v>222</v>
      </c>
      <c r="E123" s="657" t="s">
        <v>128</v>
      </c>
      <c r="F123" s="657" t="s">
        <v>147</v>
      </c>
      <c r="G123" s="657" t="s">
        <v>1013</v>
      </c>
      <c r="H123" s="105" t="s">
        <v>6</v>
      </c>
      <c r="I123" s="106">
        <v>3</v>
      </c>
      <c r="J123" s="106">
        <f>VLOOKUP(A123,CENIK!$A$2:$F$191,6,FALSE)</f>
        <v>0</v>
      </c>
      <c r="K123" s="106">
        <f t="shared" si="3"/>
        <v>0</v>
      </c>
    </row>
    <row r="124" spans="1:11" ht="60" x14ac:dyDescent="0.25">
      <c r="A124" s="139">
        <v>1201</v>
      </c>
      <c r="B124" s="139">
        <v>508</v>
      </c>
      <c r="C124" s="102" t="s">
        <v>1910</v>
      </c>
      <c r="D124" s="657" t="s">
        <v>223</v>
      </c>
      <c r="E124" s="657" t="s">
        <v>7</v>
      </c>
      <c r="F124" s="657" t="s">
        <v>8</v>
      </c>
      <c r="G124" s="657" t="s">
        <v>9</v>
      </c>
      <c r="H124" s="105" t="s">
        <v>10</v>
      </c>
      <c r="I124" s="106">
        <v>264</v>
      </c>
      <c r="J124" s="106">
        <f>VLOOKUP(A124,CENIK!$A$2:$F$191,6,FALSE)</f>
        <v>0</v>
      </c>
      <c r="K124" s="106">
        <f t="shared" si="3"/>
        <v>0</v>
      </c>
    </row>
    <row r="125" spans="1:11" ht="45" x14ac:dyDescent="0.25">
      <c r="A125" s="139">
        <v>1202</v>
      </c>
      <c r="B125" s="139">
        <v>508</v>
      </c>
      <c r="C125" s="102" t="s">
        <v>1911</v>
      </c>
      <c r="D125" s="657" t="s">
        <v>223</v>
      </c>
      <c r="E125" s="657" t="s">
        <v>7</v>
      </c>
      <c r="F125" s="657" t="s">
        <v>8</v>
      </c>
      <c r="G125" s="657" t="s">
        <v>11</v>
      </c>
      <c r="H125" s="105" t="s">
        <v>12</v>
      </c>
      <c r="I125" s="106">
        <v>14</v>
      </c>
      <c r="J125" s="106">
        <f>VLOOKUP(A125,CENIK!$A$2:$F$191,6,FALSE)</f>
        <v>0</v>
      </c>
      <c r="K125" s="106">
        <f t="shared" si="3"/>
        <v>0</v>
      </c>
    </row>
    <row r="126" spans="1:11" ht="60" x14ac:dyDescent="0.25">
      <c r="A126" s="139">
        <v>1203</v>
      </c>
      <c r="B126" s="139">
        <v>508</v>
      </c>
      <c r="C126" s="102" t="s">
        <v>1912</v>
      </c>
      <c r="D126" s="657" t="s">
        <v>223</v>
      </c>
      <c r="E126" s="657" t="s">
        <v>7</v>
      </c>
      <c r="F126" s="657" t="s">
        <v>8</v>
      </c>
      <c r="G126" s="657" t="s">
        <v>941</v>
      </c>
      <c r="H126" s="105" t="s">
        <v>10</v>
      </c>
      <c r="I126" s="106">
        <v>264</v>
      </c>
      <c r="J126" s="106">
        <f>VLOOKUP(A126,CENIK!$A$2:$F$191,6,FALSE)</f>
        <v>0</v>
      </c>
      <c r="K126" s="106">
        <f t="shared" si="3"/>
        <v>0</v>
      </c>
    </row>
    <row r="127" spans="1:11" ht="45" x14ac:dyDescent="0.25">
      <c r="A127" s="139">
        <v>1204</v>
      </c>
      <c r="B127" s="139">
        <v>508</v>
      </c>
      <c r="C127" s="102" t="s">
        <v>1913</v>
      </c>
      <c r="D127" s="657" t="s">
        <v>223</v>
      </c>
      <c r="E127" s="657" t="s">
        <v>7</v>
      </c>
      <c r="F127" s="657" t="s">
        <v>8</v>
      </c>
      <c r="G127" s="657" t="s">
        <v>13</v>
      </c>
      <c r="H127" s="105" t="s">
        <v>10</v>
      </c>
      <c r="I127" s="106">
        <v>264</v>
      </c>
      <c r="J127" s="106">
        <f>VLOOKUP(A127,CENIK!$A$2:$F$191,6,FALSE)</f>
        <v>0</v>
      </c>
      <c r="K127" s="106">
        <f t="shared" si="3"/>
        <v>0</v>
      </c>
    </row>
    <row r="128" spans="1:11" ht="60" x14ac:dyDescent="0.25">
      <c r="A128" s="139">
        <v>1205</v>
      </c>
      <c r="B128" s="139">
        <v>508</v>
      </c>
      <c r="C128" s="102" t="s">
        <v>1914</v>
      </c>
      <c r="D128" s="657" t="s">
        <v>223</v>
      </c>
      <c r="E128" s="657" t="s">
        <v>7</v>
      </c>
      <c r="F128" s="657" t="s">
        <v>8</v>
      </c>
      <c r="G128" s="657" t="s">
        <v>942</v>
      </c>
      <c r="H128" s="105" t="s">
        <v>14</v>
      </c>
      <c r="I128" s="106">
        <v>1</v>
      </c>
      <c r="J128" s="106">
        <f>VLOOKUP(A128,CENIK!$A$2:$F$191,6,FALSE)</f>
        <v>0</v>
      </c>
      <c r="K128" s="106">
        <f t="shared" si="3"/>
        <v>0</v>
      </c>
    </row>
    <row r="129" spans="1:11" ht="60" x14ac:dyDescent="0.25">
      <c r="A129" s="139">
        <v>1206</v>
      </c>
      <c r="B129" s="139">
        <v>508</v>
      </c>
      <c r="C129" s="102" t="s">
        <v>1915</v>
      </c>
      <c r="D129" s="657" t="s">
        <v>223</v>
      </c>
      <c r="E129" s="657" t="s">
        <v>7</v>
      </c>
      <c r="F129" s="657" t="s">
        <v>8</v>
      </c>
      <c r="G129" s="657" t="s">
        <v>943</v>
      </c>
      <c r="H129" s="105" t="s">
        <v>14</v>
      </c>
      <c r="I129" s="106">
        <v>1</v>
      </c>
      <c r="J129" s="106">
        <f>VLOOKUP(A129,CENIK!$A$2:$F$191,6,FALSE)</f>
        <v>0</v>
      </c>
      <c r="K129" s="106">
        <f t="shared" si="3"/>
        <v>0</v>
      </c>
    </row>
    <row r="130" spans="1:11" ht="45" x14ac:dyDescent="0.25">
      <c r="A130" s="139">
        <v>1301</v>
      </c>
      <c r="B130" s="139">
        <v>508</v>
      </c>
      <c r="C130" s="102" t="s">
        <v>1916</v>
      </c>
      <c r="D130" s="657" t="s">
        <v>223</v>
      </c>
      <c r="E130" s="657" t="s">
        <v>7</v>
      </c>
      <c r="F130" s="657" t="s">
        <v>16</v>
      </c>
      <c r="G130" s="657" t="s">
        <v>17</v>
      </c>
      <c r="H130" s="105" t="s">
        <v>10</v>
      </c>
      <c r="I130" s="106">
        <v>264</v>
      </c>
      <c r="J130" s="106">
        <f>VLOOKUP(A130,CENIK!$A$2:$F$191,6,FALSE)</f>
        <v>0</v>
      </c>
      <c r="K130" s="106">
        <f t="shared" si="3"/>
        <v>0</v>
      </c>
    </row>
    <row r="131" spans="1:11" ht="150" x14ac:dyDescent="0.25">
      <c r="A131" s="139">
        <v>1302</v>
      </c>
      <c r="B131" s="139">
        <v>508</v>
      </c>
      <c r="C131" s="102" t="s">
        <v>1917</v>
      </c>
      <c r="D131" s="657" t="s">
        <v>223</v>
      </c>
      <c r="E131" s="657" t="s">
        <v>7</v>
      </c>
      <c r="F131" s="657" t="s">
        <v>16</v>
      </c>
      <c r="G131" s="657" t="s">
        <v>952</v>
      </c>
      <c r="H131" s="105" t="s">
        <v>10</v>
      </c>
      <c r="I131" s="106">
        <v>264</v>
      </c>
      <c r="J131" s="106">
        <f>VLOOKUP(A131,CENIK!$A$2:$F$191,6,FALSE)</f>
        <v>0</v>
      </c>
      <c r="K131" s="106">
        <f t="shared" si="3"/>
        <v>0</v>
      </c>
    </row>
    <row r="132" spans="1:11" ht="165" x14ac:dyDescent="0.25">
      <c r="A132" s="139">
        <v>1304</v>
      </c>
      <c r="B132" s="139">
        <v>508</v>
      </c>
      <c r="C132" s="102" t="s">
        <v>1918</v>
      </c>
      <c r="D132" s="657" t="s">
        <v>223</v>
      </c>
      <c r="E132" s="657" t="s">
        <v>7</v>
      </c>
      <c r="F132" s="657" t="s">
        <v>16</v>
      </c>
      <c r="G132" s="657" t="s">
        <v>953</v>
      </c>
      <c r="H132" s="105" t="s">
        <v>6</v>
      </c>
      <c r="I132" s="106">
        <v>1</v>
      </c>
      <c r="J132" s="106">
        <f>VLOOKUP(A132,CENIK!$A$2:$F$191,6,FALSE)</f>
        <v>0</v>
      </c>
      <c r="K132" s="106">
        <f t="shared" si="3"/>
        <v>0</v>
      </c>
    </row>
    <row r="133" spans="1:11" ht="60" x14ac:dyDescent="0.25">
      <c r="A133" s="139">
        <v>1307</v>
      </c>
      <c r="B133" s="139">
        <v>508</v>
      </c>
      <c r="C133" s="102" t="s">
        <v>1919</v>
      </c>
      <c r="D133" s="657" t="s">
        <v>223</v>
      </c>
      <c r="E133" s="657" t="s">
        <v>7</v>
      </c>
      <c r="F133" s="657" t="s">
        <v>16</v>
      </c>
      <c r="G133" s="657" t="s">
        <v>19</v>
      </c>
      <c r="H133" s="105" t="s">
        <v>6</v>
      </c>
      <c r="I133" s="106">
        <v>2</v>
      </c>
      <c r="J133" s="106">
        <f>VLOOKUP(A133,CENIK!$A$2:$F$191,6,FALSE)</f>
        <v>0</v>
      </c>
      <c r="K133" s="106">
        <f t="shared" si="3"/>
        <v>0</v>
      </c>
    </row>
    <row r="134" spans="1:11" ht="60" x14ac:dyDescent="0.25">
      <c r="A134" s="139">
        <v>1309</v>
      </c>
      <c r="B134" s="139">
        <v>508</v>
      </c>
      <c r="C134" s="102" t="s">
        <v>1920</v>
      </c>
      <c r="D134" s="657" t="s">
        <v>223</v>
      </c>
      <c r="E134" s="657" t="s">
        <v>7</v>
      </c>
      <c r="F134" s="657" t="s">
        <v>16</v>
      </c>
      <c r="G134" s="657" t="s">
        <v>21</v>
      </c>
      <c r="H134" s="105" t="s">
        <v>22</v>
      </c>
      <c r="I134" s="106">
        <v>8</v>
      </c>
      <c r="J134" s="106">
        <f>VLOOKUP(A134,CENIK!$A$2:$F$191,6,FALSE)</f>
        <v>0</v>
      </c>
      <c r="K134" s="106">
        <f t="shared" si="3"/>
        <v>0</v>
      </c>
    </row>
    <row r="135" spans="1:11" ht="60" x14ac:dyDescent="0.25">
      <c r="A135" s="139">
        <v>1310</v>
      </c>
      <c r="B135" s="139">
        <v>508</v>
      </c>
      <c r="C135" s="102" t="s">
        <v>1921</v>
      </c>
      <c r="D135" s="657" t="s">
        <v>223</v>
      </c>
      <c r="E135" s="657" t="s">
        <v>7</v>
      </c>
      <c r="F135" s="657" t="s">
        <v>16</v>
      </c>
      <c r="G135" s="657" t="s">
        <v>23</v>
      </c>
      <c r="H135" s="105" t="s">
        <v>24</v>
      </c>
      <c r="I135" s="106">
        <v>89</v>
      </c>
      <c r="J135" s="106">
        <f>VLOOKUP(A135,CENIK!$A$2:$F$191,6,FALSE)</f>
        <v>0</v>
      </c>
      <c r="K135" s="106">
        <f t="shared" si="3"/>
        <v>0</v>
      </c>
    </row>
    <row r="136" spans="1:11" ht="45" x14ac:dyDescent="0.25">
      <c r="A136" s="139">
        <v>1311</v>
      </c>
      <c r="B136" s="139">
        <v>508</v>
      </c>
      <c r="C136" s="102" t="s">
        <v>1922</v>
      </c>
      <c r="D136" s="657" t="s">
        <v>223</v>
      </c>
      <c r="E136" s="657" t="s">
        <v>7</v>
      </c>
      <c r="F136" s="657" t="s">
        <v>16</v>
      </c>
      <c r="G136" s="657" t="s">
        <v>25</v>
      </c>
      <c r="H136" s="105" t="s">
        <v>14</v>
      </c>
      <c r="I136" s="106">
        <v>1</v>
      </c>
      <c r="J136" s="106">
        <f>VLOOKUP(A136,CENIK!$A$2:$F$191,6,FALSE)</f>
        <v>0</v>
      </c>
      <c r="K136" s="106">
        <f t="shared" si="3"/>
        <v>0</v>
      </c>
    </row>
    <row r="137" spans="1:11" ht="30" x14ac:dyDescent="0.25">
      <c r="A137" s="139">
        <v>1312</v>
      </c>
      <c r="B137" s="139">
        <v>508</v>
      </c>
      <c r="C137" s="102" t="s">
        <v>1923</v>
      </c>
      <c r="D137" s="657" t="s">
        <v>223</v>
      </c>
      <c r="E137" s="657" t="s">
        <v>7</v>
      </c>
      <c r="F137" s="657" t="s">
        <v>16</v>
      </c>
      <c r="G137" s="657" t="s">
        <v>26</v>
      </c>
      <c r="H137" s="105"/>
      <c r="I137" s="106">
        <v>1</v>
      </c>
      <c r="J137" s="106">
        <f>VLOOKUP(A137,CENIK!$A$2:$F$191,6,FALSE)</f>
        <v>0</v>
      </c>
      <c r="K137" s="106">
        <f t="shared" si="3"/>
        <v>0</v>
      </c>
    </row>
    <row r="138" spans="1:11" ht="30" x14ac:dyDescent="0.25">
      <c r="A138" s="139">
        <v>1401</v>
      </c>
      <c r="B138" s="139">
        <v>508</v>
      </c>
      <c r="C138" s="102" t="s">
        <v>1924</v>
      </c>
      <c r="D138" s="657" t="s">
        <v>223</v>
      </c>
      <c r="E138" s="657" t="s">
        <v>7</v>
      </c>
      <c r="F138" s="657" t="s">
        <v>27</v>
      </c>
      <c r="G138" s="657" t="s">
        <v>955</v>
      </c>
      <c r="H138" s="105" t="s">
        <v>22</v>
      </c>
      <c r="I138" s="106">
        <v>6</v>
      </c>
      <c r="J138" s="106">
        <f>VLOOKUP(A138,CENIK!$A$2:$F$191,6,FALSE)</f>
        <v>0</v>
      </c>
      <c r="K138" s="106">
        <f t="shared" si="3"/>
        <v>0</v>
      </c>
    </row>
    <row r="139" spans="1:11" ht="30" x14ac:dyDescent="0.25">
      <c r="A139" s="139">
        <v>1402</v>
      </c>
      <c r="B139" s="139">
        <v>508</v>
      </c>
      <c r="C139" s="102" t="s">
        <v>1925</v>
      </c>
      <c r="D139" s="657" t="s">
        <v>223</v>
      </c>
      <c r="E139" s="657" t="s">
        <v>7</v>
      </c>
      <c r="F139" s="657" t="s">
        <v>27</v>
      </c>
      <c r="G139" s="657" t="s">
        <v>956</v>
      </c>
      <c r="H139" s="105" t="s">
        <v>22</v>
      </c>
      <c r="I139" s="106">
        <v>8</v>
      </c>
      <c r="J139" s="106">
        <f>VLOOKUP(A139,CENIK!$A$2:$F$191,6,FALSE)</f>
        <v>0</v>
      </c>
      <c r="K139" s="106">
        <f t="shared" si="3"/>
        <v>0</v>
      </c>
    </row>
    <row r="140" spans="1:11" ht="30" x14ac:dyDescent="0.25">
      <c r="A140" s="139">
        <v>1403</v>
      </c>
      <c r="B140" s="139">
        <v>508</v>
      </c>
      <c r="C140" s="102" t="s">
        <v>1926</v>
      </c>
      <c r="D140" s="657" t="s">
        <v>223</v>
      </c>
      <c r="E140" s="657" t="s">
        <v>7</v>
      </c>
      <c r="F140" s="657" t="s">
        <v>27</v>
      </c>
      <c r="G140" s="657" t="s">
        <v>957</v>
      </c>
      <c r="H140" s="105" t="s">
        <v>22</v>
      </c>
      <c r="I140" s="106">
        <v>6</v>
      </c>
      <c r="J140" s="106">
        <f>VLOOKUP(A140,CENIK!$A$2:$F$191,6,FALSE)</f>
        <v>0</v>
      </c>
      <c r="K140" s="106">
        <f t="shared" si="3"/>
        <v>0</v>
      </c>
    </row>
    <row r="141" spans="1:11" ht="45" x14ac:dyDescent="0.25">
      <c r="A141" s="139">
        <v>12308</v>
      </c>
      <c r="B141" s="139">
        <v>508</v>
      </c>
      <c r="C141" s="102" t="s">
        <v>1927</v>
      </c>
      <c r="D141" s="657" t="s">
        <v>223</v>
      </c>
      <c r="E141" s="657" t="s">
        <v>30</v>
      </c>
      <c r="F141" s="657" t="s">
        <v>31</v>
      </c>
      <c r="G141" s="657" t="s">
        <v>32</v>
      </c>
      <c r="H141" s="105" t="s">
        <v>33</v>
      </c>
      <c r="I141" s="106">
        <v>739</v>
      </c>
      <c r="J141" s="106">
        <f>VLOOKUP(A141,CENIK!$A$2:$F$191,6,FALSE)</f>
        <v>0</v>
      </c>
      <c r="K141" s="106">
        <f t="shared" si="3"/>
        <v>0</v>
      </c>
    </row>
    <row r="142" spans="1:11" ht="30" x14ac:dyDescent="0.25">
      <c r="A142" s="139">
        <v>12328</v>
      </c>
      <c r="B142" s="139">
        <v>508</v>
      </c>
      <c r="C142" s="102" t="s">
        <v>1928</v>
      </c>
      <c r="D142" s="657" t="s">
        <v>223</v>
      </c>
      <c r="E142" s="657" t="s">
        <v>30</v>
      </c>
      <c r="F142" s="657" t="s">
        <v>31</v>
      </c>
      <c r="G142" s="657" t="s">
        <v>37</v>
      </c>
      <c r="H142" s="105" t="s">
        <v>10</v>
      </c>
      <c r="I142" s="106">
        <v>528</v>
      </c>
      <c r="J142" s="106">
        <f>VLOOKUP(A142,CENIK!$A$2:$F$191,6,FALSE)</f>
        <v>0</v>
      </c>
      <c r="K142" s="106">
        <f t="shared" si="3"/>
        <v>0</v>
      </c>
    </row>
    <row r="143" spans="1:11" ht="30" x14ac:dyDescent="0.25">
      <c r="A143" s="139">
        <v>24405</v>
      </c>
      <c r="B143" s="139">
        <v>508</v>
      </c>
      <c r="C143" s="102" t="s">
        <v>1929</v>
      </c>
      <c r="D143" s="657" t="s">
        <v>223</v>
      </c>
      <c r="E143" s="657" t="s">
        <v>30</v>
      </c>
      <c r="F143" s="657" t="s">
        <v>43</v>
      </c>
      <c r="G143" s="657" t="s">
        <v>969</v>
      </c>
      <c r="H143" s="105" t="s">
        <v>24</v>
      </c>
      <c r="I143" s="106">
        <v>232.32</v>
      </c>
      <c r="J143" s="106">
        <f>VLOOKUP(A143,CENIK!$A$2:$F$191,6,FALSE)</f>
        <v>0</v>
      </c>
      <c r="K143" s="106">
        <f t="shared" si="3"/>
        <v>0</v>
      </c>
    </row>
    <row r="144" spans="1:11" ht="30" x14ac:dyDescent="0.25">
      <c r="A144" s="139">
        <v>24505</v>
      </c>
      <c r="B144" s="139">
        <v>508</v>
      </c>
      <c r="C144" s="102" t="s">
        <v>1930</v>
      </c>
      <c r="D144" s="657" t="s">
        <v>223</v>
      </c>
      <c r="E144" s="657" t="s">
        <v>30</v>
      </c>
      <c r="F144" s="657" t="s">
        <v>43</v>
      </c>
      <c r="G144" s="657" t="s">
        <v>50</v>
      </c>
      <c r="H144" s="105" t="s">
        <v>33</v>
      </c>
      <c r="I144" s="106">
        <v>581</v>
      </c>
      <c r="J144" s="106">
        <f>VLOOKUP(A144,CENIK!$A$2:$F$191,6,FALSE)</f>
        <v>0</v>
      </c>
      <c r="K144" s="106">
        <f t="shared" si="3"/>
        <v>0</v>
      </c>
    </row>
    <row r="145" spans="1:11" ht="75" x14ac:dyDescent="0.25">
      <c r="A145" s="139">
        <v>31302</v>
      </c>
      <c r="B145" s="139">
        <v>508</v>
      </c>
      <c r="C145" s="102" t="s">
        <v>1931</v>
      </c>
      <c r="D145" s="657" t="s">
        <v>223</v>
      </c>
      <c r="E145" s="657" t="s">
        <v>30</v>
      </c>
      <c r="F145" s="657" t="s">
        <v>43</v>
      </c>
      <c r="G145" s="657" t="s">
        <v>971</v>
      </c>
      <c r="H145" s="105" t="s">
        <v>24</v>
      </c>
      <c r="I145" s="106">
        <v>137.28</v>
      </c>
      <c r="J145" s="106">
        <f>VLOOKUP(A145,CENIK!$A$2:$F$191,6,FALSE)</f>
        <v>0</v>
      </c>
      <c r="K145" s="106">
        <f t="shared" si="3"/>
        <v>0</v>
      </c>
    </row>
    <row r="146" spans="1:11" ht="30" x14ac:dyDescent="0.25">
      <c r="A146" s="139">
        <v>31602</v>
      </c>
      <c r="B146" s="139">
        <v>508</v>
      </c>
      <c r="C146" s="102" t="s">
        <v>1932</v>
      </c>
      <c r="D146" s="657" t="s">
        <v>223</v>
      </c>
      <c r="E146" s="657" t="s">
        <v>30</v>
      </c>
      <c r="F146" s="657" t="s">
        <v>43</v>
      </c>
      <c r="G146" s="657" t="s">
        <v>973</v>
      </c>
      <c r="H146" s="105" t="s">
        <v>33</v>
      </c>
      <c r="I146" s="106">
        <v>739</v>
      </c>
      <c r="J146" s="106">
        <f>VLOOKUP(A146,CENIK!$A$2:$F$191,6,FALSE)</f>
        <v>0</v>
      </c>
      <c r="K146" s="106">
        <f t="shared" si="3"/>
        <v>0</v>
      </c>
    </row>
    <row r="147" spans="1:11" ht="45" x14ac:dyDescent="0.25">
      <c r="A147" s="139">
        <v>32311</v>
      </c>
      <c r="B147" s="139">
        <v>508</v>
      </c>
      <c r="C147" s="102" t="s">
        <v>1933</v>
      </c>
      <c r="D147" s="657" t="s">
        <v>223</v>
      </c>
      <c r="E147" s="657" t="s">
        <v>30</v>
      </c>
      <c r="F147" s="657" t="s">
        <v>43</v>
      </c>
      <c r="G147" s="657" t="s">
        <v>975</v>
      </c>
      <c r="H147" s="105" t="s">
        <v>33</v>
      </c>
      <c r="I147" s="106">
        <v>739</v>
      </c>
      <c r="J147" s="106">
        <f>VLOOKUP(A147,CENIK!$A$2:$F$191,6,FALSE)</f>
        <v>0</v>
      </c>
      <c r="K147" s="106">
        <f t="shared" si="3"/>
        <v>0</v>
      </c>
    </row>
    <row r="148" spans="1:11" ht="60" x14ac:dyDescent="0.25">
      <c r="A148" s="139">
        <v>4101</v>
      </c>
      <c r="B148" s="139">
        <v>508</v>
      </c>
      <c r="C148" s="102" t="s">
        <v>1934</v>
      </c>
      <c r="D148" s="657" t="s">
        <v>223</v>
      </c>
      <c r="E148" s="657" t="s">
        <v>85</v>
      </c>
      <c r="F148" s="657" t="s">
        <v>86</v>
      </c>
      <c r="G148" s="657" t="s">
        <v>459</v>
      </c>
      <c r="H148" s="105" t="s">
        <v>33</v>
      </c>
      <c r="I148" s="106">
        <v>436.26</v>
      </c>
      <c r="J148" s="106">
        <f>VLOOKUP(A148,CENIK!$A$2:$F$191,6,FALSE)</f>
        <v>0</v>
      </c>
      <c r="K148" s="106">
        <f t="shared" si="3"/>
        <v>0</v>
      </c>
    </row>
    <row r="149" spans="1:11" ht="45" x14ac:dyDescent="0.25">
      <c r="A149" s="139">
        <v>4106</v>
      </c>
      <c r="B149" s="139">
        <v>508</v>
      </c>
      <c r="C149" s="102" t="s">
        <v>1935</v>
      </c>
      <c r="D149" s="657" t="s">
        <v>223</v>
      </c>
      <c r="E149" s="657" t="s">
        <v>85</v>
      </c>
      <c r="F149" s="657" t="s">
        <v>86</v>
      </c>
      <c r="G149" s="657" t="s">
        <v>89</v>
      </c>
      <c r="H149" s="105" t="s">
        <v>24</v>
      </c>
      <c r="I149" s="106">
        <v>185.8</v>
      </c>
      <c r="J149" s="106">
        <f>VLOOKUP(A149,CENIK!$A$2:$F$191,6,FALSE)</f>
        <v>0</v>
      </c>
      <c r="K149" s="106">
        <f t="shared" si="3"/>
        <v>0</v>
      </c>
    </row>
    <row r="150" spans="1:11" ht="60" x14ac:dyDescent="0.25">
      <c r="A150" s="139">
        <v>4109</v>
      </c>
      <c r="B150" s="139">
        <v>508</v>
      </c>
      <c r="C150" s="102" t="s">
        <v>1936</v>
      </c>
      <c r="D150" s="657" t="s">
        <v>223</v>
      </c>
      <c r="E150" s="657" t="s">
        <v>85</v>
      </c>
      <c r="F150" s="657" t="s">
        <v>86</v>
      </c>
      <c r="G150" s="657" t="s">
        <v>984</v>
      </c>
      <c r="H150" s="105" t="s">
        <v>24</v>
      </c>
      <c r="I150" s="106">
        <v>164.7</v>
      </c>
      <c r="J150" s="106">
        <f>VLOOKUP(A150,CENIK!$A$2:$F$191,6,FALSE)</f>
        <v>0</v>
      </c>
      <c r="K150" s="106">
        <f t="shared" si="3"/>
        <v>0</v>
      </c>
    </row>
    <row r="151" spans="1:11" ht="60" x14ac:dyDescent="0.25">
      <c r="A151" s="139">
        <v>4110</v>
      </c>
      <c r="B151" s="139">
        <v>508</v>
      </c>
      <c r="C151" s="102" t="s">
        <v>1937</v>
      </c>
      <c r="D151" s="657" t="s">
        <v>223</v>
      </c>
      <c r="E151" s="657" t="s">
        <v>85</v>
      </c>
      <c r="F151" s="657" t="s">
        <v>86</v>
      </c>
      <c r="G151" s="657" t="s">
        <v>90</v>
      </c>
      <c r="H151" s="105" t="s">
        <v>24</v>
      </c>
      <c r="I151" s="106">
        <v>114.01</v>
      </c>
      <c r="J151" s="106">
        <f>VLOOKUP(A151,CENIK!$A$2:$F$191,6,FALSE)</f>
        <v>0</v>
      </c>
      <c r="K151" s="106">
        <f t="shared" si="3"/>
        <v>0</v>
      </c>
    </row>
    <row r="152" spans="1:11" ht="45" x14ac:dyDescent="0.25">
      <c r="A152" s="139">
        <v>4113</v>
      </c>
      <c r="B152" s="139">
        <v>508</v>
      </c>
      <c r="C152" s="102" t="s">
        <v>1938</v>
      </c>
      <c r="D152" s="657" t="s">
        <v>223</v>
      </c>
      <c r="E152" s="657" t="s">
        <v>85</v>
      </c>
      <c r="F152" s="657" t="s">
        <v>86</v>
      </c>
      <c r="G152" s="657" t="s">
        <v>91</v>
      </c>
      <c r="H152" s="105" t="s">
        <v>24</v>
      </c>
      <c r="I152" s="106">
        <v>123.8</v>
      </c>
      <c r="J152" s="106">
        <f>VLOOKUP(A152,CENIK!$A$2:$F$191,6,FALSE)</f>
        <v>0</v>
      </c>
      <c r="K152" s="106">
        <f t="shared" si="3"/>
        <v>0</v>
      </c>
    </row>
    <row r="153" spans="1:11" ht="60" x14ac:dyDescent="0.25">
      <c r="A153" s="139">
        <v>4115</v>
      </c>
      <c r="B153" s="139">
        <v>508</v>
      </c>
      <c r="C153" s="102" t="s">
        <v>1939</v>
      </c>
      <c r="D153" s="657" t="s">
        <v>223</v>
      </c>
      <c r="E153" s="657" t="s">
        <v>85</v>
      </c>
      <c r="F153" s="657" t="s">
        <v>86</v>
      </c>
      <c r="G153" s="657" t="s">
        <v>93</v>
      </c>
      <c r="H153" s="105" t="s">
        <v>24</v>
      </c>
      <c r="I153" s="106">
        <v>185.8</v>
      </c>
      <c r="J153" s="106">
        <f>VLOOKUP(A153,CENIK!$A$2:$F$191,6,FALSE)</f>
        <v>0</v>
      </c>
      <c r="K153" s="106">
        <f t="shared" si="3"/>
        <v>0</v>
      </c>
    </row>
    <row r="154" spans="1:11" ht="45" x14ac:dyDescent="0.25">
      <c r="A154" s="139">
        <v>4121</v>
      </c>
      <c r="B154" s="139">
        <v>508</v>
      </c>
      <c r="C154" s="102" t="s">
        <v>1940</v>
      </c>
      <c r="D154" s="657" t="s">
        <v>223</v>
      </c>
      <c r="E154" s="657" t="s">
        <v>85</v>
      </c>
      <c r="F154" s="657" t="s">
        <v>86</v>
      </c>
      <c r="G154" s="657" t="s">
        <v>986</v>
      </c>
      <c r="H154" s="105" t="s">
        <v>24</v>
      </c>
      <c r="I154" s="106">
        <v>8</v>
      </c>
      <c r="J154" s="106">
        <f>VLOOKUP(A154,CENIK!$A$2:$F$191,6,FALSE)</f>
        <v>0</v>
      </c>
      <c r="K154" s="106">
        <f t="shared" si="3"/>
        <v>0</v>
      </c>
    </row>
    <row r="155" spans="1:11" ht="45" x14ac:dyDescent="0.25">
      <c r="A155" s="139">
        <v>4123</v>
      </c>
      <c r="B155" s="139">
        <v>508</v>
      </c>
      <c r="C155" s="102" t="s">
        <v>1941</v>
      </c>
      <c r="D155" s="657" t="s">
        <v>223</v>
      </c>
      <c r="E155" s="657" t="s">
        <v>85</v>
      </c>
      <c r="F155" s="657" t="s">
        <v>86</v>
      </c>
      <c r="G155" s="657" t="s">
        <v>988</v>
      </c>
      <c r="H155" s="105" t="s">
        <v>24</v>
      </c>
      <c r="I155" s="106">
        <v>164.7</v>
      </c>
      <c r="J155" s="106">
        <f>VLOOKUP(A155,CENIK!$A$2:$F$191,6,FALSE)</f>
        <v>0</v>
      </c>
      <c r="K155" s="106">
        <f t="shared" si="3"/>
        <v>0</v>
      </c>
    </row>
    <row r="156" spans="1:11" ht="30" x14ac:dyDescent="0.25">
      <c r="A156" s="139">
        <v>4124</v>
      </c>
      <c r="B156" s="139">
        <v>508</v>
      </c>
      <c r="C156" s="102" t="s">
        <v>1942</v>
      </c>
      <c r="D156" s="657" t="s">
        <v>223</v>
      </c>
      <c r="E156" s="657" t="s">
        <v>85</v>
      </c>
      <c r="F156" s="657" t="s">
        <v>86</v>
      </c>
      <c r="G156" s="657" t="s">
        <v>97</v>
      </c>
      <c r="H156" s="105" t="s">
        <v>22</v>
      </c>
      <c r="I156" s="106">
        <v>44</v>
      </c>
      <c r="J156" s="106">
        <f>VLOOKUP(A156,CENIK!$A$2:$F$191,6,FALSE)</f>
        <v>0</v>
      </c>
      <c r="K156" s="106">
        <f t="shared" si="3"/>
        <v>0</v>
      </c>
    </row>
    <row r="157" spans="1:11" ht="30" x14ac:dyDescent="0.25">
      <c r="A157" s="139">
        <v>4202</v>
      </c>
      <c r="B157" s="139">
        <v>508</v>
      </c>
      <c r="C157" s="102" t="s">
        <v>1943</v>
      </c>
      <c r="D157" s="657" t="s">
        <v>223</v>
      </c>
      <c r="E157" s="657" t="s">
        <v>85</v>
      </c>
      <c r="F157" s="657" t="s">
        <v>98</v>
      </c>
      <c r="G157" s="657" t="s">
        <v>100</v>
      </c>
      <c r="H157" s="105" t="s">
        <v>33</v>
      </c>
      <c r="I157" s="106">
        <v>211.2</v>
      </c>
      <c r="J157" s="106">
        <f>VLOOKUP(A157,CENIK!$A$2:$F$191,6,FALSE)</f>
        <v>0</v>
      </c>
      <c r="K157" s="106">
        <f t="shared" si="3"/>
        <v>0</v>
      </c>
    </row>
    <row r="158" spans="1:11" ht="60" x14ac:dyDescent="0.25">
      <c r="A158" s="139">
        <v>4205</v>
      </c>
      <c r="B158" s="139">
        <v>508</v>
      </c>
      <c r="C158" s="102" t="s">
        <v>1944</v>
      </c>
      <c r="D158" s="657" t="s">
        <v>223</v>
      </c>
      <c r="E158" s="657" t="s">
        <v>85</v>
      </c>
      <c r="F158" s="657" t="s">
        <v>98</v>
      </c>
      <c r="G158" s="657" t="s">
        <v>103</v>
      </c>
      <c r="H158" s="105" t="s">
        <v>33</v>
      </c>
      <c r="I158" s="106">
        <v>2112</v>
      </c>
      <c r="J158" s="106">
        <f>VLOOKUP(A158,CENIK!$A$2:$F$191,6,FALSE)</f>
        <v>0</v>
      </c>
      <c r="K158" s="106">
        <f t="shared" si="3"/>
        <v>0</v>
      </c>
    </row>
    <row r="159" spans="1:11" ht="60" x14ac:dyDescent="0.25">
      <c r="A159" s="139">
        <v>4206</v>
      </c>
      <c r="B159" s="139">
        <v>508</v>
      </c>
      <c r="C159" s="102" t="s">
        <v>1945</v>
      </c>
      <c r="D159" s="657" t="s">
        <v>223</v>
      </c>
      <c r="E159" s="657" t="s">
        <v>85</v>
      </c>
      <c r="F159" s="657" t="s">
        <v>98</v>
      </c>
      <c r="G159" s="657" t="s">
        <v>104</v>
      </c>
      <c r="H159" s="105" t="s">
        <v>24</v>
      </c>
      <c r="I159" s="106">
        <v>164.69</v>
      </c>
      <c r="J159" s="106">
        <f>VLOOKUP(A159,CENIK!$A$2:$F$191,6,FALSE)</f>
        <v>0</v>
      </c>
      <c r="K159" s="106">
        <f t="shared" si="3"/>
        <v>0</v>
      </c>
    </row>
    <row r="160" spans="1:11" ht="60" x14ac:dyDescent="0.25">
      <c r="A160" s="139">
        <v>4207</v>
      </c>
      <c r="B160" s="139">
        <v>508</v>
      </c>
      <c r="C160" s="102" t="s">
        <v>1946</v>
      </c>
      <c r="D160" s="657" t="s">
        <v>223</v>
      </c>
      <c r="E160" s="657" t="s">
        <v>85</v>
      </c>
      <c r="F160" s="657" t="s">
        <v>98</v>
      </c>
      <c r="G160" s="657" t="s">
        <v>990</v>
      </c>
      <c r="H160" s="105" t="s">
        <v>24</v>
      </c>
      <c r="I160" s="106">
        <v>142.56</v>
      </c>
      <c r="J160" s="106">
        <f>VLOOKUP(A160,CENIK!$A$2:$F$191,6,FALSE)</f>
        <v>0</v>
      </c>
      <c r="K160" s="106">
        <f t="shared" ref="K160:K223" si="4">ROUND(J160*I160,2)</f>
        <v>0</v>
      </c>
    </row>
    <row r="161" spans="1:11" ht="75" x14ac:dyDescent="0.25">
      <c r="A161" s="139">
        <v>5108</v>
      </c>
      <c r="B161" s="139">
        <v>508</v>
      </c>
      <c r="C161" s="102" t="s">
        <v>1947</v>
      </c>
      <c r="D161" s="657" t="s">
        <v>223</v>
      </c>
      <c r="E161" s="657" t="s">
        <v>106</v>
      </c>
      <c r="F161" s="657" t="s">
        <v>107</v>
      </c>
      <c r="G161" s="657" t="s">
        <v>112</v>
      </c>
      <c r="H161" s="105" t="s">
        <v>113</v>
      </c>
      <c r="I161" s="106">
        <v>141</v>
      </c>
      <c r="J161" s="106">
        <f>VLOOKUP(A161,CENIK!$A$2:$F$191,6,FALSE)</f>
        <v>0</v>
      </c>
      <c r="K161" s="106">
        <f t="shared" si="4"/>
        <v>0</v>
      </c>
    </row>
    <row r="162" spans="1:11" ht="45" x14ac:dyDescent="0.25">
      <c r="A162" s="139">
        <v>5302</v>
      </c>
      <c r="B162" s="139">
        <v>508</v>
      </c>
      <c r="C162" s="102" t="s">
        <v>1948</v>
      </c>
      <c r="D162" s="657" t="s">
        <v>223</v>
      </c>
      <c r="E162" s="657" t="s">
        <v>106</v>
      </c>
      <c r="F162" s="657" t="s">
        <v>118</v>
      </c>
      <c r="G162" s="657" t="s">
        <v>120</v>
      </c>
      <c r="H162" s="105" t="s">
        <v>24</v>
      </c>
      <c r="I162" s="106">
        <v>31.68</v>
      </c>
      <c r="J162" s="106">
        <f>VLOOKUP(A162,CENIK!$A$2:$F$191,6,FALSE)</f>
        <v>0</v>
      </c>
      <c r="K162" s="106">
        <f t="shared" si="4"/>
        <v>0</v>
      </c>
    </row>
    <row r="163" spans="1:11" ht="45" x14ac:dyDescent="0.25">
      <c r="A163" s="139">
        <v>5303</v>
      </c>
      <c r="B163" s="139">
        <v>508</v>
      </c>
      <c r="C163" s="102" t="s">
        <v>1949</v>
      </c>
      <c r="D163" s="657" t="s">
        <v>223</v>
      </c>
      <c r="E163" s="657" t="s">
        <v>106</v>
      </c>
      <c r="F163" s="657" t="s">
        <v>118</v>
      </c>
      <c r="G163" s="657" t="s">
        <v>121</v>
      </c>
      <c r="H163" s="105" t="s">
        <v>24</v>
      </c>
      <c r="I163" s="106">
        <v>34.32</v>
      </c>
      <c r="J163" s="106">
        <f>VLOOKUP(A163,CENIK!$A$2:$F$191,6,FALSE)</f>
        <v>0</v>
      </c>
      <c r="K163" s="106">
        <f t="shared" si="4"/>
        <v>0</v>
      </c>
    </row>
    <row r="164" spans="1:11" ht="105" x14ac:dyDescent="0.25">
      <c r="A164" s="139">
        <v>5304</v>
      </c>
      <c r="B164" s="139">
        <v>508</v>
      </c>
      <c r="C164" s="102" t="s">
        <v>1950</v>
      </c>
      <c r="D164" s="657" t="s">
        <v>223</v>
      </c>
      <c r="E164" s="657" t="s">
        <v>106</v>
      </c>
      <c r="F164" s="657" t="s">
        <v>118</v>
      </c>
      <c r="G164" s="657" t="s">
        <v>122</v>
      </c>
      <c r="H164" s="105" t="s">
        <v>123</v>
      </c>
      <c r="I164" s="106">
        <v>514.79999999999995</v>
      </c>
      <c r="J164" s="106">
        <f>VLOOKUP(A164,CENIK!$A$2:$F$191,6,FALSE)</f>
        <v>0</v>
      </c>
      <c r="K164" s="106">
        <f t="shared" si="4"/>
        <v>0</v>
      </c>
    </row>
    <row r="165" spans="1:11" ht="105" x14ac:dyDescent="0.25">
      <c r="A165" s="139">
        <v>5305</v>
      </c>
      <c r="B165" s="139">
        <v>508</v>
      </c>
      <c r="C165" s="102" t="s">
        <v>1951</v>
      </c>
      <c r="D165" s="657" t="s">
        <v>223</v>
      </c>
      <c r="E165" s="657" t="s">
        <v>106</v>
      </c>
      <c r="F165" s="657" t="s">
        <v>118</v>
      </c>
      <c r="G165" s="657" t="s">
        <v>124</v>
      </c>
      <c r="H165" s="105" t="s">
        <v>123</v>
      </c>
      <c r="I165" s="106">
        <v>388.21</v>
      </c>
      <c r="J165" s="106">
        <f>VLOOKUP(A165,CENIK!$A$2:$F$191,6,FALSE)</f>
        <v>0</v>
      </c>
      <c r="K165" s="106">
        <f t="shared" si="4"/>
        <v>0</v>
      </c>
    </row>
    <row r="166" spans="1:11" ht="135" x14ac:dyDescent="0.25">
      <c r="A166" s="139">
        <v>6101</v>
      </c>
      <c r="B166" s="139">
        <v>508</v>
      </c>
      <c r="C166" s="102" t="s">
        <v>1952</v>
      </c>
      <c r="D166" s="657" t="s">
        <v>223</v>
      </c>
      <c r="E166" s="657" t="s">
        <v>128</v>
      </c>
      <c r="F166" s="657" t="s">
        <v>129</v>
      </c>
      <c r="G166" s="657" t="s">
        <v>6304</v>
      </c>
      <c r="H166" s="105" t="s">
        <v>10</v>
      </c>
      <c r="I166" s="106">
        <v>264</v>
      </c>
      <c r="J166" s="106">
        <f>VLOOKUP(A166,CENIK!$A$2:$F$191,6,FALSE)</f>
        <v>0</v>
      </c>
      <c r="K166" s="106">
        <f t="shared" si="4"/>
        <v>0</v>
      </c>
    </row>
    <row r="167" spans="1:11" ht="120" x14ac:dyDescent="0.25">
      <c r="A167" s="139">
        <v>6202</v>
      </c>
      <c r="B167" s="139">
        <v>508</v>
      </c>
      <c r="C167" s="102" t="s">
        <v>1953</v>
      </c>
      <c r="D167" s="657" t="s">
        <v>223</v>
      </c>
      <c r="E167" s="657" t="s">
        <v>128</v>
      </c>
      <c r="F167" s="657" t="s">
        <v>132</v>
      </c>
      <c r="G167" s="657" t="s">
        <v>991</v>
      </c>
      <c r="H167" s="105" t="s">
        <v>6</v>
      </c>
      <c r="I167" s="106">
        <v>10</v>
      </c>
      <c r="J167" s="106">
        <f>VLOOKUP(A167,CENIK!$A$2:$F$191,6,FALSE)</f>
        <v>0</v>
      </c>
      <c r="K167" s="106">
        <f t="shared" si="4"/>
        <v>0</v>
      </c>
    </row>
    <row r="168" spans="1:11" ht="120" x14ac:dyDescent="0.25">
      <c r="A168" s="139">
        <v>6253</v>
      </c>
      <c r="B168" s="139">
        <v>508</v>
      </c>
      <c r="C168" s="102" t="s">
        <v>1954</v>
      </c>
      <c r="D168" s="657" t="s">
        <v>223</v>
      </c>
      <c r="E168" s="657" t="s">
        <v>128</v>
      </c>
      <c r="F168" s="657" t="s">
        <v>132</v>
      </c>
      <c r="G168" s="657" t="s">
        <v>1004</v>
      </c>
      <c r="H168" s="105" t="s">
        <v>6</v>
      </c>
      <c r="I168" s="106">
        <v>14</v>
      </c>
      <c r="J168" s="106">
        <f>VLOOKUP(A168,CENIK!$A$2:$F$191,6,FALSE)</f>
        <v>0</v>
      </c>
      <c r="K168" s="106">
        <f t="shared" si="4"/>
        <v>0</v>
      </c>
    </row>
    <row r="169" spans="1:11" ht="105" x14ac:dyDescent="0.25">
      <c r="A169" s="139">
        <v>6260</v>
      </c>
      <c r="B169" s="139">
        <v>508</v>
      </c>
      <c r="C169" s="102" t="s">
        <v>1955</v>
      </c>
      <c r="D169" s="657" t="s">
        <v>223</v>
      </c>
      <c r="E169" s="657" t="s">
        <v>128</v>
      </c>
      <c r="F169" s="657" t="s">
        <v>132</v>
      </c>
      <c r="G169" s="657" t="s">
        <v>139</v>
      </c>
      <c r="H169" s="105" t="s">
        <v>6</v>
      </c>
      <c r="I169" s="106">
        <v>4</v>
      </c>
      <c r="J169" s="106">
        <f>VLOOKUP(A169,CENIK!$A$2:$F$191,6,FALSE)</f>
        <v>0</v>
      </c>
      <c r="K169" s="106">
        <f t="shared" si="4"/>
        <v>0</v>
      </c>
    </row>
    <row r="170" spans="1:11" ht="345" x14ac:dyDescent="0.25">
      <c r="A170" s="139">
        <v>6301</v>
      </c>
      <c r="B170" s="139">
        <v>508</v>
      </c>
      <c r="C170" s="102" t="s">
        <v>1956</v>
      </c>
      <c r="D170" s="657" t="s">
        <v>223</v>
      </c>
      <c r="E170" s="657" t="s">
        <v>128</v>
      </c>
      <c r="F170" s="657" t="s">
        <v>140</v>
      </c>
      <c r="G170" s="657" t="s">
        <v>1005</v>
      </c>
      <c r="H170" s="105" t="s">
        <v>6</v>
      </c>
      <c r="I170" s="106">
        <v>13</v>
      </c>
      <c r="J170" s="106">
        <f>VLOOKUP(A170,CENIK!$A$2:$F$191,6,FALSE)</f>
        <v>0</v>
      </c>
      <c r="K170" s="106">
        <f t="shared" si="4"/>
        <v>0</v>
      </c>
    </row>
    <row r="171" spans="1:11" ht="120" x14ac:dyDescent="0.25">
      <c r="A171" s="139">
        <v>6305</v>
      </c>
      <c r="B171" s="139">
        <v>508</v>
      </c>
      <c r="C171" s="102" t="s">
        <v>1957</v>
      </c>
      <c r="D171" s="657" t="s">
        <v>223</v>
      </c>
      <c r="E171" s="657" t="s">
        <v>128</v>
      </c>
      <c r="F171" s="657" t="s">
        <v>140</v>
      </c>
      <c r="G171" s="657" t="s">
        <v>143</v>
      </c>
      <c r="H171" s="105" t="s">
        <v>6</v>
      </c>
      <c r="I171" s="106">
        <v>13</v>
      </c>
      <c r="J171" s="106">
        <f>VLOOKUP(A171,CENIK!$A$2:$F$191,6,FALSE)</f>
        <v>0</v>
      </c>
      <c r="K171" s="106">
        <f t="shared" si="4"/>
        <v>0</v>
      </c>
    </row>
    <row r="172" spans="1:11" ht="30" x14ac:dyDescent="0.25">
      <c r="A172" s="139">
        <v>6401</v>
      </c>
      <c r="B172" s="139">
        <v>508</v>
      </c>
      <c r="C172" s="102" t="s">
        <v>1958</v>
      </c>
      <c r="D172" s="657" t="s">
        <v>223</v>
      </c>
      <c r="E172" s="657" t="s">
        <v>128</v>
      </c>
      <c r="F172" s="657" t="s">
        <v>144</v>
      </c>
      <c r="G172" s="657" t="s">
        <v>145</v>
      </c>
      <c r="H172" s="105" t="s">
        <v>10</v>
      </c>
      <c r="I172" s="106">
        <v>264</v>
      </c>
      <c r="J172" s="106">
        <f>VLOOKUP(A172,CENIK!$A$2:$F$191,6,FALSE)</f>
        <v>0</v>
      </c>
      <c r="K172" s="106">
        <f t="shared" si="4"/>
        <v>0</v>
      </c>
    </row>
    <row r="173" spans="1:11" ht="30" x14ac:dyDescent="0.25">
      <c r="A173" s="139">
        <v>6402</v>
      </c>
      <c r="B173" s="139">
        <v>508</v>
      </c>
      <c r="C173" s="102" t="s">
        <v>1959</v>
      </c>
      <c r="D173" s="657" t="s">
        <v>223</v>
      </c>
      <c r="E173" s="657" t="s">
        <v>128</v>
      </c>
      <c r="F173" s="657" t="s">
        <v>144</v>
      </c>
      <c r="G173" s="657" t="s">
        <v>340</v>
      </c>
      <c r="H173" s="105" t="s">
        <v>10</v>
      </c>
      <c r="I173" s="106">
        <v>264</v>
      </c>
      <c r="J173" s="106">
        <f>VLOOKUP(A173,CENIK!$A$2:$F$191,6,FALSE)</f>
        <v>0</v>
      </c>
      <c r="K173" s="106">
        <f t="shared" si="4"/>
        <v>0</v>
      </c>
    </row>
    <row r="174" spans="1:11" ht="60" x14ac:dyDescent="0.25">
      <c r="A174" s="139">
        <v>6405</v>
      </c>
      <c r="B174" s="139">
        <v>508</v>
      </c>
      <c r="C174" s="102" t="s">
        <v>1960</v>
      </c>
      <c r="D174" s="657" t="s">
        <v>223</v>
      </c>
      <c r="E174" s="657" t="s">
        <v>128</v>
      </c>
      <c r="F174" s="657" t="s">
        <v>144</v>
      </c>
      <c r="G174" s="657" t="s">
        <v>146</v>
      </c>
      <c r="H174" s="105" t="s">
        <v>10</v>
      </c>
      <c r="I174" s="106">
        <v>264</v>
      </c>
      <c r="J174" s="106">
        <f>VLOOKUP(A174,CENIK!$A$2:$F$191,6,FALSE)</f>
        <v>0</v>
      </c>
      <c r="K174" s="106">
        <f t="shared" si="4"/>
        <v>0</v>
      </c>
    </row>
    <row r="175" spans="1:11" ht="30" x14ac:dyDescent="0.25">
      <c r="A175" s="139">
        <v>6501</v>
      </c>
      <c r="B175" s="139">
        <v>508</v>
      </c>
      <c r="C175" s="102" t="s">
        <v>1961</v>
      </c>
      <c r="D175" s="657" t="s">
        <v>223</v>
      </c>
      <c r="E175" s="657" t="s">
        <v>128</v>
      </c>
      <c r="F175" s="657" t="s">
        <v>147</v>
      </c>
      <c r="G175" s="657" t="s">
        <v>1007</v>
      </c>
      <c r="H175" s="105" t="s">
        <v>6</v>
      </c>
      <c r="I175" s="106">
        <v>5</v>
      </c>
      <c r="J175" s="106">
        <f>VLOOKUP(A175,CENIK!$A$2:$F$191,6,FALSE)</f>
        <v>0</v>
      </c>
      <c r="K175" s="106">
        <f t="shared" si="4"/>
        <v>0</v>
      </c>
    </row>
    <row r="176" spans="1:11" ht="45" x14ac:dyDescent="0.25">
      <c r="A176" s="139">
        <v>6503</v>
      </c>
      <c r="B176" s="139">
        <v>508</v>
      </c>
      <c r="C176" s="102" t="s">
        <v>1962</v>
      </c>
      <c r="D176" s="657" t="s">
        <v>223</v>
      </c>
      <c r="E176" s="657" t="s">
        <v>128</v>
      </c>
      <c r="F176" s="657" t="s">
        <v>147</v>
      </c>
      <c r="G176" s="657" t="s">
        <v>1009</v>
      </c>
      <c r="H176" s="105" t="s">
        <v>6</v>
      </c>
      <c r="I176" s="106">
        <v>1</v>
      </c>
      <c r="J176" s="106">
        <f>VLOOKUP(A176,CENIK!$A$2:$F$191,6,FALSE)</f>
        <v>0</v>
      </c>
      <c r="K176" s="106">
        <f t="shared" si="4"/>
        <v>0</v>
      </c>
    </row>
    <row r="177" spans="1:11" ht="30" x14ac:dyDescent="0.25">
      <c r="A177" s="139">
        <v>6507</v>
      </c>
      <c r="B177" s="139">
        <v>508</v>
      </c>
      <c r="C177" s="102" t="s">
        <v>1963</v>
      </c>
      <c r="D177" s="657" t="s">
        <v>223</v>
      </c>
      <c r="E177" s="657" t="s">
        <v>128</v>
      </c>
      <c r="F177" s="657" t="s">
        <v>147</v>
      </c>
      <c r="G177" s="657" t="s">
        <v>1013</v>
      </c>
      <c r="H177" s="105" t="s">
        <v>6</v>
      </c>
      <c r="I177" s="106">
        <v>15</v>
      </c>
      <c r="J177" s="106">
        <f>VLOOKUP(A177,CENIK!$A$2:$F$191,6,FALSE)</f>
        <v>0</v>
      </c>
      <c r="K177" s="106">
        <f t="shared" si="4"/>
        <v>0</v>
      </c>
    </row>
    <row r="178" spans="1:11" ht="75" x14ac:dyDescent="0.25">
      <c r="A178" s="139">
        <v>6512</v>
      </c>
      <c r="B178" s="139">
        <v>508</v>
      </c>
      <c r="C178" s="102" t="s">
        <v>1964</v>
      </c>
      <c r="D178" s="657" t="s">
        <v>223</v>
      </c>
      <c r="E178" s="657" t="s">
        <v>128</v>
      </c>
      <c r="F178" s="657" t="s">
        <v>147</v>
      </c>
      <c r="G178" s="657" t="s">
        <v>1015</v>
      </c>
      <c r="H178" s="105" t="s">
        <v>10</v>
      </c>
      <c r="I178" s="106">
        <v>87</v>
      </c>
      <c r="J178" s="106">
        <f>VLOOKUP(A178,CENIK!$A$2:$F$191,6,FALSE)</f>
        <v>125</v>
      </c>
      <c r="K178" s="106">
        <f t="shared" si="4"/>
        <v>10875</v>
      </c>
    </row>
    <row r="179" spans="1:11" ht="75" x14ac:dyDescent="0.25">
      <c r="A179" s="139">
        <v>6513</v>
      </c>
      <c r="B179" s="139">
        <v>508</v>
      </c>
      <c r="C179" s="102" t="s">
        <v>1965</v>
      </c>
      <c r="D179" s="657" t="s">
        <v>223</v>
      </c>
      <c r="E179" s="657" t="s">
        <v>128</v>
      </c>
      <c r="F179" s="657" t="s">
        <v>147</v>
      </c>
      <c r="G179" s="657" t="s">
        <v>1016</v>
      </c>
      <c r="H179" s="105" t="s">
        <v>10</v>
      </c>
      <c r="I179" s="106">
        <v>225</v>
      </c>
      <c r="J179" s="106">
        <f>VLOOKUP(A179,CENIK!$A$2:$F$191,6,FALSE)</f>
        <v>125</v>
      </c>
      <c r="K179" s="106">
        <f t="shared" si="4"/>
        <v>28125</v>
      </c>
    </row>
    <row r="180" spans="1:11" ht="60" x14ac:dyDescent="0.25">
      <c r="A180" s="139">
        <v>1201</v>
      </c>
      <c r="B180" s="139">
        <v>507</v>
      </c>
      <c r="C180" s="102" t="s">
        <v>1966</v>
      </c>
      <c r="D180" s="657" t="s">
        <v>224</v>
      </c>
      <c r="E180" s="657" t="s">
        <v>7</v>
      </c>
      <c r="F180" s="657" t="s">
        <v>8</v>
      </c>
      <c r="G180" s="657" t="s">
        <v>9</v>
      </c>
      <c r="H180" s="105" t="s">
        <v>10</v>
      </c>
      <c r="I180" s="106">
        <v>292</v>
      </c>
      <c r="J180" s="106">
        <f>VLOOKUP(A180,CENIK!$A$2:$F$191,6,FALSE)</f>
        <v>0</v>
      </c>
      <c r="K180" s="106">
        <f t="shared" si="4"/>
        <v>0</v>
      </c>
    </row>
    <row r="181" spans="1:11" ht="45" x14ac:dyDescent="0.25">
      <c r="A181" s="139">
        <v>1202</v>
      </c>
      <c r="B181" s="139">
        <v>507</v>
      </c>
      <c r="C181" s="102" t="s">
        <v>1967</v>
      </c>
      <c r="D181" s="657" t="s">
        <v>224</v>
      </c>
      <c r="E181" s="657" t="s">
        <v>7</v>
      </c>
      <c r="F181" s="657" t="s">
        <v>8</v>
      </c>
      <c r="G181" s="657" t="s">
        <v>11</v>
      </c>
      <c r="H181" s="105" t="s">
        <v>12</v>
      </c>
      <c r="I181" s="106">
        <v>18</v>
      </c>
      <c r="J181" s="106">
        <f>VLOOKUP(A181,CENIK!$A$2:$F$191,6,FALSE)</f>
        <v>0</v>
      </c>
      <c r="K181" s="106">
        <f t="shared" si="4"/>
        <v>0</v>
      </c>
    </row>
    <row r="182" spans="1:11" ht="60" x14ac:dyDescent="0.25">
      <c r="A182" s="139">
        <v>1203</v>
      </c>
      <c r="B182" s="139">
        <v>507</v>
      </c>
      <c r="C182" s="102" t="s">
        <v>1968</v>
      </c>
      <c r="D182" s="657" t="s">
        <v>224</v>
      </c>
      <c r="E182" s="657" t="s">
        <v>7</v>
      </c>
      <c r="F182" s="657" t="s">
        <v>8</v>
      </c>
      <c r="G182" s="657" t="s">
        <v>941</v>
      </c>
      <c r="H182" s="105" t="s">
        <v>10</v>
      </c>
      <c r="I182" s="106">
        <v>292</v>
      </c>
      <c r="J182" s="106">
        <f>VLOOKUP(A182,CENIK!$A$2:$F$191,6,FALSE)</f>
        <v>0</v>
      </c>
      <c r="K182" s="106">
        <f t="shared" si="4"/>
        <v>0</v>
      </c>
    </row>
    <row r="183" spans="1:11" ht="60" x14ac:dyDescent="0.25">
      <c r="A183" s="139">
        <v>1205</v>
      </c>
      <c r="B183" s="139">
        <v>507</v>
      </c>
      <c r="C183" s="102" t="s">
        <v>1969</v>
      </c>
      <c r="D183" s="657" t="s">
        <v>224</v>
      </c>
      <c r="E183" s="657" t="s">
        <v>7</v>
      </c>
      <c r="F183" s="657" t="s">
        <v>8</v>
      </c>
      <c r="G183" s="657" t="s">
        <v>942</v>
      </c>
      <c r="H183" s="105" t="s">
        <v>14</v>
      </c>
      <c r="I183" s="106">
        <v>1</v>
      </c>
      <c r="J183" s="106">
        <f>VLOOKUP(A183,CENIK!$A$2:$F$191,6,FALSE)</f>
        <v>0</v>
      </c>
      <c r="K183" s="106">
        <f t="shared" si="4"/>
        <v>0</v>
      </c>
    </row>
    <row r="184" spans="1:11" ht="60" x14ac:dyDescent="0.25">
      <c r="A184" s="139">
        <v>1206</v>
      </c>
      <c r="B184" s="139">
        <v>507</v>
      </c>
      <c r="C184" s="102" t="s">
        <v>1970</v>
      </c>
      <c r="D184" s="657" t="s">
        <v>224</v>
      </c>
      <c r="E184" s="657" t="s">
        <v>7</v>
      </c>
      <c r="F184" s="657" t="s">
        <v>8</v>
      </c>
      <c r="G184" s="657" t="s">
        <v>943</v>
      </c>
      <c r="H184" s="105" t="s">
        <v>14</v>
      </c>
      <c r="I184" s="106">
        <v>1</v>
      </c>
      <c r="J184" s="106">
        <f>VLOOKUP(A184,CENIK!$A$2:$F$191,6,FALSE)</f>
        <v>0</v>
      </c>
      <c r="K184" s="106">
        <f t="shared" si="4"/>
        <v>0</v>
      </c>
    </row>
    <row r="185" spans="1:11" ht="45" x14ac:dyDescent="0.25">
      <c r="A185" s="139">
        <v>1301</v>
      </c>
      <c r="B185" s="139">
        <v>507</v>
      </c>
      <c r="C185" s="102" t="s">
        <v>1971</v>
      </c>
      <c r="D185" s="657" t="s">
        <v>224</v>
      </c>
      <c r="E185" s="657" t="s">
        <v>7</v>
      </c>
      <c r="F185" s="657" t="s">
        <v>16</v>
      </c>
      <c r="G185" s="657" t="s">
        <v>17</v>
      </c>
      <c r="H185" s="105" t="s">
        <v>10</v>
      </c>
      <c r="I185" s="106">
        <v>292</v>
      </c>
      <c r="J185" s="106">
        <f>VLOOKUP(A185,CENIK!$A$2:$F$191,6,FALSE)</f>
        <v>0</v>
      </c>
      <c r="K185" s="106">
        <f t="shared" si="4"/>
        <v>0</v>
      </c>
    </row>
    <row r="186" spans="1:11" ht="150" x14ac:dyDescent="0.25">
      <c r="A186" s="139">
        <v>1302</v>
      </c>
      <c r="B186" s="139">
        <v>507</v>
      </c>
      <c r="C186" s="102" t="s">
        <v>1972</v>
      </c>
      <c r="D186" s="657" t="s">
        <v>224</v>
      </c>
      <c r="E186" s="657" t="s">
        <v>7</v>
      </c>
      <c r="F186" s="657" t="s">
        <v>16</v>
      </c>
      <c r="G186" s="657" t="s">
        <v>952</v>
      </c>
      <c r="H186" s="105" t="s">
        <v>10</v>
      </c>
      <c r="I186" s="106">
        <v>292</v>
      </c>
      <c r="J186" s="106">
        <f>VLOOKUP(A186,CENIK!$A$2:$F$191,6,FALSE)</f>
        <v>0</v>
      </c>
      <c r="K186" s="106">
        <f t="shared" si="4"/>
        <v>0</v>
      </c>
    </row>
    <row r="187" spans="1:11" ht="60" x14ac:dyDescent="0.25">
      <c r="A187" s="139">
        <v>1307</v>
      </c>
      <c r="B187" s="139">
        <v>507</v>
      </c>
      <c r="C187" s="102" t="s">
        <v>1973</v>
      </c>
      <c r="D187" s="657" t="s">
        <v>224</v>
      </c>
      <c r="E187" s="657" t="s">
        <v>7</v>
      </c>
      <c r="F187" s="657" t="s">
        <v>16</v>
      </c>
      <c r="G187" s="657" t="s">
        <v>19</v>
      </c>
      <c r="H187" s="105" t="s">
        <v>6</v>
      </c>
      <c r="I187" s="106">
        <v>2</v>
      </c>
      <c r="J187" s="106">
        <f>VLOOKUP(A187,CENIK!$A$2:$F$191,6,FALSE)</f>
        <v>0</v>
      </c>
      <c r="K187" s="106">
        <f t="shared" si="4"/>
        <v>0</v>
      </c>
    </row>
    <row r="188" spans="1:11" ht="60" x14ac:dyDescent="0.25">
      <c r="A188" s="139">
        <v>1309</v>
      </c>
      <c r="B188" s="139">
        <v>507</v>
      </c>
      <c r="C188" s="102" t="s">
        <v>1974</v>
      </c>
      <c r="D188" s="657" t="s">
        <v>224</v>
      </c>
      <c r="E188" s="657" t="s">
        <v>7</v>
      </c>
      <c r="F188" s="657" t="s">
        <v>16</v>
      </c>
      <c r="G188" s="657" t="s">
        <v>21</v>
      </c>
      <c r="H188" s="105" t="s">
        <v>22</v>
      </c>
      <c r="I188" s="106">
        <v>8</v>
      </c>
      <c r="J188" s="106">
        <f>VLOOKUP(A188,CENIK!$A$2:$F$191,6,FALSE)</f>
        <v>0</v>
      </c>
      <c r="K188" s="106">
        <f t="shared" si="4"/>
        <v>0</v>
      </c>
    </row>
    <row r="189" spans="1:11" ht="60" x14ac:dyDescent="0.25">
      <c r="A189" s="139">
        <v>1310</v>
      </c>
      <c r="B189" s="139">
        <v>507</v>
      </c>
      <c r="C189" s="102" t="s">
        <v>1975</v>
      </c>
      <c r="D189" s="657" t="s">
        <v>224</v>
      </c>
      <c r="E189" s="657" t="s">
        <v>7</v>
      </c>
      <c r="F189" s="657" t="s">
        <v>16</v>
      </c>
      <c r="G189" s="657" t="s">
        <v>23</v>
      </c>
      <c r="H189" s="105" t="s">
        <v>24</v>
      </c>
      <c r="I189" s="106">
        <v>118</v>
      </c>
      <c r="J189" s="106">
        <f>VLOOKUP(A189,CENIK!$A$2:$F$191,6,FALSE)</f>
        <v>0</v>
      </c>
      <c r="K189" s="106">
        <f t="shared" si="4"/>
        <v>0</v>
      </c>
    </row>
    <row r="190" spans="1:11" ht="45" x14ac:dyDescent="0.25">
      <c r="A190" s="139">
        <v>1311</v>
      </c>
      <c r="B190" s="139">
        <v>507</v>
      </c>
      <c r="C190" s="102" t="s">
        <v>1976</v>
      </c>
      <c r="D190" s="657" t="s">
        <v>224</v>
      </c>
      <c r="E190" s="657" t="s">
        <v>7</v>
      </c>
      <c r="F190" s="657" t="s">
        <v>16</v>
      </c>
      <c r="G190" s="657" t="s">
        <v>25</v>
      </c>
      <c r="H190" s="105" t="s">
        <v>14</v>
      </c>
      <c r="I190" s="106">
        <v>1</v>
      </c>
      <c r="J190" s="106">
        <f>VLOOKUP(A190,CENIK!$A$2:$F$191,6,FALSE)</f>
        <v>0</v>
      </c>
      <c r="K190" s="106">
        <f t="shared" si="4"/>
        <v>0</v>
      </c>
    </row>
    <row r="191" spans="1:11" ht="30" x14ac:dyDescent="0.25">
      <c r="A191" s="139">
        <v>1312</v>
      </c>
      <c r="B191" s="139">
        <v>507</v>
      </c>
      <c r="C191" s="102" t="s">
        <v>1977</v>
      </c>
      <c r="D191" s="657" t="s">
        <v>224</v>
      </c>
      <c r="E191" s="657" t="s">
        <v>7</v>
      </c>
      <c r="F191" s="657" t="s">
        <v>16</v>
      </c>
      <c r="G191" s="657" t="s">
        <v>26</v>
      </c>
      <c r="H191" s="105"/>
      <c r="I191" s="106">
        <v>1</v>
      </c>
      <c r="J191" s="106">
        <f>VLOOKUP(A191,CENIK!$A$2:$F$191,6,FALSE)</f>
        <v>0</v>
      </c>
      <c r="K191" s="106">
        <f t="shared" si="4"/>
        <v>0</v>
      </c>
    </row>
    <row r="192" spans="1:11" ht="30" x14ac:dyDescent="0.25">
      <c r="A192" s="139">
        <v>1401</v>
      </c>
      <c r="B192" s="139">
        <v>507</v>
      </c>
      <c r="C192" s="102" t="s">
        <v>1978</v>
      </c>
      <c r="D192" s="657" t="s">
        <v>224</v>
      </c>
      <c r="E192" s="657" t="s">
        <v>7</v>
      </c>
      <c r="F192" s="657" t="s">
        <v>27</v>
      </c>
      <c r="G192" s="657" t="s">
        <v>955</v>
      </c>
      <c r="H192" s="105" t="s">
        <v>22</v>
      </c>
      <c r="I192" s="106">
        <v>8</v>
      </c>
      <c r="J192" s="106">
        <f>VLOOKUP(A192,CENIK!$A$2:$F$191,6,FALSE)</f>
        <v>0</v>
      </c>
      <c r="K192" s="106">
        <f t="shared" si="4"/>
        <v>0</v>
      </c>
    </row>
    <row r="193" spans="1:11" ht="30" x14ac:dyDescent="0.25">
      <c r="A193" s="139">
        <v>1402</v>
      </c>
      <c r="B193" s="139">
        <v>507</v>
      </c>
      <c r="C193" s="102" t="s">
        <v>1979</v>
      </c>
      <c r="D193" s="657" t="s">
        <v>224</v>
      </c>
      <c r="E193" s="657" t="s">
        <v>7</v>
      </c>
      <c r="F193" s="657" t="s">
        <v>27</v>
      </c>
      <c r="G193" s="657" t="s">
        <v>956</v>
      </c>
      <c r="H193" s="105" t="s">
        <v>22</v>
      </c>
      <c r="I193" s="106">
        <v>6</v>
      </c>
      <c r="J193" s="106">
        <f>VLOOKUP(A193,CENIK!$A$2:$F$191,6,FALSE)</f>
        <v>0</v>
      </c>
      <c r="K193" s="106">
        <f t="shared" si="4"/>
        <v>0</v>
      </c>
    </row>
    <row r="194" spans="1:11" ht="30" x14ac:dyDescent="0.25">
      <c r="A194" s="139">
        <v>1403</v>
      </c>
      <c r="B194" s="139">
        <v>507</v>
      </c>
      <c r="C194" s="102" t="s">
        <v>1980</v>
      </c>
      <c r="D194" s="657" t="s">
        <v>224</v>
      </c>
      <c r="E194" s="657" t="s">
        <v>7</v>
      </c>
      <c r="F194" s="657" t="s">
        <v>27</v>
      </c>
      <c r="G194" s="657" t="s">
        <v>957</v>
      </c>
      <c r="H194" s="105" t="s">
        <v>22</v>
      </c>
      <c r="I194" s="106">
        <v>8</v>
      </c>
      <c r="J194" s="106">
        <f>VLOOKUP(A194,CENIK!$A$2:$F$191,6,FALSE)</f>
        <v>0</v>
      </c>
      <c r="K194" s="106">
        <f t="shared" si="4"/>
        <v>0</v>
      </c>
    </row>
    <row r="195" spans="1:11" ht="45" x14ac:dyDescent="0.25">
      <c r="A195" s="139">
        <v>12308</v>
      </c>
      <c r="B195" s="139">
        <v>507</v>
      </c>
      <c r="C195" s="102" t="s">
        <v>1981</v>
      </c>
      <c r="D195" s="657" t="s">
        <v>224</v>
      </c>
      <c r="E195" s="657" t="s">
        <v>30</v>
      </c>
      <c r="F195" s="657" t="s">
        <v>31</v>
      </c>
      <c r="G195" s="657" t="s">
        <v>32</v>
      </c>
      <c r="H195" s="105" t="s">
        <v>33</v>
      </c>
      <c r="I195" s="106">
        <v>788</v>
      </c>
      <c r="J195" s="106">
        <f>VLOOKUP(A195,CENIK!$A$2:$F$191,6,FALSE)</f>
        <v>0</v>
      </c>
      <c r="K195" s="106">
        <f t="shared" si="4"/>
        <v>0</v>
      </c>
    </row>
    <row r="196" spans="1:11" ht="30" x14ac:dyDescent="0.25">
      <c r="A196" s="139">
        <v>12328</v>
      </c>
      <c r="B196" s="139">
        <v>507</v>
      </c>
      <c r="C196" s="102" t="s">
        <v>1982</v>
      </c>
      <c r="D196" s="657" t="s">
        <v>224</v>
      </c>
      <c r="E196" s="657" t="s">
        <v>30</v>
      </c>
      <c r="F196" s="657" t="s">
        <v>31</v>
      </c>
      <c r="G196" s="657" t="s">
        <v>37</v>
      </c>
      <c r="H196" s="105" t="s">
        <v>10</v>
      </c>
      <c r="I196" s="106">
        <v>298.60000000000002</v>
      </c>
      <c r="J196" s="106">
        <f>VLOOKUP(A196,CENIK!$A$2:$F$191,6,FALSE)</f>
        <v>0</v>
      </c>
      <c r="K196" s="106">
        <f t="shared" si="4"/>
        <v>0</v>
      </c>
    </row>
    <row r="197" spans="1:11" ht="30" x14ac:dyDescent="0.25">
      <c r="A197" s="139">
        <v>24405</v>
      </c>
      <c r="B197" s="139">
        <v>507</v>
      </c>
      <c r="C197" s="102" t="s">
        <v>1983</v>
      </c>
      <c r="D197" s="657" t="s">
        <v>224</v>
      </c>
      <c r="E197" s="657" t="s">
        <v>30</v>
      </c>
      <c r="F197" s="657" t="s">
        <v>43</v>
      </c>
      <c r="G197" s="657" t="s">
        <v>969</v>
      </c>
      <c r="H197" s="105" t="s">
        <v>24</v>
      </c>
      <c r="I197" s="106">
        <v>269</v>
      </c>
      <c r="J197" s="106">
        <f>VLOOKUP(A197,CENIK!$A$2:$F$191,6,FALSE)</f>
        <v>0</v>
      </c>
      <c r="K197" s="106">
        <f t="shared" si="4"/>
        <v>0</v>
      </c>
    </row>
    <row r="198" spans="1:11" ht="30" x14ac:dyDescent="0.25">
      <c r="A198" s="139">
        <v>24505</v>
      </c>
      <c r="B198" s="139">
        <v>507</v>
      </c>
      <c r="C198" s="102" t="s">
        <v>1984</v>
      </c>
      <c r="D198" s="657" t="s">
        <v>224</v>
      </c>
      <c r="E198" s="657" t="s">
        <v>30</v>
      </c>
      <c r="F198" s="657" t="s">
        <v>43</v>
      </c>
      <c r="G198" s="657" t="s">
        <v>50</v>
      </c>
      <c r="H198" s="105" t="s">
        <v>33</v>
      </c>
      <c r="I198" s="106">
        <v>672</v>
      </c>
      <c r="J198" s="106">
        <f>VLOOKUP(A198,CENIK!$A$2:$F$191,6,FALSE)</f>
        <v>0</v>
      </c>
      <c r="K198" s="106">
        <f t="shared" si="4"/>
        <v>0</v>
      </c>
    </row>
    <row r="199" spans="1:11" ht="75" x14ac:dyDescent="0.25">
      <c r="A199" s="139">
        <v>31302</v>
      </c>
      <c r="B199" s="139">
        <v>507</v>
      </c>
      <c r="C199" s="102" t="s">
        <v>1985</v>
      </c>
      <c r="D199" s="657" t="s">
        <v>224</v>
      </c>
      <c r="E199" s="657" t="s">
        <v>30</v>
      </c>
      <c r="F199" s="657" t="s">
        <v>43</v>
      </c>
      <c r="G199" s="657" t="s">
        <v>971</v>
      </c>
      <c r="H199" s="105" t="s">
        <v>24</v>
      </c>
      <c r="I199" s="106">
        <v>146</v>
      </c>
      <c r="J199" s="106">
        <f>VLOOKUP(A199,CENIK!$A$2:$F$191,6,FALSE)</f>
        <v>0</v>
      </c>
      <c r="K199" s="106">
        <f t="shared" si="4"/>
        <v>0</v>
      </c>
    </row>
    <row r="200" spans="1:11" ht="30" x14ac:dyDescent="0.25">
      <c r="A200" s="139">
        <v>31602</v>
      </c>
      <c r="B200" s="139">
        <v>507</v>
      </c>
      <c r="C200" s="102" t="s">
        <v>1986</v>
      </c>
      <c r="D200" s="657" t="s">
        <v>224</v>
      </c>
      <c r="E200" s="657" t="s">
        <v>30</v>
      </c>
      <c r="F200" s="657" t="s">
        <v>43</v>
      </c>
      <c r="G200" s="657" t="s">
        <v>973</v>
      </c>
      <c r="H200" s="105" t="s">
        <v>33</v>
      </c>
      <c r="I200" s="106">
        <v>788</v>
      </c>
      <c r="J200" s="106">
        <f>VLOOKUP(A200,CENIK!$A$2:$F$191,6,FALSE)</f>
        <v>0</v>
      </c>
      <c r="K200" s="106">
        <f t="shared" si="4"/>
        <v>0</v>
      </c>
    </row>
    <row r="201" spans="1:11" ht="45" x14ac:dyDescent="0.25">
      <c r="A201" s="139">
        <v>32311</v>
      </c>
      <c r="B201" s="139">
        <v>507</v>
      </c>
      <c r="C201" s="102" t="s">
        <v>1987</v>
      </c>
      <c r="D201" s="657" t="s">
        <v>224</v>
      </c>
      <c r="E201" s="657" t="s">
        <v>30</v>
      </c>
      <c r="F201" s="657" t="s">
        <v>43</v>
      </c>
      <c r="G201" s="657" t="s">
        <v>975</v>
      </c>
      <c r="H201" s="105" t="s">
        <v>33</v>
      </c>
      <c r="I201" s="106">
        <v>788</v>
      </c>
      <c r="J201" s="106">
        <f>VLOOKUP(A201,CENIK!$A$2:$F$191,6,FALSE)</f>
        <v>0</v>
      </c>
      <c r="K201" s="106">
        <f t="shared" si="4"/>
        <v>0</v>
      </c>
    </row>
    <row r="202" spans="1:11" ht="45" x14ac:dyDescent="0.25">
      <c r="A202" s="139">
        <v>3101</v>
      </c>
      <c r="B202" s="139">
        <v>507</v>
      </c>
      <c r="C202" s="102" t="s">
        <v>1988</v>
      </c>
      <c r="D202" s="657" t="s">
        <v>224</v>
      </c>
      <c r="E202" s="657" t="s">
        <v>64</v>
      </c>
      <c r="F202" s="657" t="s">
        <v>65</v>
      </c>
      <c r="G202" s="657" t="s">
        <v>977</v>
      </c>
      <c r="H202" s="105" t="s">
        <v>33</v>
      </c>
      <c r="I202" s="106">
        <v>4</v>
      </c>
      <c r="J202" s="106">
        <f>VLOOKUP(A202,CENIK!$A$2:$F$191,6,FALSE)</f>
        <v>0</v>
      </c>
      <c r="K202" s="106">
        <f t="shared" si="4"/>
        <v>0</v>
      </c>
    </row>
    <row r="203" spans="1:11" ht="75" x14ac:dyDescent="0.25">
      <c r="A203" s="139">
        <v>3209</v>
      </c>
      <c r="B203" s="139">
        <v>507</v>
      </c>
      <c r="C203" s="102" t="s">
        <v>1989</v>
      </c>
      <c r="D203" s="657" t="s">
        <v>224</v>
      </c>
      <c r="E203" s="657" t="s">
        <v>64</v>
      </c>
      <c r="F203" s="657" t="s">
        <v>72</v>
      </c>
      <c r="G203" s="657" t="s">
        <v>978</v>
      </c>
      <c r="H203" s="105" t="s">
        <v>33</v>
      </c>
      <c r="I203" s="106">
        <v>4</v>
      </c>
      <c r="J203" s="106">
        <f>VLOOKUP(A203,CENIK!$A$2:$F$191,6,FALSE)</f>
        <v>0</v>
      </c>
      <c r="K203" s="106">
        <f t="shared" si="4"/>
        <v>0</v>
      </c>
    </row>
    <row r="204" spans="1:11" ht="150" x14ac:dyDescent="0.25">
      <c r="A204" s="139">
        <v>3317</v>
      </c>
      <c r="B204" s="139">
        <v>507</v>
      </c>
      <c r="C204" s="102" t="s">
        <v>1990</v>
      </c>
      <c r="D204" s="657" t="s">
        <v>224</v>
      </c>
      <c r="E204" s="657" t="s">
        <v>64</v>
      </c>
      <c r="F204" s="657" t="s">
        <v>77</v>
      </c>
      <c r="G204" s="657" t="s">
        <v>84</v>
      </c>
      <c r="H204" s="105" t="s">
        <v>24</v>
      </c>
      <c r="I204" s="106">
        <v>6</v>
      </c>
      <c r="J204" s="106">
        <f>VLOOKUP(A204,CENIK!$A$2:$F$191,6,FALSE)</f>
        <v>0</v>
      </c>
      <c r="K204" s="106">
        <f t="shared" si="4"/>
        <v>0</v>
      </c>
    </row>
    <row r="205" spans="1:11" ht="60" x14ac:dyDescent="0.25">
      <c r="A205" s="139">
        <v>4101</v>
      </c>
      <c r="B205" s="139">
        <v>507</v>
      </c>
      <c r="C205" s="102" t="s">
        <v>1991</v>
      </c>
      <c r="D205" s="657" t="s">
        <v>224</v>
      </c>
      <c r="E205" s="657" t="s">
        <v>85</v>
      </c>
      <c r="F205" s="657" t="s">
        <v>86</v>
      </c>
      <c r="G205" s="657" t="s">
        <v>459</v>
      </c>
      <c r="H205" s="105" t="s">
        <v>33</v>
      </c>
      <c r="I205" s="106">
        <v>448</v>
      </c>
      <c r="J205" s="106">
        <f>VLOOKUP(A205,CENIK!$A$2:$F$191,6,FALSE)</f>
        <v>0</v>
      </c>
      <c r="K205" s="106">
        <f t="shared" si="4"/>
        <v>0</v>
      </c>
    </row>
    <row r="206" spans="1:11" ht="45" x14ac:dyDescent="0.25">
      <c r="A206" s="139">
        <v>4106</v>
      </c>
      <c r="B206" s="139">
        <v>507</v>
      </c>
      <c r="C206" s="102" t="s">
        <v>1992</v>
      </c>
      <c r="D206" s="657" t="s">
        <v>224</v>
      </c>
      <c r="E206" s="657" t="s">
        <v>85</v>
      </c>
      <c r="F206" s="657" t="s">
        <v>86</v>
      </c>
      <c r="G206" s="657" t="s">
        <v>89</v>
      </c>
      <c r="H206" s="105" t="s">
        <v>24</v>
      </c>
      <c r="I206" s="106">
        <v>278</v>
      </c>
      <c r="J206" s="106">
        <f>VLOOKUP(A206,CENIK!$A$2:$F$191,6,FALSE)</f>
        <v>0</v>
      </c>
      <c r="K206" s="106">
        <f t="shared" si="4"/>
        <v>0</v>
      </c>
    </row>
    <row r="207" spans="1:11" ht="60" x14ac:dyDescent="0.25">
      <c r="A207" s="139">
        <v>4109</v>
      </c>
      <c r="B207" s="139">
        <v>507</v>
      </c>
      <c r="C207" s="102" t="s">
        <v>1993</v>
      </c>
      <c r="D207" s="657" t="s">
        <v>224</v>
      </c>
      <c r="E207" s="657" t="s">
        <v>85</v>
      </c>
      <c r="F207" s="657" t="s">
        <v>86</v>
      </c>
      <c r="G207" s="657" t="s">
        <v>984</v>
      </c>
      <c r="H207" s="105" t="s">
        <v>24</v>
      </c>
      <c r="I207" s="106">
        <v>230.5</v>
      </c>
      <c r="J207" s="106">
        <f>VLOOKUP(A207,CENIK!$A$2:$F$191,6,FALSE)</f>
        <v>0</v>
      </c>
      <c r="K207" s="106">
        <f t="shared" si="4"/>
        <v>0</v>
      </c>
    </row>
    <row r="208" spans="1:11" ht="60" x14ac:dyDescent="0.25">
      <c r="A208" s="139">
        <v>4110</v>
      </c>
      <c r="B208" s="139">
        <v>507</v>
      </c>
      <c r="C208" s="102" t="s">
        <v>1994</v>
      </c>
      <c r="D208" s="657" t="s">
        <v>224</v>
      </c>
      <c r="E208" s="657" t="s">
        <v>85</v>
      </c>
      <c r="F208" s="657" t="s">
        <v>86</v>
      </c>
      <c r="G208" s="657" t="s">
        <v>90</v>
      </c>
      <c r="H208" s="105" t="s">
        <v>24</v>
      </c>
      <c r="I208" s="106">
        <v>47.5</v>
      </c>
      <c r="J208" s="106">
        <f>VLOOKUP(A208,CENIK!$A$2:$F$191,6,FALSE)</f>
        <v>0</v>
      </c>
      <c r="K208" s="106">
        <f t="shared" si="4"/>
        <v>0</v>
      </c>
    </row>
    <row r="209" spans="1:11" ht="45" x14ac:dyDescent="0.25">
      <c r="A209" s="139">
        <v>4113</v>
      </c>
      <c r="B209" s="139">
        <v>507</v>
      </c>
      <c r="C209" s="102" t="s">
        <v>1995</v>
      </c>
      <c r="D209" s="657" t="s">
        <v>224</v>
      </c>
      <c r="E209" s="657" t="s">
        <v>85</v>
      </c>
      <c r="F209" s="657" t="s">
        <v>86</v>
      </c>
      <c r="G209" s="657" t="s">
        <v>91</v>
      </c>
      <c r="H209" s="105" t="s">
        <v>24</v>
      </c>
      <c r="I209" s="106">
        <v>185</v>
      </c>
      <c r="J209" s="106">
        <f>VLOOKUP(A209,CENIK!$A$2:$F$191,6,FALSE)</f>
        <v>0</v>
      </c>
      <c r="K209" s="106">
        <f t="shared" si="4"/>
        <v>0</v>
      </c>
    </row>
    <row r="210" spans="1:11" ht="60" x14ac:dyDescent="0.25">
      <c r="A210" s="139">
        <v>4115</v>
      </c>
      <c r="B210" s="139">
        <v>507</v>
      </c>
      <c r="C210" s="102" t="s">
        <v>1996</v>
      </c>
      <c r="D210" s="657" t="s">
        <v>224</v>
      </c>
      <c r="E210" s="657" t="s">
        <v>85</v>
      </c>
      <c r="F210" s="657" t="s">
        <v>86</v>
      </c>
      <c r="G210" s="657" t="s">
        <v>93</v>
      </c>
      <c r="H210" s="105" t="s">
        <v>24</v>
      </c>
      <c r="I210" s="106">
        <v>185.3</v>
      </c>
      <c r="J210" s="106">
        <f>VLOOKUP(A210,CENIK!$A$2:$F$191,6,FALSE)</f>
        <v>0</v>
      </c>
      <c r="K210" s="106">
        <f t="shared" si="4"/>
        <v>0</v>
      </c>
    </row>
    <row r="211" spans="1:11" ht="45" x14ac:dyDescent="0.25">
      <c r="A211" s="139">
        <v>4121</v>
      </c>
      <c r="B211" s="139">
        <v>507</v>
      </c>
      <c r="C211" s="102" t="s">
        <v>1997</v>
      </c>
      <c r="D211" s="657" t="s">
        <v>224</v>
      </c>
      <c r="E211" s="657" t="s">
        <v>85</v>
      </c>
      <c r="F211" s="657" t="s">
        <v>86</v>
      </c>
      <c r="G211" s="657" t="s">
        <v>986</v>
      </c>
      <c r="H211" s="105" t="s">
        <v>24</v>
      </c>
      <c r="I211" s="106">
        <v>9</v>
      </c>
      <c r="J211" s="106">
        <f>VLOOKUP(A211,CENIK!$A$2:$F$191,6,FALSE)</f>
        <v>0</v>
      </c>
      <c r="K211" s="106">
        <f t="shared" si="4"/>
        <v>0</v>
      </c>
    </row>
    <row r="212" spans="1:11" ht="45" x14ac:dyDescent="0.25">
      <c r="A212" s="139">
        <v>4123</v>
      </c>
      <c r="B212" s="139">
        <v>507</v>
      </c>
      <c r="C212" s="102" t="s">
        <v>1998</v>
      </c>
      <c r="D212" s="657" t="s">
        <v>224</v>
      </c>
      <c r="E212" s="657" t="s">
        <v>85</v>
      </c>
      <c r="F212" s="657" t="s">
        <v>86</v>
      </c>
      <c r="G212" s="657" t="s">
        <v>988</v>
      </c>
      <c r="H212" s="105" t="s">
        <v>24</v>
      </c>
      <c r="I212" s="106">
        <v>230.5</v>
      </c>
      <c r="J212" s="106">
        <f>VLOOKUP(A212,CENIK!$A$2:$F$191,6,FALSE)</f>
        <v>0</v>
      </c>
      <c r="K212" s="106">
        <f t="shared" si="4"/>
        <v>0</v>
      </c>
    </row>
    <row r="213" spans="1:11" ht="30" x14ac:dyDescent="0.25">
      <c r="A213" s="139">
        <v>4124</v>
      </c>
      <c r="B213" s="139">
        <v>507</v>
      </c>
      <c r="C213" s="102" t="s">
        <v>1999</v>
      </c>
      <c r="D213" s="657" t="s">
        <v>224</v>
      </c>
      <c r="E213" s="657" t="s">
        <v>85</v>
      </c>
      <c r="F213" s="657" t="s">
        <v>86</v>
      </c>
      <c r="G213" s="657" t="s">
        <v>97</v>
      </c>
      <c r="H213" s="105" t="s">
        <v>22</v>
      </c>
      <c r="I213" s="106">
        <v>48</v>
      </c>
      <c r="J213" s="106">
        <f>VLOOKUP(A213,CENIK!$A$2:$F$191,6,FALSE)</f>
        <v>0</v>
      </c>
      <c r="K213" s="106">
        <f t="shared" si="4"/>
        <v>0</v>
      </c>
    </row>
    <row r="214" spans="1:11" ht="30" x14ac:dyDescent="0.25">
      <c r="A214" s="139">
        <v>4202</v>
      </c>
      <c r="B214" s="139">
        <v>507</v>
      </c>
      <c r="C214" s="102" t="s">
        <v>2000</v>
      </c>
      <c r="D214" s="657" t="s">
        <v>224</v>
      </c>
      <c r="E214" s="657" t="s">
        <v>85</v>
      </c>
      <c r="F214" s="657" t="s">
        <v>98</v>
      </c>
      <c r="G214" s="657" t="s">
        <v>100</v>
      </c>
      <c r="H214" s="105" t="s">
        <v>33</v>
      </c>
      <c r="I214" s="106">
        <v>234</v>
      </c>
      <c r="J214" s="106">
        <f>VLOOKUP(A214,CENIK!$A$2:$F$191,6,FALSE)</f>
        <v>0</v>
      </c>
      <c r="K214" s="106">
        <f t="shared" si="4"/>
        <v>0</v>
      </c>
    </row>
    <row r="215" spans="1:11" ht="60" x14ac:dyDescent="0.25">
      <c r="A215" s="139">
        <v>4205</v>
      </c>
      <c r="B215" s="139">
        <v>507</v>
      </c>
      <c r="C215" s="102" t="s">
        <v>2001</v>
      </c>
      <c r="D215" s="657" t="s">
        <v>224</v>
      </c>
      <c r="E215" s="657" t="s">
        <v>85</v>
      </c>
      <c r="F215" s="657" t="s">
        <v>98</v>
      </c>
      <c r="G215" s="657" t="s">
        <v>103</v>
      </c>
      <c r="H215" s="105" t="s">
        <v>33</v>
      </c>
      <c r="I215" s="106">
        <v>2336</v>
      </c>
      <c r="J215" s="106">
        <f>VLOOKUP(A215,CENIK!$A$2:$F$191,6,FALSE)</f>
        <v>0</v>
      </c>
      <c r="K215" s="106">
        <f t="shared" si="4"/>
        <v>0</v>
      </c>
    </row>
    <row r="216" spans="1:11" ht="60" x14ac:dyDescent="0.25">
      <c r="A216" s="139">
        <v>4206</v>
      </c>
      <c r="B216" s="139">
        <v>507</v>
      </c>
      <c r="C216" s="102" t="s">
        <v>2002</v>
      </c>
      <c r="D216" s="657" t="s">
        <v>224</v>
      </c>
      <c r="E216" s="657" t="s">
        <v>85</v>
      </c>
      <c r="F216" s="657" t="s">
        <v>98</v>
      </c>
      <c r="G216" s="657" t="s">
        <v>104</v>
      </c>
      <c r="H216" s="105" t="s">
        <v>24</v>
      </c>
      <c r="I216" s="106">
        <v>230.5</v>
      </c>
      <c r="J216" s="106">
        <f>VLOOKUP(A216,CENIK!$A$2:$F$191,6,FALSE)</f>
        <v>0</v>
      </c>
      <c r="K216" s="106">
        <f t="shared" si="4"/>
        <v>0</v>
      </c>
    </row>
    <row r="217" spans="1:11" ht="60" x14ac:dyDescent="0.25">
      <c r="A217" s="139">
        <v>4207</v>
      </c>
      <c r="B217" s="139">
        <v>507</v>
      </c>
      <c r="C217" s="102" t="s">
        <v>2003</v>
      </c>
      <c r="D217" s="657" t="s">
        <v>224</v>
      </c>
      <c r="E217" s="657" t="s">
        <v>85</v>
      </c>
      <c r="F217" s="657" t="s">
        <v>98</v>
      </c>
      <c r="G217" s="657" t="s">
        <v>990</v>
      </c>
      <c r="H217" s="105" t="s">
        <v>24</v>
      </c>
      <c r="I217" s="106">
        <v>166</v>
      </c>
      <c r="J217" s="106">
        <f>VLOOKUP(A217,CENIK!$A$2:$F$191,6,FALSE)</f>
        <v>0</v>
      </c>
      <c r="K217" s="106">
        <f t="shared" si="4"/>
        <v>0</v>
      </c>
    </row>
    <row r="218" spans="1:11" ht="45" x14ac:dyDescent="0.25">
      <c r="A218" s="139">
        <v>5302</v>
      </c>
      <c r="B218" s="139">
        <v>507</v>
      </c>
      <c r="C218" s="102" t="s">
        <v>2004</v>
      </c>
      <c r="D218" s="657" t="s">
        <v>224</v>
      </c>
      <c r="E218" s="657" t="s">
        <v>106</v>
      </c>
      <c r="F218" s="657" t="s">
        <v>118</v>
      </c>
      <c r="G218" s="657" t="s">
        <v>120</v>
      </c>
      <c r="H218" s="105" t="s">
        <v>24</v>
      </c>
      <c r="I218" s="106">
        <v>35.04</v>
      </c>
      <c r="J218" s="106">
        <f>VLOOKUP(A218,CENIK!$A$2:$F$191,6,FALSE)</f>
        <v>0</v>
      </c>
      <c r="K218" s="106">
        <f t="shared" si="4"/>
        <v>0</v>
      </c>
    </row>
    <row r="219" spans="1:11" ht="45" x14ac:dyDescent="0.25">
      <c r="A219" s="139">
        <v>5303</v>
      </c>
      <c r="B219" s="139">
        <v>507</v>
      </c>
      <c r="C219" s="102" t="s">
        <v>2005</v>
      </c>
      <c r="D219" s="657" t="s">
        <v>224</v>
      </c>
      <c r="E219" s="657" t="s">
        <v>106</v>
      </c>
      <c r="F219" s="657" t="s">
        <v>118</v>
      </c>
      <c r="G219" s="657" t="s">
        <v>121</v>
      </c>
      <c r="H219" s="105" t="s">
        <v>24</v>
      </c>
      <c r="I219" s="106">
        <v>37.96</v>
      </c>
      <c r="J219" s="106">
        <f>VLOOKUP(A219,CENIK!$A$2:$F$191,6,FALSE)</f>
        <v>0</v>
      </c>
      <c r="K219" s="106">
        <f t="shared" si="4"/>
        <v>0</v>
      </c>
    </row>
    <row r="220" spans="1:11" ht="105" x14ac:dyDescent="0.25">
      <c r="A220" s="139">
        <v>5304</v>
      </c>
      <c r="B220" s="139">
        <v>507</v>
      </c>
      <c r="C220" s="102" t="s">
        <v>2006</v>
      </c>
      <c r="D220" s="657" t="s">
        <v>224</v>
      </c>
      <c r="E220" s="657" t="s">
        <v>106</v>
      </c>
      <c r="F220" s="657" t="s">
        <v>118</v>
      </c>
      <c r="G220" s="657" t="s">
        <v>122</v>
      </c>
      <c r="H220" s="105" t="s">
        <v>123</v>
      </c>
      <c r="I220" s="106">
        <v>569.4</v>
      </c>
      <c r="J220" s="106">
        <f>VLOOKUP(A220,CENIK!$A$2:$F$191,6,FALSE)</f>
        <v>0</v>
      </c>
      <c r="K220" s="106">
        <f t="shared" si="4"/>
        <v>0</v>
      </c>
    </row>
    <row r="221" spans="1:11" ht="105" x14ac:dyDescent="0.25">
      <c r="A221" s="139">
        <v>5305</v>
      </c>
      <c r="B221" s="139">
        <v>507</v>
      </c>
      <c r="C221" s="102" t="s">
        <v>2007</v>
      </c>
      <c r="D221" s="657" t="s">
        <v>224</v>
      </c>
      <c r="E221" s="657" t="s">
        <v>106</v>
      </c>
      <c r="F221" s="657" t="s">
        <v>118</v>
      </c>
      <c r="G221" s="657" t="s">
        <v>124</v>
      </c>
      <c r="H221" s="105" t="s">
        <v>123</v>
      </c>
      <c r="I221" s="106">
        <v>429.39</v>
      </c>
      <c r="J221" s="106">
        <f>VLOOKUP(A221,CENIK!$A$2:$F$191,6,FALSE)</f>
        <v>0</v>
      </c>
      <c r="K221" s="106">
        <f t="shared" si="4"/>
        <v>0</v>
      </c>
    </row>
    <row r="222" spans="1:11" ht="135" x14ac:dyDescent="0.25">
      <c r="A222" s="139">
        <v>6101</v>
      </c>
      <c r="B222" s="139">
        <v>507</v>
      </c>
      <c r="C222" s="102" t="s">
        <v>2008</v>
      </c>
      <c r="D222" s="657" t="s">
        <v>224</v>
      </c>
      <c r="E222" s="657" t="s">
        <v>128</v>
      </c>
      <c r="F222" s="657" t="s">
        <v>129</v>
      </c>
      <c r="G222" s="657" t="s">
        <v>6304</v>
      </c>
      <c r="H222" s="105" t="s">
        <v>10</v>
      </c>
      <c r="I222" s="106">
        <v>264</v>
      </c>
      <c r="J222" s="106">
        <f>VLOOKUP(A222,CENIK!$A$2:$F$191,6,FALSE)</f>
        <v>0</v>
      </c>
      <c r="K222" s="106">
        <f t="shared" si="4"/>
        <v>0</v>
      </c>
    </row>
    <row r="223" spans="1:11" ht="120" x14ac:dyDescent="0.25">
      <c r="A223" s="139">
        <v>6202</v>
      </c>
      <c r="B223" s="139">
        <v>507</v>
      </c>
      <c r="C223" s="102" t="s">
        <v>2009</v>
      </c>
      <c r="D223" s="657" t="s">
        <v>224</v>
      </c>
      <c r="E223" s="657" t="s">
        <v>128</v>
      </c>
      <c r="F223" s="657" t="s">
        <v>132</v>
      </c>
      <c r="G223" s="657" t="s">
        <v>991</v>
      </c>
      <c r="H223" s="105" t="s">
        <v>6</v>
      </c>
      <c r="I223" s="106">
        <v>11</v>
      </c>
      <c r="J223" s="106">
        <f>VLOOKUP(A223,CENIK!$A$2:$F$191,6,FALSE)</f>
        <v>0</v>
      </c>
      <c r="K223" s="106">
        <f t="shared" si="4"/>
        <v>0</v>
      </c>
    </row>
    <row r="224" spans="1:11" ht="120" x14ac:dyDescent="0.25">
      <c r="A224" s="139">
        <v>6204</v>
      </c>
      <c r="B224" s="139">
        <v>507</v>
      </c>
      <c r="C224" s="102" t="s">
        <v>2010</v>
      </c>
      <c r="D224" s="657" t="s">
        <v>224</v>
      </c>
      <c r="E224" s="657" t="s">
        <v>128</v>
      </c>
      <c r="F224" s="657" t="s">
        <v>132</v>
      </c>
      <c r="G224" s="657" t="s">
        <v>993</v>
      </c>
      <c r="H224" s="105" t="s">
        <v>6</v>
      </c>
      <c r="I224" s="106">
        <v>3</v>
      </c>
      <c r="J224" s="106">
        <f>VLOOKUP(A224,CENIK!$A$2:$F$191,6,FALSE)</f>
        <v>0</v>
      </c>
      <c r="K224" s="106">
        <f t="shared" ref="K224:K287" si="5">ROUND(J224*I224,2)</f>
        <v>0</v>
      </c>
    </row>
    <row r="225" spans="1:11" ht="120" x14ac:dyDescent="0.25">
      <c r="A225" s="139">
        <v>6253</v>
      </c>
      <c r="B225" s="139">
        <v>507</v>
      </c>
      <c r="C225" s="102" t="s">
        <v>2011</v>
      </c>
      <c r="D225" s="657" t="s">
        <v>224</v>
      </c>
      <c r="E225" s="657" t="s">
        <v>128</v>
      </c>
      <c r="F225" s="657" t="s">
        <v>132</v>
      </c>
      <c r="G225" s="657" t="s">
        <v>1004</v>
      </c>
      <c r="H225" s="105" t="s">
        <v>6</v>
      </c>
      <c r="I225" s="106">
        <v>18</v>
      </c>
      <c r="J225" s="106">
        <f>VLOOKUP(A225,CENIK!$A$2:$F$191,6,FALSE)</f>
        <v>0</v>
      </c>
      <c r="K225" s="106">
        <f t="shared" si="5"/>
        <v>0</v>
      </c>
    </row>
    <row r="226" spans="1:11" ht="105" x14ac:dyDescent="0.25">
      <c r="A226" s="139">
        <v>6260</v>
      </c>
      <c r="B226" s="139">
        <v>507</v>
      </c>
      <c r="C226" s="102" t="s">
        <v>2012</v>
      </c>
      <c r="D226" s="657" t="s">
        <v>224</v>
      </c>
      <c r="E226" s="657" t="s">
        <v>128</v>
      </c>
      <c r="F226" s="657" t="s">
        <v>132</v>
      </c>
      <c r="G226" s="657" t="s">
        <v>139</v>
      </c>
      <c r="H226" s="105" t="s">
        <v>6</v>
      </c>
      <c r="I226" s="106">
        <v>4</v>
      </c>
      <c r="J226" s="106">
        <f>VLOOKUP(A226,CENIK!$A$2:$F$191,6,FALSE)</f>
        <v>0</v>
      </c>
      <c r="K226" s="106">
        <f t="shared" si="5"/>
        <v>0</v>
      </c>
    </row>
    <row r="227" spans="1:11" ht="345" x14ac:dyDescent="0.25">
      <c r="A227" s="139">
        <v>6301</v>
      </c>
      <c r="B227" s="139">
        <v>507</v>
      </c>
      <c r="C227" s="102" t="s">
        <v>2013</v>
      </c>
      <c r="D227" s="657" t="s">
        <v>224</v>
      </c>
      <c r="E227" s="657" t="s">
        <v>128</v>
      </c>
      <c r="F227" s="657" t="s">
        <v>140</v>
      </c>
      <c r="G227" s="657" t="s">
        <v>1005</v>
      </c>
      <c r="H227" s="105" t="s">
        <v>6</v>
      </c>
      <c r="I227" s="106">
        <v>16</v>
      </c>
      <c r="J227" s="106">
        <f>VLOOKUP(A227,CENIK!$A$2:$F$191,6,FALSE)</f>
        <v>0</v>
      </c>
      <c r="K227" s="106">
        <f t="shared" si="5"/>
        <v>0</v>
      </c>
    </row>
    <row r="228" spans="1:11" ht="120" x14ac:dyDescent="0.25">
      <c r="A228" s="139">
        <v>6305</v>
      </c>
      <c r="B228" s="139">
        <v>507</v>
      </c>
      <c r="C228" s="102" t="s">
        <v>2014</v>
      </c>
      <c r="D228" s="657" t="s">
        <v>224</v>
      </c>
      <c r="E228" s="657" t="s">
        <v>128</v>
      </c>
      <c r="F228" s="657" t="s">
        <v>140</v>
      </c>
      <c r="G228" s="657" t="s">
        <v>143</v>
      </c>
      <c r="H228" s="105" t="s">
        <v>6</v>
      </c>
      <c r="I228" s="106">
        <v>16</v>
      </c>
      <c r="J228" s="106">
        <f>VLOOKUP(A228,CENIK!$A$2:$F$191,6,FALSE)</f>
        <v>0</v>
      </c>
      <c r="K228" s="106">
        <f t="shared" si="5"/>
        <v>0</v>
      </c>
    </row>
    <row r="229" spans="1:11" ht="30" x14ac:dyDescent="0.25">
      <c r="A229" s="139">
        <v>6401</v>
      </c>
      <c r="B229" s="139">
        <v>507</v>
      </c>
      <c r="C229" s="102" t="s">
        <v>2015</v>
      </c>
      <c r="D229" s="657" t="s">
        <v>224</v>
      </c>
      <c r="E229" s="657" t="s">
        <v>128</v>
      </c>
      <c r="F229" s="657" t="s">
        <v>144</v>
      </c>
      <c r="G229" s="657" t="s">
        <v>145</v>
      </c>
      <c r="H229" s="105" t="s">
        <v>10</v>
      </c>
      <c r="I229" s="106">
        <v>292</v>
      </c>
      <c r="J229" s="106">
        <f>VLOOKUP(A229,CENIK!$A$2:$F$191,6,FALSE)</f>
        <v>0</v>
      </c>
      <c r="K229" s="106">
        <f t="shared" si="5"/>
        <v>0</v>
      </c>
    </row>
    <row r="230" spans="1:11" ht="30" x14ac:dyDescent="0.25">
      <c r="A230" s="139">
        <v>6402</v>
      </c>
      <c r="B230" s="139">
        <v>507</v>
      </c>
      <c r="C230" s="102" t="s">
        <v>2016</v>
      </c>
      <c r="D230" s="657" t="s">
        <v>224</v>
      </c>
      <c r="E230" s="657" t="s">
        <v>128</v>
      </c>
      <c r="F230" s="657" t="s">
        <v>144</v>
      </c>
      <c r="G230" s="657" t="s">
        <v>340</v>
      </c>
      <c r="H230" s="105" t="s">
        <v>10</v>
      </c>
      <c r="I230" s="106">
        <v>292</v>
      </c>
      <c r="J230" s="106">
        <f>VLOOKUP(A230,CENIK!$A$2:$F$191,6,FALSE)</f>
        <v>0</v>
      </c>
      <c r="K230" s="106">
        <f t="shared" si="5"/>
        <v>0</v>
      </c>
    </row>
    <row r="231" spans="1:11" ht="60" x14ac:dyDescent="0.25">
      <c r="A231" s="139">
        <v>6405</v>
      </c>
      <c r="B231" s="139">
        <v>507</v>
      </c>
      <c r="C231" s="102" t="s">
        <v>2017</v>
      </c>
      <c r="D231" s="657" t="s">
        <v>224</v>
      </c>
      <c r="E231" s="657" t="s">
        <v>128</v>
      </c>
      <c r="F231" s="657" t="s">
        <v>144</v>
      </c>
      <c r="G231" s="657" t="s">
        <v>146</v>
      </c>
      <c r="H231" s="105" t="s">
        <v>10</v>
      </c>
      <c r="I231" s="106">
        <v>292</v>
      </c>
      <c r="J231" s="106">
        <f>VLOOKUP(A231,CENIK!$A$2:$F$191,6,FALSE)</f>
        <v>0</v>
      </c>
      <c r="K231" s="106">
        <f t="shared" si="5"/>
        <v>0</v>
      </c>
    </row>
    <row r="232" spans="1:11" ht="30" x14ac:dyDescent="0.25">
      <c r="A232" s="139">
        <v>6501</v>
      </c>
      <c r="B232" s="139">
        <v>507</v>
      </c>
      <c r="C232" s="102" t="s">
        <v>2018</v>
      </c>
      <c r="D232" s="657" t="s">
        <v>224</v>
      </c>
      <c r="E232" s="657" t="s">
        <v>128</v>
      </c>
      <c r="F232" s="657" t="s">
        <v>147</v>
      </c>
      <c r="G232" s="657" t="s">
        <v>1007</v>
      </c>
      <c r="H232" s="105" t="s">
        <v>6</v>
      </c>
      <c r="I232" s="106">
        <v>10</v>
      </c>
      <c r="J232" s="106">
        <f>VLOOKUP(A232,CENIK!$A$2:$F$191,6,FALSE)</f>
        <v>0</v>
      </c>
      <c r="K232" s="106">
        <f t="shared" si="5"/>
        <v>0</v>
      </c>
    </row>
    <row r="233" spans="1:11" ht="30" x14ac:dyDescent="0.25">
      <c r="A233" s="139">
        <v>6507</v>
      </c>
      <c r="B233" s="139">
        <v>507</v>
      </c>
      <c r="C233" s="102" t="s">
        <v>2019</v>
      </c>
      <c r="D233" s="657" t="s">
        <v>224</v>
      </c>
      <c r="E233" s="657" t="s">
        <v>128</v>
      </c>
      <c r="F233" s="657" t="s">
        <v>147</v>
      </c>
      <c r="G233" s="657" t="s">
        <v>1013</v>
      </c>
      <c r="H233" s="105" t="s">
        <v>6</v>
      </c>
      <c r="I233" s="106">
        <v>4</v>
      </c>
      <c r="J233" s="106">
        <f>VLOOKUP(A233,CENIK!$A$2:$F$191,6,FALSE)</f>
        <v>0</v>
      </c>
      <c r="K233" s="106">
        <f t="shared" si="5"/>
        <v>0</v>
      </c>
    </row>
    <row r="234" spans="1:11" ht="75" x14ac:dyDescent="0.25">
      <c r="A234" s="139">
        <v>6512</v>
      </c>
      <c r="B234" s="139">
        <v>507</v>
      </c>
      <c r="C234" s="102" t="s">
        <v>2020</v>
      </c>
      <c r="D234" s="657" t="s">
        <v>224</v>
      </c>
      <c r="E234" s="657" t="s">
        <v>128</v>
      </c>
      <c r="F234" s="657" t="s">
        <v>147</v>
      </c>
      <c r="G234" s="657" t="s">
        <v>1015</v>
      </c>
      <c r="H234" s="105" t="s">
        <v>10</v>
      </c>
      <c r="I234" s="106">
        <v>40</v>
      </c>
      <c r="J234" s="106">
        <f>VLOOKUP(A234,CENIK!$A$2:$F$191,6,FALSE)</f>
        <v>125</v>
      </c>
      <c r="K234" s="106">
        <f t="shared" si="5"/>
        <v>5000</v>
      </c>
    </row>
    <row r="235" spans="1:11" ht="75" x14ac:dyDescent="0.25">
      <c r="A235" s="139">
        <v>6513</v>
      </c>
      <c r="B235" s="139">
        <v>507</v>
      </c>
      <c r="C235" s="102" t="s">
        <v>2021</v>
      </c>
      <c r="D235" s="657" t="s">
        <v>224</v>
      </c>
      <c r="E235" s="657" t="s">
        <v>128</v>
      </c>
      <c r="F235" s="657" t="s">
        <v>147</v>
      </c>
      <c r="G235" s="657" t="s">
        <v>1016</v>
      </c>
      <c r="H235" s="105" t="s">
        <v>10</v>
      </c>
      <c r="I235" s="106">
        <v>65</v>
      </c>
      <c r="J235" s="106">
        <f>VLOOKUP(A235,CENIK!$A$2:$F$191,6,FALSE)</f>
        <v>125</v>
      </c>
      <c r="K235" s="106">
        <f t="shared" si="5"/>
        <v>8125</v>
      </c>
    </row>
    <row r="236" spans="1:11" ht="60" x14ac:dyDescent="0.25">
      <c r="A236" s="139">
        <v>1201</v>
      </c>
      <c r="B236" s="139">
        <v>506</v>
      </c>
      <c r="C236" s="102" t="s">
        <v>2022</v>
      </c>
      <c r="D236" s="657" t="s">
        <v>225</v>
      </c>
      <c r="E236" s="657" t="s">
        <v>7</v>
      </c>
      <c r="F236" s="657" t="s">
        <v>8</v>
      </c>
      <c r="G236" s="657" t="s">
        <v>9</v>
      </c>
      <c r="H236" s="105" t="s">
        <v>10</v>
      </c>
      <c r="I236" s="106">
        <v>103</v>
      </c>
      <c r="J236" s="106">
        <f>VLOOKUP(A236,CENIK!$A$2:$F$191,6,FALSE)</f>
        <v>0</v>
      </c>
      <c r="K236" s="106">
        <f t="shared" si="5"/>
        <v>0</v>
      </c>
    </row>
    <row r="237" spans="1:11" ht="45" x14ac:dyDescent="0.25">
      <c r="A237" s="139">
        <v>1202</v>
      </c>
      <c r="B237" s="139">
        <v>506</v>
      </c>
      <c r="C237" s="102" t="s">
        <v>2023</v>
      </c>
      <c r="D237" s="657" t="s">
        <v>225</v>
      </c>
      <c r="E237" s="657" t="s">
        <v>7</v>
      </c>
      <c r="F237" s="657" t="s">
        <v>8</v>
      </c>
      <c r="G237" s="657" t="s">
        <v>11</v>
      </c>
      <c r="H237" s="105" t="s">
        <v>12</v>
      </c>
      <c r="I237" s="106">
        <v>7</v>
      </c>
      <c r="J237" s="106">
        <f>VLOOKUP(A237,CENIK!$A$2:$F$191,6,FALSE)</f>
        <v>0</v>
      </c>
      <c r="K237" s="106">
        <f t="shared" si="5"/>
        <v>0</v>
      </c>
    </row>
    <row r="238" spans="1:11" ht="60" x14ac:dyDescent="0.25">
      <c r="A238" s="139">
        <v>1203</v>
      </c>
      <c r="B238" s="139">
        <v>506</v>
      </c>
      <c r="C238" s="102" t="s">
        <v>2024</v>
      </c>
      <c r="D238" s="657" t="s">
        <v>225</v>
      </c>
      <c r="E238" s="657" t="s">
        <v>7</v>
      </c>
      <c r="F238" s="657" t="s">
        <v>8</v>
      </c>
      <c r="G238" s="657" t="s">
        <v>941</v>
      </c>
      <c r="H238" s="105" t="s">
        <v>10</v>
      </c>
      <c r="I238" s="106">
        <v>103</v>
      </c>
      <c r="J238" s="106">
        <f>VLOOKUP(A238,CENIK!$A$2:$F$191,6,FALSE)</f>
        <v>0</v>
      </c>
      <c r="K238" s="106">
        <f t="shared" si="5"/>
        <v>0</v>
      </c>
    </row>
    <row r="239" spans="1:11" ht="60" x14ac:dyDescent="0.25">
      <c r="A239" s="139">
        <v>1205</v>
      </c>
      <c r="B239" s="139">
        <v>506</v>
      </c>
      <c r="C239" s="102" t="s">
        <v>2025</v>
      </c>
      <c r="D239" s="657" t="s">
        <v>225</v>
      </c>
      <c r="E239" s="657" t="s">
        <v>7</v>
      </c>
      <c r="F239" s="657" t="s">
        <v>8</v>
      </c>
      <c r="G239" s="657" t="s">
        <v>942</v>
      </c>
      <c r="H239" s="105" t="s">
        <v>14</v>
      </c>
      <c r="I239" s="106">
        <v>1</v>
      </c>
      <c r="J239" s="106">
        <f>VLOOKUP(A239,CENIK!$A$2:$F$191,6,FALSE)</f>
        <v>0</v>
      </c>
      <c r="K239" s="106">
        <f t="shared" si="5"/>
        <v>0</v>
      </c>
    </row>
    <row r="240" spans="1:11" ht="45" x14ac:dyDescent="0.25">
      <c r="A240" s="139">
        <v>1301</v>
      </c>
      <c r="B240" s="139">
        <v>506</v>
      </c>
      <c r="C240" s="102" t="s">
        <v>2026</v>
      </c>
      <c r="D240" s="657" t="s">
        <v>225</v>
      </c>
      <c r="E240" s="657" t="s">
        <v>7</v>
      </c>
      <c r="F240" s="657" t="s">
        <v>16</v>
      </c>
      <c r="G240" s="657" t="s">
        <v>17</v>
      </c>
      <c r="H240" s="105" t="s">
        <v>10</v>
      </c>
      <c r="I240" s="106">
        <v>103</v>
      </c>
      <c r="J240" s="106">
        <f>VLOOKUP(A240,CENIK!$A$2:$F$191,6,FALSE)</f>
        <v>0</v>
      </c>
      <c r="K240" s="106">
        <f t="shared" si="5"/>
        <v>0</v>
      </c>
    </row>
    <row r="241" spans="1:11" ht="150" x14ac:dyDescent="0.25">
      <c r="A241" s="139">
        <v>1302</v>
      </c>
      <c r="B241" s="139">
        <v>506</v>
      </c>
      <c r="C241" s="102" t="s">
        <v>2027</v>
      </c>
      <c r="D241" s="657" t="s">
        <v>225</v>
      </c>
      <c r="E241" s="657" t="s">
        <v>7</v>
      </c>
      <c r="F241" s="657" t="s">
        <v>16</v>
      </c>
      <c r="G241" s="657" t="s">
        <v>952</v>
      </c>
      <c r="H241" s="105" t="s">
        <v>10</v>
      </c>
      <c r="I241" s="106">
        <v>103</v>
      </c>
      <c r="J241" s="106">
        <f>VLOOKUP(A241,CENIK!$A$2:$F$191,6,FALSE)</f>
        <v>0</v>
      </c>
      <c r="K241" s="106">
        <f t="shared" si="5"/>
        <v>0</v>
      </c>
    </row>
    <row r="242" spans="1:11" ht="60" x14ac:dyDescent="0.25">
      <c r="A242" s="139">
        <v>1307</v>
      </c>
      <c r="B242" s="139">
        <v>506</v>
      </c>
      <c r="C242" s="102" t="s">
        <v>2028</v>
      </c>
      <c r="D242" s="657" t="s">
        <v>225</v>
      </c>
      <c r="E242" s="657" t="s">
        <v>7</v>
      </c>
      <c r="F242" s="657" t="s">
        <v>16</v>
      </c>
      <c r="G242" s="657" t="s">
        <v>19</v>
      </c>
      <c r="H242" s="105" t="s">
        <v>6</v>
      </c>
      <c r="I242" s="106">
        <v>1</v>
      </c>
      <c r="J242" s="106">
        <f>VLOOKUP(A242,CENIK!$A$2:$F$191,6,FALSE)</f>
        <v>0</v>
      </c>
      <c r="K242" s="106">
        <f t="shared" si="5"/>
        <v>0</v>
      </c>
    </row>
    <row r="243" spans="1:11" ht="60" x14ac:dyDescent="0.25">
      <c r="A243" s="139">
        <v>1309</v>
      </c>
      <c r="B243" s="139">
        <v>506</v>
      </c>
      <c r="C243" s="102" t="s">
        <v>2029</v>
      </c>
      <c r="D243" s="657" t="s">
        <v>225</v>
      </c>
      <c r="E243" s="657" t="s">
        <v>7</v>
      </c>
      <c r="F243" s="657" t="s">
        <v>16</v>
      </c>
      <c r="G243" s="657" t="s">
        <v>21</v>
      </c>
      <c r="H243" s="105" t="s">
        <v>22</v>
      </c>
      <c r="I243" s="106">
        <v>8</v>
      </c>
      <c r="J243" s="106">
        <f>VLOOKUP(A243,CENIK!$A$2:$F$191,6,FALSE)</f>
        <v>0</v>
      </c>
      <c r="K243" s="106">
        <f t="shared" si="5"/>
        <v>0</v>
      </c>
    </row>
    <row r="244" spans="1:11" ht="60" x14ac:dyDescent="0.25">
      <c r="A244" s="139">
        <v>1310</v>
      </c>
      <c r="B244" s="139">
        <v>506</v>
      </c>
      <c r="C244" s="102" t="s">
        <v>2030</v>
      </c>
      <c r="D244" s="657" t="s">
        <v>225</v>
      </c>
      <c r="E244" s="657" t="s">
        <v>7</v>
      </c>
      <c r="F244" s="657" t="s">
        <v>16</v>
      </c>
      <c r="G244" s="657" t="s">
        <v>23</v>
      </c>
      <c r="H244" s="105" t="s">
        <v>24</v>
      </c>
      <c r="I244" s="106">
        <v>46.35</v>
      </c>
      <c r="J244" s="106">
        <f>VLOOKUP(A244,CENIK!$A$2:$F$191,6,FALSE)</f>
        <v>0</v>
      </c>
      <c r="K244" s="106">
        <f t="shared" si="5"/>
        <v>0</v>
      </c>
    </row>
    <row r="245" spans="1:11" ht="30" x14ac:dyDescent="0.25">
      <c r="A245" s="139">
        <v>1401</v>
      </c>
      <c r="B245" s="139">
        <v>506</v>
      </c>
      <c r="C245" s="102" t="s">
        <v>2031</v>
      </c>
      <c r="D245" s="657" t="s">
        <v>225</v>
      </c>
      <c r="E245" s="657" t="s">
        <v>7</v>
      </c>
      <c r="F245" s="657" t="s">
        <v>27</v>
      </c>
      <c r="G245" s="657" t="s">
        <v>955</v>
      </c>
      <c r="H245" s="105" t="s">
        <v>22</v>
      </c>
      <c r="I245" s="106">
        <v>2</v>
      </c>
      <c r="J245" s="106">
        <f>VLOOKUP(A245,CENIK!$A$2:$F$191,6,FALSE)</f>
        <v>0</v>
      </c>
      <c r="K245" s="106">
        <f t="shared" si="5"/>
        <v>0</v>
      </c>
    </row>
    <row r="246" spans="1:11" ht="30" x14ac:dyDescent="0.25">
      <c r="A246" s="139">
        <v>1402</v>
      </c>
      <c r="B246" s="139">
        <v>506</v>
      </c>
      <c r="C246" s="102" t="s">
        <v>2032</v>
      </c>
      <c r="D246" s="657" t="s">
        <v>225</v>
      </c>
      <c r="E246" s="657" t="s">
        <v>7</v>
      </c>
      <c r="F246" s="657" t="s">
        <v>27</v>
      </c>
      <c r="G246" s="657" t="s">
        <v>956</v>
      </c>
      <c r="H246" s="105" t="s">
        <v>22</v>
      </c>
      <c r="I246" s="106">
        <v>2</v>
      </c>
      <c r="J246" s="106">
        <f>VLOOKUP(A246,CENIK!$A$2:$F$191,6,FALSE)</f>
        <v>0</v>
      </c>
      <c r="K246" s="106">
        <f t="shared" si="5"/>
        <v>0</v>
      </c>
    </row>
    <row r="247" spans="1:11" ht="30" x14ac:dyDescent="0.25">
      <c r="A247" s="139">
        <v>1403</v>
      </c>
      <c r="B247" s="139">
        <v>506</v>
      </c>
      <c r="C247" s="102" t="s">
        <v>2033</v>
      </c>
      <c r="D247" s="657" t="s">
        <v>225</v>
      </c>
      <c r="E247" s="657" t="s">
        <v>7</v>
      </c>
      <c r="F247" s="657" t="s">
        <v>27</v>
      </c>
      <c r="G247" s="657" t="s">
        <v>957</v>
      </c>
      <c r="H247" s="105" t="s">
        <v>22</v>
      </c>
      <c r="I247" s="106">
        <v>3</v>
      </c>
      <c r="J247" s="106">
        <f>VLOOKUP(A247,CENIK!$A$2:$F$191,6,FALSE)</f>
        <v>0</v>
      </c>
      <c r="K247" s="106">
        <f t="shared" si="5"/>
        <v>0</v>
      </c>
    </row>
    <row r="248" spans="1:11" ht="45" x14ac:dyDescent="0.25">
      <c r="A248" s="139">
        <v>12308</v>
      </c>
      <c r="B248" s="139">
        <v>506</v>
      </c>
      <c r="C248" s="102" t="s">
        <v>2034</v>
      </c>
      <c r="D248" s="657" t="s">
        <v>225</v>
      </c>
      <c r="E248" s="657" t="s">
        <v>30</v>
      </c>
      <c r="F248" s="657" t="s">
        <v>31</v>
      </c>
      <c r="G248" s="657" t="s">
        <v>32</v>
      </c>
      <c r="H248" s="105" t="s">
        <v>33</v>
      </c>
      <c r="I248" s="106">
        <v>309</v>
      </c>
      <c r="J248" s="106">
        <f>VLOOKUP(A248,CENIK!$A$2:$F$191,6,FALSE)</f>
        <v>0</v>
      </c>
      <c r="K248" s="106">
        <f t="shared" si="5"/>
        <v>0</v>
      </c>
    </row>
    <row r="249" spans="1:11" ht="30" x14ac:dyDescent="0.25">
      <c r="A249" s="139">
        <v>12328</v>
      </c>
      <c r="B249" s="139">
        <v>506</v>
      </c>
      <c r="C249" s="102" t="s">
        <v>2035</v>
      </c>
      <c r="D249" s="657" t="s">
        <v>225</v>
      </c>
      <c r="E249" s="657" t="s">
        <v>30</v>
      </c>
      <c r="F249" s="657" t="s">
        <v>31</v>
      </c>
      <c r="G249" s="657" t="s">
        <v>37</v>
      </c>
      <c r="H249" s="105" t="s">
        <v>10</v>
      </c>
      <c r="I249" s="106">
        <v>109</v>
      </c>
      <c r="J249" s="106">
        <f>VLOOKUP(A249,CENIK!$A$2:$F$191,6,FALSE)</f>
        <v>0</v>
      </c>
      <c r="K249" s="106">
        <f t="shared" si="5"/>
        <v>0</v>
      </c>
    </row>
    <row r="250" spans="1:11" ht="45" x14ac:dyDescent="0.25">
      <c r="A250" s="139">
        <v>12332</v>
      </c>
      <c r="B250" s="139">
        <v>506</v>
      </c>
      <c r="C250" s="102" t="s">
        <v>2036</v>
      </c>
      <c r="D250" s="657" t="s">
        <v>225</v>
      </c>
      <c r="E250" s="657" t="s">
        <v>30</v>
      </c>
      <c r="F250" s="657" t="s">
        <v>31</v>
      </c>
      <c r="G250" s="657" t="s">
        <v>39</v>
      </c>
      <c r="H250" s="105" t="s">
        <v>10</v>
      </c>
      <c r="I250" s="106">
        <v>25</v>
      </c>
      <c r="J250" s="106">
        <f>VLOOKUP(A250,CENIK!$A$2:$F$191,6,FALSE)</f>
        <v>0</v>
      </c>
      <c r="K250" s="106">
        <f t="shared" si="5"/>
        <v>0</v>
      </c>
    </row>
    <row r="251" spans="1:11" ht="45" x14ac:dyDescent="0.25">
      <c r="A251" s="139">
        <v>12438</v>
      </c>
      <c r="B251" s="139">
        <v>506</v>
      </c>
      <c r="C251" s="102" t="s">
        <v>2037</v>
      </c>
      <c r="D251" s="657" t="s">
        <v>225</v>
      </c>
      <c r="E251" s="657" t="s">
        <v>30</v>
      </c>
      <c r="F251" s="657" t="s">
        <v>31</v>
      </c>
      <c r="G251" s="657" t="s">
        <v>41</v>
      </c>
      <c r="H251" s="105" t="s">
        <v>24</v>
      </c>
      <c r="I251" s="106">
        <v>2.8</v>
      </c>
      <c r="J251" s="106">
        <f>VLOOKUP(A251,CENIK!$A$2:$F$191,6,FALSE)</f>
        <v>0</v>
      </c>
      <c r="K251" s="106">
        <f t="shared" si="5"/>
        <v>0</v>
      </c>
    </row>
    <row r="252" spans="1:11" ht="90" x14ac:dyDescent="0.25">
      <c r="A252" s="139">
        <v>2213</v>
      </c>
      <c r="B252" s="139">
        <v>506</v>
      </c>
      <c r="C252" s="102" t="s">
        <v>2038</v>
      </c>
      <c r="D252" s="657" t="s">
        <v>225</v>
      </c>
      <c r="E252" s="657" t="s">
        <v>30</v>
      </c>
      <c r="F252" s="657" t="s">
        <v>43</v>
      </c>
      <c r="G252" s="657" t="s">
        <v>45</v>
      </c>
      <c r="H252" s="105" t="s">
        <v>10</v>
      </c>
      <c r="I252" s="106">
        <v>25</v>
      </c>
      <c r="J252" s="106">
        <f>VLOOKUP(A252,CENIK!$A$2:$F$191,6,FALSE)</f>
        <v>0</v>
      </c>
      <c r="K252" s="106">
        <f t="shared" si="5"/>
        <v>0</v>
      </c>
    </row>
    <row r="253" spans="1:11" ht="30" x14ac:dyDescent="0.25">
      <c r="A253" s="139">
        <v>24405</v>
      </c>
      <c r="B253" s="139">
        <v>506</v>
      </c>
      <c r="C253" s="102" t="s">
        <v>2039</v>
      </c>
      <c r="D253" s="657" t="s">
        <v>225</v>
      </c>
      <c r="E253" s="657" t="s">
        <v>30</v>
      </c>
      <c r="F253" s="657" t="s">
        <v>43</v>
      </c>
      <c r="G253" s="657" t="s">
        <v>969</v>
      </c>
      <c r="H253" s="105" t="s">
        <v>24</v>
      </c>
      <c r="I253" s="106">
        <v>80</v>
      </c>
      <c r="J253" s="106">
        <f>VLOOKUP(A253,CENIK!$A$2:$F$191,6,FALSE)</f>
        <v>0</v>
      </c>
      <c r="K253" s="106">
        <f t="shared" si="5"/>
        <v>0</v>
      </c>
    </row>
    <row r="254" spans="1:11" ht="30" x14ac:dyDescent="0.25">
      <c r="A254" s="139">
        <v>24505</v>
      </c>
      <c r="B254" s="139">
        <v>506</v>
      </c>
      <c r="C254" s="102" t="s">
        <v>2040</v>
      </c>
      <c r="D254" s="657" t="s">
        <v>225</v>
      </c>
      <c r="E254" s="657" t="s">
        <v>30</v>
      </c>
      <c r="F254" s="657" t="s">
        <v>43</v>
      </c>
      <c r="G254" s="657" t="s">
        <v>50</v>
      </c>
      <c r="H254" s="105" t="s">
        <v>33</v>
      </c>
      <c r="I254" s="106">
        <v>278</v>
      </c>
      <c r="J254" s="106">
        <f>VLOOKUP(A254,CENIK!$A$2:$F$191,6,FALSE)</f>
        <v>0</v>
      </c>
      <c r="K254" s="106">
        <f t="shared" si="5"/>
        <v>0</v>
      </c>
    </row>
    <row r="255" spans="1:11" ht="75" x14ac:dyDescent="0.25">
      <c r="A255" s="139">
        <v>31302</v>
      </c>
      <c r="B255" s="139">
        <v>506</v>
      </c>
      <c r="C255" s="102" t="s">
        <v>2041</v>
      </c>
      <c r="D255" s="657" t="s">
        <v>225</v>
      </c>
      <c r="E255" s="657" t="s">
        <v>30</v>
      </c>
      <c r="F255" s="657" t="s">
        <v>43</v>
      </c>
      <c r="G255" s="657" t="s">
        <v>971</v>
      </c>
      <c r="H255" s="105" t="s">
        <v>24</v>
      </c>
      <c r="I255" s="106">
        <v>43.5</v>
      </c>
      <c r="J255" s="106">
        <f>VLOOKUP(A255,CENIK!$A$2:$F$191,6,FALSE)</f>
        <v>0</v>
      </c>
      <c r="K255" s="106">
        <f t="shared" si="5"/>
        <v>0</v>
      </c>
    </row>
    <row r="256" spans="1:11" ht="30" x14ac:dyDescent="0.25">
      <c r="A256" s="139">
        <v>31602</v>
      </c>
      <c r="B256" s="139">
        <v>506</v>
      </c>
      <c r="C256" s="102" t="s">
        <v>2042</v>
      </c>
      <c r="D256" s="657" t="s">
        <v>225</v>
      </c>
      <c r="E256" s="657" t="s">
        <v>30</v>
      </c>
      <c r="F256" s="657" t="s">
        <v>43</v>
      </c>
      <c r="G256" s="657" t="s">
        <v>973</v>
      </c>
      <c r="H256" s="105" t="s">
        <v>33</v>
      </c>
      <c r="I256" s="106">
        <v>309</v>
      </c>
      <c r="J256" s="106">
        <f>VLOOKUP(A256,CENIK!$A$2:$F$191,6,FALSE)</f>
        <v>0</v>
      </c>
      <c r="K256" s="106">
        <f t="shared" si="5"/>
        <v>0</v>
      </c>
    </row>
    <row r="257" spans="1:11" ht="45" x14ac:dyDescent="0.25">
      <c r="A257" s="139">
        <v>32311</v>
      </c>
      <c r="B257" s="139">
        <v>506</v>
      </c>
      <c r="C257" s="102" t="s">
        <v>2043</v>
      </c>
      <c r="D257" s="657" t="s">
        <v>225</v>
      </c>
      <c r="E257" s="657" t="s">
        <v>30</v>
      </c>
      <c r="F257" s="657" t="s">
        <v>43</v>
      </c>
      <c r="G257" s="657" t="s">
        <v>975</v>
      </c>
      <c r="H257" s="105" t="s">
        <v>33</v>
      </c>
      <c r="I257" s="106">
        <v>309</v>
      </c>
      <c r="J257" s="106">
        <f>VLOOKUP(A257,CENIK!$A$2:$F$191,6,FALSE)</f>
        <v>0</v>
      </c>
      <c r="K257" s="106">
        <f t="shared" si="5"/>
        <v>0</v>
      </c>
    </row>
    <row r="258" spans="1:11" ht="60" x14ac:dyDescent="0.25">
      <c r="A258" s="139">
        <v>4101</v>
      </c>
      <c r="B258" s="139">
        <v>506</v>
      </c>
      <c r="C258" s="102" t="s">
        <v>2044</v>
      </c>
      <c r="D258" s="657" t="s">
        <v>225</v>
      </c>
      <c r="E258" s="657" t="s">
        <v>85</v>
      </c>
      <c r="F258" s="657" t="s">
        <v>86</v>
      </c>
      <c r="G258" s="657" t="s">
        <v>459</v>
      </c>
      <c r="H258" s="105" t="s">
        <v>33</v>
      </c>
      <c r="I258" s="106">
        <v>194.2</v>
      </c>
      <c r="J258" s="106">
        <f>VLOOKUP(A258,CENIK!$A$2:$F$191,6,FALSE)</f>
        <v>0</v>
      </c>
      <c r="K258" s="106">
        <f t="shared" si="5"/>
        <v>0</v>
      </c>
    </row>
    <row r="259" spans="1:11" ht="60" x14ac:dyDescent="0.25">
      <c r="A259" s="139">
        <v>4105</v>
      </c>
      <c r="B259" s="139">
        <v>506</v>
      </c>
      <c r="C259" s="102" t="s">
        <v>2045</v>
      </c>
      <c r="D259" s="657" t="s">
        <v>225</v>
      </c>
      <c r="E259" s="657" t="s">
        <v>85</v>
      </c>
      <c r="F259" s="657" t="s">
        <v>86</v>
      </c>
      <c r="G259" s="657" t="s">
        <v>982</v>
      </c>
      <c r="H259" s="105" t="s">
        <v>24</v>
      </c>
      <c r="I259" s="106">
        <v>42</v>
      </c>
      <c r="J259" s="106">
        <f>VLOOKUP(A259,CENIK!$A$2:$F$191,6,FALSE)</f>
        <v>0</v>
      </c>
      <c r="K259" s="106">
        <f t="shared" si="5"/>
        <v>0</v>
      </c>
    </row>
    <row r="260" spans="1:11" ht="45" x14ac:dyDescent="0.25">
      <c r="A260" s="139">
        <v>4106</v>
      </c>
      <c r="B260" s="139">
        <v>506</v>
      </c>
      <c r="C260" s="102" t="s">
        <v>2046</v>
      </c>
      <c r="D260" s="657" t="s">
        <v>225</v>
      </c>
      <c r="E260" s="657" t="s">
        <v>85</v>
      </c>
      <c r="F260" s="657" t="s">
        <v>86</v>
      </c>
      <c r="G260" s="657" t="s">
        <v>89</v>
      </c>
      <c r="H260" s="105" t="s">
        <v>24</v>
      </c>
      <c r="I260" s="106">
        <v>40.04</v>
      </c>
      <c r="J260" s="106">
        <f>VLOOKUP(A260,CENIK!$A$2:$F$191,6,FALSE)</f>
        <v>0</v>
      </c>
      <c r="K260" s="106">
        <f t="shared" si="5"/>
        <v>0</v>
      </c>
    </row>
    <row r="261" spans="1:11" ht="60" x14ac:dyDescent="0.25">
      <c r="A261" s="139">
        <v>4109</v>
      </c>
      <c r="B261" s="139">
        <v>506</v>
      </c>
      <c r="C261" s="102" t="s">
        <v>2047</v>
      </c>
      <c r="D261" s="657" t="s">
        <v>225</v>
      </c>
      <c r="E261" s="657" t="s">
        <v>85</v>
      </c>
      <c r="F261" s="657" t="s">
        <v>86</v>
      </c>
      <c r="G261" s="657" t="s">
        <v>984</v>
      </c>
      <c r="H261" s="105" t="s">
        <v>24</v>
      </c>
      <c r="I261" s="106">
        <v>45</v>
      </c>
      <c r="J261" s="106">
        <f>VLOOKUP(A261,CENIK!$A$2:$F$191,6,FALSE)</f>
        <v>0</v>
      </c>
      <c r="K261" s="106">
        <f t="shared" si="5"/>
        <v>0</v>
      </c>
    </row>
    <row r="262" spans="1:11" ht="60" x14ac:dyDescent="0.25">
      <c r="A262" s="139">
        <v>4110</v>
      </c>
      <c r="B262" s="139">
        <v>506</v>
      </c>
      <c r="C262" s="102" t="s">
        <v>2048</v>
      </c>
      <c r="D262" s="657" t="s">
        <v>225</v>
      </c>
      <c r="E262" s="657" t="s">
        <v>85</v>
      </c>
      <c r="F262" s="657" t="s">
        <v>86</v>
      </c>
      <c r="G262" s="657" t="s">
        <v>90</v>
      </c>
      <c r="H262" s="105" t="s">
        <v>24</v>
      </c>
      <c r="I262" s="106">
        <v>54.34</v>
      </c>
      <c r="J262" s="106">
        <f>VLOOKUP(A262,CENIK!$A$2:$F$191,6,FALSE)</f>
        <v>0</v>
      </c>
      <c r="K262" s="106">
        <f t="shared" si="5"/>
        <v>0</v>
      </c>
    </row>
    <row r="263" spans="1:11" ht="45" x14ac:dyDescent="0.25">
      <c r="A263" s="139">
        <v>4113</v>
      </c>
      <c r="B263" s="139">
        <v>506</v>
      </c>
      <c r="C263" s="102" t="s">
        <v>2049</v>
      </c>
      <c r="D263" s="657" t="s">
        <v>225</v>
      </c>
      <c r="E263" s="657" t="s">
        <v>85</v>
      </c>
      <c r="F263" s="657" t="s">
        <v>86</v>
      </c>
      <c r="G263" s="657" t="s">
        <v>91</v>
      </c>
      <c r="H263" s="105" t="s">
        <v>24</v>
      </c>
      <c r="I263" s="106">
        <v>54.46</v>
      </c>
      <c r="J263" s="106">
        <f>VLOOKUP(A263,CENIK!$A$2:$F$191,6,FALSE)</f>
        <v>0</v>
      </c>
      <c r="K263" s="106">
        <f t="shared" si="5"/>
        <v>0</v>
      </c>
    </row>
    <row r="264" spans="1:11" ht="60" x14ac:dyDescent="0.25">
      <c r="A264" s="139">
        <v>4115</v>
      </c>
      <c r="B264" s="139">
        <v>506</v>
      </c>
      <c r="C264" s="102" t="s">
        <v>2050</v>
      </c>
      <c r="D264" s="657" t="s">
        <v>225</v>
      </c>
      <c r="E264" s="657" t="s">
        <v>85</v>
      </c>
      <c r="F264" s="657" t="s">
        <v>86</v>
      </c>
      <c r="G264" s="657" t="s">
        <v>93</v>
      </c>
      <c r="H264" s="105" t="s">
        <v>24</v>
      </c>
      <c r="I264" s="106">
        <v>66.22</v>
      </c>
      <c r="J264" s="106">
        <f>VLOOKUP(A264,CENIK!$A$2:$F$191,6,FALSE)</f>
        <v>0</v>
      </c>
      <c r="K264" s="106">
        <f t="shared" si="5"/>
        <v>0</v>
      </c>
    </row>
    <row r="265" spans="1:11" ht="45" x14ac:dyDescent="0.25">
      <c r="A265" s="139">
        <v>4121</v>
      </c>
      <c r="B265" s="139">
        <v>506</v>
      </c>
      <c r="C265" s="102" t="s">
        <v>2051</v>
      </c>
      <c r="D265" s="657" t="s">
        <v>225</v>
      </c>
      <c r="E265" s="657" t="s">
        <v>85</v>
      </c>
      <c r="F265" s="657" t="s">
        <v>86</v>
      </c>
      <c r="G265" s="657" t="s">
        <v>986</v>
      </c>
      <c r="H265" s="105" t="s">
        <v>24</v>
      </c>
      <c r="I265" s="106">
        <v>3</v>
      </c>
      <c r="J265" s="106">
        <f>VLOOKUP(A265,CENIK!$A$2:$F$191,6,FALSE)</f>
        <v>0</v>
      </c>
      <c r="K265" s="106">
        <f t="shared" si="5"/>
        <v>0</v>
      </c>
    </row>
    <row r="266" spans="1:11" ht="45" x14ac:dyDescent="0.25">
      <c r="A266" s="139">
        <v>4123</v>
      </c>
      <c r="B266" s="139">
        <v>506</v>
      </c>
      <c r="C266" s="102" t="s">
        <v>2052</v>
      </c>
      <c r="D266" s="657" t="s">
        <v>225</v>
      </c>
      <c r="E266" s="657" t="s">
        <v>85</v>
      </c>
      <c r="F266" s="657" t="s">
        <v>86</v>
      </c>
      <c r="G266" s="657" t="s">
        <v>988</v>
      </c>
      <c r="H266" s="105" t="s">
        <v>24</v>
      </c>
      <c r="I266" s="106">
        <v>87</v>
      </c>
      <c r="J266" s="106">
        <f>VLOOKUP(A266,CENIK!$A$2:$F$191,6,FALSE)</f>
        <v>0</v>
      </c>
      <c r="K266" s="106">
        <f t="shared" si="5"/>
        <v>0</v>
      </c>
    </row>
    <row r="267" spans="1:11" ht="30" x14ac:dyDescent="0.25">
      <c r="A267" s="139">
        <v>4124</v>
      </c>
      <c r="B267" s="139">
        <v>506</v>
      </c>
      <c r="C267" s="102" t="s">
        <v>2053</v>
      </c>
      <c r="D267" s="657" t="s">
        <v>225</v>
      </c>
      <c r="E267" s="657" t="s">
        <v>85</v>
      </c>
      <c r="F267" s="657" t="s">
        <v>86</v>
      </c>
      <c r="G267" s="657" t="s">
        <v>97</v>
      </c>
      <c r="H267" s="105" t="s">
        <v>22</v>
      </c>
      <c r="I267" s="106">
        <v>17</v>
      </c>
      <c r="J267" s="106">
        <f>VLOOKUP(A267,CENIK!$A$2:$F$191,6,FALSE)</f>
        <v>0</v>
      </c>
      <c r="K267" s="106">
        <f t="shared" si="5"/>
        <v>0</v>
      </c>
    </row>
    <row r="268" spans="1:11" ht="30" x14ac:dyDescent="0.25">
      <c r="A268" s="139">
        <v>4202</v>
      </c>
      <c r="B268" s="139">
        <v>506</v>
      </c>
      <c r="C268" s="102" t="s">
        <v>2054</v>
      </c>
      <c r="D268" s="657" t="s">
        <v>225</v>
      </c>
      <c r="E268" s="657" t="s">
        <v>85</v>
      </c>
      <c r="F268" s="657" t="s">
        <v>98</v>
      </c>
      <c r="G268" s="657" t="s">
        <v>100</v>
      </c>
      <c r="H268" s="105" t="s">
        <v>33</v>
      </c>
      <c r="I268" s="106">
        <v>82</v>
      </c>
      <c r="J268" s="106">
        <f>VLOOKUP(A268,CENIK!$A$2:$F$191,6,FALSE)</f>
        <v>0</v>
      </c>
      <c r="K268" s="106">
        <f t="shared" si="5"/>
        <v>0</v>
      </c>
    </row>
    <row r="269" spans="1:11" ht="60" x14ac:dyDescent="0.25">
      <c r="A269" s="139">
        <v>4205</v>
      </c>
      <c r="B269" s="139">
        <v>506</v>
      </c>
      <c r="C269" s="102" t="s">
        <v>2055</v>
      </c>
      <c r="D269" s="657" t="s">
        <v>225</v>
      </c>
      <c r="E269" s="657" t="s">
        <v>85</v>
      </c>
      <c r="F269" s="657" t="s">
        <v>98</v>
      </c>
      <c r="G269" s="657" t="s">
        <v>103</v>
      </c>
      <c r="H269" s="105" t="s">
        <v>33</v>
      </c>
      <c r="I269" s="106">
        <v>824</v>
      </c>
      <c r="J269" s="106">
        <f>VLOOKUP(A269,CENIK!$A$2:$F$191,6,FALSE)</f>
        <v>0</v>
      </c>
      <c r="K269" s="106">
        <f t="shared" si="5"/>
        <v>0</v>
      </c>
    </row>
    <row r="270" spans="1:11" ht="60" x14ac:dyDescent="0.25">
      <c r="A270" s="139">
        <v>4206</v>
      </c>
      <c r="B270" s="139">
        <v>506</v>
      </c>
      <c r="C270" s="102" t="s">
        <v>2056</v>
      </c>
      <c r="D270" s="657" t="s">
        <v>225</v>
      </c>
      <c r="E270" s="657" t="s">
        <v>85</v>
      </c>
      <c r="F270" s="657" t="s">
        <v>98</v>
      </c>
      <c r="G270" s="657" t="s">
        <v>104</v>
      </c>
      <c r="H270" s="105" t="s">
        <v>24</v>
      </c>
      <c r="I270" s="106">
        <v>87</v>
      </c>
      <c r="J270" s="106">
        <f>VLOOKUP(A270,CENIK!$A$2:$F$191,6,FALSE)</f>
        <v>0</v>
      </c>
      <c r="K270" s="106">
        <f t="shared" si="5"/>
        <v>0</v>
      </c>
    </row>
    <row r="271" spans="1:11" ht="60" x14ac:dyDescent="0.25">
      <c r="A271" s="139">
        <v>4207</v>
      </c>
      <c r="B271" s="139">
        <v>506</v>
      </c>
      <c r="C271" s="102" t="s">
        <v>2057</v>
      </c>
      <c r="D271" s="657" t="s">
        <v>225</v>
      </c>
      <c r="E271" s="657" t="s">
        <v>85</v>
      </c>
      <c r="F271" s="657" t="s">
        <v>98</v>
      </c>
      <c r="G271" s="657" t="s">
        <v>990</v>
      </c>
      <c r="H271" s="105" t="s">
        <v>24</v>
      </c>
      <c r="I271" s="106">
        <v>53</v>
      </c>
      <c r="J271" s="106">
        <f>VLOOKUP(A271,CENIK!$A$2:$F$191,6,FALSE)</f>
        <v>0</v>
      </c>
      <c r="K271" s="106">
        <f t="shared" si="5"/>
        <v>0</v>
      </c>
    </row>
    <row r="272" spans="1:11" ht="45" x14ac:dyDescent="0.25">
      <c r="A272" s="139">
        <v>5302</v>
      </c>
      <c r="B272" s="139">
        <v>506</v>
      </c>
      <c r="C272" s="102" t="s">
        <v>2058</v>
      </c>
      <c r="D272" s="657" t="s">
        <v>225</v>
      </c>
      <c r="E272" s="657" t="s">
        <v>106</v>
      </c>
      <c r="F272" s="657" t="s">
        <v>118</v>
      </c>
      <c r="G272" s="657" t="s">
        <v>120</v>
      </c>
      <c r="H272" s="105" t="s">
        <v>24</v>
      </c>
      <c r="I272" s="106">
        <v>12.4</v>
      </c>
      <c r="J272" s="106">
        <f>VLOOKUP(A272,CENIK!$A$2:$F$191,6,FALSE)</f>
        <v>0</v>
      </c>
      <c r="K272" s="106">
        <f t="shared" si="5"/>
        <v>0</v>
      </c>
    </row>
    <row r="273" spans="1:11" ht="45" x14ac:dyDescent="0.25">
      <c r="A273" s="139">
        <v>5303</v>
      </c>
      <c r="B273" s="139">
        <v>506</v>
      </c>
      <c r="C273" s="102" t="s">
        <v>2059</v>
      </c>
      <c r="D273" s="657" t="s">
        <v>225</v>
      </c>
      <c r="E273" s="657" t="s">
        <v>106</v>
      </c>
      <c r="F273" s="657" t="s">
        <v>118</v>
      </c>
      <c r="G273" s="657" t="s">
        <v>121</v>
      </c>
      <c r="H273" s="105" t="s">
        <v>24</v>
      </c>
      <c r="I273" s="106">
        <v>13.4</v>
      </c>
      <c r="J273" s="106">
        <f>VLOOKUP(A273,CENIK!$A$2:$F$191,6,FALSE)</f>
        <v>0</v>
      </c>
      <c r="K273" s="106">
        <f t="shared" si="5"/>
        <v>0</v>
      </c>
    </row>
    <row r="274" spans="1:11" ht="105" x14ac:dyDescent="0.25">
      <c r="A274" s="139">
        <v>5304</v>
      </c>
      <c r="B274" s="139">
        <v>506</v>
      </c>
      <c r="C274" s="102" t="s">
        <v>2060</v>
      </c>
      <c r="D274" s="657" t="s">
        <v>225</v>
      </c>
      <c r="E274" s="657" t="s">
        <v>106</v>
      </c>
      <c r="F274" s="657" t="s">
        <v>118</v>
      </c>
      <c r="G274" s="657" t="s">
        <v>122</v>
      </c>
      <c r="H274" s="105" t="s">
        <v>123</v>
      </c>
      <c r="I274" s="106">
        <v>201</v>
      </c>
      <c r="J274" s="106">
        <f>VLOOKUP(A274,CENIK!$A$2:$F$191,6,FALSE)</f>
        <v>0</v>
      </c>
      <c r="K274" s="106">
        <f t="shared" si="5"/>
        <v>0</v>
      </c>
    </row>
    <row r="275" spans="1:11" ht="105" x14ac:dyDescent="0.25">
      <c r="A275" s="139">
        <v>5305</v>
      </c>
      <c r="B275" s="139">
        <v>506</v>
      </c>
      <c r="C275" s="102" t="s">
        <v>2061</v>
      </c>
      <c r="D275" s="657" t="s">
        <v>225</v>
      </c>
      <c r="E275" s="657" t="s">
        <v>106</v>
      </c>
      <c r="F275" s="657" t="s">
        <v>118</v>
      </c>
      <c r="G275" s="657" t="s">
        <v>124</v>
      </c>
      <c r="H275" s="105" t="s">
        <v>123</v>
      </c>
      <c r="I275" s="106">
        <v>151.5</v>
      </c>
      <c r="J275" s="106">
        <f>VLOOKUP(A275,CENIK!$A$2:$F$191,6,FALSE)</f>
        <v>0</v>
      </c>
      <c r="K275" s="106">
        <f t="shared" si="5"/>
        <v>0</v>
      </c>
    </row>
    <row r="276" spans="1:11" ht="135" x14ac:dyDescent="0.25">
      <c r="A276" s="139">
        <v>6101</v>
      </c>
      <c r="B276" s="139">
        <v>506</v>
      </c>
      <c r="C276" s="102" t="s">
        <v>2062</v>
      </c>
      <c r="D276" s="657" t="s">
        <v>225</v>
      </c>
      <c r="E276" s="657" t="s">
        <v>128</v>
      </c>
      <c r="F276" s="657" t="s">
        <v>129</v>
      </c>
      <c r="G276" s="657" t="s">
        <v>6304</v>
      </c>
      <c r="H276" s="105" t="s">
        <v>10</v>
      </c>
      <c r="I276" s="106">
        <v>103</v>
      </c>
      <c r="J276" s="106">
        <f>VLOOKUP(A276,CENIK!$A$2:$F$191,6,FALSE)</f>
        <v>0</v>
      </c>
      <c r="K276" s="106">
        <f t="shared" si="5"/>
        <v>0</v>
      </c>
    </row>
    <row r="277" spans="1:11" ht="120" x14ac:dyDescent="0.25">
      <c r="A277" s="139">
        <v>6202</v>
      </c>
      <c r="B277" s="139">
        <v>506</v>
      </c>
      <c r="C277" s="102" t="s">
        <v>2063</v>
      </c>
      <c r="D277" s="657" t="s">
        <v>225</v>
      </c>
      <c r="E277" s="657" t="s">
        <v>128</v>
      </c>
      <c r="F277" s="657" t="s">
        <v>132</v>
      </c>
      <c r="G277" s="657" t="s">
        <v>991</v>
      </c>
      <c r="H277" s="105" t="s">
        <v>6</v>
      </c>
      <c r="I277" s="106">
        <v>4</v>
      </c>
      <c r="J277" s="106">
        <f>VLOOKUP(A277,CENIK!$A$2:$F$191,6,FALSE)</f>
        <v>0</v>
      </c>
      <c r="K277" s="106">
        <f t="shared" si="5"/>
        <v>0</v>
      </c>
    </row>
    <row r="278" spans="1:11" ht="120" x14ac:dyDescent="0.25">
      <c r="A278" s="139">
        <v>6253</v>
      </c>
      <c r="B278" s="139">
        <v>506</v>
      </c>
      <c r="C278" s="102" t="s">
        <v>2064</v>
      </c>
      <c r="D278" s="657" t="s">
        <v>225</v>
      </c>
      <c r="E278" s="657" t="s">
        <v>128</v>
      </c>
      <c r="F278" s="657" t="s">
        <v>132</v>
      </c>
      <c r="G278" s="657" t="s">
        <v>1004</v>
      </c>
      <c r="H278" s="105" t="s">
        <v>6</v>
      </c>
      <c r="I278" s="106">
        <v>6</v>
      </c>
      <c r="J278" s="106">
        <f>VLOOKUP(A278,CENIK!$A$2:$F$191,6,FALSE)</f>
        <v>0</v>
      </c>
      <c r="K278" s="106">
        <f t="shared" si="5"/>
        <v>0</v>
      </c>
    </row>
    <row r="279" spans="1:11" ht="105" x14ac:dyDescent="0.25">
      <c r="A279" s="139">
        <v>6259</v>
      </c>
      <c r="B279" s="139">
        <v>506</v>
      </c>
      <c r="C279" s="102" t="s">
        <v>2065</v>
      </c>
      <c r="D279" s="657" t="s">
        <v>225</v>
      </c>
      <c r="E279" s="657" t="s">
        <v>128</v>
      </c>
      <c r="F279" s="657" t="s">
        <v>132</v>
      </c>
      <c r="G279" s="657" t="s">
        <v>138</v>
      </c>
      <c r="H279" s="105" t="s">
        <v>6</v>
      </c>
      <c r="I279" s="106">
        <v>1</v>
      </c>
      <c r="J279" s="106">
        <f>VLOOKUP(A279,CENIK!$A$2:$F$191,6,FALSE)</f>
        <v>0</v>
      </c>
      <c r="K279" s="106">
        <f t="shared" si="5"/>
        <v>0</v>
      </c>
    </row>
    <row r="280" spans="1:11" ht="105" x14ac:dyDescent="0.25">
      <c r="A280" s="139">
        <v>6260</v>
      </c>
      <c r="B280" s="139">
        <v>506</v>
      </c>
      <c r="C280" s="102" t="s">
        <v>2066</v>
      </c>
      <c r="D280" s="657" t="s">
        <v>225</v>
      </c>
      <c r="E280" s="657" t="s">
        <v>128</v>
      </c>
      <c r="F280" s="657" t="s">
        <v>132</v>
      </c>
      <c r="G280" s="657" t="s">
        <v>139</v>
      </c>
      <c r="H280" s="105" t="s">
        <v>6</v>
      </c>
      <c r="I280" s="106">
        <v>1</v>
      </c>
      <c r="J280" s="106">
        <f>VLOOKUP(A280,CENIK!$A$2:$F$191,6,FALSE)</f>
        <v>0</v>
      </c>
      <c r="K280" s="106">
        <f t="shared" si="5"/>
        <v>0</v>
      </c>
    </row>
    <row r="281" spans="1:11" ht="345" x14ac:dyDescent="0.25">
      <c r="A281" s="139">
        <v>6301</v>
      </c>
      <c r="B281" s="139">
        <v>506</v>
      </c>
      <c r="C281" s="102" t="s">
        <v>2067</v>
      </c>
      <c r="D281" s="657" t="s">
        <v>225</v>
      </c>
      <c r="E281" s="657" t="s">
        <v>128</v>
      </c>
      <c r="F281" s="657" t="s">
        <v>140</v>
      </c>
      <c r="G281" s="657" t="s">
        <v>1005</v>
      </c>
      <c r="H281" s="105" t="s">
        <v>6</v>
      </c>
      <c r="I281" s="106">
        <v>5</v>
      </c>
      <c r="J281" s="106">
        <f>VLOOKUP(A281,CENIK!$A$2:$F$191,6,FALSE)</f>
        <v>0</v>
      </c>
      <c r="K281" s="106">
        <f t="shared" si="5"/>
        <v>0</v>
      </c>
    </row>
    <row r="282" spans="1:11" ht="120" x14ac:dyDescent="0.25">
      <c r="A282" s="139">
        <v>6305</v>
      </c>
      <c r="B282" s="139">
        <v>506</v>
      </c>
      <c r="C282" s="102" t="s">
        <v>2068</v>
      </c>
      <c r="D282" s="657" t="s">
        <v>225</v>
      </c>
      <c r="E282" s="657" t="s">
        <v>128</v>
      </c>
      <c r="F282" s="657" t="s">
        <v>140</v>
      </c>
      <c r="G282" s="657" t="s">
        <v>143</v>
      </c>
      <c r="H282" s="105" t="s">
        <v>6</v>
      </c>
      <c r="I282" s="106">
        <v>5</v>
      </c>
      <c r="J282" s="106">
        <f>VLOOKUP(A282,CENIK!$A$2:$F$191,6,FALSE)</f>
        <v>0</v>
      </c>
      <c r="K282" s="106">
        <f t="shared" si="5"/>
        <v>0</v>
      </c>
    </row>
    <row r="283" spans="1:11" ht="30" x14ac:dyDescent="0.25">
      <c r="A283" s="139">
        <v>6401</v>
      </c>
      <c r="B283" s="139">
        <v>506</v>
      </c>
      <c r="C283" s="102" t="s">
        <v>2069</v>
      </c>
      <c r="D283" s="657" t="s">
        <v>225</v>
      </c>
      <c r="E283" s="657" t="s">
        <v>128</v>
      </c>
      <c r="F283" s="657" t="s">
        <v>144</v>
      </c>
      <c r="G283" s="657" t="s">
        <v>145</v>
      </c>
      <c r="H283" s="105" t="s">
        <v>10</v>
      </c>
      <c r="I283" s="106">
        <v>103</v>
      </c>
      <c r="J283" s="106">
        <f>VLOOKUP(A283,CENIK!$A$2:$F$191,6,FALSE)</f>
        <v>0</v>
      </c>
      <c r="K283" s="106">
        <f t="shared" si="5"/>
        <v>0</v>
      </c>
    </row>
    <row r="284" spans="1:11" ht="30" x14ac:dyDescent="0.25">
      <c r="A284" s="139">
        <v>6402</v>
      </c>
      <c r="B284" s="139">
        <v>506</v>
      </c>
      <c r="C284" s="102" t="s">
        <v>2070</v>
      </c>
      <c r="D284" s="657" t="s">
        <v>225</v>
      </c>
      <c r="E284" s="657" t="s">
        <v>128</v>
      </c>
      <c r="F284" s="657" t="s">
        <v>144</v>
      </c>
      <c r="G284" s="657" t="s">
        <v>340</v>
      </c>
      <c r="H284" s="105" t="s">
        <v>10</v>
      </c>
      <c r="I284" s="106">
        <v>103</v>
      </c>
      <c r="J284" s="106">
        <f>VLOOKUP(A284,CENIK!$A$2:$F$191,6,FALSE)</f>
        <v>0</v>
      </c>
      <c r="K284" s="106">
        <f t="shared" si="5"/>
        <v>0</v>
      </c>
    </row>
    <row r="285" spans="1:11" ht="60" x14ac:dyDescent="0.25">
      <c r="A285" s="139">
        <v>6405</v>
      </c>
      <c r="B285" s="139">
        <v>506</v>
      </c>
      <c r="C285" s="102" t="s">
        <v>2071</v>
      </c>
      <c r="D285" s="657" t="s">
        <v>225</v>
      </c>
      <c r="E285" s="657" t="s">
        <v>128</v>
      </c>
      <c r="F285" s="657" t="s">
        <v>144</v>
      </c>
      <c r="G285" s="657" t="s">
        <v>146</v>
      </c>
      <c r="H285" s="105" t="s">
        <v>10</v>
      </c>
      <c r="I285" s="106">
        <v>103</v>
      </c>
      <c r="J285" s="106">
        <f>VLOOKUP(A285,CENIK!$A$2:$F$191,6,FALSE)</f>
        <v>0</v>
      </c>
      <c r="K285" s="106">
        <f t="shared" si="5"/>
        <v>0</v>
      </c>
    </row>
    <row r="286" spans="1:11" ht="30" x14ac:dyDescent="0.25">
      <c r="A286" s="139">
        <v>6501</v>
      </c>
      <c r="B286" s="139">
        <v>506</v>
      </c>
      <c r="C286" s="102" t="s">
        <v>2072</v>
      </c>
      <c r="D286" s="657" t="s">
        <v>225</v>
      </c>
      <c r="E286" s="657" t="s">
        <v>128</v>
      </c>
      <c r="F286" s="657" t="s">
        <v>147</v>
      </c>
      <c r="G286" s="657" t="s">
        <v>1007</v>
      </c>
      <c r="H286" s="105" t="s">
        <v>6</v>
      </c>
      <c r="I286" s="106">
        <v>4</v>
      </c>
      <c r="J286" s="106">
        <f>VLOOKUP(A286,CENIK!$A$2:$F$191,6,FALSE)</f>
        <v>0</v>
      </c>
      <c r="K286" s="106">
        <f t="shared" si="5"/>
        <v>0</v>
      </c>
    </row>
    <row r="287" spans="1:11" ht="45" x14ac:dyDescent="0.25">
      <c r="A287" s="139">
        <v>6503</v>
      </c>
      <c r="B287" s="139">
        <v>506</v>
      </c>
      <c r="C287" s="102" t="s">
        <v>2073</v>
      </c>
      <c r="D287" s="657" t="s">
        <v>225</v>
      </c>
      <c r="E287" s="657" t="s">
        <v>128</v>
      </c>
      <c r="F287" s="657" t="s">
        <v>147</v>
      </c>
      <c r="G287" s="657" t="s">
        <v>1009</v>
      </c>
      <c r="H287" s="105" t="s">
        <v>6</v>
      </c>
      <c r="I287" s="106">
        <v>1</v>
      </c>
      <c r="J287" s="106">
        <f>VLOOKUP(A287,CENIK!$A$2:$F$191,6,FALSE)</f>
        <v>0</v>
      </c>
      <c r="K287" s="106">
        <f t="shared" si="5"/>
        <v>0</v>
      </c>
    </row>
    <row r="288" spans="1:11" ht="75" x14ac:dyDescent="0.25">
      <c r="A288" s="139">
        <v>6512</v>
      </c>
      <c r="B288" s="139">
        <v>506</v>
      </c>
      <c r="C288" s="102" t="s">
        <v>2074</v>
      </c>
      <c r="D288" s="657" t="s">
        <v>225</v>
      </c>
      <c r="E288" s="657" t="s">
        <v>128</v>
      </c>
      <c r="F288" s="657" t="s">
        <v>147</v>
      </c>
      <c r="G288" s="657" t="s">
        <v>1015</v>
      </c>
      <c r="H288" s="105" t="s">
        <v>10</v>
      </c>
      <c r="I288" s="106">
        <v>50</v>
      </c>
      <c r="J288" s="106">
        <f>VLOOKUP(A288,CENIK!$A$2:$F$191,6,FALSE)</f>
        <v>125</v>
      </c>
      <c r="K288" s="106">
        <f t="shared" ref="K288:K351" si="6">ROUND(J288*I288,2)</f>
        <v>6250</v>
      </c>
    </row>
    <row r="289" spans="1:11" ht="60" x14ac:dyDescent="0.25">
      <c r="A289" s="139">
        <v>1201</v>
      </c>
      <c r="B289" s="139">
        <v>510</v>
      </c>
      <c r="C289" s="102" t="s">
        <v>2075</v>
      </c>
      <c r="D289" s="657" t="s">
        <v>226</v>
      </c>
      <c r="E289" s="657" t="s">
        <v>7</v>
      </c>
      <c r="F289" s="657" t="s">
        <v>8</v>
      </c>
      <c r="G289" s="657" t="s">
        <v>9</v>
      </c>
      <c r="H289" s="105" t="s">
        <v>10</v>
      </c>
      <c r="I289" s="106">
        <v>22</v>
      </c>
      <c r="J289" s="106">
        <f>VLOOKUP(A289,CENIK!$A$2:$F$191,6,FALSE)</f>
        <v>0</v>
      </c>
      <c r="K289" s="106">
        <f t="shared" si="6"/>
        <v>0</v>
      </c>
    </row>
    <row r="290" spans="1:11" ht="45" x14ac:dyDescent="0.25">
      <c r="A290" s="139">
        <v>1202</v>
      </c>
      <c r="B290" s="139">
        <v>510</v>
      </c>
      <c r="C290" s="102" t="s">
        <v>2076</v>
      </c>
      <c r="D290" s="657" t="s">
        <v>226</v>
      </c>
      <c r="E290" s="657" t="s">
        <v>7</v>
      </c>
      <c r="F290" s="657" t="s">
        <v>8</v>
      </c>
      <c r="G290" s="657" t="s">
        <v>11</v>
      </c>
      <c r="H290" s="105" t="s">
        <v>12</v>
      </c>
      <c r="I290" s="106">
        <v>1</v>
      </c>
      <c r="J290" s="106">
        <f>VLOOKUP(A290,CENIK!$A$2:$F$191,6,FALSE)</f>
        <v>0</v>
      </c>
      <c r="K290" s="106">
        <f t="shared" si="6"/>
        <v>0</v>
      </c>
    </row>
    <row r="291" spans="1:11" ht="60" x14ac:dyDescent="0.25">
      <c r="A291" s="139">
        <v>1203</v>
      </c>
      <c r="B291" s="139">
        <v>510</v>
      </c>
      <c r="C291" s="102" t="s">
        <v>2077</v>
      </c>
      <c r="D291" s="657" t="s">
        <v>226</v>
      </c>
      <c r="E291" s="657" t="s">
        <v>7</v>
      </c>
      <c r="F291" s="657" t="s">
        <v>8</v>
      </c>
      <c r="G291" s="657" t="s">
        <v>941</v>
      </c>
      <c r="H291" s="105" t="s">
        <v>10</v>
      </c>
      <c r="I291" s="106">
        <v>22</v>
      </c>
      <c r="J291" s="106">
        <f>VLOOKUP(A291,CENIK!$A$2:$F$191,6,FALSE)</f>
        <v>0</v>
      </c>
      <c r="K291" s="106">
        <f t="shared" si="6"/>
        <v>0</v>
      </c>
    </row>
    <row r="292" spans="1:11" ht="45" x14ac:dyDescent="0.25">
      <c r="A292" s="139">
        <v>1204</v>
      </c>
      <c r="B292" s="139">
        <v>510</v>
      </c>
      <c r="C292" s="102" t="s">
        <v>2078</v>
      </c>
      <c r="D292" s="657" t="s">
        <v>226</v>
      </c>
      <c r="E292" s="657" t="s">
        <v>7</v>
      </c>
      <c r="F292" s="657" t="s">
        <v>8</v>
      </c>
      <c r="G292" s="657" t="s">
        <v>13</v>
      </c>
      <c r="H292" s="105" t="s">
        <v>10</v>
      </c>
      <c r="I292" s="106">
        <v>22</v>
      </c>
      <c r="J292" s="106">
        <f>VLOOKUP(A292,CENIK!$A$2:$F$191,6,FALSE)</f>
        <v>0</v>
      </c>
      <c r="K292" s="106">
        <f t="shared" si="6"/>
        <v>0</v>
      </c>
    </row>
    <row r="293" spans="1:11" ht="45" x14ac:dyDescent="0.25">
      <c r="A293" s="139">
        <v>1301</v>
      </c>
      <c r="B293" s="139">
        <v>510</v>
      </c>
      <c r="C293" s="102" t="s">
        <v>2079</v>
      </c>
      <c r="D293" s="657" t="s">
        <v>226</v>
      </c>
      <c r="E293" s="657" t="s">
        <v>7</v>
      </c>
      <c r="F293" s="657" t="s">
        <v>16</v>
      </c>
      <c r="G293" s="657" t="s">
        <v>17</v>
      </c>
      <c r="H293" s="105" t="s">
        <v>10</v>
      </c>
      <c r="I293" s="106">
        <v>22</v>
      </c>
      <c r="J293" s="106">
        <f>VLOOKUP(A293,CENIK!$A$2:$F$191,6,FALSE)</f>
        <v>0</v>
      </c>
      <c r="K293" s="106">
        <f t="shared" si="6"/>
        <v>0</v>
      </c>
    </row>
    <row r="294" spans="1:11" ht="150" x14ac:dyDescent="0.25">
      <c r="A294" s="139">
        <v>1302</v>
      </c>
      <c r="B294" s="139">
        <v>510</v>
      </c>
      <c r="C294" s="102" t="s">
        <v>2080</v>
      </c>
      <c r="D294" s="657" t="s">
        <v>226</v>
      </c>
      <c r="E294" s="657" t="s">
        <v>7</v>
      </c>
      <c r="F294" s="657" t="s">
        <v>16</v>
      </c>
      <c r="G294" s="657" t="s">
        <v>952</v>
      </c>
      <c r="H294" s="105" t="s">
        <v>10</v>
      </c>
      <c r="I294" s="106">
        <v>22</v>
      </c>
      <c r="J294" s="106">
        <f>VLOOKUP(A294,CENIK!$A$2:$F$191,6,FALSE)</f>
        <v>0</v>
      </c>
      <c r="K294" s="106">
        <f t="shared" si="6"/>
        <v>0</v>
      </c>
    </row>
    <row r="295" spans="1:11" ht="60" x14ac:dyDescent="0.25">
      <c r="A295" s="139">
        <v>1309</v>
      </c>
      <c r="B295" s="139">
        <v>510</v>
      </c>
      <c r="C295" s="102" t="s">
        <v>2081</v>
      </c>
      <c r="D295" s="657" t="s">
        <v>226</v>
      </c>
      <c r="E295" s="657" t="s">
        <v>7</v>
      </c>
      <c r="F295" s="657" t="s">
        <v>16</v>
      </c>
      <c r="G295" s="657" t="s">
        <v>21</v>
      </c>
      <c r="H295" s="105" t="s">
        <v>22</v>
      </c>
      <c r="I295" s="106">
        <v>1</v>
      </c>
      <c r="J295" s="106">
        <f>VLOOKUP(A295,CENIK!$A$2:$F$191,6,FALSE)</f>
        <v>0</v>
      </c>
      <c r="K295" s="106">
        <f t="shared" si="6"/>
        <v>0</v>
      </c>
    </row>
    <row r="296" spans="1:11" ht="60" x14ac:dyDescent="0.25">
      <c r="A296" s="139">
        <v>1310</v>
      </c>
      <c r="B296" s="139">
        <v>510</v>
      </c>
      <c r="C296" s="102" t="s">
        <v>2082</v>
      </c>
      <c r="D296" s="657" t="s">
        <v>226</v>
      </c>
      <c r="E296" s="657" t="s">
        <v>7</v>
      </c>
      <c r="F296" s="657" t="s">
        <v>16</v>
      </c>
      <c r="G296" s="657" t="s">
        <v>23</v>
      </c>
      <c r="H296" s="105" t="s">
        <v>24</v>
      </c>
      <c r="I296" s="106">
        <v>10</v>
      </c>
      <c r="J296" s="106">
        <f>VLOOKUP(A296,CENIK!$A$2:$F$191,6,FALSE)</f>
        <v>0</v>
      </c>
      <c r="K296" s="106">
        <f t="shared" si="6"/>
        <v>0</v>
      </c>
    </row>
    <row r="297" spans="1:11" ht="45" x14ac:dyDescent="0.25">
      <c r="A297" s="139">
        <v>1311</v>
      </c>
      <c r="B297" s="139">
        <v>510</v>
      </c>
      <c r="C297" s="102" t="s">
        <v>2083</v>
      </c>
      <c r="D297" s="657" t="s">
        <v>226</v>
      </c>
      <c r="E297" s="657" t="s">
        <v>7</v>
      </c>
      <c r="F297" s="657" t="s">
        <v>16</v>
      </c>
      <c r="G297" s="657" t="s">
        <v>25</v>
      </c>
      <c r="H297" s="105" t="s">
        <v>14</v>
      </c>
      <c r="I297" s="106">
        <v>1</v>
      </c>
      <c r="J297" s="106">
        <f>VLOOKUP(A297,CENIK!$A$2:$F$191,6,FALSE)</f>
        <v>0</v>
      </c>
      <c r="K297" s="106">
        <f t="shared" si="6"/>
        <v>0</v>
      </c>
    </row>
    <row r="298" spans="1:11" ht="30" x14ac:dyDescent="0.25">
      <c r="A298" s="139">
        <v>1312</v>
      </c>
      <c r="B298" s="139">
        <v>510</v>
      </c>
      <c r="C298" s="102" t="s">
        <v>2084</v>
      </c>
      <c r="D298" s="657" t="s">
        <v>226</v>
      </c>
      <c r="E298" s="657" t="s">
        <v>7</v>
      </c>
      <c r="F298" s="657" t="s">
        <v>16</v>
      </c>
      <c r="G298" s="657" t="s">
        <v>26</v>
      </c>
      <c r="H298" s="105"/>
      <c r="I298" s="106">
        <v>1</v>
      </c>
      <c r="J298" s="106">
        <f>VLOOKUP(A298,CENIK!$A$2:$F$191,6,FALSE)</f>
        <v>0</v>
      </c>
      <c r="K298" s="106">
        <f t="shared" si="6"/>
        <v>0</v>
      </c>
    </row>
    <row r="299" spans="1:11" ht="30" x14ac:dyDescent="0.25">
      <c r="A299" s="139">
        <v>1401</v>
      </c>
      <c r="B299" s="139">
        <v>510</v>
      </c>
      <c r="C299" s="102" t="s">
        <v>2085</v>
      </c>
      <c r="D299" s="657" t="s">
        <v>226</v>
      </c>
      <c r="E299" s="657" t="s">
        <v>7</v>
      </c>
      <c r="F299" s="657" t="s">
        <v>27</v>
      </c>
      <c r="G299" s="657" t="s">
        <v>955</v>
      </c>
      <c r="H299" s="105" t="s">
        <v>22</v>
      </c>
      <c r="I299" s="106">
        <v>1</v>
      </c>
      <c r="J299" s="106">
        <f>VLOOKUP(A299,CENIK!$A$2:$F$191,6,FALSE)</f>
        <v>0</v>
      </c>
      <c r="K299" s="106">
        <f t="shared" si="6"/>
        <v>0</v>
      </c>
    </row>
    <row r="300" spans="1:11" ht="30" x14ac:dyDescent="0.25">
      <c r="A300" s="139">
        <v>1402</v>
      </c>
      <c r="B300" s="139">
        <v>510</v>
      </c>
      <c r="C300" s="102" t="s">
        <v>2086</v>
      </c>
      <c r="D300" s="657" t="s">
        <v>226</v>
      </c>
      <c r="E300" s="657" t="s">
        <v>7</v>
      </c>
      <c r="F300" s="657" t="s">
        <v>27</v>
      </c>
      <c r="G300" s="657" t="s">
        <v>956</v>
      </c>
      <c r="H300" s="105" t="s">
        <v>22</v>
      </c>
      <c r="I300" s="106">
        <v>2</v>
      </c>
      <c r="J300" s="106">
        <f>VLOOKUP(A300,CENIK!$A$2:$F$191,6,FALSE)</f>
        <v>0</v>
      </c>
      <c r="K300" s="106">
        <f t="shared" si="6"/>
        <v>0</v>
      </c>
    </row>
    <row r="301" spans="1:11" ht="30" x14ac:dyDescent="0.25">
      <c r="A301" s="139">
        <v>1403</v>
      </c>
      <c r="B301" s="139">
        <v>510</v>
      </c>
      <c r="C301" s="102" t="s">
        <v>2087</v>
      </c>
      <c r="D301" s="657" t="s">
        <v>226</v>
      </c>
      <c r="E301" s="657" t="s">
        <v>7</v>
      </c>
      <c r="F301" s="657" t="s">
        <v>27</v>
      </c>
      <c r="G301" s="657" t="s">
        <v>957</v>
      </c>
      <c r="H301" s="105" t="s">
        <v>22</v>
      </c>
      <c r="I301" s="106">
        <v>1</v>
      </c>
      <c r="J301" s="106">
        <f>VLOOKUP(A301,CENIK!$A$2:$F$191,6,FALSE)</f>
        <v>0</v>
      </c>
      <c r="K301" s="106">
        <f t="shared" si="6"/>
        <v>0</v>
      </c>
    </row>
    <row r="302" spans="1:11" ht="45" x14ac:dyDescent="0.25">
      <c r="A302" s="139">
        <v>12309</v>
      </c>
      <c r="B302" s="139">
        <v>510</v>
      </c>
      <c r="C302" s="102" t="s">
        <v>2088</v>
      </c>
      <c r="D302" s="657" t="s">
        <v>226</v>
      </c>
      <c r="E302" s="657" t="s">
        <v>30</v>
      </c>
      <c r="F302" s="657" t="s">
        <v>31</v>
      </c>
      <c r="G302" s="657" t="s">
        <v>34</v>
      </c>
      <c r="H302" s="105" t="s">
        <v>33</v>
      </c>
      <c r="I302" s="106">
        <v>44</v>
      </c>
      <c r="J302" s="106">
        <f>VLOOKUP(A302,CENIK!$A$2:$F$191,6,FALSE)</f>
        <v>0</v>
      </c>
      <c r="K302" s="106">
        <f t="shared" si="6"/>
        <v>0</v>
      </c>
    </row>
    <row r="303" spans="1:11" ht="30" x14ac:dyDescent="0.25">
      <c r="A303" s="139">
        <v>12328</v>
      </c>
      <c r="B303" s="139">
        <v>510</v>
      </c>
      <c r="C303" s="102" t="s">
        <v>2089</v>
      </c>
      <c r="D303" s="657" t="s">
        <v>226</v>
      </c>
      <c r="E303" s="657" t="s">
        <v>30</v>
      </c>
      <c r="F303" s="657" t="s">
        <v>31</v>
      </c>
      <c r="G303" s="657" t="s">
        <v>37</v>
      </c>
      <c r="H303" s="105" t="s">
        <v>10</v>
      </c>
      <c r="I303" s="106">
        <v>52</v>
      </c>
      <c r="J303" s="106">
        <f>VLOOKUP(A303,CENIK!$A$2:$F$191,6,FALSE)</f>
        <v>0</v>
      </c>
      <c r="K303" s="106">
        <f t="shared" si="6"/>
        <v>0</v>
      </c>
    </row>
    <row r="304" spans="1:11" ht="30" x14ac:dyDescent="0.25">
      <c r="A304" s="139">
        <v>24405</v>
      </c>
      <c r="B304" s="139">
        <v>510</v>
      </c>
      <c r="C304" s="102" t="s">
        <v>2090</v>
      </c>
      <c r="D304" s="657" t="s">
        <v>226</v>
      </c>
      <c r="E304" s="657" t="s">
        <v>30</v>
      </c>
      <c r="F304" s="657" t="s">
        <v>43</v>
      </c>
      <c r="G304" s="657" t="s">
        <v>969</v>
      </c>
      <c r="H304" s="105" t="s">
        <v>24</v>
      </c>
      <c r="I304" s="106">
        <v>14</v>
      </c>
      <c r="J304" s="106">
        <f>VLOOKUP(A304,CENIK!$A$2:$F$191,6,FALSE)</f>
        <v>0</v>
      </c>
      <c r="K304" s="106">
        <f t="shared" si="6"/>
        <v>0</v>
      </c>
    </row>
    <row r="305" spans="1:11" ht="30" x14ac:dyDescent="0.25">
      <c r="A305" s="139">
        <v>24505</v>
      </c>
      <c r="B305" s="139">
        <v>510</v>
      </c>
      <c r="C305" s="102" t="s">
        <v>2091</v>
      </c>
      <c r="D305" s="657" t="s">
        <v>226</v>
      </c>
      <c r="E305" s="657" t="s">
        <v>30</v>
      </c>
      <c r="F305" s="657" t="s">
        <v>43</v>
      </c>
      <c r="G305" s="657" t="s">
        <v>50</v>
      </c>
      <c r="H305" s="105" t="s">
        <v>33</v>
      </c>
      <c r="I305" s="106">
        <v>33</v>
      </c>
      <c r="J305" s="106">
        <f>VLOOKUP(A305,CENIK!$A$2:$F$191,6,FALSE)</f>
        <v>0</v>
      </c>
      <c r="K305" s="106">
        <f t="shared" si="6"/>
        <v>0</v>
      </c>
    </row>
    <row r="306" spans="1:11" ht="75" x14ac:dyDescent="0.25">
      <c r="A306" s="139">
        <v>31302</v>
      </c>
      <c r="B306" s="139">
        <v>510</v>
      </c>
      <c r="C306" s="102" t="s">
        <v>2092</v>
      </c>
      <c r="D306" s="657" t="s">
        <v>226</v>
      </c>
      <c r="E306" s="657" t="s">
        <v>30</v>
      </c>
      <c r="F306" s="657" t="s">
        <v>43</v>
      </c>
      <c r="G306" s="657" t="s">
        <v>971</v>
      </c>
      <c r="H306" s="105" t="s">
        <v>24</v>
      </c>
      <c r="I306" s="106">
        <v>7</v>
      </c>
      <c r="J306" s="106">
        <f>VLOOKUP(A306,CENIK!$A$2:$F$191,6,FALSE)</f>
        <v>0</v>
      </c>
      <c r="K306" s="106">
        <f t="shared" si="6"/>
        <v>0</v>
      </c>
    </row>
    <row r="307" spans="1:11" ht="30" x14ac:dyDescent="0.25">
      <c r="A307" s="139">
        <v>31602</v>
      </c>
      <c r="B307" s="139">
        <v>510</v>
      </c>
      <c r="C307" s="102" t="s">
        <v>2093</v>
      </c>
      <c r="D307" s="657" t="s">
        <v>226</v>
      </c>
      <c r="E307" s="657" t="s">
        <v>30</v>
      </c>
      <c r="F307" s="657" t="s">
        <v>43</v>
      </c>
      <c r="G307" s="657" t="s">
        <v>973</v>
      </c>
      <c r="H307" s="105" t="s">
        <v>33</v>
      </c>
      <c r="I307" s="106">
        <v>44</v>
      </c>
      <c r="J307" s="106">
        <f>VLOOKUP(A307,CENIK!$A$2:$F$191,6,FALSE)</f>
        <v>0</v>
      </c>
      <c r="K307" s="106">
        <f t="shared" si="6"/>
        <v>0</v>
      </c>
    </row>
    <row r="308" spans="1:11" ht="45" x14ac:dyDescent="0.25">
      <c r="A308" s="139">
        <v>32311</v>
      </c>
      <c r="B308" s="139">
        <v>510</v>
      </c>
      <c r="C308" s="102" t="s">
        <v>2094</v>
      </c>
      <c r="D308" s="657" t="s">
        <v>226</v>
      </c>
      <c r="E308" s="657" t="s">
        <v>30</v>
      </c>
      <c r="F308" s="657" t="s">
        <v>43</v>
      </c>
      <c r="G308" s="657" t="s">
        <v>975</v>
      </c>
      <c r="H308" s="105" t="s">
        <v>33</v>
      </c>
      <c r="I308" s="106">
        <v>44</v>
      </c>
      <c r="J308" s="106">
        <f>VLOOKUP(A308,CENIK!$A$2:$F$191,6,FALSE)</f>
        <v>0</v>
      </c>
      <c r="K308" s="106">
        <f t="shared" si="6"/>
        <v>0</v>
      </c>
    </row>
    <row r="309" spans="1:11" ht="60" x14ac:dyDescent="0.25">
      <c r="A309" s="139">
        <v>4101</v>
      </c>
      <c r="B309" s="139">
        <v>510</v>
      </c>
      <c r="C309" s="102" t="s">
        <v>2095</v>
      </c>
      <c r="D309" s="657" t="s">
        <v>226</v>
      </c>
      <c r="E309" s="657" t="s">
        <v>85</v>
      </c>
      <c r="F309" s="657" t="s">
        <v>86</v>
      </c>
      <c r="G309" s="657" t="s">
        <v>459</v>
      </c>
      <c r="H309" s="105" t="s">
        <v>33</v>
      </c>
      <c r="I309" s="106">
        <v>110</v>
      </c>
      <c r="J309" s="106">
        <f>VLOOKUP(A309,CENIK!$A$2:$F$191,6,FALSE)</f>
        <v>0</v>
      </c>
      <c r="K309" s="106">
        <f t="shared" si="6"/>
        <v>0</v>
      </c>
    </row>
    <row r="310" spans="1:11" ht="45" x14ac:dyDescent="0.25">
      <c r="A310" s="139">
        <v>4106</v>
      </c>
      <c r="B310" s="139">
        <v>510</v>
      </c>
      <c r="C310" s="102" t="s">
        <v>2096</v>
      </c>
      <c r="D310" s="657" t="s">
        <v>226</v>
      </c>
      <c r="E310" s="657" t="s">
        <v>85</v>
      </c>
      <c r="F310" s="657" t="s">
        <v>86</v>
      </c>
      <c r="G310" s="657" t="s">
        <v>89</v>
      </c>
      <c r="H310" s="105" t="s">
        <v>24</v>
      </c>
      <c r="I310" s="106">
        <v>46</v>
      </c>
      <c r="J310" s="106">
        <f>VLOOKUP(A310,CENIK!$A$2:$F$191,6,FALSE)</f>
        <v>0</v>
      </c>
      <c r="K310" s="106">
        <f t="shared" si="6"/>
        <v>0</v>
      </c>
    </row>
    <row r="311" spans="1:11" ht="45" x14ac:dyDescent="0.25">
      <c r="A311" s="139">
        <v>4113</v>
      </c>
      <c r="B311" s="139">
        <v>510</v>
      </c>
      <c r="C311" s="102" t="s">
        <v>2097</v>
      </c>
      <c r="D311" s="657" t="s">
        <v>226</v>
      </c>
      <c r="E311" s="657" t="s">
        <v>85</v>
      </c>
      <c r="F311" s="657" t="s">
        <v>86</v>
      </c>
      <c r="G311" s="657" t="s">
        <v>91</v>
      </c>
      <c r="H311" s="105" t="s">
        <v>24</v>
      </c>
      <c r="I311" s="106">
        <v>31</v>
      </c>
      <c r="J311" s="106">
        <f>VLOOKUP(A311,CENIK!$A$2:$F$191,6,FALSE)</f>
        <v>0</v>
      </c>
      <c r="K311" s="106">
        <f t="shared" si="6"/>
        <v>0</v>
      </c>
    </row>
    <row r="312" spans="1:11" ht="45" x14ac:dyDescent="0.25">
      <c r="A312" s="139">
        <v>4121</v>
      </c>
      <c r="B312" s="139">
        <v>510</v>
      </c>
      <c r="C312" s="102" t="s">
        <v>2098</v>
      </c>
      <c r="D312" s="657" t="s">
        <v>226</v>
      </c>
      <c r="E312" s="657" t="s">
        <v>85</v>
      </c>
      <c r="F312" s="657" t="s">
        <v>86</v>
      </c>
      <c r="G312" s="657" t="s">
        <v>986</v>
      </c>
      <c r="H312" s="105" t="s">
        <v>24</v>
      </c>
      <c r="I312" s="106">
        <v>1</v>
      </c>
      <c r="J312" s="106">
        <f>VLOOKUP(A312,CENIK!$A$2:$F$191,6,FALSE)</f>
        <v>0</v>
      </c>
      <c r="K312" s="106">
        <f t="shared" si="6"/>
        <v>0</v>
      </c>
    </row>
    <row r="313" spans="1:11" ht="30" x14ac:dyDescent="0.25">
      <c r="A313" s="139">
        <v>4124</v>
      </c>
      <c r="B313" s="139">
        <v>510</v>
      </c>
      <c r="C313" s="102" t="s">
        <v>2099</v>
      </c>
      <c r="D313" s="657" t="s">
        <v>226</v>
      </c>
      <c r="E313" s="657" t="s">
        <v>85</v>
      </c>
      <c r="F313" s="657" t="s">
        <v>86</v>
      </c>
      <c r="G313" s="657" t="s">
        <v>97</v>
      </c>
      <c r="H313" s="105" t="s">
        <v>22</v>
      </c>
      <c r="I313" s="106">
        <v>20</v>
      </c>
      <c r="J313" s="106">
        <f>VLOOKUP(A313,CENIK!$A$2:$F$191,6,FALSE)</f>
        <v>0</v>
      </c>
      <c r="K313" s="106">
        <f t="shared" si="6"/>
        <v>0</v>
      </c>
    </row>
    <row r="314" spans="1:11" ht="30" x14ac:dyDescent="0.25">
      <c r="A314" s="139">
        <v>4202</v>
      </c>
      <c r="B314" s="139">
        <v>510</v>
      </c>
      <c r="C314" s="102" t="s">
        <v>2100</v>
      </c>
      <c r="D314" s="657" t="s">
        <v>226</v>
      </c>
      <c r="E314" s="657" t="s">
        <v>85</v>
      </c>
      <c r="F314" s="657" t="s">
        <v>98</v>
      </c>
      <c r="G314" s="657" t="s">
        <v>100</v>
      </c>
      <c r="H314" s="105" t="s">
        <v>33</v>
      </c>
      <c r="I314" s="106">
        <v>33</v>
      </c>
      <c r="J314" s="106">
        <f>VLOOKUP(A314,CENIK!$A$2:$F$191,6,FALSE)</f>
        <v>0</v>
      </c>
      <c r="K314" s="106">
        <f t="shared" si="6"/>
        <v>0</v>
      </c>
    </row>
    <row r="315" spans="1:11" ht="75" x14ac:dyDescent="0.25">
      <c r="A315" s="139">
        <v>4203</v>
      </c>
      <c r="B315" s="139">
        <v>510</v>
      </c>
      <c r="C315" s="102" t="s">
        <v>2101</v>
      </c>
      <c r="D315" s="657" t="s">
        <v>226</v>
      </c>
      <c r="E315" s="657" t="s">
        <v>85</v>
      </c>
      <c r="F315" s="657" t="s">
        <v>98</v>
      </c>
      <c r="G315" s="657" t="s">
        <v>101</v>
      </c>
      <c r="H315" s="105" t="s">
        <v>24</v>
      </c>
      <c r="I315" s="106">
        <v>3.5</v>
      </c>
      <c r="J315" s="106">
        <f>VLOOKUP(A315,CENIK!$A$2:$F$191,6,FALSE)</f>
        <v>0</v>
      </c>
      <c r="K315" s="106">
        <f t="shared" si="6"/>
        <v>0</v>
      </c>
    </row>
    <row r="316" spans="1:11" ht="60" x14ac:dyDescent="0.25">
      <c r="A316" s="139">
        <v>4204</v>
      </c>
      <c r="B316" s="139">
        <v>510</v>
      </c>
      <c r="C316" s="102" t="s">
        <v>2102</v>
      </c>
      <c r="D316" s="657" t="s">
        <v>226</v>
      </c>
      <c r="E316" s="657" t="s">
        <v>85</v>
      </c>
      <c r="F316" s="657" t="s">
        <v>98</v>
      </c>
      <c r="G316" s="657" t="s">
        <v>102</v>
      </c>
      <c r="H316" s="105" t="s">
        <v>24</v>
      </c>
      <c r="I316" s="106">
        <v>13.5</v>
      </c>
      <c r="J316" s="106">
        <f>VLOOKUP(A316,CENIK!$A$2:$F$191,6,FALSE)</f>
        <v>0</v>
      </c>
      <c r="K316" s="106">
        <f t="shared" si="6"/>
        <v>0</v>
      </c>
    </row>
    <row r="317" spans="1:11" ht="60" x14ac:dyDescent="0.25">
      <c r="A317" s="139">
        <v>4205</v>
      </c>
      <c r="B317" s="139">
        <v>510</v>
      </c>
      <c r="C317" s="102" t="s">
        <v>2103</v>
      </c>
      <c r="D317" s="657" t="s">
        <v>226</v>
      </c>
      <c r="E317" s="657" t="s">
        <v>85</v>
      </c>
      <c r="F317" s="657" t="s">
        <v>98</v>
      </c>
      <c r="G317" s="657" t="s">
        <v>103</v>
      </c>
      <c r="H317" s="105" t="s">
        <v>33</v>
      </c>
      <c r="I317" s="106">
        <v>88</v>
      </c>
      <c r="J317" s="106">
        <f>VLOOKUP(A317,CENIK!$A$2:$F$191,6,FALSE)</f>
        <v>0</v>
      </c>
      <c r="K317" s="106">
        <f t="shared" si="6"/>
        <v>0</v>
      </c>
    </row>
    <row r="318" spans="1:11" ht="60" x14ac:dyDescent="0.25">
      <c r="A318" s="139">
        <v>4207</v>
      </c>
      <c r="B318" s="139">
        <v>510</v>
      </c>
      <c r="C318" s="102" t="s">
        <v>2104</v>
      </c>
      <c r="D318" s="657" t="s">
        <v>226</v>
      </c>
      <c r="E318" s="657" t="s">
        <v>85</v>
      </c>
      <c r="F318" s="657" t="s">
        <v>98</v>
      </c>
      <c r="G318" s="657" t="s">
        <v>990</v>
      </c>
      <c r="H318" s="105" t="s">
        <v>24</v>
      </c>
      <c r="I318" s="106">
        <v>54</v>
      </c>
      <c r="J318" s="106">
        <f>VLOOKUP(A318,CENIK!$A$2:$F$191,6,FALSE)</f>
        <v>0</v>
      </c>
      <c r="K318" s="106">
        <f t="shared" si="6"/>
        <v>0</v>
      </c>
    </row>
    <row r="319" spans="1:11" ht="30" x14ac:dyDescent="0.25">
      <c r="A319" s="139">
        <v>5301</v>
      </c>
      <c r="B319" s="139">
        <v>510</v>
      </c>
      <c r="C319" s="102" t="s">
        <v>2105</v>
      </c>
      <c r="D319" s="657" t="s">
        <v>226</v>
      </c>
      <c r="E319" s="657" t="s">
        <v>106</v>
      </c>
      <c r="F319" s="657" t="s">
        <v>118</v>
      </c>
      <c r="G319" s="657" t="s">
        <v>119</v>
      </c>
      <c r="H319" s="105" t="s">
        <v>24</v>
      </c>
      <c r="I319" s="106">
        <v>3</v>
      </c>
      <c r="J319" s="106">
        <f>VLOOKUP(A319,CENIK!$A$2:$F$191,6,FALSE)</f>
        <v>0</v>
      </c>
      <c r="K319" s="106">
        <f t="shared" si="6"/>
        <v>0</v>
      </c>
    </row>
    <row r="320" spans="1:11" ht="90" x14ac:dyDescent="0.25">
      <c r="A320" s="139">
        <v>5306</v>
      </c>
      <c r="B320" s="139">
        <v>510</v>
      </c>
      <c r="C320" s="102" t="s">
        <v>2106</v>
      </c>
      <c r="D320" s="657" t="s">
        <v>226</v>
      </c>
      <c r="E320" s="657" t="s">
        <v>106</v>
      </c>
      <c r="F320" s="657" t="s">
        <v>118</v>
      </c>
      <c r="G320" s="657" t="s">
        <v>125</v>
      </c>
      <c r="H320" s="105" t="s">
        <v>123</v>
      </c>
      <c r="I320" s="106">
        <v>156.5</v>
      </c>
      <c r="J320" s="106">
        <f>VLOOKUP(A320,CENIK!$A$2:$F$191,6,FALSE)</f>
        <v>0</v>
      </c>
      <c r="K320" s="106">
        <f t="shared" si="6"/>
        <v>0</v>
      </c>
    </row>
    <row r="321" spans="1:11" ht="135" x14ac:dyDescent="0.25">
      <c r="A321" s="139">
        <v>6101</v>
      </c>
      <c r="B321" s="139">
        <v>510</v>
      </c>
      <c r="C321" s="102" t="s">
        <v>2107</v>
      </c>
      <c r="D321" s="657" t="s">
        <v>226</v>
      </c>
      <c r="E321" s="657" t="s">
        <v>128</v>
      </c>
      <c r="F321" s="657" t="s">
        <v>129</v>
      </c>
      <c r="G321" s="657" t="s">
        <v>6304</v>
      </c>
      <c r="H321" s="105" t="s">
        <v>10</v>
      </c>
      <c r="I321" s="106">
        <v>22</v>
      </c>
      <c r="J321" s="106">
        <f>VLOOKUP(A321,CENIK!$A$2:$F$191,6,FALSE)</f>
        <v>0</v>
      </c>
      <c r="K321" s="106">
        <f t="shared" si="6"/>
        <v>0</v>
      </c>
    </row>
    <row r="322" spans="1:11" ht="345" x14ac:dyDescent="0.25">
      <c r="A322" s="139">
        <v>6301</v>
      </c>
      <c r="B322" s="139">
        <v>510</v>
      </c>
      <c r="C322" s="102" t="s">
        <v>2108</v>
      </c>
      <c r="D322" s="657" t="s">
        <v>226</v>
      </c>
      <c r="E322" s="657" t="s">
        <v>128</v>
      </c>
      <c r="F322" s="657" t="s">
        <v>140</v>
      </c>
      <c r="G322" s="657" t="s">
        <v>1005</v>
      </c>
      <c r="H322" s="105" t="s">
        <v>6</v>
      </c>
      <c r="I322" s="106">
        <v>1</v>
      </c>
      <c r="J322" s="106">
        <f>VLOOKUP(A322,CENIK!$A$2:$F$191,6,FALSE)</f>
        <v>0</v>
      </c>
      <c r="K322" s="106">
        <f t="shared" si="6"/>
        <v>0</v>
      </c>
    </row>
    <row r="323" spans="1:11" ht="120" x14ac:dyDescent="0.25">
      <c r="A323" s="139">
        <v>6305</v>
      </c>
      <c r="B323" s="139">
        <v>510</v>
      </c>
      <c r="C323" s="102" t="s">
        <v>2109</v>
      </c>
      <c r="D323" s="657" t="s">
        <v>226</v>
      </c>
      <c r="E323" s="657" t="s">
        <v>128</v>
      </c>
      <c r="F323" s="657" t="s">
        <v>140</v>
      </c>
      <c r="G323" s="657" t="s">
        <v>143</v>
      </c>
      <c r="H323" s="105" t="s">
        <v>6</v>
      </c>
      <c r="I323" s="106">
        <v>1</v>
      </c>
      <c r="J323" s="106">
        <f>VLOOKUP(A323,CENIK!$A$2:$F$191,6,FALSE)</f>
        <v>0</v>
      </c>
      <c r="K323" s="106">
        <f t="shared" si="6"/>
        <v>0</v>
      </c>
    </row>
    <row r="324" spans="1:11" ht="30" x14ac:dyDescent="0.25">
      <c r="A324" s="139">
        <v>6401</v>
      </c>
      <c r="B324" s="139">
        <v>510</v>
      </c>
      <c r="C324" s="102" t="s">
        <v>2110</v>
      </c>
      <c r="D324" s="657" t="s">
        <v>226</v>
      </c>
      <c r="E324" s="657" t="s">
        <v>128</v>
      </c>
      <c r="F324" s="657" t="s">
        <v>144</v>
      </c>
      <c r="G324" s="657" t="s">
        <v>145</v>
      </c>
      <c r="H324" s="105" t="s">
        <v>10</v>
      </c>
      <c r="I324" s="106">
        <v>22</v>
      </c>
      <c r="J324" s="106">
        <f>VLOOKUP(A324,CENIK!$A$2:$F$191,6,FALSE)</f>
        <v>0</v>
      </c>
      <c r="K324" s="106">
        <f t="shared" si="6"/>
        <v>0</v>
      </c>
    </row>
    <row r="325" spans="1:11" ht="30" x14ac:dyDescent="0.25">
      <c r="A325" s="139">
        <v>6402</v>
      </c>
      <c r="B325" s="139">
        <v>510</v>
      </c>
      <c r="C325" s="102" t="s">
        <v>2111</v>
      </c>
      <c r="D325" s="657" t="s">
        <v>226</v>
      </c>
      <c r="E325" s="657" t="s">
        <v>128</v>
      </c>
      <c r="F325" s="657" t="s">
        <v>144</v>
      </c>
      <c r="G325" s="657" t="s">
        <v>340</v>
      </c>
      <c r="H325" s="105" t="s">
        <v>10</v>
      </c>
      <c r="I325" s="106">
        <v>22</v>
      </c>
      <c r="J325" s="106">
        <f>VLOOKUP(A325,CENIK!$A$2:$F$191,6,FALSE)</f>
        <v>0</v>
      </c>
      <c r="K325" s="106">
        <f t="shared" si="6"/>
        <v>0</v>
      </c>
    </row>
    <row r="326" spans="1:11" ht="60" x14ac:dyDescent="0.25">
      <c r="A326" s="139">
        <v>6405</v>
      </c>
      <c r="B326" s="139">
        <v>510</v>
      </c>
      <c r="C326" s="102" t="s">
        <v>2112</v>
      </c>
      <c r="D326" s="657" t="s">
        <v>226</v>
      </c>
      <c r="E326" s="657" t="s">
        <v>128</v>
      </c>
      <c r="F326" s="657" t="s">
        <v>144</v>
      </c>
      <c r="G326" s="657" t="s">
        <v>146</v>
      </c>
      <c r="H326" s="105" t="s">
        <v>10</v>
      </c>
      <c r="I326" s="106">
        <v>22</v>
      </c>
      <c r="J326" s="106">
        <f>VLOOKUP(A326,CENIK!$A$2:$F$191,6,FALSE)</f>
        <v>0</v>
      </c>
      <c r="K326" s="106">
        <f t="shared" si="6"/>
        <v>0</v>
      </c>
    </row>
    <row r="327" spans="1:11" ht="45" x14ac:dyDescent="0.25">
      <c r="A327" s="139">
        <v>6503</v>
      </c>
      <c r="B327" s="139">
        <v>510</v>
      </c>
      <c r="C327" s="102" t="s">
        <v>2113</v>
      </c>
      <c r="D327" s="657" t="s">
        <v>226</v>
      </c>
      <c r="E327" s="657" t="s">
        <v>128</v>
      </c>
      <c r="F327" s="657" t="s">
        <v>147</v>
      </c>
      <c r="G327" s="657" t="s">
        <v>1009</v>
      </c>
      <c r="H327" s="105" t="s">
        <v>6</v>
      </c>
      <c r="I327" s="106">
        <v>1</v>
      </c>
      <c r="J327" s="106">
        <f>VLOOKUP(A327,CENIK!$A$2:$F$191,6,FALSE)</f>
        <v>0</v>
      </c>
      <c r="K327" s="106">
        <f t="shared" si="6"/>
        <v>0</v>
      </c>
    </row>
    <row r="328" spans="1:11" ht="45" x14ac:dyDescent="0.25">
      <c r="A328" s="139">
        <v>6504</v>
      </c>
      <c r="B328" s="139">
        <v>510</v>
      </c>
      <c r="C328" s="102" t="s">
        <v>2114</v>
      </c>
      <c r="D328" s="657" t="s">
        <v>226</v>
      </c>
      <c r="E328" s="657" t="s">
        <v>128</v>
      </c>
      <c r="F328" s="657" t="s">
        <v>147</v>
      </c>
      <c r="G328" s="657" t="s">
        <v>1010</v>
      </c>
      <c r="H328" s="105" t="s">
        <v>6</v>
      </c>
      <c r="I328" s="106">
        <v>1</v>
      </c>
      <c r="J328" s="106">
        <f>VLOOKUP(A328,CENIK!$A$2:$F$191,6,FALSE)</f>
        <v>0</v>
      </c>
      <c r="K328" s="106">
        <f t="shared" si="6"/>
        <v>0</v>
      </c>
    </row>
    <row r="329" spans="1:11" ht="30" x14ac:dyDescent="0.25">
      <c r="A329" s="139">
        <v>6507</v>
      </c>
      <c r="B329" s="139">
        <v>510</v>
      </c>
      <c r="C329" s="102" t="s">
        <v>2115</v>
      </c>
      <c r="D329" s="657" t="s">
        <v>226</v>
      </c>
      <c r="E329" s="657" t="s">
        <v>128</v>
      </c>
      <c r="F329" s="657" t="s">
        <v>147</v>
      </c>
      <c r="G329" s="657" t="s">
        <v>1013</v>
      </c>
      <c r="H329" s="105" t="s">
        <v>6</v>
      </c>
      <c r="I329" s="106">
        <v>1</v>
      </c>
      <c r="J329" s="106">
        <f>VLOOKUP(A329,CENIK!$A$2:$F$191,6,FALSE)</f>
        <v>0</v>
      </c>
      <c r="K329" s="106">
        <f t="shared" si="6"/>
        <v>0</v>
      </c>
    </row>
    <row r="330" spans="1:11" ht="60" x14ac:dyDescent="0.25">
      <c r="A330" s="139">
        <v>1201</v>
      </c>
      <c r="B330" s="139">
        <v>504</v>
      </c>
      <c r="C330" s="102" t="s">
        <v>2116</v>
      </c>
      <c r="D330" s="657" t="s">
        <v>227</v>
      </c>
      <c r="E330" s="657" t="s">
        <v>7</v>
      </c>
      <c r="F330" s="657" t="s">
        <v>8</v>
      </c>
      <c r="G330" s="657" t="s">
        <v>9</v>
      </c>
      <c r="H330" s="105" t="s">
        <v>10</v>
      </c>
      <c r="I330" s="106">
        <v>244</v>
      </c>
      <c r="J330" s="106">
        <f>VLOOKUP(A330,CENIK!$A$2:$F$191,6,FALSE)</f>
        <v>0</v>
      </c>
      <c r="K330" s="106">
        <f t="shared" si="6"/>
        <v>0</v>
      </c>
    </row>
    <row r="331" spans="1:11" ht="45" x14ac:dyDescent="0.25">
      <c r="A331" s="139">
        <v>1202</v>
      </c>
      <c r="B331" s="139">
        <v>504</v>
      </c>
      <c r="C331" s="102" t="s">
        <v>2117</v>
      </c>
      <c r="D331" s="657" t="s">
        <v>227</v>
      </c>
      <c r="E331" s="657" t="s">
        <v>7</v>
      </c>
      <c r="F331" s="657" t="s">
        <v>8</v>
      </c>
      <c r="G331" s="657" t="s">
        <v>11</v>
      </c>
      <c r="H331" s="105" t="s">
        <v>12</v>
      </c>
      <c r="I331" s="106">
        <v>13</v>
      </c>
      <c r="J331" s="106">
        <f>VLOOKUP(A331,CENIK!$A$2:$F$191,6,FALSE)</f>
        <v>0</v>
      </c>
      <c r="K331" s="106">
        <f t="shared" si="6"/>
        <v>0</v>
      </c>
    </row>
    <row r="332" spans="1:11" ht="60" x14ac:dyDescent="0.25">
      <c r="A332" s="139">
        <v>1203</v>
      </c>
      <c r="B332" s="139">
        <v>504</v>
      </c>
      <c r="C332" s="102" t="s">
        <v>2118</v>
      </c>
      <c r="D332" s="657" t="s">
        <v>227</v>
      </c>
      <c r="E332" s="657" t="s">
        <v>7</v>
      </c>
      <c r="F332" s="657" t="s">
        <v>8</v>
      </c>
      <c r="G332" s="657" t="s">
        <v>941</v>
      </c>
      <c r="H332" s="105" t="s">
        <v>10</v>
      </c>
      <c r="I332" s="106">
        <v>244</v>
      </c>
      <c r="J332" s="106">
        <f>VLOOKUP(A332,CENIK!$A$2:$F$191,6,FALSE)</f>
        <v>0</v>
      </c>
      <c r="K332" s="106">
        <f t="shared" si="6"/>
        <v>0</v>
      </c>
    </row>
    <row r="333" spans="1:11" ht="60" x14ac:dyDescent="0.25">
      <c r="A333" s="139">
        <v>1205</v>
      </c>
      <c r="B333" s="139">
        <v>504</v>
      </c>
      <c r="C333" s="102" t="s">
        <v>2119</v>
      </c>
      <c r="D333" s="657" t="s">
        <v>227</v>
      </c>
      <c r="E333" s="657" t="s">
        <v>7</v>
      </c>
      <c r="F333" s="657" t="s">
        <v>8</v>
      </c>
      <c r="G333" s="657" t="s">
        <v>942</v>
      </c>
      <c r="H333" s="105" t="s">
        <v>14</v>
      </c>
      <c r="I333" s="106">
        <v>1</v>
      </c>
      <c r="J333" s="106">
        <f>VLOOKUP(A333,CENIK!$A$2:$F$191,6,FALSE)</f>
        <v>0</v>
      </c>
      <c r="K333" s="106">
        <f t="shared" si="6"/>
        <v>0</v>
      </c>
    </row>
    <row r="334" spans="1:11" ht="45" x14ac:dyDescent="0.25">
      <c r="A334" s="139">
        <v>1301</v>
      </c>
      <c r="B334" s="139">
        <v>504</v>
      </c>
      <c r="C334" s="102" t="s">
        <v>2120</v>
      </c>
      <c r="D334" s="657" t="s">
        <v>227</v>
      </c>
      <c r="E334" s="657" t="s">
        <v>7</v>
      </c>
      <c r="F334" s="657" t="s">
        <v>16</v>
      </c>
      <c r="G334" s="657" t="s">
        <v>17</v>
      </c>
      <c r="H334" s="105" t="s">
        <v>10</v>
      </c>
      <c r="I334" s="106">
        <v>244</v>
      </c>
      <c r="J334" s="106">
        <f>VLOOKUP(A334,CENIK!$A$2:$F$191,6,FALSE)</f>
        <v>0</v>
      </c>
      <c r="K334" s="106">
        <f t="shared" si="6"/>
        <v>0</v>
      </c>
    </row>
    <row r="335" spans="1:11" ht="150" x14ac:dyDescent="0.25">
      <c r="A335" s="139">
        <v>1302</v>
      </c>
      <c r="B335" s="139">
        <v>504</v>
      </c>
      <c r="C335" s="102" t="s">
        <v>2121</v>
      </c>
      <c r="D335" s="657" t="s">
        <v>227</v>
      </c>
      <c r="E335" s="657" t="s">
        <v>7</v>
      </c>
      <c r="F335" s="657" t="s">
        <v>16</v>
      </c>
      <c r="G335" s="657" t="s">
        <v>952</v>
      </c>
      <c r="H335" s="105" t="s">
        <v>10</v>
      </c>
      <c r="I335" s="106">
        <v>244</v>
      </c>
      <c r="J335" s="106">
        <f>VLOOKUP(A335,CENIK!$A$2:$F$191,6,FALSE)</f>
        <v>0</v>
      </c>
      <c r="K335" s="106">
        <f t="shared" si="6"/>
        <v>0</v>
      </c>
    </row>
    <row r="336" spans="1:11" ht="60" x14ac:dyDescent="0.25">
      <c r="A336" s="139">
        <v>1307</v>
      </c>
      <c r="B336" s="139">
        <v>504</v>
      </c>
      <c r="C336" s="102" t="s">
        <v>2122</v>
      </c>
      <c r="D336" s="657" t="s">
        <v>227</v>
      </c>
      <c r="E336" s="657" t="s">
        <v>7</v>
      </c>
      <c r="F336" s="657" t="s">
        <v>16</v>
      </c>
      <c r="G336" s="657" t="s">
        <v>19</v>
      </c>
      <c r="H336" s="105" t="s">
        <v>6</v>
      </c>
      <c r="I336" s="106">
        <v>2</v>
      </c>
      <c r="J336" s="106">
        <f>VLOOKUP(A336,CENIK!$A$2:$F$191,6,FALSE)</f>
        <v>0</v>
      </c>
      <c r="K336" s="106">
        <f t="shared" si="6"/>
        <v>0</v>
      </c>
    </row>
    <row r="337" spans="1:11" ht="60" x14ac:dyDescent="0.25">
      <c r="A337" s="139">
        <v>1309</v>
      </c>
      <c r="B337" s="139">
        <v>504</v>
      </c>
      <c r="C337" s="102" t="s">
        <v>2123</v>
      </c>
      <c r="D337" s="657" t="s">
        <v>227</v>
      </c>
      <c r="E337" s="657" t="s">
        <v>7</v>
      </c>
      <c r="F337" s="657" t="s">
        <v>16</v>
      </c>
      <c r="G337" s="657" t="s">
        <v>21</v>
      </c>
      <c r="H337" s="105" t="s">
        <v>22</v>
      </c>
      <c r="I337" s="106">
        <v>8</v>
      </c>
      <c r="J337" s="106">
        <f>VLOOKUP(A337,CENIK!$A$2:$F$191,6,FALSE)</f>
        <v>0</v>
      </c>
      <c r="K337" s="106">
        <f t="shared" si="6"/>
        <v>0</v>
      </c>
    </row>
    <row r="338" spans="1:11" ht="60" x14ac:dyDescent="0.25">
      <c r="A338" s="139">
        <v>1310</v>
      </c>
      <c r="B338" s="139">
        <v>504</v>
      </c>
      <c r="C338" s="102" t="s">
        <v>2124</v>
      </c>
      <c r="D338" s="657" t="s">
        <v>227</v>
      </c>
      <c r="E338" s="657" t="s">
        <v>7</v>
      </c>
      <c r="F338" s="657" t="s">
        <v>16</v>
      </c>
      <c r="G338" s="657" t="s">
        <v>23</v>
      </c>
      <c r="H338" s="105" t="s">
        <v>24</v>
      </c>
      <c r="I338" s="106">
        <v>92</v>
      </c>
      <c r="J338" s="106">
        <f>VLOOKUP(A338,CENIK!$A$2:$F$191,6,FALSE)</f>
        <v>0</v>
      </c>
      <c r="K338" s="106">
        <f t="shared" si="6"/>
        <v>0</v>
      </c>
    </row>
    <row r="339" spans="1:11" ht="45" x14ac:dyDescent="0.25">
      <c r="A339" s="139">
        <v>1311</v>
      </c>
      <c r="B339" s="139">
        <v>504</v>
      </c>
      <c r="C339" s="102" t="s">
        <v>2125</v>
      </c>
      <c r="D339" s="657" t="s">
        <v>227</v>
      </c>
      <c r="E339" s="657" t="s">
        <v>7</v>
      </c>
      <c r="F339" s="657" t="s">
        <v>16</v>
      </c>
      <c r="G339" s="657" t="s">
        <v>25</v>
      </c>
      <c r="H339" s="105" t="s">
        <v>14</v>
      </c>
      <c r="I339" s="106">
        <v>1</v>
      </c>
      <c r="J339" s="106">
        <f>VLOOKUP(A339,CENIK!$A$2:$F$191,6,FALSE)</f>
        <v>0</v>
      </c>
      <c r="K339" s="106">
        <f t="shared" si="6"/>
        <v>0</v>
      </c>
    </row>
    <row r="340" spans="1:11" ht="30" x14ac:dyDescent="0.25">
      <c r="A340" s="139">
        <v>1312</v>
      </c>
      <c r="B340" s="139">
        <v>504</v>
      </c>
      <c r="C340" s="102" t="s">
        <v>2126</v>
      </c>
      <c r="D340" s="657" t="s">
        <v>227</v>
      </c>
      <c r="E340" s="657" t="s">
        <v>7</v>
      </c>
      <c r="F340" s="657" t="s">
        <v>16</v>
      </c>
      <c r="G340" s="657" t="s">
        <v>26</v>
      </c>
      <c r="H340" s="105"/>
      <c r="I340" s="106">
        <v>1</v>
      </c>
      <c r="J340" s="106">
        <f>VLOOKUP(A340,CENIK!$A$2:$F$191,6,FALSE)</f>
        <v>0</v>
      </c>
      <c r="K340" s="106">
        <f t="shared" si="6"/>
        <v>0</v>
      </c>
    </row>
    <row r="341" spans="1:11" ht="30" x14ac:dyDescent="0.25">
      <c r="A341" s="139">
        <v>1401</v>
      </c>
      <c r="B341" s="139">
        <v>504</v>
      </c>
      <c r="C341" s="102" t="s">
        <v>2127</v>
      </c>
      <c r="D341" s="657" t="s">
        <v>227</v>
      </c>
      <c r="E341" s="657" t="s">
        <v>7</v>
      </c>
      <c r="F341" s="657" t="s">
        <v>27</v>
      </c>
      <c r="G341" s="657" t="s">
        <v>955</v>
      </c>
      <c r="H341" s="105" t="s">
        <v>22</v>
      </c>
      <c r="I341" s="106">
        <v>6</v>
      </c>
      <c r="J341" s="106">
        <f>VLOOKUP(A341,CENIK!$A$2:$F$191,6,FALSE)</f>
        <v>0</v>
      </c>
      <c r="K341" s="106">
        <f t="shared" si="6"/>
        <v>0</v>
      </c>
    </row>
    <row r="342" spans="1:11" ht="30" x14ac:dyDescent="0.25">
      <c r="A342" s="139">
        <v>1402</v>
      </c>
      <c r="B342" s="139">
        <v>504</v>
      </c>
      <c r="C342" s="102" t="s">
        <v>2128</v>
      </c>
      <c r="D342" s="657" t="s">
        <v>227</v>
      </c>
      <c r="E342" s="657" t="s">
        <v>7</v>
      </c>
      <c r="F342" s="657" t="s">
        <v>27</v>
      </c>
      <c r="G342" s="657" t="s">
        <v>956</v>
      </c>
      <c r="H342" s="105" t="s">
        <v>22</v>
      </c>
      <c r="I342" s="106">
        <v>2</v>
      </c>
      <c r="J342" s="106">
        <f>VLOOKUP(A342,CENIK!$A$2:$F$191,6,FALSE)</f>
        <v>0</v>
      </c>
      <c r="K342" s="106">
        <f t="shared" si="6"/>
        <v>0</v>
      </c>
    </row>
    <row r="343" spans="1:11" ht="30" x14ac:dyDescent="0.25">
      <c r="A343" s="139">
        <v>1403</v>
      </c>
      <c r="B343" s="139">
        <v>504</v>
      </c>
      <c r="C343" s="102" t="s">
        <v>2129</v>
      </c>
      <c r="D343" s="657" t="s">
        <v>227</v>
      </c>
      <c r="E343" s="657" t="s">
        <v>7</v>
      </c>
      <c r="F343" s="657" t="s">
        <v>27</v>
      </c>
      <c r="G343" s="657" t="s">
        <v>957</v>
      </c>
      <c r="H343" s="105" t="s">
        <v>22</v>
      </c>
      <c r="I343" s="106">
        <v>6</v>
      </c>
      <c r="J343" s="106">
        <f>VLOOKUP(A343,CENIK!$A$2:$F$191,6,FALSE)</f>
        <v>0</v>
      </c>
      <c r="K343" s="106">
        <f t="shared" si="6"/>
        <v>0</v>
      </c>
    </row>
    <row r="344" spans="1:11" ht="60" x14ac:dyDescent="0.25">
      <c r="A344" s="139">
        <v>12303</v>
      </c>
      <c r="B344" s="139">
        <v>504</v>
      </c>
      <c r="C344" s="102" t="s">
        <v>2130</v>
      </c>
      <c r="D344" s="657" t="s">
        <v>227</v>
      </c>
      <c r="E344" s="657" t="s">
        <v>30</v>
      </c>
      <c r="F344" s="657" t="s">
        <v>31</v>
      </c>
      <c r="G344" s="657" t="s">
        <v>959</v>
      </c>
      <c r="H344" s="105" t="s">
        <v>24</v>
      </c>
      <c r="I344" s="106">
        <v>53</v>
      </c>
      <c r="J344" s="106">
        <f>VLOOKUP(A344,CENIK!$A$2:$F$191,6,FALSE)</f>
        <v>0</v>
      </c>
      <c r="K344" s="106">
        <f t="shared" si="6"/>
        <v>0</v>
      </c>
    </row>
    <row r="345" spans="1:11" ht="45" x14ac:dyDescent="0.25">
      <c r="A345" s="139">
        <v>12308</v>
      </c>
      <c r="B345" s="139">
        <v>504</v>
      </c>
      <c r="C345" s="102" t="s">
        <v>2131</v>
      </c>
      <c r="D345" s="657" t="s">
        <v>227</v>
      </c>
      <c r="E345" s="657" t="s">
        <v>30</v>
      </c>
      <c r="F345" s="657" t="s">
        <v>31</v>
      </c>
      <c r="G345" s="657" t="s">
        <v>32</v>
      </c>
      <c r="H345" s="105" t="s">
        <v>33</v>
      </c>
      <c r="I345" s="106">
        <v>348</v>
      </c>
      <c r="J345" s="106">
        <f>VLOOKUP(A345,CENIK!$A$2:$F$191,6,FALSE)</f>
        <v>0</v>
      </c>
      <c r="K345" s="106">
        <f t="shared" si="6"/>
        <v>0</v>
      </c>
    </row>
    <row r="346" spans="1:11" ht="30" x14ac:dyDescent="0.25">
      <c r="A346" s="139">
        <v>22103</v>
      </c>
      <c r="B346" s="139">
        <v>504</v>
      </c>
      <c r="C346" s="102" t="s">
        <v>2132</v>
      </c>
      <c r="D346" s="657" t="s">
        <v>227</v>
      </c>
      <c r="E346" s="657" t="s">
        <v>30</v>
      </c>
      <c r="F346" s="657" t="s">
        <v>43</v>
      </c>
      <c r="G346" s="657" t="s">
        <v>48</v>
      </c>
      <c r="H346" s="105" t="s">
        <v>33</v>
      </c>
      <c r="I346" s="106">
        <v>537</v>
      </c>
      <c r="J346" s="106">
        <f>VLOOKUP(A346,CENIK!$A$2:$F$191,6,FALSE)</f>
        <v>0</v>
      </c>
      <c r="K346" s="106">
        <f t="shared" si="6"/>
        <v>0</v>
      </c>
    </row>
    <row r="347" spans="1:11" ht="30" x14ac:dyDescent="0.25">
      <c r="A347" s="139">
        <v>24405</v>
      </c>
      <c r="B347" s="139">
        <v>504</v>
      </c>
      <c r="C347" s="102" t="s">
        <v>2133</v>
      </c>
      <c r="D347" s="657" t="s">
        <v>227</v>
      </c>
      <c r="E347" s="657" t="s">
        <v>30</v>
      </c>
      <c r="F347" s="657" t="s">
        <v>43</v>
      </c>
      <c r="G347" s="657" t="s">
        <v>969</v>
      </c>
      <c r="H347" s="105" t="s">
        <v>24</v>
      </c>
      <c r="I347" s="106">
        <v>181</v>
      </c>
      <c r="J347" s="106">
        <f>VLOOKUP(A347,CENIK!$A$2:$F$191,6,FALSE)</f>
        <v>0</v>
      </c>
      <c r="K347" s="106">
        <f t="shared" si="6"/>
        <v>0</v>
      </c>
    </row>
    <row r="348" spans="1:11" ht="75" x14ac:dyDescent="0.25">
      <c r="A348" s="139">
        <v>31302</v>
      </c>
      <c r="B348" s="139">
        <v>504</v>
      </c>
      <c r="C348" s="102" t="s">
        <v>2134</v>
      </c>
      <c r="D348" s="657" t="s">
        <v>227</v>
      </c>
      <c r="E348" s="657" t="s">
        <v>30</v>
      </c>
      <c r="F348" s="657" t="s">
        <v>43</v>
      </c>
      <c r="G348" s="657" t="s">
        <v>971</v>
      </c>
      <c r="H348" s="105" t="s">
        <v>24</v>
      </c>
      <c r="I348" s="106">
        <v>102</v>
      </c>
      <c r="J348" s="106">
        <f>VLOOKUP(A348,CENIK!$A$2:$F$191,6,FALSE)</f>
        <v>0</v>
      </c>
      <c r="K348" s="106">
        <f t="shared" si="6"/>
        <v>0</v>
      </c>
    </row>
    <row r="349" spans="1:11" ht="30" x14ac:dyDescent="0.25">
      <c r="A349" s="139">
        <v>31602</v>
      </c>
      <c r="B349" s="139">
        <v>504</v>
      </c>
      <c r="C349" s="102" t="s">
        <v>2135</v>
      </c>
      <c r="D349" s="657" t="s">
        <v>227</v>
      </c>
      <c r="E349" s="657" t="s">
        <v>30</v>
      </c>
      <c r="F349" s="657" t="s">
        <v>43</v>
      </c>
      <c r="G349" s="657" t="s">
        <v>973</v>
      </c>
      <c r="H349" s="105" t="s">
        <v>33</v>
      </c>
      <c r="I349" s="106">
        <v>348</v>
      </c>
      <c r="J349" s="106">
        <f>VLOOKUP(A349,CENIK!$A$2:$F$191,6,FALSE)</f>
        <v>0</v>
      </c>
      <c r="K349" s="106">
        <f t="shared" si="6"/>
        <v>0</v>
      </c>
    </row>
    <row r="350" spans="1:11" ht="45" x14ac:dyDescent="0.25">
      <c r="A350" s="139">
        <v>32311</v>
      </c>
      <c r="B350" s="139">
        <v>504</v>
      </c>
      <c r="C350" s="102" t="s">
        <v>2136</v>
      </c>
      <c r="D350" s="657" t="s">
        <v>227</v>
      </c>
      <c r="E350" s="657" t="s">
        <v>30</v>
      </c>
      <c r="F350" s="657" t="s">
        <v>43</v>
      </c>
      <c r="G350" s="657" t="s">
        <v>975</v>
      </c>
      <c r="H350" s="105" t="s">
        <v>33</v>
      </c>
      <c r="I350" s="106">
        <v>348</v>
      </c>
      <c r="J350" s="106">
        <f>VLOOKUP(A350,CENIK!$A$2:$F$191,6,FALSE)</f>
        <v>0</v>
      </c>
      <c r="K350" s="106">
        <f t="shared" si="6"/>
        <v>0</v>
      </c>
    </row>
    <row r="351" spans="1:11" ht="45" x14ac:dyDescent="0.25">
      <c r="A351" s="139">
        <v>3103</v>
      </c>
      <c r="B351" s="139">
        <v>504</v>
      </c>
      <c r="C351" s="102" t="s">
        <v>2137</v>
      </c>
      <c r="D351" s="657" t="s">
        <v>227</v>
      </c>
      <c r="E351" s="657" t="s">
        <v>64</v>
      </c>
      <c r="F351" s="657" t="s">
        <v>65</v>
      </c>
      <c r="G351" s="657" t="s">
        <v>67</v>
      </c>
      <c r="H351" s="105" t="s">
        <v>10</v>
      </c>
      <c r="I351" s="106">
        <v>12</v>
      </c>
      <c r="J351" s="106">
        <f>VLOOKUP(A351,CENIK!$A$2:$F$191,6,FALSE)</f>
        <v>0</v>
      </c>
      <c r="K351" s="106">
        <f t="shared" si="6"/>
        <v>0</v>
      </c>
    </row>
    <row r="352" spans="1:11" ht="45" x14ac:dyDescent="0.25">
      <c r="A352" s="139">
        <v>3106</v>
      </c>
      <c r="B352" s="139">
        <v>504</v>
      </c>
      <c r="C352" s="102" t="s">
        <v>2138</v>
      </c>
      <c r="D352" s="657" t="s">
        <v>227</v>
      </c>
      <c r="E352" s="657" t="s">
        <v>64</v>
      </c>
      <c r="F352" s="657" t="s">
        <v>65</v>
      </c>
      <c r="G352" s="657" t="s">
        <v>70</v>
      </c>
      <c r="H352" s="105" t="s">
        <v>6</v>
      </c>
      <c r="I352" s="106">
        <v>2</v>
      </c>
      <c r="J352" s="106">
        <f>VLOOKUP(A352,CENIK!$A$2:$F$191,6,FALSE)</f>
        <v>0</v>
      </c>
      <c r="K352" s="106">
        <f t="shared" ref="K352:K415" si="7">ROUND(J352*I352,2)</f>
        <v>0</v>
      </c>
    </row>
    <row r="353" spans="1:11" ht="60" x14ac:dyDescent="0.25">
      <c r="A353" s="139">
        <v>3301</v>
      </c>
      <c r="B353" s="139">
        <v>504</v>
      </c>
      <c r="C353" s="102" t="s">
        <v>2139</v>
      </c>
      <c r="D353" s="657" t="s">
        <v>227</v>
      </c>
      <c r="E353" s="657" t="s">
        <v>64</v>
      </c>
      <c r="F353" s="657" t="s">
        <v>77</v>
      </c>
      <c r="G353" s="657" t="s">
        <v>78</v>
      </c>
      <c r="H353" s="105" t="s">
        <v>33</v>
      </c>
      <c r="I353" s="106">
        <v>263</v>
      </c>
      <c r="J353" s="106">
        <f>VLOOKUP(A353,CENIK!$A$2:$F$191,6,FALSE)</f>
        <v>0</v>
      </c>
      <c r="K353" s="106">
        <f t="shared" si="7"/>
        <v>0</v>
      </c>
    </row>
    <row r="354" spans="1:11" ht="60" x14ac:dyDescent="0.25">
      <c r="A354" s="139">
        <v>4101</v>
      </c>
      <c r="B354" s="139">
        <v>504</v>
      </c>
      <c r="C354" s="102" t="s">
        <v>2140</v>
      </c>
      <c r="D354" s="657" t="s">
        <v>227</v>
      </c>
      <c r="E354" s="657" t="s">
        <v>85</v>
      </c>
      <c r="F354" s="657" t="s">
        <v>86</v>
      </c>
      <c r="G354" s="657" t="s">
        <v>459</v>
      </c>
      <c r="H354" s="105" t="s">
        <v>33</v>
      </c>
      <c r="I354" s="106">
        <v>345</v>
      </c>
      <c r="J354" s="106">
        <f>VLOOKUP(A354,CENIK!$A$2:$F$191,6,FALSE)</f>
        <v>0</v>
      </c>
      <c r="K354" s="106">
        <f t="shared" si="7"/>
        <v>0</v>
      </c>
    </row>
    <row r="355" spans="1:11" ht="60" x14ac:dyDescent="0.25">
      <c r="A355" s="139">
        <v>4105</v>
      </c>
      <c r="B355" s="139">
        <v>504</v>
      </c>
      <c r="C355" s="102" t="s">
        <v>2141</v>
      </c>
      <c r="D355" s="657" t="s">
        <v>227</v>
      </c>
      <c r="E355" s="657" t="s">
        <v>85</v>
      </c>
      <c r="F355" s="657" t="s">
        <v>86</v>
      </c>
      <c r="G355" s="657" t="s">
        <v>982</v>
      </c>
      <c r="H355" s="105" t="s">
        <v>24</v>
      </c>
      <c r="I355" s="106">
        <v>77</v>
      </c>
      <c r="J355" s="106">
        <f>VLOOKUP(A355,CENIK!$A$2:$F$191,6,FALSE)</f>
        <v>0</v>
      </c>
      <c r="K355" s="106">
        <f t="shared" si="7"/>
        <v>0</v>
      </c>
    </row>
    <row r="356" spans="1:11" ht="45" x14ac:dyDescent="0.25">
      <c r="A356" s="139">
        <v>4106</v>
      </c>
      <c r="B356" s="139">
        <v>504</v>
      </c>
      <c r="C356" s="102" t="s">
        <v>2142</v>
      </c>
      <c r="D356" s="657" t="s">
        <v>227</v>
      </c>
      <c r="E356" s="657" t="s">
        <v>85</v>
      </c>
      <c r="F356" s="657" t="s">
        <v>86</v>
      </c>
      <c r="G356" s="657" t="s">
        <v>89</v>
      </c>
      <c r="H356" s="105" t="s">
        <v>24</v>
      </c>
      <c r="I356" s="106">
        <v>83</v>
      </c>
      <c r="J356" s="106">
        <f>VLOOKUP(A356,CENIK!$A$2:$F$191,6,FALSE)</f>
        <v>0</v>
      </c>
      <c r="K356" s="106">
        <f t="shared" si="7"/>
        <v>0</v>
      </c>
    </row>
    <row r="357" spans="1:11" ht="60" x14ac:dyDescent="0.25">
      <c r="A357" s="139">
        <v>4109</v>
      </c>
      <c r="B357" s="139">
        <v>504</v>
      </c>
      <c r="C357" s="102" t="s">
        <v>2143</v>
      </c>
      <c r="D357" s="657" t="s">
        <v>227</v>
      </c>
      <c r="E357" s="657" t="s">
        <v>85</v>
      </c>
      <c r="F357" s="657" t="s">
        <v>86</v>
      </c>
      <c r="G357" s="657" t="s">
        <v>984</v>
      </c>
      <c r="H357" s="105" t="s">
        <v>24</v>
      </c>
      <c r="I357" s="106">
        <v>116</v>
      </c>
      <c r="J357" s="106">
        <f>VLOOKUP(A357,CENIK!$A$2:$F$191,6,FALSE)</f>
        <v>0</v>
      </c>
      <c r="K357" s="106">
        <f t="shared" si="7"/>
        <v>0</v>
      </c>
    </row>
    <row r="358" spans="1:11" ht="60" x14ac:dyDescent="0.25">
      <c r="A358" s="139">
        <v>4110</v>
      </c>
      <c r="B358" s="139">
        <v>504</v>
      </c>
      <c r="C358" s="102" t="s">
        <v>2144</v>
      </c>
      <c r="D358" s="657" t="s">
        <v>227</v>
      </c>
      <c r="E358" s="657" t="s">
        <v>85</v>
      </c>
      <c r="F358" s="657" t="s">
        <v>86</v>
      </c>
      <c r="G358" s="657" t="s">
        <v>90</v>
      </c>
      <c r="H358" s="105" t="s">
        <v>24</v>
      </c>
      <c r="I358" s="106">
        <v>133</v>
      </c>
      <c r="J358" s="106">
        <f>VLOOKUP(A358,CENIK!$A$2:$F$191,6,FALSE)</f>
        <v>0</v>
      </c>
      <c r="K358" s="106">
        <f t="shared" si="7"/>
        <v>0</v>
      </c>
    </row>
    <row r="359" spans="1:11" ht="45" x14ac:dyDescent="0.25">
      <c r="A359" s="139">
        <v>4113</v>
      </c>
      <c r="B359" s="139">
        <v>504</v>
      </c>
      <c r="C359" s="102" t="s">
        <v>2145</v>
      </c>
      <c r="D359" s="657" t="s">
        <v>227</v>
      </c>
      <c r="E359" s="657" t="s">
        <v>85</v>
      </c>
      <c r="F359" s="657" t="s">
        <v>86</v>
      </c>
      <c r="G359" s="657" t="s">
        <v>91</v>
      </c>
      <c r="H359" s="105" t="s">
        <v>24</v>
      </c>
      <c r="I359" s="106">
        <v>107</v>
      </c>
      <c r="J359" s="106">
        <f>VLOOKUP(A359,CENIK!$A$2:$F$191,6,FALSE)</f>
        <v>0</v>
      </c>
      <c r="K359" s="106">
        <f t="shared" si="7"/>
        <v>0</v>
      </c>
    </row>
    <row r="360" spans="1:11" ht="60" x14ac:dyDescent="0.25">
      <c r="A360" s="139">
        <v>4115</v>
      </c>
      <c r="B360" s="139">
        <v>504</v>
      </c>
      <c r="C360" s="102" t="s">
        <v>2146</v>
      </c>
      <c r="D360" s="657" t="s">
        <v>227</v>
      </c>
      <c r="E360" s="657" t="s">
        <v>85</v>
      </c>
      <c r="F360" s="657" t="s">
        <v>86</v>
      </c>
      <c r="G360" s="657" t="s">
        <v>93</v>
      </c>
      <c r="H360" s="105" t="s">
        <v>24</v>
      </c>
      <c r="I360" s="106">
        <v>166</v>
      </c>
      <c r="J360" s="106">
        <f>VLOOKUP(A360,CENIK!$A$2:$F$191,6,FALSE)</f>
        <v>0</v>
      </c>
      <c r="K360" s="106">
        <f t="shared" si="7"/>
        <v>0</v>
      </c>
    </row>
    <row r="361" spans="1:11" ht="45" x14ac:dyDescent="0.25">
      <c r="A361" s="139">
        <v>4121</v>
      </c>
      <c r="B361" s="139">
        <v>504</v>
      </c>
      <c r="C361" s="102" t="s">
        <v>2147</v>
      </c>
      <c r="D361" s="657" t="s">
        <v>227</v>
      </c>
      <c r="E361" s="657" t="s">
        <v>85</v>
      </c>
      <c r="F361" s="657" t="s">
        <v>86</v>
      </c>
      <c r="G361" s="657" t="s">
        <v>986</v>
      </c>
      <c r="H361" s="105" t="s">
        <v>24</v>
      </c>
      <c r="I361" s="106">
        <v>7</v>
      </c>
      <c r="J361" s="106">
        <f>VLOOKUP(A361,CENIK!$A$2:$F$191,6,FALSE)</f>
        <v>0</v>
      </c>
      <c r="K361" s="106">
        <f t="shared" si="7"/>
        <v>0</v>
      </c>
    </row>
    <row r="362" spans="1:11" ht="45" x14ac:dyDescent="0.25">
      <c r="A362" s="139">
        <v>4123</v>
      </c>
      <c r="B362" s="139">
        <v>504</v>
      </c>
      <c r="C362" s="102" t="s">
        <v>2148</v>
      </c>
      <c r="D362" s="657" t="s">
        <v>227</v>
      </c>
      <c r="E362" s="657" t="s">
        <v>85</v>
      </c>
      <c r="F362" s="657" t="s">
        <v>86</v>
      </c>
      <c r="G362" s="657" t="s">
        <v>988</v>
      </c>
      <c r="H362" s="105" t="s">
        <v>24</v>
      </c>
      <c r="I362" s="106">
        <v>193</v>
      </c>
      <c r="J362" s="106">
        <f>VLOOKUP(A362,CENIK!$A$2:$F$191,6,FALSE)</f>
        <v>0</v>
      </c>
      <c r="K362" s="106">
        <f t="shared" si="7"/>
        <v>0</v>
      </c>
    </row>
    <row r="363" spans="1:11" ht="30" x14ac:dyDescent="0.25">
      <c r="A363" s="139">
        <v>4124</v>
      </c>
      <c r="B363" s="139">
        <v>504</v>
      </c>
      <c r="C363" s="102" t="s">
        <v>2149</v>
      </c>
      <c r="D363" s="657" t="s">
        <v>227</v>
      </c>
      <c r="E363" s="657" t="s">
        <v>85</v>
      </c>
      <c r="F363" s="657" t="s">
        <v>86</v>
      </c>
      <c r="G363" s="657" t="s">
        <v>97</v>
      </c>
      <c r="H363" s="105" t="s">
        <v>22</v>
      </c>
      <c r="I363" s="106">
        <v>40</v>
      </c>
      <c r="J363" s="106">
        <f>VLOOKUP(A363,CENIK!$A$2:$F$191,6,FALSE)</f>
        <v>0</v>
      </c>
      <c r="K363" s="106">
        <f t="shared" si="7"/>
        <v>0</v>
      </c>
    </row>
    <row r="364" spans="1:11" ht="30" x14ac:dyDescent="0.25">
      <c r="A364" s="139">
        <v>4202</v>
      </c>
      <c r="B364" s="139">
        <v>504</v>
      </c>
      <c r="C364" s="102" t="s">
        <v>2150</v>
      </c>
      <c r="D364" s="657" t="s">
        <v>227</v>
      </c>
      <c r="E364" s="657" t="s">
        <v>85</v>
      </c>
      <c r="F364" s="657" t="s">
        <v>98</v>
      </c>
      <c r="G364" s="657" t="s">
        <v>100</v>
      </c>
      <c r="H364" s="105" t="s">
        <v>33</v>
      </c>
      <c r="I364" s="106">
        <v>195.2</v>
      </c>
      <c r="J364" s="106">
        <f>VLOOKUP(A364,CENIK!$A$2:$F$191,6,FALSE)</f>
        <v>0</v>
      </c>
      <c r="K364" s="106">
        <f t="shared" si="7"/>
        <v>0</v>
      </c>
    </row>
    <row r="365" spans="1:11" ht="60" x14ac:dyDescent="0.25">
      <c r="A365" s="139">
        <v>4205</v>
      </c>
      <c r="B365" s="139">
        <v>504</v>
      </c>
      <c r="C365" s="102" t="s">
        <v>2151</v>
      </c>
      <c r="D365" s="657" t="s">
        <v>227</v>
      </c>
      <c r="E365" s="657" t="s">
        <v>85</v>
      </c>
      <c r="F365" s="657" t="s">
        <v>98</v>
      </c>
      <c r="G365" s="657" t="s">
        <v>103</v>
      </c>
      <c r="H365" s="105" t="s">
        <v>33</v>
      </c>
      <c r="I365" s="106">
        <v>1952</v>
      </c>
      <c r="J365" s="106">
        <f>VLOOKUP(A365,CENIK!$A$2:$F$191,6,FALSE)</f>
        <v>0</v>
      </c>
      <c r="K365" s="106">
        <f t="shared" si="7"/>
        <v>0</v>
      </c>
    </row>
    <row r="366" spans="1:11" ht="60" x14ac:dyDescent="0.25">
      <c r="A366" s="139">
        <v>4206</v>
      </c>
      <c r="B366" s="139">
        <v>504</v>
      </c>
      <c r="C366" s="102" t="s">
        <v>2152</v>
      </c>
      <c r="D366" s="657" t="s">
        <v>227</v>
      </c>
      <c r="E366" s="657" t="s">
        <v>85</v>
      </c>
      <c r="F366" s="657" t="s">
        <v>98</v>
      </c>
      <c r="G366" s="657" t="s">
        <v>104</v>
      </c>
      <c r="H366" s="105" t="s">
        <v>24</v>
      </c>
      <c r="I366" s="106">
        <v>193</v>
      </c>
      <c r="J366" s="106">
        <f>VLOOKUP(A366,CENIK!$A$2:$F$191,6,FALSE)</f>
        <v>0</v>
      </c>
      <c r="K366" s="106">
        <f t="shared" si="7"/>
        <v>0</v>
      </c>
    </row>
    <row r="367" spans="1:11" ht="60" x14ac:dyDescent="0.25">
      <c r="A367" s="139">
        <v>4207</v>
      </c>
      <c r="B367" s="139">
        <v>504</v>
      </c>
      <c r="C367" s="102" t="s">
        <v>2153</v>
      </c>
      <c r="D367" s="657" t="s">
        <v>227</v>
      </c>
      <c r="E367" s="657" t="s">
        <v>85</v>
      </c>
      <c r="F367" s="657" t="s">
        <v>98</v>
      </c>
      <c r="G367" s="657" t="s">
        <v>990</v>
      </c>
      <c r="H367" s="105" t="s">
        <v>24</v>
      </c>
      <c r="I367" s="106">
        <v>115</v>
      </c>
      <c r="J367" s="106">
        <f>VLOOKUP(A367,CENIK!$A$2:$F$191,6,FALSE)</f>
        <v>0</v>
      </c>
      <c r="K367" s="106">
        <f t="shared" si="7"/>
        <v>0</v>
      </c>
    </row>
    <row r="368" spans="1:11" ht="90" x14ac:dyDescent="0.25">
      <c r="A368" s="139">
        <v>5111</v>
      </c>
      <c r="B368" s="139">
        <v>504</v>
      </c>
      <c r="C368" s="102" t="s">
        <v>2154</v>
      </c>
      <c r="D368" s="657" t="s">
        <v>227</v>
      </c>
      <c r="E368" s="657" t="s">
        <v>106</v>
      </c>
      <c r="F368" s="657" t="s">
        <v>107</v>
      </c>
      <c r="G368" s="657" t="s">
        <v>115</v>
      </c>
      <c r="H368" s="105" t="s">
        <v>6</v>
      </c>
      <c r="I368" s="106">
        <v>15</v>
      </c>
      <c r="J368" s="106">
        <f>VLOOKUP(A368,CENIK!$A$2:$F$191,6,FALSE)</f>
        <v>0</v>
      </c>
      <c r="K368" s="106">
        <f t="shared" si="7"/>
        <v>0</v>
      </c>
    </row>
    <row r="369" spans="1:11" ht="45" x14ac:dyDescent="0.25">
      <c r="A369" s="139">
        <v>5302</v>
      </c>
      <c r="B369" s="139">
        <v>504</v>
      </c>
      <c r="C369" s="102" t="s">
        <v>2155</v>
      </c>
      <c r="D369" s="657" t="s">
        <v>227</v>
      </c>
      <c r="E369" s="657" t="s">
        <v>106</v>
      </c>
      <c r="F369" s="657" t="s">
        <v>118</v>
      </c>
      <c r="G369" s="657" t="s">
        <v>120</v>
      </c>
      <c r="H369" s="105" t="s">
        <v>24</v>
      </c>
      <c r="I369" s="106">
        <v>29.3</v>
      </c>
      <c r="J369" s="106">
        <f>VLOOKUP(A369,CENIK!$A$2:$F$191,6,FALSE)</f>
        <v>0</v>
      </c>
      <c r="K369" s="106">
        <f t="shared" si="7"/>
        <v>0</v>
      </c>
    </row>
    <row r="370" spans="1:11" ht="45" x14ac:dyDescent="0.25">
      <c r="A370" s="139">
        <v>5303</v>
      </c>
      <c r="B370" s="139">
        <v>504</v>
      </c>
      <c r="C370" s="102" t="s">
        <v>2156</v>
      </c>
      <c r="D370" s="657" t="s">
        <v>227</v>
      </c>
      <c r="E370" s="657" t="s">
        <v>106</v>
      </c>
      <c r="F370" s="657" t="s">
        <v>118</v>
      </c>
      <c r="G370" s="657" t="s">
        <v>121</v>
      </c>
      <c r="H370" s="105" t="s">
        <v>24</v>
      </c>
      <c r="I370" s="106">
        <v>31.7</v>
      </c>
      <c r="J370" s="106">
        <f>VLOOKUP(A370,CENIK!$A$2:$F$191,6,FALSE)</f>
        <v>0</v>
      </c>
      <c r="K370" s="106">
        <f t="shared" si="7"/>
        <v>0</v>
      </c>
    </row>
    <row r="371" spans="1:11" ht="105" x14ac:dyDescent="0.25">
      <c r="A371" s="139">
        <v>5304</v>
      </c>
      <c r="B371" s="139">
        <v>504</v>
      </c>
      <c r="C371" s="102" t="s">
        <v>2157</v>
      </c>
      <c r="D371" s="657" t="s">
        <v>227</v>
      </c>
      <c r="E371" s="657" t="s">
        <v>106</v>
      </c>
      <c r="F371" s="657" t="s">
        <v>118</v>
      </c>
      <c r="G371" s="657" t="s">
        <v>122</v>
      </c>
      <c r="H371" s="105" t="s">
        <v>123</v>
      </c>
      <c r="I371" s="106">
        <v>476</v>
      </c>
      <c r="J371" s="106">
        <f>VLOOKUP(A371,CENIK!$A$2:$F$191,6,FALSE)</f>
        <v>0</v>
      </c>
      <c r="K371" s="106">
        <f t="shared" si="7"/>
        <v>0</v>
      </c>
    </row>
    <row r="372" spans="1:11" ht="105" x14ac:dyDescent="0.25">
      <c r="A372" s="139">
        <v>5305</v>
      </c>
      <c r="B372" s="139">
        <v>504</v>
      </c>
      <c r="C372" s="102" t="s">
        <v>2158</v>
      </c>
      <c r="D372" s="657" t="s">
        <v>227</v>
      </c>
      <c r="E372" s="657" t="s">
        <v>106</v>
      </c>
      <c r="F372" s="657" t="s">
        <v>118</v>
      </c>
      <c r="G372" s="657" t="s">
        <v>124</v>
      </c>
      <c r="H372" s="105" t="s">
        <v>123</v>
      </c>
      <c r="I372" s="106">
        <v>359</v>
      </c>
      <c r="J372" s="106">
        <f>VLOOKUP(A372,CENIK!$A$2:$F$191,6,FALSE)</f>
        <v>0</v>
      </c>
      <c r="K372" s="106">
        <f t="shared" si="7"/>
        <v>0</v>
      </c>
    </row>
    <row r="373" spans="1:11" ht="135" x14ac:dyDescent="0.25">
      <c r="A373" s="139">
        <v>6101</v>
      </c>
      <c r="B373" s="139">
        <v>504</v>
      </c>
      <c r="C373" s="102" t="s">
        <v>2159</v>
      </c>
      <c r="D373" s="657" t="s">
        <v>227</v>
      </c>
      <c r="E373" s="657" t="s">
        <v>128</v>
      </c>
      <c r="F373" s="657" t="s">
        <v>129</v>
      </c>
      <c r="G373" s="657" t="s">
        <v>6304</v>
      </c>
      <c r="H373" s="105" t="s">
        <v>10</v>
      </c>
      <c r="I373" s="106">
        <v>244</v>
      </c>
      <c r="J373" s="106">
        <f>VLOOKUP(A373,CENIK!$A$2:$F$191,6,FALSE)</f>
        <v>0</v>
      </c>
      <c r="K373" s="106">
        <f t="shared" si="7"/>
        <v>0</v>
      </c>
    </row>
    <row r="374" spans="1:11" ht="120" x14ac:dyDescent="0.25">
      <c r="A374" s="139">
        <v>6202</v>
      </c>
      <c r="B374" s="139">
        <v>504</v>
      </c>
      <c r="C374" s="102" t="s">
        <v>2160</v>
      </c>
      <c r="D374" s="657" t="s">
        <v>227</v>
      </c>
      <c r="E374" s="657" t="s">
        <v>128</v>
      </c>
      <c r="F374" s="657" t="s">
        <v>132</v>
      </c>
      <c r="G374" s="657" t="s">
        <v>991</v>
      </c>
      <c r="H374" s="105" t="s">
        <v>6</v>
      </c>
      <c r="I374" s="106">
        <v>11</v>
      </c>
      <c r="J374" s="106">
        <f>VLOOKUP(A374,CENIK!$A$2:$F$191,6,FALSE)</f>
        <v>0</v>
      </c>
      <c r="K374" s="106">
        <f t="shared" si="7"/>
        <v>0</v>
      </c>
    </row>
    <row r="375" spans="1:11" ht="120" x14ac:dyDescent="0.25">
      <c r="A375" s="139">
        <v>6204</v>
      </c>
      <c r="B375" s="139">
        <v>504</v>
      </c>
      <c r="C375" s="102" t="s">
        <v>2161</v>
      </c>
      <c r="D375" s="657" t="s">
        <v>227</v>
      </c>
      <c r="E375" s="657" t="s">
        <v>128</v>
      </c>
      <c r="F375" s="657" t="s">
        <v>132</v>
      </c>
      <c r="G375" s="657" t="s">
        <v>993</v>
      </c>
      <c r="H375" s="105" t="s">
        <v>6</v>
      </c>
      <c r="I375" s="106">
        <v>1</v>
      </c>
      <c r="J375" s="106">
        <f>VLOOKUP(A375,CENIK!$A$2:$F$191,6,FALSE)</f>
        <v>0</v>
      </c>
      <c r="K375" s="106">
        <f t="shared" si="7"/>
        <v>0</v>
      </c>
    </row>
    <row r="376" spans="1:11" ht="120" x14ac:dyDescent="0.25">
      <c r="A376" s="139">
        <v>6253</v>
      </c>
      <c r="B376" s="139">
        <v>504</v>
      </c>
      <c r="C376" s="102" t="s">
        <v>2162</v>
      </c>
      <c r="D376" s="657" t="s">
        <v>227</v>
      </c>
      <c r="E376" s="657" t="s">
        <v>128</v>
      </c>
      <c r="F376" s="657" t="s">
        <v>132</v>
      </c>
      <c r="G376" s="657" t="s">
        <v>1004</v>
      </c>
      <c r="H376" s="105" t="s">
        <v>6</v>
      </c>
      <c r="I376" s="106">
        <v>13</v>
      </c>
      <c r="J376" s="106">
        <f>VLOOKUP(A376,CENIK!$A$2:$F$191,6,FALSE)</f>
        <v>0</v>
      </c>
      <c r="K376" s="106">
        <f t="shared" si="7"/>
        <v>0</v>
      </c>
    </row>
    <row r="377" spans="1:11" ht="105" x14ac:dyDescent="0.25">
      <c r="A377" s="139">
        <v>6260</v>
      </c>
      <c r="B377" s="139">
        <v>504</v>
      </c>
      <c r="C377" s="102" t="s">
        <v>2163</v>
      </c>
      <c r="D377" s="657" t="s">
        <v>227</v>
      </c>
      <c r="E377" s="657" t="s">
        <v>128</v>
      </c>
      <c r="F377" s="657" t="s">
        <v>132</v>
      </c>
      <c r="G377" s="657" t="s">
        <v>139</v>
      </c>
      <c r="H377" s="105" t="s">
        <v>6</v>
      </c>
      <c r="I377" s="106">
        <v>1</v>
      </c>
      <c r="J377" s="106">
        <f>VLOOKUP(A377,CENIK!$A$2:$F$191,6,FALSE)</f>
        <v>0</v>
      </c>
      <c r="K377" s="106">
        <f t="shared" si="7"/>
        <v>0</v>
      </c>
    </row>
    <row r="378" spans="1:11" ht="345" x14ac:dyDescent="0.25">
      <c r="A378" s="139">
        <v>6301</v>
      </c>
      <c r="B378" s="139">
        <v>504</v>
      </c>
      <c r="C378" s="102" t="s">
        <v>2164</v>
      </c>
      <c r="D378" s="657" t="s">
        <v>227</v>
      </c>
      <c r="E378" s="657" t="s">
        <v>128</v>
      </c>
      <c r="F378" s="657" t="s">
        <v>140</v>
      </c>
      <c r="G378" s="657" t="s">
        <v>1005</v>
      </c>
      <c r="H378" s="105" t="s">
        <v>6</v>
      </c>
      <c r="I378" s="106">
        <v>8</v>
      </c>
      <c r="J378" s="106">
        <f>VLOOKUP(A378,CENIK!$A$2:$F$191,6,FALSE)</f>
        <v>0</v>
      </c>
      <c r="K378" s="106">
        <f t="shared" si="7"/>
        <v>0</v>
      </c>
    </row>
    <row r="379" spans="1:11" ht="120" x14ac:dyDescent="0.25">
      <c r="A379" s="139">
        <v>6305</v>
      </c>
      <c r="B379" s="139">
        <v>504</v>
      </c>
      <c r="C379" s="102" t="s">
        <v>2165</v>
      </c>
      <c r="D379" s="657" t="s">
        <v>227</v>
      </c>
      <c r="E379" s="657" t="s">
        <v>128</v>
      </c>
      <c r="F379" s="657" t="s">
        <v>140</v>
      </c>
      <c r="G379" s="657" t="s">
        <v>143</v>
      </c>
      <c r="H379" s="105" t="s">
        <v>6</v>
      </c>
      <c r="I379" s="106">
        <v>8</v>
      </c>
      <c r="J379" s="106">
        <f>VLOOKUP(A379,CENIK!$A$2:$F$191,6,FALSE)</f>
        <v>0</v>
      </c>
      <c r="K379" s="106">
        <f t="shared" si="7"/>
        <v>0</v>
      </c>
    </row>
    <row r="380" spans="1:11" ht="30" x14ac:dyDescent="0.25">
      <c r="A380" s="139">
        <v>6401</v>
      </c>
      <c r="B380" s="139">
        <v>504</v>
      </c>
      <c r="C380" s="102" t="s">
        <v>2166</v>
      </c>
      <c r="D380" s="657" t="s">
        <v>227</v>
      </c>
      <c r="E380" s="657" t="s">
        <v>128</v>
      </c>
      <c r="F380" s="657" t="s">
        <v>144</v>
      </c>
      <c r="G380" s="657" t="s">
        <v>145</v>
      </c>
      <c r="H380" s="105" t="s">
        <v>10</v>
      </c>
      <c r="I380" s="106">
        <v>244</v>
      </c>
      <c r="J380" s="106">
        <f>VLOOKUP(A380,CENIK!$A$2:$F$191,6,FALSE)</f>
        <v>0</v>
      </c>
      <c r="K380" s="106">
        <f t="shared" si="7"/>
        <v>0</v>
      </c>
    </row>
    <row r="381" spans="1:11" ht="30" x14ac:dyDescent="0.25">
      <c r="A381" s="139">
        <v>6402</v>
      </c>
      <c r="B381" s="139">
        <v>504</v>
      </c>
      <c r="C381" s="102" t="s">
        <v>2167</v>
      </c>
      <c r="D381" s="657" t="s">
        <v>227</v>
      </c>
      <c r="E381" s="657" t="s">
        <v>128</v>
      </c>
      <c r="F381" s="657" t="s">
        <v>144</v>
      </c>
      <c r="G381" s="657" t="s">
        <v>340</v>
      </c>
      <c r="H381" s="105" t="s">
        <v>10</v>
      </c>
      <c r="I381" s="106">
        <v>244</v>
      </c>
      <c r="J381" s="106">
        <f>VLOOKUP(A381,CENIK!$A$2:$F$191,6,FALSE)</f>
        <v>0</v>
      </c>
      <c r="K381" s="106">
        <f t="shared" si="7"/>
        <v>0</v>
      </c>
    </row>
    <row r="382" spans="1:11" ht="60" x14ac:dyDescent="0.25">
      <c r="A382" s="139">
        <v>6405</v>
      </c>
      <c r="B382" s="139">
        <v>504</v>
      </c>
      <c r="C382" s="102" t="s">
        <v>2168</v>
      </c>
      <c r="D382" s="657" t="s">
        <v>227</v>
      </c>
      <c r="E382" s="657" t="s">
        <v>128</v>
      </c>
      <c r="F382" s="657" t="s">
        <v>144</v>
      </c>
      <c r="G382" s="657" t="s">
        <v>146</v>
      </c>
      <c r="H382" s="105" t="s">
        <v>10</v>
      </c>
      <c r="I382" s="106">
        <v>244</v>
      </c>
      <c r="J382" s="106">
        <f>VLOOKUP(A382,CENIK!$A$2:$F$191,6,FALSE)</f>
        <v>0</v>
      </c>
      <c r="K382" s="106">
        <f t="shared" si="7"/>
        <v>0</v>
      </c>
    </row>
    <row r="383" spans="1:11" ht="30" x14ac:dyDescent="0.25">
      <c r="A383" s="139">
        <v>6501</v>
      </c>
      <c r="B383" s="139">
        <v>504</v>
      </c>
      <c r="C383" s="102" t="s">
        <v>2169</v>
      </c>
      <c r="D383" s="657" t="s">
        <v>227</v>
      </c>
      <c r="E383" s="657" t="s">
        <v>128</v>
      </c>
      <c r="F383" s="657" t="s">
        <v>147</v>
      </c>
      <c r="G383" s="657" t="s">
        <v>1007</v>
      </c>
      <c r="H383" s="105" t="s">
        <v>6</v>
      </c>
      <c r="I383" s="106">
        <v>3</v>
      </c>
      <c r="J383" s="106">
        <f>VLOOKUP(A383,CENIK!$A$2:$F$191,6,FALSE)</f>
        <v>0</v>
      </c>
      <c r="K383" s="106">
        <f t="shared" si="7"/>
        <v>0</v>
      </c>
    </row>
    <row r="384" spans="1:11" ht="30" x14ac:dyDescent="0.25">
      <c r="A384" s="139">
        <v>6507</v>
      </c>
      <c r="B384" s="139">
        <v>504</v>
      </c>
      <c r="C384" s="102" t="s">
        <v>2170</v>
      </c>
      <c r="D384" s="657" t="s">
        <v>227</v>
      </c>
      <c r="E384" s="657" t="s">
        <v>128</v>
      </c>
      <c r="F384" s="657" t="s">
        <v>147</v>
      </c>
      <c r="G384" s="657" t="s">
        <v>1013</v>
      </c>
      <c r="H384" s="105" t="s">
        <v>6</v>
      </c>
      <c r="I384" s="106">
        <v>1</v>
      </c>
      <c r="J384" s="106">
        <f>VLOOKUP(A384,CENIK!$A$2:$F$191,6,FALSE)</f>
        <v>0</v>
      </c>
      <c r="K384" s="106">
        <f t="shared" si="7"/>
        <v>0</v>
      </c>
    </row>
    <row r="385" spans="1:11" ht="75" x14ac:dyDescent="0.25">
      <c r="A385" s="139">
        <v>6512</v>
      </c>
      <c r="B385" s="139">
        <v>504</v>
      </c>
      <c r="C385" s="102" t="s">
        <v>2171</v>
      </c>
      <c r="D385" s="657" t="s">
        <v>227</v>
      </c>
      <c r="E385" s="657" t="s">
        <v>128</v>
      </c>
      <c r="F385" s="657" t="s">
        <v>147</v>
      </c>
      <c r="G385" s="657" t="s">
        <v>1015</v>
      </c>
      <c r="H385" s="105" t="s">
        <v>10</v>
      </c>
      <c r="I385" s="106">
        <v>70</v>
      </c>
      <c r="J385" s="106">
        <f>VLOOKUP(A385,CENIK!$A$2:$F$191,6,FALSE)</f>
        <v>125</v>
      </c>
      <c r="K385" s="106">
        <f t="shared" si="7"/>
        <v>8750</v>
      </c>
    </row>
    <row r="386" spans="1:11" ht="60" x14ac:dyDescent="0.25">
      <c r="A386" s="139">
        <v>1201</v>
      </c>
      <c r="B386" s="139">
        <v>503</v>
      </c>
      <c r="C386" s="102" t="s">
        <v>2172</v>
      </c>
      <c r="D386" s="657" t="s">
        <v>228</v>
      </c>
      <c r="E386" s="657" t="s">
        <v>7</v>
      </c>
      <c r="F386" s="657" t="s">
        <v>8</v>
      </c>
      <c r="G386" s="657" t="s">
        <v>9</v>
      </c>
      <c r="H386" s="105" t="s">
        <v>10</v>
      </c>
      <c r="I386" s="106">
        <v>142</v>
      </c>
      <c r="J386" s="106">
        <f>VLOOKUP(A386,CENIK!$A$2:$F$191,6,FALSE)</f>
        <v>0</v>
      </c>
      <c r="K386" s="106">
        <f t="shared" si="7"/>
        <v>0</v>
      </c>
    </row>
    <row r="387" spans="1:11" ht="45" x14ac:dyDescent="0.25">
      <c r="A387" s="139">
        <v>1202</v>
      </c>
      <c r="B387" s="139">
        <v>503</v>
      </c>
      <c r="C387" s="102" t="s">
        <v>2173</v>
      </c>
      <c r="D387" s="657" t="s">
        <v>228</v>
      </c>
      <c r="E387" s="657" t="s">
        <v>7</v>
      </c>
      <c r="F387" s="657" t="s">
        <v>8</v>
      </c>
      <c r="G387" s="657" t="s">
        <v>11</v>
      </c>
      <c r="H387" s="105" t="s">
        <v>12</v>
      </c>
      <c r="I387" s="106">
        <v>8</v>
      </c>
      <c r="J387" s="106">
        <f>VLOOKUP(A387,CENIK!$A$2:$F$191,6,FALSE)</f>
        <v>0</v>
      </c>
      <c r="K387" s="106">
        <f t="shared" si="7"/>
        <v>0</v>
      </c>
    </row>
    <row r="388" spans="1:11" ht="60" x14ac:dyDescent="0.25">
      <c r="A388" s="139">
        <v>1203</v>
      </c>
      <c r="B388" s="139">
        <v>503</v>
      </c>
      <c r="C388" s="102" t="s">
        <v>2174</v>
      </c>
      <c r="D388" s="657" t="s">
        <v>228</v>
      </c>
      <c r="E388" s="657" t="s">
        <v>7</v>
      </c>
      <c r="F388" s="657" t="s">
        <v>8</v>
      </c>
      <c r="G388" s="657" t="s">
        <v>941</v>
      </c>
      <c r="H388" s="105" t="s">
        <v>10</v>
      </c>
      <c r="I388" s="106">
        <v>30</v>
      </c>
      <c r="J388" s="106">
        <f>VLOOKUP(A388,CENIK!$A$2:$F$191,6,FALSE)</f>
        <v>0</v>
      </c>
      <c r="K388" s="106">
        <f t="shared" si="7"/>
        <v>0</v>
      </c>
    </row>
    <row r="389" spans="1:11" ht="45" x14ac:dyDescent="0.25">
      <c r="A389" s="139">
        <v>1204</v>
      </c>
      <c r="B389" s="139">
        <v>503</v>
      </c>
      <c r="C389" s="102" t="s">
        <v>2175</v>
      </c>
      <c r="D389" s="657" t="s">
        <v>228</v>
      </c>
      <c r="E389" s="657" t="s">
        <v>7</v>
      </c>
      <c r="F389" s="657" t="s">
        <v>8</v>
      </c>
      <c r="G389" s="657" t="s">
        <v>13</v>
      </c>
      <c r="H389" s="105" t="s">
        <v>10</v>
      </c>
      <c r="I389" s="106">
        <v>142</v>
      </c>
      <c r="J389" s="106">
        <f>VLOOKUP(A389,CENIK!$A$2:$F$191,6,FALSE)</f>
        <v>0</v>
      </c>
      <c r="K389" s="106">
        <f t="shared" si="7"/>
        <v>0</v>
      </c>
    </row>
    <row r="390" spans="1:11" ht="60" x14ac:dyDescent="0.25">
      <c r="A390" s="139">
        <v>1205</v>
      </c>
      <c r="B390" s="139">
        <v>503</v>
      </c>
      <c r="C390" s="102" t="s">
        <v>2176</v>
      </c>
      <c r="D390" s="657" t="s">
        <v>228</v>
      </c>
      <c r="E390" s="657" t="s">
        <v>7</v>
      </c>
      <c r="F390" s="657" t="s">
        <v>8</v>
      </c>
      <c r="G390" s="657" t="s">
        <v>942</v>
      </c>
      <c r="H390" s="105" t="s">
        <v>14</v>
      </c>
      <c r="I390" s="106">
        <v>1</v>
      </c>
      <c r="J390" s="106">
        <f>VLOOKUP(A390,CENIK!$A$2:$F$191,6,FALSE)</f>
        <v>0</v>
      </c>
      <c r="K390" s="106">
        <f t="shared" si="7"/>
        <v>0</v>
      </c>
    </row>
    <row r="391" spans="1:11" ht="45" x14ac:dyDescent="0.25">
      <c r="A391" s="139">
        <v>1301</v>
      </c>
      <c r="B391" s="139">
        <v>503</v>
      </c>
      <c r="C391" s="102" t="s">
        <v>2177</v>
      </c>
      <c r="D391" s="657" t="s">
        <v>228</v>
      </c>
      <c r="E391" s="657" t="s">
        <v>7</v>
      </c>
      <c r="F391" s="657" t="s">
        <v>16</v>
      </c>
      <c r="G391" s="657" t="s">
        <v>17</v>
      </c>
      <c r="H391" s="105" t="s">
        <v>10</v>
      </c>
      <c r="I391" s="106">
        <v>142</v>
      </c>
      <c r="J391" s="106">
        <f>VLOOKUP(A391,CENIK!$A$2:$F$191,6,FALSE)</f>
        <v>0</v>
      </c>
      <c r="K391" s="106">
        <f t="shared" si="7"/>
        <v>0</v>
      </c>
    </row>
    <row r="392" spans="1:11" ht="150" x14ac:dyDescent="0.25">
      <c r="A392" s="139">
        <v>1302</v>
      </c>
      <c r="B392" s="139">
        <v>503</v>
      </c>
      <c r="C392" s="102" t="s">
        <v>2178</v>
      </c>
      <c r="D392" s="657" t="s">
        <v>228</v>
      </c>
      <c r="E392" s="657" t="s">
        <v>7</v>
      </c>
      <c r="F392" s="657" t="s">
        <v>16</v>
      </c>
      <c r="G392" s="657" t="s">
        <v>952</v>
      </c>
      <c r="H392" s="105" t="s">
        <v>10</v>
      </c>
      <c r="I392" s="106">
        <v>142</v>
      </c>
      <c r="J392" s="106">
        <f>VLOOKUP(A392,CENIK!$A$2:$F$191,6,FALSE)</f>
        <v>0</v>
      </c>
      <c r="K392" s="106">
        <f t="shared" si="7"/>
        <v>0</v>
      </c>
    </row>
    <row r="393" spans="1:11" ht="60" x14ac:dyDescent="0.25">
      <c r="A393" s="139">
        <v>1307</v>
      </c>
      <c r="B393" s="139">
        <v>503</v>
      </c>
      <c r="C393" s="102" t="s">
        <v>2179</v>
      </c>
      <c r="D393" s="657" t="s">
        <v>228</v>
      </c>
      <c r="E393" s="657" t="s">
        <v>7</v>
      </c>
      <c r="F393" s="657" t="s">
        <v>16</v>
      </c>
      <c r="G393" s="657" t="s">
        <v>19</v>
      </c>
      <c r="H393" s="105" t="s">
        <v>6</v>
      </c>
      <c r="I393" s="106">
        <v>1</v>
      </c>
      <c r="J393" s="106">
        <f>VLOOKUP(A393,CENIK!$A$2:$F$191,6,FALSE)</f>
        <v>0</v>
      </c>
      <c r="K393" s="106">
        <f t="shared" si="7"/>
        <v>0</v>
      </c>
    </row>
    <row r="394" spans="1:11" ht="60" x14ac:dyDescent="0.25">
      <c r="A394" s="139">
        <v>1309</v>
      </c>
      <c r="B394" s="139">
        <v>503</v>
      </c>
      <c r="C394" s="102" t="s">
        <v>2180</v>
      </c>
      <c r="D394" s="657" t="s">
        <v>228</v>
      </c>
      <c r="E394" s="657" t="s">
        <v>7</v>
      </c>
      <c r="F394" s="657" t="s">
        <v>16</v>
      </c>
      <c r="G394" s="657" t="s">
        <v>21</v>
      </c>
      <c r="H394" s="105" t="s">
        <v>22</v>
      </c>
      <c r="I394" s="106">
        <v>8</v>
      </c>
      <c r="J394" s="106">
        <f>VLOOKUP(A394,CENIK!$A$2:$F$191,6,FALSE)</f>
        <v>0</v>
      </c>
      <c r="K394" s="106">
        <f t="shared" si="7"/>
        <v>0</v>
      </c>
    </row>
    <row r="395" spans="1:11" ht="60" x14ac:dyDescent="0.25">
      <c r="A395" s="139">
        <v>1310</v>
      </c>
      <c r="B395" s="139">
        <v>503</v>
      </c>
      <c r="C395" s="102" t="s">
        <v>2181</v>
      </c>
      <c r="D395" s="657" t="s">
        <v>228</v>
      </c>
      <c r="E395" s="657" t="s">
        <v>7</v>
      </c>
      <c r="F395" s="657" t="s">
        <v>16</v>
      </c>
      <c r="G395" s="657" t="s">
        <v>23</v>
      </c>
      <c r="H395" s="105" t="s">
        <v>24</v>
      </c>
      <c r="I395" s="106">
        <v>60</v>
      </c>
      <c r="J395" s="106">
        <f>VLOOKUP(A395,CENIK!$A$2:$F$191,6,FALSE)</f>
        <v>0</v>
      </c>
      <c r="K395" s="106">
        <f t="shared" si="7"/>
        <v>0</v>
      </c>
    </row>
    <row r="396" spans="1:11" ht="45" x14ac:dyDescent="0.25">
      <c r="A396" s="139">
        <v>1311</v>
      </c>
      <c r="B396" s="139">
        <v>503</v>
      </c>
      <c r="C396" s="102" t="s">
        <v>2182</v>
      </c>
      <c r="D396" s="657" t="s">
        <v>228</v>
      </c>
      <c r="E396" s="657" t="s">
        <v>7</v>
      </c>
      <c r="F396" s="657" t="s">
        <v>16</v>
      </c>
      <c r="G396" s="657" t="s">
        <v>25</v>
      </c>
      <c r="H396" s="105" t="s">
        <v>14</v>
      </c>
      <c r="I396" s="106">
        <v>1</v>
      </c>
      <c r="J396" s="106">
        <f>VLOOKUP(A396,CENIK!$A$2:$F$191,6,FALSE)</f>
        <v>0</v>
      </c>
      <c r="K396" s="106">
        <f t="shared" si="7"/>
        <v>0</v>
      </c>
    </row>
    <row r="397" spans="1:11" ht="30" x14ac:dyDescent="0.25">
      <c r="A397" s="139">
        <v>1312</v>
      </c>
      <c r="B397" s="139">
        <v>503</v>
      </c>
      <c r="C397" s="102" t="s">
        <v>2183</v>
      </c>
      <c r="D397" s="657" t="s">
        <v>228</v>
      </c>
      <c r="E397" s="657" t="s">
        <v>7</v>
      </c>
      <c r="F397" s="657" t="s">
        <v>16</v>
      </c>
      <c r="G397" s="657" t="s">
        <v>26</v>
      </c>
      <c r="H397" s="105"/>
      <c r="I397" s="106">
        <v>1</v>
      </c>
      <c r="J397" s="106">
        <f>VLOOKUP(A397,CENIK!$A$2:$F$191,6,FALSE)</f>
        <v>0</v>
      </c>
      <c r="K397" s="106">
        <f t="shared" si="7"/>
        <v>0</v>
      </c>
    </row>
    <row r="398" spans="1:11" ht="30" x14ac:dyDescent="0.25">
      <c r="A398" s="139">
        <v>1401</v>
      </c>
      <c r="B398" s="139">
        <v>503</v>
      </c>
      <c r="C398" s="102" t="s">
        <v>2184</v>
      </c>
      <c r="D398" s="657" t="s">
        <v>228</v>
      </c>
      <c r="E398" s="657" t="s">
        <v>7</v>
      </c>
      <c r="F398" s="657" t="s">
        <v>27</v>
      </c>
      <c r="G398" s="657" t="s">
        <v>955</v>
      </c>
      <c r="H398" s="105" t="s">
        <v>22</v>
      </c>
      <c r="I398" s="106">
        <v>2</v>
      </c>
      <c r="J398" s="106">
        <f>VLOOKUP(A398,CENIK!$A$2:$F$191,6,FALSE)</f>
        <v>0</v>
      </c>
      <c r="K398" s="106">
        <f t="shared" si="7"/>
        <v>0</v>
      </c>
    </row>
    <row r="399" spans="1:11" ht="30" x14ac:dyDescent="0.25">
      <c r="A399" s="139">
        <v>1402</v>
      </c>
      <c r="B399" s="139">
        <v>503</v>
      </c>
      <c r="C399" s="102" t="s">
        <v>2185</v>
      </c>
      <c r="D399" s="657" t="s">
        <v>228</v>
      </c>
      <c r="E399" s="657" t="s">
        <v>7</v>
      </c>
      <c r="F399" s="657" t="s">
        <v>27</v>
      </c>
      <c r="G399" s="657" t="s">
        <v>956</v>
      </c>
      <c r="H399" s="105" t="s">
        <v>22</v>
      </c>
      <c r="I399" s="106">
        <v>2</v>
      </c>
      <c r="J399" s="106">
        <f>VLOOKUP(A399,CENIK!$A$2:$F$191,6,FALSE)</f>
        <v>0</v>
      </c>
      <c r="K399" s="106">
        <f t="shared" si="7"/>
        <v>0</v>
      </c>
    </row>
    <row r="400" spans="1:11" ht="30" x14ac:dyDescent="0.25">
      <c r="A400" s="139">
        <v>1403</v>
      </c>
      <c r="B400" s="139">
        <v>503</v>
      </c>
      <c r="C400" s="102" t="s">
        <v>2186</v>
      </c>
      <c r="D400" s="657" t="s">
        <v>228</v>
      </c>
      <c r="E400" s="657" t="s">
        <v>7</v>
      </c>
      <c r="F400" s="657" t="s">
        <v>27</v>
      </c>
      <c r="G400" s="657" t="s">
        <v>957</v>
      </c>
      <c r="H400" s="105" t="s">
        <v>22</v>
      </c>
      <c r="I400" s="106">
        <v>2</v>
      </c>
      <c r="J400" s="106">
        <f>VLOOKUP(A400,CENIK!$A$2:$F$191,6,FALSE)</f>
        <v>0</v>
      </c>
      <c r="K400" s="106">
        <f t="shared" si="7"/>
        <v>0</v>
      </c>
    </row>
    <row r="401" spans="1:11" ht="45" x14ac:dyDescent="0.25">
      <c r="A401" s="139">
        <v>12309</v>
      </c>
      <c r="B401" s="139">
        <v>503</v>
      </c>
      <c r="C401" s="102" t="s">
        <v>2187</v>
      </c>
      <c r="D401" s="657" t="s">
        <v>228</v>
      </c>
      <c r="E401" s="657" t="s">
        <v>30</v>
      </c>
      <c r="F401" s="657" t="s">
        <v>31</v>
      </c>
      <c r="G401" s="657" t="s">
        <v>34</v>
      </c>
      <c r="H401" s="105" t="s">
        <v>33</v>
      </c>
      <c r="I401" s="106">
        <v>398</v>
      </c>
      <c r="J401" s="106">
        <f>VLOOKUP(A401,CENIK!$A$2:$F$191,6,FALSE)</f>
        <v>0</v>
      </c>
      <c r="K401" s="106">
        <f t="shared" si="7"/>
        <v>0</v>
      </c>
    </row>
    <row r="402" spans="1:11" ht="30" x14ac:dyDescent="0.25">
      <c r="A402" s="139">
        <v>12328</v>
      </c>
      <c r="B402" s="139">
        <v>503</v>
      </c>
      <c r="C402" s="102" t="s">
        <v>2188</v>
      </c>
      <c r="D402" s="657" t="s">
        <v>228</v>
      </c>
      <c r="E402" s="657" t="s">
        <v>30</v>
      </c>
      <c r="F402" s="657" t="s">
        <v>31</v>
      </c>
      <c r="G402" s="657" t="s">
        <v>37</v>
      </c>
      <c r="H402" s="105" t="s">
        <v>10</v>
      </c>
      <c r="I402" s="106">
        <v>70</v>
      </c>
      <c r="J402" s="106">
        <f>VLOOKUP(A402,CENIK!$A$2:$F$191,6,FALSE)</f>
        <v>0</v>
      </c>
      <c r="K402" s="106">
        <f t="shared" si="7"/>
        <v>0</v>
      </c>
    </row>
    <row r="403" spans="1:11" ht="60" x14ac:dyDescent="0.25">
      <c r="A403" s="139">
        <v>2107</v>
      </c>
      <c r="B403" s="139">
        <v>503</v>
      </c>
      <c r="C403" s="102" t="s">
        <v>2189</v>
      </c>
      <c r="D403" s="657" t="s">
        <v>228</v>
      </c>
      <c r="E403" s="657" t="s">
        <v>30</v>
      </c>
      <c r="F403" s="657" t="s">
        <v>31</v>
      </c>
      <c r="G403" s="657" t="s">
        <v>964</v>
      </c>
      <c r="H403" s="105" t="s">
        <v>24</v>
      </c>
      <c r="I403" s="106">
        <v>15</v>
      </c>
      <c r="J403" s="106">
        <f>VLOOKUP(A403,CENIK!$A$2:$F$191,6,FALSE)</f>
        <v>0</v>
      </c>
      <c r="K403" s="106">
        <f t="shared" si="7"/>
        <v>0</v>
      </c>
    </row>
    <row r="404" spans="1:11" ht="30" x14ac:dyDescent="0.25">
      <c r="A404" s="139">
        <v>24405</v>
      </c>
      <c r="B404" s="139">
        <v>503</v>
      </c>
      <c r="C404" s="102" t="s">
        <v>2190</v>
      </c>
      <c r="D404" s="657" t="s">
        <v>228</v>
      </c>
      <c r="E404" s="657" t="s">
        <v>30</v>
      </c>
      <c r="F404" s="657" t="s">
        <v>43</v>
      </c>
      <c r="G404" s="657" t="s">
        <v>969</v>
      </c>
      <c r="H404" s="105" t="s">
        <v>24</v>
      </c>
      <c r="I404" s="106">
        <v>107</v>
      </c>
      <c r="J404" s="106">
        <f>VLOOKUP(A404,CENIK!$A$2:$F$191,6,FALSE)</f>
        <v>0</v>
      </c>
      <c r="K404" s="106">
        <f t="shared" si="7"/>
        <v>0</v>
      </c>
    </row>
    <row r="405" spans="1:11" ht="30" x14ac:dyDescent="0.25">
      <c r="A405" s="139">
        <v>24505</v>
      </c>
      <c r="B405" s="139">
        <v>503</v>
      </c>
      <c r="C405" s="102" t="s">
        <v>2191</v>
      </c>
      <c r="D405" s="657" t="s">
        <v>228</v>
      </c>
      <c r="E405" s="657" t="s">
        <v>30</v>
      </c>
      <c r="F405" s="657" t="s">
        <v>43</v>
      </c>
      <c r="G405" s="657" t="s">
        <v>50</v>
      </c>
      <c r="H405" s="105" t="s">
        <v>33</v>
      </c>
      <c r="I405" s="106">
        <v>284</v>
      </c>
      <c r="J405" s="106">
        <f>VLOOKUP(A405,CENIK!$A$2:$F$191,6,FALSE)</f>
        <v>0</v>
      </c>
      <c r="K405" s="106">
        <f t="shared" si="7"/>
        <v>0</v>
      </c>
    </row>
    <row r="406" spans="1:11" ht="75" x14ac:dyDescent="0.25">
      <c r="A406" s="139">
        <v>31302</v>
      </c>
      <c r="B406" s="139">
        <v>503</v>
      </c>
      <c r="C406" s="102" t="s">
        <v>2192</v>
      </c>
      <c r="D406" s="657" t="s">
        <v>228</v>
      </c>
      <c r="E406" s="657" t="s">
        <v>30</v>
      </c>
      <c r="F406" s="657" t="s">
        <v>43</v>
      </c>
      <c r="G406" s="657" t="s">
        <v>971</v>
      </c>
      <c r="H406" s="105" t="s">
        <v>24</v>
      </c>
      <c r="I406" s="106">
        <v>60</v>
      </c>
      <c r="J406" s="106">
        <f>VLOOKUP(A406,CENIK!$A$2:$F$191,6,FALSE)</f>
        <v>0</v>
      </c>
      <c r="K406" s="106">
        <f t="shared" si="7"/>
        <v>0</v>
      </c>
    </row>
    <row r="407" spans="1:11" ht="30" x14ac:dyDescent="0.25">
      <c r="A407" s="139">
        <v>31602</v>
      </c>
      <c r="B407" s="139">
        <v>503</v>
      </c>
      <c r="C407" s="102" t="s">
        <v>2193</v>
      </c>
      <c r="D407" s="657" t="s">
        <v>228</v>
      </c>
      <c r="E407" s="657" t="s">
        <v>30</v>
      </c>
      <c r="F407" s="657" t="s">
        <v>43</v>
      </c>
      <c r="G407" s="657" t="s">
        <v>973</v>
      </c>
      <c r="H407" s="105" t="s">
        <v>33</v>
      </c>
      <c r="I407" s="106">
        <v>398</v>
      </c>
      <c r="J407" s="106">
        <f>VLOOKUP(A407,CENIK!$A$2:$F$191,6,FALSE)</f>
        <v>0</v>
      </c>
      <c r="K407" s="106">
        <f t="shared" si="7"/>
        <v>0</v>
      </c>
    </row>
    <row r="408" spans="1:11" ht="45" x14ac:dyDescent="0.25">
      <c r="A408" s="139">
        <v>32311</v>
      </c>
      <c r="B408" s="139">
        <v>503</v>
      </c>
      <c r="C408" s="102" t="s">
        <v>2194</v>
      </c>
      <c r="D408" s="657" t="s">
        <v>228</v>
      </c>
      <c r="E408" s="657" t="s">
        <v>30</v>
      </c>
      <c r="F408" s="657" t="s">
        <v>43</v>
      </c>
      <c r="G408" s="657" t="s">
        <v>975</v>
      </c>
      <c r="H408" s="105" t="s">
        <v>33</v>
      </c>
      <c r="I408" s="106">
        <v>398</v>
      </c>
      <c r="J408" s="106">
        <f>VLOOKUP(A408,CENIK!$A$2:$F$191,6,FALSE)</f>
        <v>0</v>
      </c>
      <c r="K408" s="106">
        <f t="shared" si="7"/>
        <v>0</v>
      </c>
    </row>
    <row r="409" spans="1:11" ht="45" x14ac:dyDescent="0.25">
      <c r="A409" s="139">
        <v>3102</v>
      </c>
      <c r="B409" s="139">
        <v>503</v>
      </c>
      <c r="C409" s="102" t="s">
        <v>2195</v>
      </c>
      <c r="D409" s="657" t="s">
        <v>228</v>
      </c>
      <c r="E409" s="657" t="s">
        <v>64</v>
      </c>
      <c r="F409" s="657" t="s">
        <v>65</v>
      </c>
      <c r="G409" s="657" t="s">
        <v>66</v>
      </c>
      <c r="H409" s="105" t="s">
        <v>33</v>
      </c>
      <c r="I409" s="106">
        <v>20</v>
      </c>
      <c r="J409" s="106">
        <f>VLOOKUP(A409,CENIK!$A$2:$F$191,6,FALSE)</f>
        <v>0</v>
      </c>
      <c r="K409" s="106">
        <f t="shared" si="7"/>
        <v>0</v>
      </c>
    </row>
    <row r="410" spans="1:11" ht="45" x14ac:dyDescent="0.25">
      <c r="A410" s="139">
        <v>3103</v>
      </c>
      <c r="B410" s="139">
        <v>503</v>
      </c>
      <c r="C410" s="102" t="s">
        <v>2196</v>
      </c>
      <c r="D410" s="657" t="s">
        <v>228</v>
      </c>
      <c r="E410" s="657" t="s">
        <v>64</v>
      </c>
      <c r="F410" s="657" t="s">
        <v>65</v>
      </c>
      <c r="G410" s="657" t="s">
        <v>67</v>
      </c>
      <c r="H410" s="105" t="s">
        <v>10</v>
      </c>
      <c r="I410" s="106">
        <v>3</v>
      </c>
      <c r="J410" s="106">
        <f>VLOOKUP(A410,CENIK!$A$2:$F$191,6,FALSE)</f>
        <v>0</v>
      </c>
      <c r="K410" s="106">
        <f t="shared" si="7"/>
        <v>0</v>
      </c>
    </row>
    <row r="411" spans="1:11" ht="45" x14ac:dyDescent="0.25">
      <c r="A411" s="139">
        <v>3104</v>
      </c>
      <c r="B411" s="139">
        <v>503</v>
      </c>
      <c r="C411" s="102" t="s">
        <v>2197</v>
      </c>
      <c r="D411" s="657" t="s">
        <v>228</v>
      </c>
      <c r="E411" s="657" t="s">
        <v>64</v>
      </c>
      <c r="F411" s="657" t="s">
        <v>65</v>
      </c>
      <c r="G411" s="657" t="s">
        <v>68</v>
      </c>
      <c r="H411" s="105" t="s">
        <v>6</v>
      </c>
      <c r="I411" s="106">
        <v>10</v>
      </c>
      <c r="J411" s="106">
        <f>VLOOKUP(A411,CENIK!$A$2:$F$191,6,FALSE)</f>
        <v>0</v>
      </c>
      <c r="K411" s="106">
        <f t="shared" si="7"/>
        <v>0</v>
      </c>
    </row>
    <row r="412" spans="1:11" ht="30" x14ac:dyDescent="0.25">
      <c r="A412" s="139">
        <v>3203</v>
      </c>
      <c r="B412" s="139">
        <v>503</v>
      </c>
      <c r="C412" s="102" t="s">
        <v>2198</v>
      </c>
      <c r="D412" s="657" t="s">
        <v>228</v>
      </c>
      <c r="E412" s="657" t="s">
        <v>64</v>
      </c>
      <c r="F412" s="657" t="s">
        <v>72</v>
      </c>
      <c r="G412" s="657" t="s">
        <v>73</v>
      </c>
      <c r="H412" s="105" t="s">
        <v>6</v>
      </c>
      <c r="I412" s="106">
        <v>5</v>
      </c>
      <c r="J412" s="106">
        <f>VLOOKUP(A412,CENIK!$A$2:$F$191,6,FALSE)</f>
        <v>0</v>
      </c>
      <c r="K412" s="106">
        <f t="shared" si="7"/>
        <v>0</v>
      </c>
    </row>
    <row r="413" spans="1:11" ht="30" x14ac:dyDescent="0.25">
      <c r="A413" s="139">
        <v>3204</v>
      </c>
      <c r="B413" s="139">
        <v>503</v>
      </c>
      <c r="C413" s="102" t="s">
        <v>2199</v>
      </c>
      <c r="D413" s="657" t="s">
        <v>228</v>
      </c>
      <c r="E413" s="657" t="s">
        <v>64</v>
      </c>
      <c r="F413" s="657" t="s">
        <v>72</v>
      </c>
      <c r="G413" s="657" t="s">
        <v>74</v>
      </c>
      <c r="H413" s="105" t="s">
        <v>6</v>
      </c>
      <c r="I413" s="106">
        <v>10</v>
      </c>
      <c r="J413" s="106">
        <f>VLOOKUP(A413,CENIK!$A$2:$F$191,6,FALSE)</f>
        <v>0</v>
      </c>
      <c r="K413" s="106">
        <f t="shared" si="7"/>
        <v>0</v>
      </c>
    </row>
    <row r="414" spans="1:11" ht="60" x14ac:dyDescent="0.25">
      <c r="A414" s="139">
        <v>3305</v>
      </c>
      <c r="B414" s="139">
        <v>503</v>
      </c>
      <c r="C414" s="102" t="s">
        <v>2200</v>
      </c>
      <c r="D414" s="657" t="s">
        <v>228</v>
      </c>
      <c r="E414" s="657" t="s">
        <v>64</v>
      </c>
      <c r="F414" s="657" t="s">
        <v>77</v>
      </c>
      <c r="G414" s="657" t="s">
        <v>80</v>
      </c>
      <c r="H414" s="105" t="s">
        <v>33</v>
      </c>
      <c r="I414" s="106">
        <v>10</v>
      </c>
      <c r="J414" s="106">
        <f>VLOOKUP(A414,CENIK!$A$2:$F$191,6,FALSE)</f>
        <v>0</v>
      </c>
      <c r="K414" s="106">
        <f t="shared" si="7"/>
        <v>0</v>
      </c>
    </row>
    <row r="415" spans="1:11" ht="60" x14ac:dyDescent="0.25">
      <c r="A415" s="139">
        <v>4101</v>
      </c>
      <c r="B415" s="139">
        <v>503</v>
      </c>
      <c r="C415" s="102" t="s">
        <v>2201</v>
      </c>
      <c r="D415" s="657" t="s">
        <v>228</v>
      </c>
      <c r="E415" s="657" t="s">
        <v>85</v>
      </c>
      <c r="F415" s="657" t="s">
        <v>86</v>
      </c>
      <c r="G415" s="657" t="s">
        <v>459</v>
      </c>
      <c r="H415" s="105" t="s">
        <v>33</v>
      </c>
      <c r="I415" s="106">
        <v>323</v>
      </c>
      <c r="J415" s="106">
        <f>VLOOKUP(A415,CENIK!$A$2:$F$191,6,FALSE)</f>
        <v>0</v>
      </c>
      <c r="K415" s="106">
        <f t="shared" si="7"/>
        <v>0</v>
      </c>
    </row>
    <row r="416" spans="1:11" ht="45" x14ac:dyDescent="0.25">
      <c r="A416" s="139">
        <v>4106</v>
      </c>
      <c r="B416" s="139">
        <v>503</v>
      </c>
      <c r="C416" s="102" t="s">
        <v>2202</v>
      </c>
      <c r="D416" s="657" t="s">
        <v>228</v>
      </c>
      <c r="E416" s="657" t="s">
        <v>85</v>
      </c>
      <c r="F416" s="657" t="s">
        <v>86</v>
      </c>
      <c r="G416" s="657" t="s">
        <v>89</v>
      </c>
      <c r="H416" s="105" t="s">
        <v>24</v>
      </c>
      <c r="I416" s="106">
        <v>125.5</v>
      </c>
      <c r="J416" s="106">
        <f>VLOOKUP(A416,CENIK!$A$2:$F$191,6,FALSE)</f>
        <v>0</v>
      </c>
      <c r="K416" s="106">
        <f t="shared" ref="K416:K479" si="8">ROUND(J416*I416,2)</f>
        <v>0</v>
      </c>
    </row>
    <row r="417" spans="1:11" ht="60" x14ac:dyDescent="0.25">
      <c r="A417" s="139">
        <v>4110</v>
      </c>
      <c r="B417" s="139">
        <v>503</v>
      </c>
      <c r="C417" s="102" t="s">
        <v>2203</v>
      </c>
      <c r="D417" s="657" t="s">
        <v>228</v>
      </c>
      <c r="E417" s="657" t="s">
        <v>85</v>
      </c>
      <c r="F417" s="657" t="s">
        <v>86</v>
      </c>
      <c r="G417" s="657" t="s">
        <v>90</v>
      </c>
      <c r="H417" s="105" t="s">
        <v>24</v>
      </c>
      <c r="I417" s="106">
        <v>152</v>
      </c>
      <c r="J417" s="106">
        <f>VLOOKUP(A417,CENIK!$A$2:$F$191,6,FALSE)</f>
        <v>0</v>
      </c>
      <c r="K417" s="106">
        <f t="shared" si="8"/>
        <v>0</v>
      </c>
    </row>
    <row r="418" spans="1:11" ht="45" x14ac:dyDescent="0.25">
      <c r="A418" s="139">
        <v>4113</v>
      </c>
      <c r="B418" s="139">
        <v>503</v>
      </c>
      <c r="C418" s="102" t="s">
        <v>2204</v>
      </c>
      <c r="D418" s="657" t="s">
        <v>228</v>
      </c>
      <c r="E418" s="657" t="s">
        <v>85</v>
      </c>
      <c r="F418" s="657" t="s">
        <v>86</v>
      </c>
      <c r="G418" s="657" t="s">
        <v>91</v>
      </c>
      <c r="H418" s="105" t="s">
        <v>24</v>
      </c>
      <c r="I418" s="106">
        <v>84</v>
      </c>
      <c r="J418" s="106">
        <f>VLOOKUP(A418,CENIK!$A$2:$F$191,6,FALSE)</f>
        <v>0</v>
      </c>
      <c r="K418" s="106">
        <f t="shared" si="8"/>
        <v>0</v>
      </c>
    </row>
    <row r="419" spans="1:11" ht="60" x14ac:dyDescent="0.25">
      <c r="A419" s="139">
        <v>4115</v>
      </c>
      <c r="B419" s="139">
        <v>503</v>
      </c>
      <c r="C419" s="102" t="s">
        <v>2205</v>
      </c>
      <c r="D419" s="657" t="s">
        <v>228</v>
      </c>
      <c r="E419" s="657" t="s">
        <v>85</v>
      </c>
      <c r="F419" s="657" t="s">
        <v>86</v>
      </c>
      <c r="G419" s="657" t="s">
        <v>93</v>
      </c>
      <c r="H419" s="105" t="s">
        <v>24</v>
      </c>
      <c r="I419" s="106">
        <v>101</v>
      </c>
      <c r="J419" s="106">
        <f>VLOOKUP(A419,CENIK!$A$2:$F$191,6,FALSE)</f>
        <v>0</v>
      </c>
      <c r="K419" s="106">
        <f t="shared" si="8"/>
        <v>0</v>
      </c>
    </row>
    <row r="420" spans="1:11" ht="45" x14ac:dyDescent="0.25">
      <c r="A420" s="139">
        <v>4121</v>
      </c>
      <c r="B420" s="139">
        <v>503</v>
      </c>
      <c r="C420" s="102" t="s">
        <v>2206</v>
      </c>
      <c r="D420" s="657" t="s">
        <v>228</v>
      </c>
      <c r="E420" s="657" t="s">
        <v>85</v>
      </c>
      <c r="F420" s="657" t="s">
        <v>86</v>
      </c>
      <c r="G420" s="657" t="s">
        <v>986</v>
      </c>
      <c r="H420" s="105" t="s">
        <v>24</v>
      </c>
      <c r="I420" s="106">
        <v>5</v>
      </c>
      <c r="J420" s="106">
        <f>VLOOKUP(A420,CENIK!$A$2:$F$191,6,FALSE)</f>
        <v>0</v>
      </c>
      <c r="K420" s="106">
        <f t="shared" si="8"/>
        <v>0</v>
      </c>
    </row>
    <row r="421" spans="1:11" ht="30" x14ac:dyDescent="0.25">
      <c r="A421" s="139">
        <v>4124</v>
      </c>
      <c r="B421" s="139">
        <v>503</v>
      </c>
      <c r="C421" s="102" t="s">
        <v>2207</v>
      </c>
      <c r="D421" s="657" t="s">
        <v>228</v>
      </c>
      <c r="E421" s="657" t="s">
        <v>85</v>
      </c>
      <c r="F421" s="657" t="s">
        <v>86</v>
      </c>
      <c r="G421" s="657" t="s">
        <v>97</v>
      </c>
      <c r="H421" s="105" t="s">
        <v>22</v>
      </c>
      <c r="I421" s="106">
        <v>120</v>
      </c>
      <c r="J421" s="106">
        <f>VLOOKUP(A421,CENIK!$A$2:$F$191,6,FALSE)</f>
        <v>0</v>
      </c>
      <c r="K421" s="106">
        <f t="shared" si="8"/>
        <v>0</v>
      </c>
    </row>
    <row r="422" spans="1:11" ht="30" x14ac:dyDescent="0.25">
      <c r="A422" s="139">
        <v>4202</v>
      </c>
      <c r="B422" s="139">
        <v>503</v>
      </c>
      <c r="C422" s="102" t="s">
        <v>2208</v>
      </c>
      <c r="D422" s="657" t="s">
        <v>228</v>
      </c>
      <c r="E422" s="657" t="s">
        <v>85</v>
      </c>
      <c r="F422" s="657" t="s">
        <v>98</v>
      </c>
      <c r="G422" s="657" t="s">
        <v>100</v>
      </c>
      <c r="H422" s="105" t="s">
        <v>33</v>
      </c>
      <c r="I422" s="106">
        <v>114</v>
      </c>
      <c r="J422" s="106">
        <f>VLOOKUP(A422,CENIK!$A$2:$F$191,6,FALSE)</f>
        <v>0</v>
      </c>
      <c r="K422" s="106">
        <f t="shared" si="8"/>
        <v>0</v>
      </c>
    </row>
    <row r="423" spans="1:11" ht="75" x14ac:dyDescent="0.25">
      <c r="A423" s="139">
        <v>4203</v>
      </c>
      <c r="B423" s="139">
        <v>503</v>
      </c>
      <c r="C423" s="102" t="s">
        <v>2209</v>
      </c>
      <c r="D423" s="657" t="s">
        <v>228</v>
      </c>
      <c r="E423" s="657" t="s">
        <v>85</v>
      </c>
      <c r="F423" s="657" t="s">
        <v>98</v>
      </c>
      <c r="G423" s="657" t="s">
        <v>101</v>
      </c>
      <c r="H423" s="105" t="s">
        <v>24</v>
      </c>
      <c r="I423" s="106">
        <v>21.3</v>
      </c>
      <c r="J423" s="106">
        <f>VLOOKUP(A423,CENIK!$A$2:$F$191,6,FALSE)</f>
        <v>0</v>
      </c>
      <c r="K423" s="106">
        <f t="shared" si="8"/>
        <v>0</v>
      </c>
    </row>
    <row r="424" spans="1:11" ht="60" x14ac:dyDescent="0.25">
      <c r="A424" s="139">
        <v>4204</v>
      </c>
      <c r="B424" s="139">
        <v>503</v>
      </c>
      <c r="C424" s="102" t="s">
        <v>2210</v>
      </c>
      <c r="D424" s="657" t="s">
        <v>228</v>
      </c>
      <c r="E424" s="657" t="s">
        <v>85</v>
      </c>
      <c r="F424" s="657" t="s">
        <v>98</v>
      </c>
      <c r="G424" s="657" t="s">
        <v>102</v>
      </c>
      <c r="H424" s="105" t="s">
        <v>24</v>
      </c>
      <c r="I424" s="106">
        <v>85.2</v>
      </c>
      <c r="J424" s="106">
        <f>VLOOKUP(A424,CENIK!$A$2:$F$191,6,FALSE)</f>
        <v>0</v>
      </c>
      <c r="K424" s="106">
        <f t="shared" si="8"/>
        <v>0</v>
      </c>
    </row>
    <row r="425" spans="1:11" ht="60" x14ac:dyDescent="0.25">
      <c r="A425" s="139">
        <v>4205</v>
      </c>
      <c r="B425" s="139">
        <v>503</v>
      </c>
      <c r="C425" s="102" t="s">
        <v>2211</v>
      </c>
      <c r="D425" s="657" t="s">
        <v>228</v>
      </c>
      <c r="E425" s="657" t="s">
        <v>85</v>
      </c>
      <c r="F425" s="657" t="s">
        <v>98</v>
      </c>
      <c r="G425" s="657" t="s">
        <v>103</v>
      </c>
      <c r="H425" s="105" t="s">
        <v>33</v>
      </c>
      <c r="I425" s="106">
        <v>568</v>
      </c>
      <c r="J425" s="106">
        <f>VLOOKUP(A425,CENIK!$A$2:$F$191,6,FALSE)</f>
        <v>0</v>
      </c>
      <c r="K425" s="106">
        <f t="shared" si="8"/>
        <v>0</v>
      </c>
    </row>
    <row r="426" spans="1:11" ht="60" x14ac:dyDescent="0.25">
      <c r="A426" s="139">
        <v>4207</v>
      </c>
      <c r="B426" s="139">
        <v>503</v>
      </c>
      <c r="C426" s="102" t="s">
        <v>2212</v>
      </c>
      <c r="D426" s="657" t="s">
        <v>228</v>
      </c>
      <c r="E426" s="657" t="s">
        <v>85</v>
      </c>
      <c r="F426" s="657" t="s">
        <v>98</v>
      </c>
      <c r="G426" s="657" t="s">
        <v>990</v>
      </c>
      <c r="H426" s="105" t="s">
        <v>24</v>
      </c>
      <c r="I426" s="106">
        <v>90</v>
      </c>
      <c r="J426" s="106">
        <f>VLOOKUP(A426,CENIK!$A$2:$F$191,6,FALSE)</f>
        <v>0</v>
      </c>
      <c r="K426" s="106">
        <f t="shared" si="8"/>
        <v>0</v>
      </c>
    </row>
    <row r="427" spans="1:11" ht="90" x14ac:dyDescent="0.25">
      <c r="A427" s="139">
        <v>5111</v>
      </c>
      <c r="B427" s="139">
        <v>503</v>
      </c>
      <c r="C427" s="102" t="s">
        <v>2213</v>
      </c>
      <c r="D427" s="657" t="s">
        <v>228</v>
      </c>
      <c r="E427" s="657" t="s">
        <v>106</v>
      </c>
      <c r="F427" s="657" t="s">
        <v>107</v>
      </c>
      <c r="G427" s="657" t="s">
        <v>115</v>
      </c>
      <c r="H427" s="105" t="s">
        <v>6</v>
      </c>
      <c r="I427" s="106">
        <v>96</v>
      </c>
      <c r="J427" s="106">
        <f>VLOOKUP(A427,CENIK!$A$2:$F$191,6,FALSE)</f>
        <v>0</v>
      </c>
      <c r="K427" s="106">
        <f t="shared" si="8"/>
        <v>0</v>
      </c>
    </row>
    <row r="428" spans="1:11" ht="30" x14ac:dyDescent="0.25">
      <c r="A428" s="139">
        <v>5301</v>
      </c>
      <c r="B428" s="139">
        <v>503</v>
      </c>
      <c r="C428" s="102" t="s">
        <v>2214</v>
      </c>
      <c r="D428" s="657" t="s">
        <v>228</v>
      </c>
      <c r="E428" s="657" t="s">
        <v>106</v>
      </c>
      <c r="F428" s="657" t="s">
        <v>118</v>
      </c>
      <c r="G428" s="657" t="s">
        <v>119</v>
      </c>
      <c r="H428" s="105" t="s">
        <v>24</v>
      </c>
      <c r="I428" s="106">
        <v>17</v>
      </c>
      <c r="J428" s="106">
        <f>VLOOKUP(A428,CENIK!$A$2:$F$191,6,FALSE)</f>
        <v>0</v>
      </c>
      <c r="K428" s="106">
        <f t="shared" si="8"/>
        <v>0</v>
      </c>
    </row>
    <row r="429" spans="1:11" ht="90" x14ac:dyDescent="0.25">
      <c r="A429" s="139">
        <v>5306</v>
      </c>
      <c r="B429" s="139">
        <v>503</v>
      </c>
      <c r="C429" s="102" t="s">
        <v>2215</v>
      </c>
      <c r="D429" s="657" t="s">
        <v>228</v>
      </c>
      <c r="E429" s="657" t="s">
        <v>106</v>
      </c>
      <c r="F429" s="657" t="s">
        <v>118</v>
      </c>
      <c r="G429" s="657" t="s">
        <v>125</v>
      </c>
      <c r="H429" s="105" t="s">
        <v>123</v>
      </c>
      <c r="I429" s="106">
        <v>1009</v>
      </c>
      <c r="J429" s="106">
        <f>VLOOKUP(A429,CENIK!$A$2:$F$191,6,FALSE)</f>
        <v>0</v>
      </c>
      <c r="K429" s="106">
        <f t="shared" si="8"/>
        <v>0</v>
      </c>
    </row>
    <row r="430" spans="1:11" ht="135" x14ac:dyDescent="0.25">
      <c r="A430" s="139">
        <v>6101</v>
      </c>
      <c r="B430" s="139">
        <v>503</v>
      </c>
      <c r="C430" s="102" t="s">
        <v>2216</v>
      </c>
      <c r="D430" s="657" t="s">
        <v>228</v>
      </c>
      <c r="E430" s="657" t="s">
        <v>128</v>
      </c>
      <c r="F430" s="657" t="s">
        <v>129</v>
      </c>
      <c r="G430" s="657" t="s">
        <v>6304</v>
      </c>
      <c r="H430" s="105" t="s">
        <v>10</v>
      </c>
      <c r="I430" s="106">
        <v>142</v>
      </c>
      <c r="J430" s="106">
        <f>VLOOKUP(A430,CENIK!$A$2:$F$191,6,FALSE)</f>
        <v>0</v>
      </c>
      <c r="K430" s="106">
        <f t="shared" si="8"/>
        <v>0</v>
      </c>
    </row>
    <row r="431" spans="1:11" ht="120" x14ac:dyDescent="0.25">
      <c r="A431" s="139">
        <v>6202</v>
      </c>
      <c r="B431" s="139">
        <v>503</v>
      </c>
      <c r="C431" s="102" t="s">
        <v>2217</v>
      </c>
      <c r="D431" s="657" t="s">
        <v>228</v>
      </c>
      <c r="E431" s="657" t="s">
        <v>128</v>
      </c>
      <c r="F431" s="657" t="s">
        <v>132</v>
      </c>
      <c r="G431" s="657" t="s">
        <v>991</v>
      </c>
      <c r="H431" s="105" t="s">
        <v>6</v>
      </c>
      <c r="I431" s="106">
        <v>5</v>
      </c>
      <c r="J431" s="106">
        <f>VLOOKUP(A431,CENIK!$A$2:$F$191,6,FALSE)</f>
        <v>0</v>
      </c>
      <c r="K431" s="106">
        <f t="shared" si="8"/>
        <v>0</v>
      </c>
    </row>
    <row r="432" spans="1:11" ht="120" x14ac:dyDescent="0.25">
      <c r="A432" s="139">
        <v>6204</v>
      </c>
      <c r="B432" s="139">
        <v>503</v>
      </c>
      <c r="C432" s="102" t="s">
        <v>2218</v>
      </c>
      <c r="D432" s="657" t="s">
        <v>228</v>
      </c>
      <c r="E432" s="657" t="s">
        <v>128</v>
      </c>
      <c r="F432" s="657" t="s">
        <v>132</v>
      </c>
      <c r="G432" s="657" t="s">
        <v>993</v>
      </c>
      <c r="H432" s="105" t="s">
        <v>6</v>
      </c>
      <c r="I432" s="106">
        <v>3</v>
      </c>
      <c r="J432" s="106">
        <f>VLOOKUP(A432,CENIK!$A$2:$F$191,6,FALSE)</f>
        <v>0</v>
      </c>
      <c r="K432" s="106">
        <f t="shared" si="8"/>
        <v>0</v>
      </c>
    </row>
    <row r="433" spans="1:11" ht="120" x14ac:dyDescent="0.25">
      <c r="A433" s="139">
        <v>6253</v>
      </c>
      <c r="B433" s="139">
        <v>503</v>
      </c>
      <c r="C433" s="102" t="s">
        <v>2219</v>
      </c>
      <c r="D433" s="657" t="s">
        <v>228</v>
      </c>
      <c r="E433" s="657" t="s">
        <v>128</v>
      </c>
      <c r="F433" s="657" t="s">
        <v>132</v>
      </c>
      <c r="G433" s="657" t="s">
        <v>1004</v>
      </c>
      <c r="H433" s="105" t="s">
        <v>6</v>
      </c>
      <c r="I433" s="106">
        <v>8</v>
      </c>
      <c r="J433" s="106">
        <f>VLOOKUP(A433,CENIK!$A$2:$F$191,6,FALSE)</f>
        <v>0</v>
      </c>
      <c r="K433" s="106">
        <f t="shared" si="8"/>
        <v>0</v>
      </c>
    </row>
    <row r="434" spans="1:11" ht="345" x14ac:dyDescent="0.25">
      <c r="A434" s="139">
        <v>6301</v>
      </c>
      <c r="B434" s="139">
        <v>503</v>
      </c>
      <c r="C434" s="102" t="s">
        <v>2220</v>
      </c>
      <c r="D434" s="657" t="s">
        <v>228</v>
      </c>
      <c r="E434" s="657" t="s">
        <v>128</v>
      </c>
      <c r="F434" s="657" t="s">
        <v>140</v>
      </c>
      <c r="G434" s="657" t="s">
        <v>1005</v>
      </c>
      <c r="H434" s="105" t="s">
        <v>6</v>
      </c>
      <c r="I434" s="106">
        <v>8</v>
      </c>
      <c r="J434" s="106">
        <f>VLOOKUP(A434,CENIK!$A$2:$F$191,6,FALSE)</f>
        <v>0</v>
      </c>
      <c r="K434" s="106">
        <f t="shared" si="8"/>
        <v>0</v>
      </c>
    </row>
    <row r="435" spans="1:11" ht="120" x14ac:dyDescent="0.25">
      <c r="A435" s="139">
        <v>6305</v>
      </c>
      <c r="B435" s="139">
        <v>503</v>
      </c>
      <c r="C435" s="102" t="s">
        <v>2221</v>
      </c>
      <c r="D435" s="657" t="s">
        <v>228</v>
      </c>
      <c r="E435" s="657" t="s">
        <v>128</v>
      </c>
      <c r="F435" s="657" t="s">
        <v>140</v>
      </c>
      <c r="G435" s="657" t="s">
        <v>143</v>
      </c>
      <c r="H435" s="105" t="s">
        <v>6</v>
      </c>
      <c r="I435" s="106">
        <v>8</v>
      </c>
      <c r="J435" s="106">
        <f>VLOOKUP(A435,CENIK!$A$2:$F$191,6,FALSE)</f>
        <v>0</v>
      </c>
      <c r="K435" s="106">
        <f t="shared" si="8"/>
        <v>0</v>
      </c>
    </row>
    <row r="436" spans="1:11" ht="30" x14ac:dyDescent="0.25">
      <c r="A436" s="139">
        <v>6401</v>
      </c>
      <c r="B436" s="139">
        <v>503</v>
      </c>
      <c r="C436" s="102" t="s">
        <v>2222</v>
      </c>
      <c r="D436" s="657" t="s">
        <v>228</v>
      </c>
      <c r="E436" s="657" t="s">
        <v>128</v>
      </c>
      <c r="F436" s="657" t="s">
        <v>144</v>
      </c>
      <c r="G436" s="657" t="s">
        <v>145</v>
      </c>
      <c r="H436" s="105" t="s">
        <v>10</v>
      </c>
      <c r="I436" s="106">
        <v>142</v>
      </c>
      <c r="J436" s="106">
        <f>VLOOKUP(A436,CENIK!$A$2:$F$191,6,FALSE)</f>
        <v>0</v>
      </c>
      <c r="K436" s="106">
        <f t="shared" si="8"/>
        <v>0</v>
      </c>
    </row>
    <row r="437" spans="1:11" ht="30" x14ac:dyDescent="0.25">
      <c r="A437" s="139">
        <v>6402</v>
      </c>
      <c r="B437" s="139">
        <v>503</v>
      </c>
      <c r="C437" s="102" t="s">
        <v>2223</v>
      </c>
      <c r="D437" s="657" t="s">
        <v>228</v>
      </c>
      <c r="E437" s="657" t="s">
        <v>128</v>
      </c>
      <c r="F437" s="657" t="s">
        <v>144</v>
      </c>
      <c r="G437" s="657" t="s">
        <v>340</v>
      </c>
      <c r="H437" s="105" t="s">
        <v>10</v>
      </c>
      <c r="I437" s="106">
        <v>142</v>
      </c>
      <c r="J437" s="106">
        <f>VLOOKUP(A437,CENIK!$A$2:$F$191,6,FALSE)</f>
        <v>0</v>
      </c>
      <c r="K437" s="106">
        <f t="shared" si="8"/>
        <v>0</v>
      </c>
    </row>
    <row r="438" spans="1:11" ht="60" x14ac:dyDescent="0.25">
      <c r="A438" s="139">
        <v>6405</v>
      </c>
      <c r="B438" s="139">
        <v>503</v>
      </c>
      <c r="C438" s="102" t="s">
        <v>2224</v>
      </c>
      <c r="D438" s="657" t="s">
        <v>228</v>
      </c>
      <c r="E438" s="657" t="s">
        <v>128</v>
      </c>
      <c r="F438" s="657" t="s">
        <v>144</v>
      </c>
      <c r="G438" s="657" t="s">
        <v>146</v>
      </c>
      <c r="H438" s="105" t="s">
        <v>10</v>
      </c>
      <c r="I438" s="106">
        <v>142</v>
      </c>
      <c r="J438" s="106">
        <f>VLOOKUP(A438,CENIK!$A$2:$F$191,6,FALSE)</f>
        <v>0</v>
      </c>
      <c r="K438" s="106">
        <f t="shared" si="8"/>
        <v>0</v>
      </c>
    </row>
    <row r="439" spans="1:11" ht="30" x14ac:dyDescent="0.25">
      <c r="A439" s="139">
        <v>6501</v>
      </c>
      <c r="B439" s="139">
        <v>503</v>
      </c>
      <c r="C439" s="102" t="s">
        <v>2225</v>
      </c>
      <c r="D439" s="657" t="s">
        <v>228</v>
      </c>
      <c r="E439" s="657" t="s">
        <v>128</v>
      </c>
      <c r="F439" s="657" t="s">
        <v>147</v>
      </c>
      <c r="G439" s="657" t="s">
        <v>1007</v>
      </c>
      <c r="H439" s="105" t="s">
        <v>6</v>
      </c>
      <c r="I439" s="106">
        <v>2</v>
      </c>
      <c r="J439" s="106">
        <f>VLOOKUP(A439,CENIK!$A$2:$F$191,6,FALSE)</f>
        <v>0</v>
      </c>
      <c r="K439" s="106">
        <f t="shared" si="8"/>
        <v>0</v>
      </c>
    </row>
    <row r="440" spans="1:11" ht="45" x14ac:dyDescent="0.25">
      <c r="A440" s="139">
        <v>6503</v>
      </c>
      <c r="B440" s="139">
        <v>503</v>
      </c>
      <c r="C440" s="102" t="s">
        <v>2226</v>
      </c>
      <c r="D440" s="657" t="s">
        <v>228</v>
      </c>
      <c r="E440" s="657" t="s">
        <v>128</v>
      </c>
      <c r="F440" s="657" t="s">
        <v>147</v>
      </c>
      <c r="G440" s="657" t="s">
        <v>1009</v>
      </c>
      <c r="H440" s="105" t="s">
        <v>6</v>
      </c>
      <c r="I440" s="106">
        <v>2</v>
      </c>
      <c r="J440" s="106">
        <f>VLOOKUP(A440,CENIK!$A$2:$F$191,6,FALSE)</f>
        <v>0</v>
      </c>
      <c r="K440" s="106">
        <f t="shared" si="8"/>
        <v>0</v>
      </c>
    </row>
    <row r="441" spans="1:11" ht="45" x14ac:dyDescent="0.25">
      <c r="A441" s="139">
        <v>6504</v>
      </c>
      <c r="B441" s="139">
        <v>503</v>
      </c>
      <c r="C441" s="102" t="s">
        <v>2227</v>
      </c>
      <c r="D441" s="657" t="s">
        <v>228</v>
      </c>
      <c r="E441" s="657" t="s">
        <v>128</v>
      </c>
      <c r="F441" s="657" t="s">
        <v>147</v>
      </c>
      <c r="G441" s="657" t="s">
        <v>1010</v>
      </c>
      <c r="H441" s="105" t="s">
        <v>6</v>
      </c>
      <c r="I441" s="106">
        <v>1</v>
      </c>
      <c r="J441" s="106">
        <f>VLOOKUP(A441,CENIK!$A$2:$F$191,6,FALSE)</f>
        <v>0</v>
      </c>
      <c r="K441" s="106">
        <f t="shared" si="8"/>
        <v>0</v>
      </c>
    </row>
    <row r="442" spans="1:11" ht="30" x14ac:dyDescent="0.25">
      <c r="A442" s="139">
        <v>6507</v>
      </c>
      <c r="B442" s="139">
        <v>503</v>
      </c>
      <c r="C442" s="102" t="s">
        <v>2228</v>
      </c>
      <c r="D442" s="657" t="s">
        <v>228</v>
      </c>
      <c r="E442" s="657" t="s">
        <v>128</v>
      </c>
      <c r="F442" s="657" t="s">
        <v>147</v>
      </c>
      <c r="G442" s="657" t="s">
        <v>1013</v>
      </c>
      <c r="H442" s="105" t="s">
        <v>6</v>
      </c>
      <c r="I442" s="106">
        <v>1</v>
      </c>
      <c r="J442" s="106">
        <f>VLOOKUP(A442,CENIK!$A$2:$F$191,6,FALSE)</f>
        <v>0</v>
      </c>
      <c r="K442" s="106">
        <f t="shared" si="8"/>
        <v>0</v>
      </c>
    </row>
    <row r="443" spans="1:11" ht="75" x14ac:dyDescent="0.25">
      <c r="A443" s="139">
        <v>6512</v>
      </c>
      <c r="B443" s="139">
        <v>503</v>
      </c>
      <c r="C443" s="102" t="s">
        <v>2229</v>
      </c>
      <c r="D443" s="657" t="s">
        <v>228</v>
      </c>
      <c r="E443" s="657" t="s">
        <v>128</v>
      </c>
      <c r="F443" s="657" t="s">
        <v>147</v>
      </c>
      <c r="G443" s="657" t="s">
        <v>1015</v>
      </c>
      <c r="H443" s="105" t="s">
        <v>10</v>
      </c>
      <c r="I443" s="106">
        <v>37</v>
      </c>
      <c r="J443" s="106">
        <f>VLOOKUP(A443,CENIK!$A$2:$F$191,6,FALSE)</f>
        <v>125</v>
      </c>
      <c r="K443" s="106">
        <f t="shared" si="8"/>
        <v>4625</v>
      </c>
    </row>
    <row r="444" spans="1:11" ht="60" x14ac:dyDescent="0.25">
      <c r="A444" s="139">
        <v>1201</v>
      </c>
      <c r="B444" s="139">
        <v>502</v>
      </c>
      <c r="C444" s="102" t="s">
        <v>2230</v>
      </c>
      <c r="D444" s="657" t="s">
        <v>229</v>
      </c>
      <c r="E444" s="657" t="s">
        <v>7</v>
      </c>
      <c r="F444" s="657" t="s">
        <v>8</v>
      </c>
      <c r="G444" s="657" t="s">
        <v>9</v>
      </c>
      <c r="H444" s="105" t="s">
        <v>10</v>
      </c>
      <c r="I444" s="106">
        <v>112</v>
      </c>
      <c r="J444" s="106">
        <f>VLOOKUP(A444,CENIK!$A$2:$F$191,6,FALSE)</f>
        <v>0</v>
      </c>
      <c r="K444" s="106">
        <f t="shared" si="8"/>
        <v>0</v>
      </c>
    </row>
    <row r="445" spans="1:11" ht="45" x14ac:dyDescent="0.25">
      <c r="A445" s="139">
        <v>1202</v>
      </c>
      <c r="B445" s="139">
        <v>502</v>
      </c>
      <c r="C445" s="102" t="s">
        <v>2231</v>
      </c>
      <c r="D445" s="657" t="s">
        <v>229</v>
      </c>
      <c r="E445" s="657" t="s">
        <v>7</v>
      </c>
      <c r="F445" s="657" t="s">
        <v>8</v>
      </c>
      <c r="G445" s="657" t="s">
        <v>11</v>
      </c>
      <c r="H445" s="105" t="s">
        <v>12</v>
      </c>
      <c r="I445" s="106">
        <v>5</v>
      </c>
      <c r="J445" s="106">
        <f>VLOOKUP(A445,CENIK!$A$2:$F$191,6,FALSE)</f>
        <v>0</v>
      </c>
      <c r="K445" s="106">
        <f t="shared" si="8"/>
        <v>0</v>
      </c>
    </row>
    <row r="446" spans="1:11" ht="60" x14ac:dyDescent="0.25">
      <c r="A446" s="139">
        <v>1203</v>
      </c>
      <c r="B446" s="139">
        <v>502</v>
      </c>
      <c r="C446" s="102" t="s">
        <v>2232</v>
      </c>
      <c r="D446" s="657" t="s">
        <v>229</v>
      </c>
      <c r="E446" s="657" t="s">
        <v>7</v>
      </c>
      <c r="F446" s="657" t="s">
        <v>8</v>
      </c>
      <c r="G446" s="657" t="s">
        <v>941</v>
      </c>
      <c r="H446" s="105" t="s">
        <v>10</v>
      </c>
      <c r="I446" s="106">
        <v>112</v>
      </c>
      <c r="J446" s="106">
        <f>VLOOKUP(A446,CENIK!$A$2:$F$191,6,FALSE)</f>
        <v>0</v>
      </c>
      <c r="K446" s="106">
        <f t="shared" si="8"/>
        <v>0</v>
      </c>
    </row>
    <row r="447" spans="1:11" ht="45" x14ac:dyDescent="0.25">
      <c r="A447" s="139">
        <v>1204</v>
      </c>
      <c r="B447" s="139">
        <v>502</v>
      </c>
      <c r="C447" s="102" t="s">
        <v>2233</v>
      </c>
      <c r="D447" s="657" t="s">
        <v>229</v>
      </c>
      <c r="E447" s="657" t="s">
        <v>7</v>
      </c>
      <c r="F447" s="657" t="s">
        <v>8</v>
      </c>
      <c r="G447" s="657" t="s">
        <v>13</v>
      </c>
      <c r="H447" s="105" t="s">
        <v>10</v>
      </c>
      <c r="I447" s="106">
        <v>112</v>
      </c>
      <c r="J447" s="106">
        <f>VLOOKUP(A447,CENIK!$A$2:$F$191,6,FALSE)</f>
        <v>0</v>
      </c>
      <c r="K447" s="106">
        <f t="shared" si="8"/>
        <v>0</v>
      </c>
    </row>
    <row r="448" spans="1:11" ht="60" x14ac:dyDescent="0.25">
      <c r="A448" s="139">
        <v>1206</v>
      </c>
      <c r="B448" s="139">
        <v>502</v>
      </c>
      <c r="C448" s="102" t="s">
        <v>2234</v>
      </c>
      <c r="D448" s="657" t="s">
        <v>229</v>
      </c>
      <c r="E448" s="657" t="s">
        <v>7</v>
      </c>
      <c r="F448" s="657" t="s">
        <v>8</v>
      </c>
      <c r="G448" s="657" t="s">
        <v>943</v>
      </c>
      <c r="H448" s="105" t="s">
        <v>14</v>
      </c>
      <c r="I448" s="106">
        <v>1</v>
      </c>
      <c r="J448" s="106">
        <f>VLOOKUP(A448,CENIK!$A$2:$F$191,6,FALSE)</f>
        <v>0</v>
      </c>
      <c r="K448" s="106">
        <f t="shared" si="8"/>
        <v>0</v>
      </c>
    </row>
    <row r="449" spans="1:11" ht="75" x14ac:dyDescent="0.25">
      <c r="A449" s="139">
        <v>1208</v>
      </c>
      <c r="B449" s="139">
        <v>502</v>
      </c>
      <c r="C449" s="102" t="s">
        <v>2235</v>
      </c>
      <c r="D449" s="657" t="s">
        <v>229</v>
      </c>
      <c r="E449" s="657" t="s">
        <v>7</v>
      </c>
      <c r="F449" s="657" t="s">
        <v>8</v>
      </c>
      <c r="G449" s="657" t="s">
        <v>945</v>
      </c>
      <c r="H449" s="105" t="s">
        <v>14</v>
      </c>
      <c r="I449" s="106">
        <v>1</v>
      </c>
      <c r="J449" s="106">
        <f>VLOOKUP(A449,CENIK!$A$2:$F$191,6,FALSE)</f>
        <v>0</v>
      </c>
      <c r="K449" s="106">
        <f t="shared" si="8"/>
        <v>0</v>
      </c>
    </row>
    <row r="450" spans="1:11" ht="45" x14ac:dyDescent="0.25">
      <c r="A450" s="139">
        <v>1301</v>
      </c>
      <c r="B450" s="139">
        <v>502</v>
      </c>
      <c r="C450" s="102" t="s">
        <v>2236</v>
      </c>
      <c r="D450" s="657" t="s">
        <v>229</v>
      </c>
      <c r="E450" s="657" t="s">
        <v>7</v>
      </c>
      <c r="F450" s="657" t="s">
        <v>16</v>
      </c>
      <c r="G450" s="657" t="s">
        <v>17</v>
      </c>
      <c r="H450" s="105" t="s">
        <v>10</v>
      </c>
      <c r="I450" s="106">
        <v>112</v>
      </c>
      <c r="J450" s="106">
        <f>VLOOKUP(A450,CENIK!$A$2:$F$191,6,FALSE)</f>
        <v>0</v>
      </c>
      <c r="K450" s="106">
        <f t="shared" si="8"/>
        <v>0</v>
      </c>
    </row>
    <row r="451" spans="1:11" ht="150" x14ac:dyDescent="0.25">
      <c r="A451" s="139">
        <v>1302</v>
      </c>
      <c r="B451" s="139">
        <v>502</v>
      </c>
      <c r="C451" s="102" t="s">
        <v>2237</v>
      </c>
      <c r="D451" s="657" t="s">
        <v>229</v>
      </c>
      <c r="E451" s="657" t="s">
        <v>7</v>
      </c>
      <c r="F451" s="657" t="s">
        <v>16</v>
      </c>
      <c r="G451" s="657" t="s">
        <v>952</v>
      </c>
      <c r="H451" s="105" t="s">
        <v>10</v>
      </c>
      <c r="I451" s="106">
        <v>112</v>
      </c>
      <c r="J451" s="106">
        <f>VLOOKUP(A451,CENIK!$A$2:$F$191,6,FALSE)</f>
        <v>0</v>
      </c>
      <c r="K451" s="106">
        <f t="shared" si="8"/>
        <v>0</v>
      </c>
    </row>
    <row r="452" spans="1:11" ht="60" x14ac:dyDescent="0.25">
      <c r="A452" s="139">
        <v>1307</v>
      </c>
      <c r="B452" s="139">
        <v>502</v>
      </c>
      <c r="C452" s="102" t="s">
        <v>2238</v>
      </c>
      <c r="D452" s="657" t="s">
        <v>229</v>
      </c>
      <c r="E452" s="657" t="s">
        <v>7</v>
      </c>
      <c r="F452" s="657" t="s">
        <v>16</v>
      </c>
      <c r="G452" s="657" t="s">
        <v>19</v>
      </c>
      <c r="H452" s="105" t="s">
        <v>6</v>
      </c>
      <c r="I452" s="106">
        <v>1</v>
      </c>
      <c r="J452" s="106">
        <f>VLOOKUP(A452,CENIK!$A$2:$F$191,6,FALSE)</f>
        <v>0</v>
      </c>
      <c r="K452" s="106">
        <f t="shared" si="8"/>
        <v>0</v>
      </c>
    </row>
    <row r="453" spans="1:11" ht="60" x14ac:dyDescent="0.25">
      <c r="A453" s="139">
        <v>1309</v>
      </c>
      <c r="B453" s="139">
        <v>502</v>
      </c>
      <c r="C453" s="102" t="s">
        <v>2239</v>
      </c>
      <c r="D453" s="657" t="s">
        <v>229</v>
      </c>
      <c r="E453" s="657" t="s">
        <v>7</v>
      </c>
      <c r="F453" s="657" t="s">
        <v>16</v>
      </c>
      <c r="G453" s="657" t="s">
        <v>21</v>
      </c>
      <c r="H453" s="105" t="s">
        <v>22</v>
      </c>
      <c r="I453" s="106">
        <v>6</v>
      </c>
      <c r="J453" s="106">
        <f>VLOOKUP(A453,CENIK!$A$2:$F$191,6,FALSE)</f>
        <v>0</v>
      </c>
      <c r="K453" s="106">
        <f t="shared" si="8"/>
        <v>0</v>
      </c>
    </row>
    <row r="454" spans="1:11" ht="45" x14ac:dyDescent="0.25">
      <c r="A454" s="139">
        <v>1311</v>
      </c>
      <c r="B454" s="139">
        <v>502</v>
      </c>
      <c r="C454" s="102" t="s">
        <v>2240</v>
      </c>
      <c r="D454" s="657" t="s">
        <v>229</v>
      </c>
      <c r="E454" s="657" t="s">
        <v>7</v>
      </c>
      <c r="F454" s="657" t="s">
        <v>16</v>
      </c>
      <c r="G454" s="657" t="s">
        <v>25</v>
      </c>
      <c r="H454" s="105" t="s">
        <v>14</v>
      </c>
      <c r="I454" s="106">
        <v>1</v>
      </c>
      <c r="J454" s="106">
        <f>VLOOKUP(A454,CENIK!$A$2:$F$191,6,FALSE)</f>
        <v>0</v>
      </c>
      <c r="K454" s="106">
        <f t="shared" si="8"/>
        <v>0</v>
      </c>
    </row>
    <row r="455" spans="1:11" ht="30" x14ac:dyDescent="0.25">
      <c r="A455" s="139">
        <v>1312</v>
      </c>
      <c r="B455" s="139">
        <v>502</v>
      </c>
      <c r="C455" s="102" t="s">
        <v>2241</v>
      </c>
      <c r="D455" s="657" t="s">
        <v>229</v>
      </c>
      <c r="E455" s="657" t="s">
        <v>7</v>
      </c>
      <c r="F455" s="657" t="s">
        <v>16</v>
      </c>
      <c r="G455" s="657" t="s">
        <v>26</v>
      </c>
      <c r="H455" s="105"/>
      <c r="I455" s="106">
        <v>1</v>
      </c>
      <c r="J455" s="106">
        <f>VLOOKUP(A455,CENIK!$A$2:$F$191,6,FALSE)</f>
        <v>0</v>
      </c>
      <c r="K455" s="106">
        <f t="shared" si="8"/>
        <v>0</v>
      </c>
    </row>
    <row r="456" spans="1:11" ht="30" x14ac:dyDescent="0.25">
      <c r="A456" s="139">
        <v>1401</v>
      </c>
      <c r="B456" s="139">
        <v>502</v>
      </c>
      <c r="C456" s="102" t="s">
        <v>2242</v>
      </c>
      <c r="D456" s="657" t="s">
        <v>229</v>
      </c>
      <c r="E456" s="657" t="s">
        <v>7</v>
      </c>
      <c r="F456" s="657" t="s">
        <v>27</v>
      </c>
      <c r="G456" s="657" t="s">
        <v>955</v>
      </c>
      <c r="H456" s="105" t="s">
        <v>22</v>
      </c>
      <c r="I456" s="106">
        <v>2</v>
      </c>
      <c r="J456" s="106">
        <f>VLOOKUP(A456,CENIK!$A$2:$F$191,6,FALSE)</f>
        <v>0</v>
      </c>
      <c r="K456" s="106">
        <f t="shared" si="8"/>
        <v>0</v>
      </c>
    </row>
    <row r="457" spans="1:11" ht="30" x14ac:dyDescent="0.25">
      <c r="A457" s="139">
        <v>1402</v>
      </c>
      <c r="B457" s="139">
        <v>502</v>
      </c>
      <c r="C457" s="102" t="s">
        <v>2243</v>
      </c>
      <c r="D457" s="657" t="s">
        <v>229</v>
      </c>
      <c r="E457" s="657" t="s">
        <v>7</v>
      </c>
      <c r="F457" s="657" t="s">
        <v>27</v>
      </c>
      <c r="G457" s="657" t="s">
        <v>956</v>
      </c>
      <c r="H457" s="105" t="s">
        <v>22</v>
      </c>
      <c r="I457" s="106">
        <v>4</v>
      </c>
      <c r="J457" s="106">
        <f>VLOOKUP(A457,CENIK!$A$2:$F$191,6,FALSE)</f>
        <v>0</v>
      </c>
      <c r="K457" s="106">
        <f t="shared" si="8"/>
        <v>0</v>
      </c>
    </row>
    <row r="458" spans="1:11" ht="30" x14ac:dyDescent="0.25">
      <c r="A458" s="139">
        <v>1403</v>
      </c>
      <c r="B458" s="139">
        <v>502</v>
      </c>
      <c r="C458" s="102" t="s">
        <v>2244</v>
      </c>
      <c r="D458" s="657" t="s">
        <v>229</v>
      </c>
      <c r="E458" s="657" t="s">
        <v>7</v>
      </c>
      <c r="F458" s="657" t="s">
        <v>27</v>
      </c>
      <c r="G458" s="657" t="s">
        <v>957</v>
      </c>
      <c r="H458" s="105" t="s">
        <v>22</v>
      </c>
      <c r="I458" s="106">
        <v>2</v>
      </c>
      <c r="J458" s="106">
        <f>VLOOKUP(A458,CENIK!$A$2:$F$191,6,FALSE)</f>
        <v>0</v>
      </c>
      <c r="K458" s="106">
        <f t="shared" si="8"/>
        <v>0</v>
      </c>
    </row>
    <row r="459" spans="1:11" ht="60" x14ac:dyDescent="0.25">
      <c r="A459" s="139">
        <v>12303</v>
      </c>
      <c r="B459" s="139">
        <v>502</v>
      </c>
      <c r="C459" s="102" t="s">
        <v>2245</v>
      </c>
      <c r="D459" s="657" t="s">
        <v>229</v>
      </c>
      <c r="E459" s="657" t="s">
        <v>30</v>
      </c>
      <c r="F459" s="657" t="s">
        <v>31</v>
      </c>
      <c r="G459" s="657" t="s">
        <v>959</v>
      </c>
      <c r="H459" s="105" t="s">
        <v>24</v>
      </c>
      <c r="I459" s="106">
        <v>20</v>
      </c>
      <c r="J459" s="106">
        <f>VLOOKUP(A459,CENIK!$A$2:$F$191,6,FALSE)</f>
        <v>0</v>
      </c>
      <c r="K459" s="106">
        <f t="shared" si="8"/>
        <v>0</v>
      </c>
    </row>
    <row r="460" spans="1:11" ht="45" x14ac:dyDescent="0.25">
      <c r="A460" s="139">
        <v>12308</v>
      </c>
      <c r="B460" s="139">
        <v>502</v>
      </c>
      <c r="C460" s="102" t="s">
        <v>2246</v>
      </c>
      <c r="D460" s="657" t="s">
        <v>229</v>
      </c>
      <c r="E460" s="657" t="s">
        <v>30</v>
      </c>
      <c r="F460" s="657" t="s">
        <v>31</v>
      </c>
      <c r="G460" s="657" t="s">
        <v>32</v>
      </c>
      <c r="H460" s="105" t="s">
        <v>33</v>
      </c>
      <c r="I460" s="106">
        <v>223</v>
      </c>
      <c r="J460" s="106">
        <f>VLOOKUP(A460,CENIK!$A$2:$F$191,6,FALSE)</f>
        <v>0</v>
      </c>
      <c r="K460" s="106">
        <f t="shared" si="8"/>
        <v>0</v>
      </c>
    </row>
    <row r="461" spans="1:11" ht="30" x14ac:dyDescent="0.25">
      <c r="A461" s="139">
        <v>12328</v>
      </c>
      <c r="B461" s="139">
        <v>502</v>
      </c>
      <c r="C461" s="102" t="s">
        <v>2247</v>
      </c>
      <c r="D461" s="657" t="s">
        <v>229</v>
      </c>
      <c r="E461" s="657" t="s">
        <v>30</v>
      </c>
      <c r="F461" s="657" t="s">
        <v>31</v>
      </c>
      <c r="G461" s="657" t="s">
        <v>37</v>
      </c>
      <c r="H461" s="105" t="s">
        <v>10</v>
      </c>
      <c r="I461" s="106">
        <v>80</v>
      </c>
      <c r="J461" s="106">
        <f>VLOOKUP(A461,CENIK!$A$2:$F$191,6,FALSE)</f>
        <v>0</v>
      </c>
      <c r="K461" s="106">
        <f t="shared" si="8"/>
        <v>0</v>
      </c>
    </row>
    <row r="462" spans="1:11" ht="45" x14ac:dyDescent="0.25">
      <c r="A462" s="139">
        <v>12331</v>
      </c>
      <c r="B462" s="139">
        <v>502</v>
      </c>
      <c r="C462" s="102" t="s">
        <v>2248</v>
      </c>
      <c r="D462" s="657" t="s">
        <v>229</v>
      </c>
      <c r="E462" s="657" t="s">
        <v>30</v>
      </c>
      <c r="F462" s="657" t="s">
        <v>31</v>
      </c>
      <c r="G462" s="657" t="s">
        <v>38</v>
      </c>
      <c r="H462" s="105" t="s">
        <v>10</v>
      </c>
      <c r="I462" s="106">
        <v>7</v>
      </c>
      <c r="J462" s="106">
        <f>VLOOKUP(A462,CENIK!$A$2:$F$191,6,FALSE)</f>
        <v>0</v>
      </c>
      <c r="K462" s="106">
        <f t="shared" si="8"/>
        <v>0</v>
      </c>
    </row>
    <row r="463" spans="1:11" ht="30" x14ac:dyDescent="0.25">
      <c r="A463" s="139">
        <v>24405</v>
      </c>
      <c r="B463" s="139">
        <v>502</v>
      </c>
      <c r="C463" s="102" t="s">
        <v>2249</v>
      </c>
      <c r="D463" s="657" t="s">
        <v>229</v>
      </c>
      <c r="E463" s="657" t="s">
        <v>30</v>
      </c>
      <c r="F463" s="657" t="s">
        <v>43</v>
      </c>
      <c r="G463" s="657" t="s">
        <v>969</v>
      </c>
      <c r="H463" s="105" t="s">
        <v>24</v>
      </c>
      <c r="I463" s="106">
        <v>129</v>
      </c>
      <c r="J463" s="106">
        <f>VLOOKUP(A463,CENIK!$A$2:$F$191,6,FALSE)</f>
        <v>0</v>
      </c>
      <c r="K463" s="106">
        <f t="shared" si="8"/>
        <v>0</v>
      </c>
    </row>
    <row r="464" spans="1:11" ht="30" x14ac:dyDescent="0.25">
      <c r="A464" s="139">
        <v>24505</v>
      </c>
      <c r="B464" s="139">
        <v>502</v>
      </c>
      <c r="C464" s="102" t="s">
        <v>2250</v>
      </c>
      <c r="D464" s="657" t="s">
        <v>229</v>
      </c>
      <c r="E464" s="657" t="s">
        <v>30</v>
      </c>
      <c r="F464" s="657" t="s">
        <v>43</v>
      </c>
      <c r="G464" s="657" t="s">
        <v>50</v>
      </c>
      <c r="H464" s="105" t="s">
        <v>33</v>
      </c>
      <c r="I464" s="106">
        <v>235</v>
      </c>
      <c r="J464" s="106">
        <f>VLOOKUP(A464,CENIK!$A$2:$F$191,6,FALSE)</f>
        <v>0</v>
      </c>
      <c r="K464" s="106">
        <f t="shared" si="8"/>
        <v>0</v>
      </c>
    </row>
    <row r="465" spans="1:11" ht="75" x14ac:dyDescent="0.25">
      <c r="A465" s="139">
        <v>31302</v>
      </c>
      <c r="B465" s="139">
        <v>502</v>
      </c>
      <c r="C465" s="102" t="s">
        <v>2251</v>
      </c>
      <c r="D465" s="657" t="s">
        <v>229</v>
      </c>
      <c r="E465" s="657" t="s">
        <v>30</v>
      </c>
      <c r="F465" s="657" t="s">
        <v>43</v>
      </c>
      <c r="G465" s="657" t="s">
        <v>971</v>
      </c>
      <c r="H465" s="105" t="s">
        <v>24</v>
      </c>
      <c r="I465" s="106">
        <v>73</v>
      </c>
      <c r="J465" s="106">
        <f>VLOOKUP(A465,CENIK!$A$2:$F$191,6,FALSE)</f>
        <v>0</v>
      </c>
      <c r="K465" s="106">
        <f t="shared" si="8"/>
        <v>0</v>
      </c>
    </row>
    <row r="466" spans="1:11" ht="30" x14ac:dyDescent="0.25">
      <c r="A466" s="139">
        <v>31602</v>
      </c>
      <c r="B466" s="139">
        <v>502</v>
      </c>
      <c r="C466" s="102" t="s">
        <v>2252</v>
      </c>
      <c r="D466" s="657" t="s">
        <v>229</v>
      </c>
      <c r="E466" s="657" t="s">
        <v>30</v>
      </c>
      <c r="F466" s="657" t="s">
        <v>43</v>
      </c>
      <c r="G466" s="657" t="s">
        <v>973</v>
      </c>
      <c r="H466" s="105" t="s">
        <v>33</v>
      </c>
      <c r="I466" s="106">
        <v>325</v>
      </c>
      <c r="J466" s="106">
        <f>VLOOKUP(A466,CENIK!$A$2:$F$191,6,FALSE)</f>
        <v>0</v>
      </c>
      <c r="K466" s="106">
        <f t="shared" si="8"/>
        <v>0</v>
      </c>
    </row>
    <row r="467" spans="1:11" ht="45" x14ac:dyDescent="0.25">
      <c r="A467" s="139">
        <v>32208</v>
      </c>
      <c r="B467" s="139">
        <v>502</v>
      </c>
      <c r="C467" s="102" t="s">
        <v>2253</v>
      </c>
      <c r="D467" s="657" t="s">
        <v>229</v>
      </c>
      <c r="E467" s="657" t="s">
        <v>30</v>
      </c>
      <c r="F467" s="657" t="s">
        <v>43</v>
      </c>
      <c r="G467" s="657" t="s">
        <v>974</v>
      </c>
      <c r="H467" s="105" t="s">
        <v>33</v>
      </c>
      <c r="I467" s="106">
        <v>325</v>
      </c>
      <c r="J467" s="106">
        <f>VLOOKUP(A467,CENIK!$A$2:$F$191,6,FALSE)</f>
        <v>0</v>
      </c>
      <c r="K467" s="106">
        <f t="shared" si="8"/>
        <v>0</v>
      </c>
    </row>
    <row r="468" spans="1:11" ht="30" x14ac:dyDescent="0.25">
      <c r="A468" s="139">
        <v>34104</v>
      </c>
      <c r="B468" s="139">
        <v>502</v>
      </c>
      <c r="C468" s="102" t="s">
        <v>2254</v>
      </c>
      <c r="D468" s="657" t="s">
        <v>229</v>
      </c>
      <c r="E468" s="657" t="s">
        <v>30</v>
      </c>
      <c r="F468" s="657" t="s">
        <v>43</v>
      </c>
      <c r="G468" s="657" t="s">
        <v>54</v>
      </c>
      <c r="H468" s="105" t="s">
        <v>10</v>
      </c>
      <c r="I468" s="106">
        <v>7</v>
      </c>
      <c r="J468" s="106">
        <f>VLOOKUP(A468,CENIK!$A$2:$F$191,6,FALSE)</f>
        <v>0</v>
      </c>
      <c r="K468" s="106">
        <f t="shared" si="8"/>
        <v>0</v>
      </c>
    </row>
    <row r="469" spans="1:11" ht="60" x14ac:dyDescent="0.25">
      <c r="A469" s="139">
        <v>4110</v>
      </c>
      <c r="B469" s="139">
        <v>502</v>
      </c>
      <c r="C469" s="102" t="s">
        <v>2255</v>
      </c>
      <c r="D469" s="657" t="s">
        <v>229</v>
      </c>
      <c r="E469" s="657" t="s">
        <v>85</v>
      </c>
      <c r="F469" s="657" t="s">
        <v>86</v>
      </c>
      <c r="G469" s="657" t="s">
        <v>90</v>
      </c>
      <c r="H469" s="105" t="s">
        <v>24</v>
      </c>
      <c r="I469" s="106">
        <v>301</v>
      </c>
      <c r="J469" s="106">
        <f>VLOOKUP(A469,CENIK!$A$2:$F$191,6,FALSE)</f>
        <v>0</v>
      </c>
      <c r="K469" s="106">
        <f t="shared" si="8"/>
        <v>0</v>
      </c>
    </row>
    <row r="470" spans="1:11" ht="60" x14ac:dyDescent="0.25">
      <c r="A470" s="139">
        <v>4115</v>
      </c>
      <c r="B470" s="139">
        <v>502</v>
      </c>
      <c r="C470" s="102" t="s">
        <v>2256</v>
      </c>
      <c r="D470" s="657" t="s">
        <v>229</v>
      </c>
      <c r="E470" s="657" t="s">
        <v>85</v>
      </c>
      <c r="F470" s="657" t="s">
        <v>86</v>
      </c>
      <c r="G470" s="657" t="s">
        <v>93</v>
      </c>
      <c r="H470" s="105" t="s">
        <v>24</v>
      </c>
      <c r="I470" s="106">
        <v>201</v>
      </c>
      <c r="J470" s="106">
        <f>VLOOKUP(A470,CENIK!$A$2:$F$191,6,FALSE)</f>
        <v>0</v>
      </c>
      <c r="K470" s="106">
        <f t="shared" si="8"/>
        <v>0</v>
      </c>
    </row>
    <row r="471" spans="1:11" ht="45" x14ac:dyDescent="0.25">
      <c r="A471" s="139">
        <v>4121</v>
      </c>
      <c r="B471" s="139">
        <v>502</v>
      </c>
      <c r="C471" s="102" t="s">
        <v>2257</v>
      </c>
      <c r="D471" s="657" t="s">
        <v>229</v>
      </c>
      <c r="E471" s="657" t="s">
        <v>85</v>
      </c>
      <c r="F471" s="657" t="s">
        <v>86</v>
      </c>
      <c r="G471" s="657" t="s">
        <v>986</v>
      </c>
      <c r="H471" s="105" t="s">
        <v>24</v>
      </c>
      <c r="I471" s="106">
        <v>5</v>
      </c>
      <c r="J471" s="106">
        <f>VLOOKUP(A471,CENIK!$A$2:$F$191,6,FALSE)</f>
        <v>0</v>
      </c>
      <c r="K471" s="106">
        <f t="shared" si="8"/>
        <v>0</v>
      </c>
    </row>
    <row r="472" spans="1:11" ht="30" x14ac:dyDescent="0.25">
      <c r="A472" s="139">
        <v>4124</v>
      </c>
      <c r="B472" s="139">
        <v>502</v>
      </c>
      <c r="C472" s="102" t="s">
        <v>2258</v>
      </c>
      <c r="D472" s="657" t="s">
        <v>229</v>
      </c>
      <c r="E472" s="657" t="s">
        <v>85</v>
      </c>
      <c r="F472" s="657" t="s">
        <v>86</v>
      </c>
      <c r="G472" s="657" t="s">
        <v>97</v>
      </c>
      <c r="H472" s="105" t="s">
        <v>22</v>
      </c>
      <c r="I472" s="106">
        <v>90</v>
      </c>
      <c r="J472" s="106">
        <f>VLOOKUP(A472,CENIK!$A$2:$F$191,6,FALSE)</f>
        <v>0</v>
      </c>
      <c r="K472" s="106">
        <f t="shared" si="8"/>
        <v>0</v>
      </c>
    </row>
    <row r="473" spans="1:11" ht="30" x14ac:dyDescent="0.25">
      <c r="A473" s="139">
        <v>4202</v>
      </c>
      <c r="B473" s="139">
        <v>502</v>
      </c>
      <c r="C473" s="102" t="s">
        <v>2259</v>
      </c>
      <c r="D473" s="657" t="s">
        <v>229</v>
      </c>
      <c r="E473" s="657" t="s">
        <v>85</v>
      </c>
      <c r="F473" s="657" t="s">
        <v>98</v>
      </c>
      <c r="G473" s="657" t="s">
        <v>100</v>
      </c>
      <c r="H473" s="105" t="s">
        <v>33</v>
      </c>
      <c r="I473" s="106">
        <v>90</v>
      </c>
      <c r="J473" s="106">
        <f>VLOOKUP(A473,CENIK!$A$2:$F$191,6,FALSE)</f>
        <v>0</v>
      </c>
      <c r="K473" s="106">
        <f t="shared" si="8"/>
        <v>0</v>
      </c>
    </row>
    <row r="474" spans="1:11" ht="75" x14ac:dyDescent="0.25">
      <c r="A474" s="139">
        <v>4203</v>
      </c>
      <c r="B474" s="139">
        <v>502</v>
      </c>
      <c r="C474" s="102" t="s">
        <v>2260</v>
      </c>
      <c r="D474" s="657" t="s">
        <v>229</v>
      </c>
      <c r="E474" s="657" t="s">
        <v>85</v>
      </c>
      <c r="F474" s="657" t="s">
        <v>98</v>
      </c>
      <c r="G474" s="657" t="s">
        <v>101</v>
      </c>
      <c r="H474" s="105" t="s">
        <v>24</v>
      </c>
      <c r="I474" s="106">
        <v>17</v>
      </c>
      <c r="J474" s="106">
        <f>VLOOKUP(A474,CENIK!$A$2:$F$191,6,FALSE)</f>
        <v>0</v>
      </c>
      <c r="K474" s="106">
        <f t="shared" si="8"/>
        <v>0</v>
      </c>
    </row>
    <row r="475" spans="1:11" ht="60" x14ac:dyDescent="0.25">
      <c r="A475" s="139">
        <v>4204</v>
      </c>
      <c r="B475" s="139">
        <v>502</v>
      </c>
      <c r="C475" s="102" t="s">
        <v>2261</v>
      </c>
      <c r="D475" s="657" t="s">
        <v>229</v>
      </c>
      <c r="E475" s="657" t="s">
        <v>85</v>
      </c>
      <c r="F475" s="657" t="s">
        <v>98</v>
      </c>
      <c r="G475" s="657" t="s">
        <v>102</v>
      </c>
      <c r="H475" s="105" t="s">
        <v>24</v>
      </c>
      <c r="I475" s="106">
        <v>67</v>
      </c>
      <c r="J475" s="106">
        <f>VLOOKUP(A475,CENIK!$A$2:$F$191,6,FALSE)</f>
        <v>0</v>
      </c>
      <c r="K475" s="106">
        <f t="shared" si="8"/>
        <v>0</v>
      </c>
    </row>
    <row r="476" spans="1:11" ht="60" x14ac:dyDescent="0.25">
      <c r="A476" s="139">
        <v>4205</v>
      </c>
      <c r="B476" s="139">
        <v>502</v>
      </c>
      <c r="C476" s="102" t="s">
        <v>2262</v>
      </c>
      <c r="D476" s="657" t="s">
        <v>229</v>
      </c>
      <c r="E476" s="657" t="s">
        <v>85</v>
      </c>
      <c r="F476" s="657" t="s">
        <v>98</v>
      </c>
      <c r="G476" s="657" t="s">
        <v>103</v>
      </c>
      <c r="H476" s="105" t="s">
        <v>33</v>
      </c>
      <c r="I476" s="106">
        <v>448</v>
      </c>
      <c r="J476" s="106">
        <f>VLOOKUP(A476,CENIK!$A$2:$F$191,6,FALSE)</f>
        <v>0</v>
      </c>
      <c r="K476" s="106">
        <f t="shared" si="8"/>
        <v>0</v>
      </c>
    </row>
    <row r="477" spans="1:11" ht="60" x14ac:dyDescent="0.25">
      <c r="A477" s="139">
        <v>4207</v>
      </c>
      <c r="B477" s="139">
        <v>502</v>
      </c>
      <c r="C477" s="102" t="s">
        <v>2263</v>
      </c>
      <c r="D477" s="657" t="s">
        <v>229</v>
      </c>
      <c r="E477" s="657" t="s">
        <v>85</v>
      </c>
      <c r="F477" s="657" t="s">
        <v>98</v>
      </c>
      <c r="G477" s="657" t="s">
        <v>990</v>
      </c>
      <c r="H477" s="105" t="s">
        <v>24</v>
      </c>
      <c r="I477" s="106">
        <v>161</v>
      </c>
      <c r="J477" s="106">
        <f>VLOOKUP(A477,CENIK!$A$2:$F$191,6,FALSE)</f>
        <v>0</v>
      </c>
      <c r="K477" s="106">
        <f t="shared" si="8"/>
        <v>0</v>
      </c>
    </row>
    <row r="478" spans="1:11" ht="90" x14ac:dyDescent="0.25">
      <c r="A478" s="139">
        <v>5111</v>
      </c>
      <c r="B478" s="139">
        <v>502</v>
      </c>
      <c r="C478" s="102" t="s">
        <v>2264</v>
      </c>
      <c r="D478" s="657" t="s">
        <v>229</v>
      </c>
      <c r="E478" s="657" t="s">
        <v>106</v>
      </c>
      <c r="F478" s="657" t="s">
        <v>107</v>
      </c>
      <c r="G478" s="657" t="s">
        <v>115</v>
      </c>
      <c r="H478" s="105" t="s">
        <v>6</v>
      </c>
      <c r="I478" s="106">
        <v>76</v>
      </c>
      <c r="J478" s="106">
        <f>VLOOKUP(A478,CENIK!$A$2:$F$191,6,FALSE)</f>
        <v>0</v>
      </c>
      <c r="K478" s="106">
        <f t="shared" si="8"/>
        <v>0</v>
      </c>
    </row>
    <row r="479" spans="1:11" ht="30" x14ac:dyDescent="0.25">
      <c r="A479" s="139">
        <v>5301</v>
      </c>
      <c r="B479" s="139">
        <v>502</v>
      </c>
      <c r="C479" s="102" t="s">
        <v>2265</v>
      </c>
      <c r="D479" s="657" t="s">
        <v>229</v>
      </c>
      <c r="E479" s="657" t="s">
        <v>106</v>
      </c>
      <c r="F479" s="657" t="s">
        <v>118</v>
      </c>
      <c r="G479" s="657" t="s">
        <v>119</v>
      </c>
      <c r="H479" s="105" t="s">
        <v>24</v>
      </c>
      <c r="I479" s="106">
        <v>13.5</v>
      </c>
      <c r="J479" s="106">
        <f>VLOOKUP(A479,CENIK!$A$2:$F$191,6,FALSE)</f>
        <v>0</v>
      </c>
      <c r="K479" s="106">
        <f t="shared" si="8"/>
        <v>0</v>
      </c>
    </row>
    <row r="480" spans="1:11" ht="90" x14ac:dyDescent="0.25">
      <c r="A480" s="139">
        <v>5306</v>
      </c>
      <c r="B480" s="139">
        <v>502</v>
      </c>
      <c r="C480" s="102" t="s">
        <v>2266</v>
      </c>
      <c r="D480" s="657" t="s">
        <v>229</v>
      </c>
      <c r="E480" s="657" t="s">
        <v>106</v>
      </c>
      <c r="F480" s="657" t="s">
        <v>118</v>
      </c>
      <c r="G480" s="657" t="s">
        <v>125</v>
      </c>
      <c r="H480" s="105" t="s">
        <v>123</v>
      </c>
      <c r="I480" s="106">
        <v>796</v>
      </c>
      <c r="J480" s="106">
        <f>VLOOKUP(A480,CENIK!$A$2:$F$191,6,FALSE)</f>
        <v>0</v>
      </c>
      <c r="K480" s="106">
        <f t="shared" ref="K480:K493" si="9">ROUND(J480*I480,2)</f>
        <v>0</v>
      </c>
    </row>
    <row r="481" spans="1:11" ht="135" x14ac:dyDescent="0.25">
      <c r="A481" s="139">
        <v>6101</v>
      </c>
      <c r="B481" s="139">
        <v>502</v>
      </c>
      <c r="C481" s="102" t="s">
        <v>2267</v>
      </c>
      <c r="D481" s="657" t="s">
        <v>229</v>
      </c>
      <c r="E481" s="657" t="s">
        <v>128</v>
      </c>
      <c r="F481" s="657" t="s">
        <v>129</v>
      </c>
      <c r="G481" s="657" t="s">
        <v>6304</v>
      </c>
      <c r="H481" s="105" t="s">
        <v>10</v>
      </c>
      <c r="I481" s="106">
        <v>112</v>
      </c>
      <c r="J481" s="106">
        <f>VLOOKUP(A481,CENIK!$A$2:$F$191,6,FALSE)</f>
        <v>0</v>
      </c>
      <c r="K481" s="106">
        <f t="shared" si="9"/>
        <v>0</v>
      </c>
    </row>
    <row r="482" spans="1:11" ht="120" x14ac:dyDescent="0.25">
      <c r="A482" s="139">
        <v>6202</v>
      </c>
      <c r="B482" s="139">
        <v>502</v>
      </c>
      <c r="C482" s="102" t="s">
        <v>2268</v>
      </c>
      <c r="D482" s="657" t="s">
        <v>229</v>
      </c>
      <c r="E482" s="657" t="s">
        <v>128</v>
      </c>
      <c r="F482" s="657" t="s">
        <v>132</v>
      </c>
      <c r="G482" s="657" t="s">
        <v>991</v>
      </c>
      <c r="H482" s="105" t="s">
        <v>6</v>
      </c>
      <c r="I482" s="106">
        <v>4</v>
      </c>
      <c r="J482" s="106">
        <f>VLOOKUP(A482,CENIK!$A$2:$F$191,6,FALSE)</f>
        <v>0</v>
      </c>
      <c r="K482" s="106">
        <f t="shared" si="9"/>
        <v>0</v>
      </c>
    </row>
    <row r="483" spans="1:11" ht="135" x14ac:dyDescent="0.25">
      <c r="A483" s="139">
        <v>6205</v>
      </c>
      <c r="B483" s="139">
        <v>502</v>
      </c>
      <c r="C483" s="102" t="s">
        <v>2269</v>
      </c>
      <c r="D483" s="657" t="s">
        <v>229</v>
      </c>
      <c r="E483" s="657" t="s">
        <v>128</v>
      </c>
      <c r="F483" s="657" t="s">
        <v>132</v>
      </c>
      <c r="G483" s="657" t="s">
        <v>994</v>
      </c>
      <c r="H483" s="105" t="s">
        <v>6</v>
      </c>
      <c r="I483" s="106">
        <v>1</v>
      </c>
      <c r="J483" s="106">
        <f>VLOOKUP(A483,CENIK!$A$2:$F$191,6,FALSE)</f>
        <v>0</v>
      </c>
      <c r="K483" s="106">
        <f t="shared" si="9"/>
        <v>0</v>
      </c>
    </row>
    <row r="484" spans="1:11" ht="120" x14ac:dyDescent="0.25">
      <c r="A484" s="139">
        <v>6253</v>
      </c>
      <c r="B484" s="139">
        <v>502</v>
      </c>
      <c r="C484" s="102" t="s">
        <v>2270</v>
      </c>
      <c r="D484" s="657" t="s">
        <v>229</v>
      </c>
      <c r="E484" s="657" t="s">
        <v>128</v>
      </c>
      <c r="F484" s="657" t="s">
        <v>132</v>
      </c>
      <c r="G484" s="657" t="s">
        <v>1004</v>
      </c>
      <c r="H484" s="105" t="s">
        <v>6</v>
      </c>
      <c r="I484" s="106">
        <v>5</v>
      </c>
      <c r="J484" s="106">
        <f>VLOOKUP(A484,CENIK!$A$2:$F$191,6,FALSE)</f>
        <v>0</v>
      </c>
      <c r="K484" s="106">
        <f t="shared" si="9"/>
        <v>0</v>
      </c>
    </row>
    <row r="485" spans="1:11" ht="345" x14ac:dyDescent="0.25">
      <c r="A485" s="139">
        <v>6301</v>
      </c>
      <c r="B485" s="139">
        <v>502</v>
      </c>
      <c r="C485" s="102" t="s">
        <v>2271</v>
      </c>
      <c r="D485" s="657" t="s">
        <v>229</v>
      </c>
      <c r="E485" s="657" t="s">
        <v>128</v>
      </c>
      <c r="F485" s="657" t="s">
        <v>140</v>
      </c>
      <c r="G485" s="657" t="s">
        <v>1005</v>
      </c>
      <c r="H485" s="105" t="s">
        <v>6</v>
      </c>
      <c r="I485" s="106">
        <v>7</v>
      </c>
      <c r="J485" s="106">
        <f>VLOOKUP(A485,CENIK!$A$2:$F$191,6,FALSE)</f>
        <v>0</v>
      </c>
      <c r="K485" s="106">
        <f t="shared" si="9"/>
        <v>0</v>
      </c>
    </row>
    <row r="486" spans="1:11" ht="120" x14ac:dyDescent="0.25">
      <c r="A486" s="139">
        <v>6305</v>
      </c>
      <c r="B486" s="139">
        <v>502</v>
      </c>
      <c r="C486" s="102" t="s">
        <v>2272</v>
      </c>
      <c r="D486" s="657" t="s">
        <v>229</v>
      </c>
      <c r="E486" s="657" t="s">
        <v>128</v>
      </c>
      <c r="F486" s="657" t="s">
        <v>140</v>
      </c>
      <c r="G486" s="657" t="s">
        <v>143</v>
      </c>
      <c r="H486" s="105" t="s">
        <v>6</v>
      </c>
      <c r="I486" s="106">
        <v>7</v>
      </c>
      <c r="J486" s="106">
        <f>VLOOKUP(A486,CENIK!$A$2:$F$191,6,FALSE)</f>
        <v>0</v>
      </c>
      <c r="K486" s="106">
        <f t="shared" si="9"/>
        <v>0</v>
      </c>
    </row>
    <row r="487" spans="1:11" ht="30" x14ac:dyDescent="0.25">
      <c r="A487" s="139">
        <v>6401</v>
      </c>
      <c r="B487" s="139">
        <v>502</v>
      </c>
      <c r="C487" s="102" t="s">
        <v>2273</v>
      </c>
      <c r="D487" s="657" t="s">
        <v>229</v>
      </c>
      <c r="E487" s="657" t="s">
        <v>128</v>
      </c>
      <c r="F487" s="657" t="s">
        <v>144</v>
      </c>
      <c r="G487" s="657" t="s">
        <v>145</v>
      </c>
      <c r="H487" s="105" t="s">
        <v>10</v>
      </c>
      <c r="I487" s="106">
        <v>112</v>
      </c>
      <c r="J487" s="106">
        <f>VLOOKUP(A487,CENIK!$A$2:$F$191,6,FALSE)</f>
        <v>0</v>
      </c>
      <c r="K487" s="106">
        <f t="shared" si="9"/>
        <v>0</v>
      </c>
    </row>
    <row r="488" spans="1:11" ht="30" x14ac:dyDescent="0.25">
      <c r="A488" s="139">
        <v>6402</v>
      </c>
      <c r="B488" s="139">
        <v>502</v>
      </c>
      <c r="C488" s="102" t="s">
        <v>2274</v>
      </c>
      <c r="D488" s="657" t="s">
        <v>229</v>
      </c>
      <c r="E488" s="657" t="s">
        <v>128</v>
      </c>
      <c r="F488" s="657" t="s">
        <v>144</v>
      </c>
      <c r="G488" s="657" t="s">
        <v>340</v>
      </c>
      <c r="H488" s="105" t="s">
        <v>10</v>
      </c>
      <c r="I488" s="106">
        <v>112</v>
      </c>
      <c r="J488" s="106">
        <f>VLOOKUP(A488,CENIK!$A$2:$F$191,6,FALSE)</f>
        <v>0</v>
      </c>
      <c r="K488" s="106">
        <f t="shared" si="9"/>
        <v>0</v>
      </c>
    </row>
    <row r="489" spans="1:11" ht="60" x14ac:dyDescent="0.25">
      <c r="A489" s="139">
        <v>6405</v>
      </c>
      <c r="B489" s="139">
        <v>502</v>
      </c>
      <c r="C489" s="102" t="s">
        <v>2275</v>
      </c>
      <c r="D489" s="657" t="s">
        <v>229</v>
      </c>
      <c r="E489" s="657" t="s">
        <v>128</v>
      </c>
      <c r="F489" s="657" t="s">
        <v>144</v>
      </c>
      <c r="G489" s="657" t="s">
        <v>146</v>
      </c>
      <c r="H489" s="105" t="s">
        <v>10</v>
      </c>
      <c r="I489" s="106">
        <v>112</v>
      </c>
      <c r="J489" s="106">
        <f>VLOOKUP(A489,CENIK!$A$2:$F$191,6,FALSE)</f>
        <v>0</v>
      </c>
      <c r="K489" s="106">
        <f t="shared" si="9"/>
        <v>0</v>
      </c>
    </row>
    <row r="490" spans="1:11" ht="30" x14ac:dyDescent="0.25">
      <c r="A490" s="139">
        <v>6501</v>
      </c>
      <c r="B490" s="139">
        <v>502</v>
      </c>
      <c r="C490" s="102" t="s">
        <v>2276</v>
      </c>
      <c r="D490" s="657" t="s">
        <v>229</v>
      </c>
      <c r="E490" s="657" t="s">
        <v>128</v>
      </c>
      <c r="F490" s="657" t="s">
        <v>147</v>
      </c>
      <c r="G490" s="657" t="s">
        <v>1007</v>
      </c>
      <c r="H490" s="105" t="s">
        <v>6</v>
      </c>
      <c r="I490" s="106">
        <v>1</v>
      </c>
      <c r="J490" s="106">
        <f>VLOOKUP(A490,CENIK!$A$2:$F$191,6,FALSE)</f>
        <v>0</v>
      </c>
      <c r="K490" s="106">
        <f t="shared" si="9"/>
        <v>0</v>
      </c>
    </row>
    <row r="491" spans="1:11" ht="30" x14ac:dyDescent="0.25">
      <c r="A491" s="139">
        <v>6502</v>
      </c>
      <c r="B491" s="139">
        <v>502</v>
      </c>
      <c r="C491" s="102" t="s">
        <v>2277</v>
      </c>
      <c r="D491" s="657" t="s">
        <v>229</v>
      </c>
      <c r="E491" s="657" t="s">
        <v>128</v>
      </c>
      <c r="F491" s="657" t="s">
        <v>147</v>
      </c>
      <c r="G491" s="657" t="s">
        <v>1008</v>
      </c>
      <c r="H491" s="105" t="s">
        <v>6</v>
      </c>
      <c r="I491" s="106">
        <v>2</v>
      </c>
      <c r="J491" s="106">
        <f>VLOOKUP(A491,CENIK!$A$2:$F$191,6,FALSE)</f>
        <v>0</v>
      </c>
      <c r="K491" s="106">
        <f t="shared" si="9"/>
        <v>0</v>
      </c>
    </row>
    <row r="492" spans="1:11" ht="45" x14ac:dyDescent="0.25">
      <c r="A492" s="139">
        <v>6503</v>
      </c>
      <c r="B492" s="139">
        <v>502</v>
      </c>
      <c r="C492" s="102" t="s">
        <v>2278</v>
      </c>
      <c r="D492" s="657" t="s">
        <v>229</v>
      </c>
      <c r="E492" s="657" t="s">
        <v>128</v>
      </c>
      <c r="F492" s="657" t="s">
        <v>147</v>
      </c>
      <c r="G492" s="657" t="s">
        <v>1009</v>
      </c>
      <c r="H492" s="105" t="s">
        <v>6</v>
      </c>
      <c r="I492" s="106">
        <v>1</v>
      </c>
      <c r="J492" s="106">
        <f>VLOOKUP(A492,CENIK!$A$2:$F$191,6,FALSE)</f>
        <v>0</v>
      </c>
      <c r="K492" s="106">
        <f t="shared" si="9"/>
        <v>0</v>
      </c>
    </row>
    <row r="493" spans="1:11" ht="75" x14ac:dyDescent="0.25">
      <c r="A493" s="139">
        <v>6513</v>
      </c>
      <c r="B493" s="139">
        <v>502</v>
      </c>
      <c r="C493" s="102" t="s">
        <v>2279</v>
      </c>
      <c r="D493" s="657" t="s">
        <v>229</v>
      </c>
      <c r="E493" s="657" t="s">
        <v>128</v>
      </c>
      <c r="F493" s="657" t="s">
        <v>147</v>
      </c>
      <c r="G493" s="657" t="s">
        <v>1016</v>
      </c>
      <c r="H493" s="105" t="s">
        <v>10</v>
      </c>
      <c r="I493" s="106">
        <v>55</v>
      </c>
      <c r="J493" s="106">
        <f>VLOOKUP(A493,CENIK!$A$2:$F$191,6,FALSE)</f>
        <v>125</v>
      </c>
      <c r="K493" s="106">
        <f t="shared" si="9"/>
        <v>6875</v>
      </c>
    </row>
  </sheetData>
  <sheetProtection algorithmName="SHA-512" hashValue="Hnzm0pPahKw9fIGWtaUFFGuzE/6RvaEtEQXlKtn/p6MPS8TxaU67r5JzSYLFgajrXGvjgfBErMiWFRNZ60Pi5Q==" saltValue="PioGquQivTOUhG8ssSK+Xg==" spinCount="100000" sheet="1" objects="1" scenarios="1"/>
  <mergeCells count="4">
    <mergeCell ref="D20:E20"/>
    <mergeCell ref="D21:E27"/>
    <mergeCell ref="F21:F26"/>
    <mergeCell ref="F6: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804"/>
  <sheetViews>
    <sheetView topLeftCell="C1" zoomScale="85" zoomScaleNormal="85" workbookViewId="0">
      <selection activeCell="G799" sqref="G799"/>
    </sheetView>
  </sheetViews>
  <sheetFormatPr defaultRowHeight="15" x14ac:dyDescent="0.25"/>
  <cols>
    <col min="1" max="1" width="9.140625" style="662" hidden="1" customWidth="1"/>
    <col min="2" max="2" width="7.28515625" style="662" hidden="1" customWidth="1"/>
    <col min="3" max="3" width="10.7109375" style="663" customWidth="1"/>
    <col min="4" max="4" width="19.28515625" style="664" customWidth="1"/>
    <col min="5" max="5" width="21.42578125" style="665" customWidth="1"/>
    <col min="6" max="6" width="22.42578125" style="665" customWidth="1"/>
    <col min="7" max="7" width="86.85546875" style="665" customWidth="1"/>
    <col min="8" max="8" width="16.5703125" style="667" customWidth="1"/>
    <col min="9" max="11" width="16" style="668" customWidth="1"/>
    <col min="12" max="12" width="9.140625" style="667"/>
    <col min="13" max="13" width="9.140625" style="667" customWidth="1"/>
    <col min="14" max="16384" width="9.140625" style="667"/>
  </cols>
  <sheetData>
    <row r="1" spans="2:17" ht="18.75" x14ac:dyDescent="0.25">
      <c r="F1" s="666" t="s">
        <v>327</v>
      </c>
    </row>
    <row r="2" spans="2:17" ht="26.25" x14ac:dyDescent="0.25">
      <c r="F2" s="669">
        <v>7</v>
      </c>
      <c r="G2" s="670" t="s">
        <v>306</v>
      </c>
      <c r="H2" s="671"/>
      <c r="I2" s="672"/>
      <c r="J2" s="672"/>
      <c r="K2" s="673"/>
    </row>
    <row r="3" spans="2:17" x14ac:dyDescent="0.25">
      <c r="F3" s="674"/>
    </row>
    <row r="4" spans="2:17" ht="26.25" x14ac:dyDescent="0.25">
      <c r="F4" s="674"/>
      <c r="G4" s="675" t="s">
        <v>174</v>
      </c>
      <c r="J4" s="676"/>
      <c r="K4" s="676"/>
    </row>
    <row r="5" spans="2:17" x14ac:dyDescent="0.25">
      <c r="E5" s="677"/>
      <c r="F5" s="677"/>
    </row>
    <row r="6" spans="2:17" ht="18.75" x14ac:dyDescent="0.3">
      <c r="E6" s="678"/>
      <c r="F6" s="1136" t="s">
        <v>324</v>
      </c>
      <c r="G6" s="679" t="s">
        <v>175</v>
      </c>
      <c r="H6" s="680"/>
      <c r="I6" s="681"/>
      <c r="J6" s="681"/>
      <c r="K6" s="682" t="s">
        <v>151</v>
      </c>
    </row>
    <row r="7" spans="2:17" ht="18.75" x14ac:dyDescent="0.3">
      <c r="B7" s="683" t="s">
        <v>176</v>
      </c>
      <c r="C7" s="684"/>
      <c r="E7" s="678"/>
      <c r="F7" s="1137"/>
      <c r="G7" s="685" t="s">
        <v>177</v>
      </c>
      <c r="H7" s="686"/>
      <c r="I7" s="687"/>
      <c r="J7" s="687"/>
      <c r="K7" s="688">
        <f>SUM(K31:K37)</f>
        <v>0</v>
      </c>
    </row>
    <row r="8" spans="2:17" ht="18.75" x14ac:dyDescent="0.3">
      <c r="B8" s="689">
        <v>518</v>
      </c>
      <c r="C8" s="690"/>
      <c r="E8" s="678"/>
      <c r="F8" s="691">
        <v>518</v>
      </c>
      <c r="G8" s="692" t="s">
        <v>286</v>
      </c>
      <c r="H8" s="693"/>
      <c r="I8" s="694"/>
      <c r="J8" s="694"/>
      <c r="K8" s="695">
        <f t="shared" ref="K8:K24" si="0">SUMIF($B$42:$B$784,B8,$K$42:$K$784)</f>
        <v>90</v>
      </c>
      <c r="N8" s="696"/>
      <c r="O8" s="696"/>
      <c r="P8" s="697"/>
      <c r="Q8" s="697"/>
    </row>
    <row r="9" spans="2:17" ht="18.75" x14ac:dyDescent="0.3">
      <c r="B9" s="689">
        <v>517</v>
      </c>
      <c r="C9" s="690"/>
      <c r="E9" s="678"/>
      <c r="F9" s="691">
        <v>517</v>
      </c>
      <c r="G9" s="692" t="s">
        <v>287</v>
      </c>
      <c r="H9" s="693"/>
      <c r="I9" s="694"/>
      <c r="J9" s="694"/>
      <c r="K9" s="695">
        <f t="shared" si="0"/>
        <v>0</v>
      </c>
      <c r="N9" s="696"/>
      <c r="O9" s="696"/>
      <c r="P9" s="697"/>
      <c r="Q9" s="697"/>
    </row>
    <row r="10" spans="2:17" ht="18.75" x14ac:dyDescent="0.3">
      <c r="B10" s="689">
        <v>525</v>
      </c>
      <c r="C10" s="690"/>
      <c r="E10" s="678"/>
      <c r="F10" s="691">
        <v>525</v>
      </c>
      <c r="G10" s="692" t="s">
        <v>288</v>
      </c>
      <c r="H10" s="693"/>
      <c r="I10" s="694"/>
      <c r="J10" s="694"/>
      <c r="K10" s="695">
        <f t="shared" si="0"/>
        <v>0</v>
      </c>
      <c r="N10" s="696"/>
      <c r="O10" s="696"/>
      <c r="P10" s="697"/>
      <c r="Q10" s="697"/>
    </row>
    <row r="11" spans="2:17" ht="18.75" x14ac:dyDescent="0.3">
      <c r="B11" s="689">
        <v>526</v>
      </c>
      <c r="C11" s="690"/>
      <c r="E11" s="678"/>
      <c r="F11" s="691">
        <v>526</v>
      </c>
      <c r="G11" s="692" t="s">
        <v>289</v>
      </c>
      <c r="H11" s="693"/>
      <c r="I11" s="694"/>
      <c r="J11" s="694"/>
      <c r="K11" s="695">
        <f t="shared" si="0"/>
        <v>0</v>
      </c>
      <c r="N11" s="696"/>
      <c r="O11" s="696"/>
      <c r="P11" s="697"/>
      <c r="Q11" s="697"/>
    </row>
    <row r="12" spans="2:17" ht="18.75" x14ac:dyDescent="0.3">
      <c r="B12" s="689">
        <v>530</v>
      </c>
      <c r="C12" s="690"/>
      <c r="E12" s="678"/>
      <c r="F12" s="691">
        <v>530</v>
      </c>
      <c r="G12" s="692" t="s">
        <v>290</v>
      </c>
      <c r="H12" s="693"/>
      <c r="I12" s="694"/>
      <c r="J12" s="694"/>
      <c r="K12" s="695">
        <f t="shared" si="0"/>
        <v>17000</v>
      </c>
      <c r="N12" s="696"/>
      <c r="O12" s="696"/>
      <c r="P12" s="697"/>
      <c r="Q12" s="697"/>
    </row>
    <row r="13" spans="2:17" ht="18.75" x14ac:dyDescent="0.3">
      <c r="B13" s="689">
        <v>515</v>
      </c>
      <c r="C13" s="690"/>
      <c r="E13" s="678"/>
      <c r="F13" s="691">
        <v>515</v>
      </c>
      <c r="G13" s="692" t="s">
        <v>291</v>
      </c>
      <c r="H13" s="693"/>
      <c r="I13" s="694"/>
      <c r="J13" s="694"/>
      <c r="K13" s="695">
        <f t="shared" si="0"/>
        <v>9375</v>
      </c>
      <c r="N13" s="696"/>
      <c r="O13" s="696"/>
      <c r="P13" s="697"/>
      <c r="Q13" s="697"/>
    </row>
    <row r="14" spans="2:17" ht="18.75" x14ac:dyDescent="0.3">
      <c r="B14" s="689">
        <v>519</v>
      </c>
      <c r="C14" s="690"/>
      <c r="E14" s="678"/>
      <c r="F14" s="691">
        <v>519</v>
      </c>
      <c r="G14" s="692" t="s">
        <v>292</v>
      </c>
      <c r="H14" s="693"/>
      <c r="I14" s="694"/>
      <c r="J14" s="694"/>
      <c r="K14" s="695">
        <f t="shared" si="0"/>
        <v>0</v>
      </c>
      <c r="N14" s="696"/>
      <c r="O14" s="696"/>
      <c r="P14" s="697"/>
      <c r="Q14" s="697"/>
    </row>
    <row r="15" spans="2:17" ht="18.75" x14ac:dyDescent="0.3">
      <c r="B15" s="689">
        <v>524</v>
      </c>
      <c r="C15" s="690"/>
      <c r="E15" s="678"/>
      <c r="F15" s="691">
        <v>524</v>
      </c>
      <c r="G15" s="692" t="s">
        <v>293</v>
      </c>
      <c r="H15" s="693"/>
      <c r="I15" s="694"/>
      <c r="J15" s="694"/>
      <c r="K15" s="695">
        <f t="shared" si="0"/>
        <v>0</v>
      </c>
      <c r="N15" s="696"/>
      <c r="O15" s="696"/>
      <c r="P15" s="697"/>
      <c r="Q15" s="697"/>
    </row>
    <row r="16" spans="2:17" ht="18.75" x14ac:dyDescent="0.3">
      <c r="B16" s="689">
        <v>529</v>
      </c>
      <c r="C16" s="690"/>
      <c r="E16" s="678"/>
      <c r="F16" s="691">
        <v>529</v>
      </c>
      <c r="G16" s="692" t="s">
        <v>294</v>
      </c>
      <c r="H16" s="693"/>
      <c r="I16" s="694"/>
      <c r="J16" s="694"/>
      <c r="K16" s="695">
        <f t="shared" si="0"/>
        <v>3250</v>
      </c>
      <c r="N16" s="696"/>
      <c r="O16" s="696"/>
      <c r="P16" s="697"/>
      <c r="Q16" s="697"/>
    </row>
    <row r="17" spans="1:17" ht="18.75" x14ac:dyDescent="0.3">
      <c r="B17" s="689">
        <v>528</v>
      </c>
      <c r="C17" s="690"/>
      <c r="E17" s="678"/>
      <c r="F17" s="691">
        <v>528</v>
      </c>
      <c r="G17" s="692" t="s">
        <v>295</v>
      </c>
      <c r="H17" s="693"/>
      <c r="I17" s="694"/>
      <c r="J17" s="694"/>
      <c r="K17" s="695">
        <f t="shared" si="0"/>
        <v>0</v>
      </c>
      <c r="N17" s="696"/>
      <c r="O17" s="696"/>
      <c r="P17" s="697"/>
      <c r="Q17" s="697"/>
    </row>
    <row r="18" spans="1:17" ht="18.75" x14ac:dyDescent="0.3">
      <c r="B18" s="689">
        <v>527</v>
      </c>
      <c r="C18" s="690"/>
      <c r="E18" s="678"/>
      <c r="F18" s="691">
        <v>527</v>
      </c>
      <c r="G18" s="692" t="s">
        <v>296</v>
      </c>
      <c r="H18" s="693"/>
      <c r="I18" s="694"/>
      <c r="J18" s="694"/>
      <c r="K18" s="695">
        <f t="shared" si="0"/>
        <v>0</v>
      </c>
      <c r="N18" s="696"/>
      <c r="O18" s="696"/>
      <c r="P18" s="697"/>
      <c r="Q18" s="697"/>
    </row>
    <row r="19" spans="1:17" ht="18.75" x14ac:dyDescent="0.3">
      <c r="B19" s="689">
        <v>522</v>
      </c>
      <c r="C19" s="690"/>
      <c r="E19" s="678"/>
      <c r="F19" s="691">
        <v>522</v>
      </c>
      <c r="G19" s="692" t="s">
        <v>297</v>
      </c>
      <c r="H19" s="693"/>
      <c r="I19" s="694"/>
      <c r="J19" s="694"/>
      <c r="K19" s="695">
        <f t="shared" si="0"/>
        <v>0</v>
      </c>
      <c r="N19" s="696"/>
      <c r="O19" s="696"/>
      <c r="P19" s="697"/>
      <c r="Q19" s="697"/>
    </row>
    <row r="20" spans="1:17" ht="18.75" x14ac:dyDescent="0.3">
      <c r="B20" s="689">
        <v>514</v>
      </c>
      <c r="C20" s="690"/>
      <c r="E20" s="678"/>
      <c r="F20" s="691">
        <v>514</v>
      </c>
      <c r="G20" s="692" t="s">
        <v>298</v>
      </c>
      <c r="H20" s="693"/>
      <c r="I20" s="694"/>
      <c r="J20" s="694"/>
      <c r="K20" s="695">
        <f t="shared" si="0"/>
        <v>0</v>
      </c>
      <c r="N20" s="696"/>
      <c r="O20" s="696"/>
      <c r="P20" s="697"/>
      <c r="Q20" s="697"/>
    </row>
    <row r="21" spans="1:17" ht="18.75" x14ac:dyDescent="0.3">
      <c r="B21" s="689">
        <v>523</v>
      </c>
      <c r="C21" s="690"/>
      <c r="E21" s="678"/>
      <c r="F21" s="691">
        <v>523</v>
      </c>
      <c r="G21" s="692" t="s">
        <v>299</v>
      </c>
      <c r="H21" s="693"/>
      <c r="I21" s="694"/>
      <c r="J21" s="694"/>
      <c r="K21" s="695">
        <f t="shared" si="0"/>
        <v>0</v>
      </c>
      <c r="N21" s="696"/>
      <c r="O21" s="696"/>
      <c r="P21" s="697"/>
      <c r="Q21" s="697"/>
    </row>
    <row r="22" spans="1:17" ht="18.75" x14ac:dyDescent="0.3">
      <c r="B22" s="689">
        <v>516</v>
      </c>
      <c r="C22" s="690"/>
      <c r="E22" s="678"/>
      <c r="F22" s="691">
        <v>516</v>
      </c>
      <c r="G22" s="692" t="s">
        <v>300</v>
      </c>
      <c r="H22" s="693"/>
      <c r="I22" s="694"/>
      <c r="J22" s="694"/>
      <c r="K22" s="695">
        <f t="shared" si="0"/>
        <v>0</v>
      </c>
      <c r="N22" s="696"/>
      <c r="O22" s="696"/>
      <c r="P22" s="697"/>
      <c r="Q22" s="697"/>
    </row>
    <row r="23" spans="1:17" ht="18.75" x14ac:dyDescent="0.3">
      <c r="B23" s="689">
        <v>520</v>
      </c>
      <c r="C23" s="690"/>
      <c r="E23" s="678"/>
      <c r="F23" s="691">
        <v>520</v>
      </c>
      <c r="G23" s="692" t="s">
        <v>301</v>
      </c>
      <c r="H23" s="693"/>
      <c r="I23" s="694"/>
      <c r="J23" s="694"/>
      <c r="K23" s="695">
        <f t="shared" si="0"/>
        <v>0</v>
      </c>
      <c r="N23" s="696"/>
      <c r="O23" s="696"/>
      <c r="P23" s="697"/>
      <c r="Q23" s="697"/>
    </row>
    <row r="24" spans="1:17" ht="18.75" x14ac:dyDescent="0.3">
      <c r="B24" s="689">
        <v>521</v>
      </c>
      <c r="C24" s="690"/>
      <c r="E24" s="678"/>
      <c r="F24" s="691">
        <v>521</v>
      </c>
      <c r="G24" s="692" t="s">
        <v>302</v>
      </c>
      <c r="H24" s="693"/>
      <c r="I24" s="694"/>
      <c r="J24" s="694"/>
      <c r="K24" s="695">
        <f t="shared" si="0"/>
        <v>0</v>
      </c>
      <c r="N24" s="696"/>
      <c r="O24" s="696"/>
      <c r="P24" s="697"/>
      <c r="Q24" s="697"/>
    </row>
    <row r="25" spans="1:17" ht="18.75" x14ac:dyDescent="0.3">
      <c r="B25" s="698"/>
      <c r="C25" s="690"/>
      <c r="E25" s="678"/>
      <c r="F25" s="699" t="s">
        <v>454</v>
      </c>
      <c r="G25" s="700" t="s">
        <v>457</v>
      </c>
      <c r="H25" s="701"/>
      <c r="I25" s="702"/>
      <c r="J25" s="702"/>
      <c r="K25" s="703">
        <f>+'7 ČP'!K4</f>
        <v>0</v>
      </c>
      <c r="N25" s="690"/>
      <c r="O25" s="690"/>
      <c r="P25" s="704"/>
      <c r="Q25" s="704"/>
    </row>
    <row r="26" spans="1:17" ht="18.75" x14ac:dyDescent="0.3">
      <c r="B26" s="698"/>
      <c r="C26" s="690"/>
      <c r="E26" s="678"/>
      <c r="F26" s="699" t="s">
        <v>455</v>
      </c>
      <c r="G26" s="700" t="s">
        <v>456</v>
      </c>
      <c r="H26" s="701"/>
      <c r="I26" s="702"/>
      <c r="J26" s="702"/>
      <c r="K26" s="703">
        <f>+'7 ČP'!K5</f>
        <v>0</v>
      </c>
      <c r="N26" s="690"/>
      <c r="O26" s="690"/>
      <c r="P26" s="704"/>
      <c r="Q26" s="704"/>
    </row>
    <row r="27" spans="1:17" ht="18.75" x14ac:dyDescent="0.3">
      <c r="B27" s="705" t="s">
        <v>330</v>
      </c>
      <c r="C27" s="706"/>
      <c r="F27" s="691" t="s">
        <v>3046</v>
      </c>
      <c r="G27" s="707" t="s">
        <v>188</v>
      </c>
      <c r="H27" s="693"/>
      <c r="I27" s="694"/>
      <c r="J27" s="694"/>
      <c r="K27" s="695">
        <f>(SUM(K8:K24)*0.002)</f>
        <v>59.43</v>
      </c>
    </row>
    <row r="28" spans="1:17" ht="18.75" x14ac:dyDescent="0.3">
      <c r="F28" s="708"/>
      <c r="G28" s="709"/>
      <c r="H28" s="680"/>
      <c r="I28" s="710" t="s">
        <v>172</v>
      </c>
      <c r="J28" s="710"/>
      <c r="K28" s="710">
        <f>SUM(K7:K27)</f>
        <v>29774.43</v>
      </c>
    </row>
    <row r="29" spans="1:17" ht="26.25" x14ac:dyDescent="0.25">
      <c r="D29" s="711" t="s">
        <v>177</v>
      </c>
    </row>
    <row r="30" spans="1:17" ht="30" x14ac:dyDescent="0.25">
      <c r="A30" s="712" t="s">
        <v>329</v>
      </c>
      <c r="B30" s="713"/>
      <c r="C30" s="714" t="s">
        <v>326</v>
      </c>
      <c r="D30" s="1127" t="s">
        <v>189</v>
      </c>
      <c r="E30" s="1128"/>
      <c r="F30" s="715" t="s">
        <v>190</v>
      </c>
      <c r="G30" s="715" t="s">
        <v>3</v>
      </c>
      <c r="H30" s="716" t="s">
        <v>4</v>
      </c>
      <c r="I30" s="717" t="s">
        <v>191</v>
      </c>
      <c r="J30" s="718" t="s">
        <v>192</v>
      </c>
      <c r="K30" s="719" t="s">
        <v>4568</v>
      </c>
    </row>
    <row r="31" spans="1:17" ht="90" x14ac:dyDescent="0.25">
      <c r="A31" s="662">
        <v>1101</v>
      </c>
      <c r="B31" s="720"/>
      <c r="C31" s="721" t="s">
        <v>3047</v>
      </c>
      <c r="D31" s="1129" t="s">
        <v>5</v>
      </c>
      <c r="E31" s="1130"/>
      <c r="F31" s="1135" t="s">
        <v>193</v>
      </c>
      <c r="G31" s="722" t="s">
        <v>194</v>
      </c>
      <c r="H31" s="723" t="s">
        <v>14</v>
      </c>
      <c r="I31" s="724">
        <v>1</v>
      </c>
      <c r="J31" s="661"/>
      <c r="K31" s="725">
        <f t="shared" ref="K31:K37" si="1">ROUND(J31*I31,2)</f>
        <v>0</v>
      </c>
    </row>
    <row r="32" spans="1:17" ht="30" x14ac:dyDescent="0.25">
      <c r="A32" s="662">
        <v>1102</v>
      </c>
      <c r="B32" s="720"/>
      <c r="C32" s="721" t="s">
        <v>3048</v>
      </c>
      <c r="D32" s="1131"/>
      <c r="E32" s="1132"/>
      <c r="F32" s="1135"/>
      <c r="G32" s="722" t="s">
        <v>195</v>
      </c>
      <c r="H32" s="723" t="s">
        <v>14</v>
      </c>
      <c r="I32" s="724">
        <v>1</v>
      </c>
      <c r="J32" s="661"/>
      <c r="K32" s="725">
        <f t="shared" si="1"/>
        <v>0</v>
      </c>
    </row>
    <row r="33" spans="1:11" ht="45" x14ac:dyDescent="0.25">
      <c r="A33" s="662">
        <v>1103</v>
      </c>
      <c r="B33" s="720"/>
      <c r="C33" s="721" t="s">
        <v>3049</v>
      </c>
      <c r="D33" s="1131"/>
      <c r="E33" s="1132"/>
      <c r="F33" s="1135"/>
      <c r="G33" s="722" t="s">
        <v>196</v>
      </c>
      <c r="H33" s="723" t="s">
        <v>14</v>
      </c>
      <c r="I33" s="724">
        <v>1</v>
      </c>
      <c r="J33" s="661"/>
      <c r="K33" s="725">
        <f t="shared" si="1"/>
        <v>0</v>
      </c>
    </row>
    <row r="34" spans="1:11" ht="30" x14ac:dyDescent="0.25">
      <c r="A34" s="662">
        <v>1104</v>
      </c>
      <c r="B34" s="720"/>
      <c r="C34" s="721" t="s">
        <v>3050</v>
      </c>
      <c r="D34" s="1131"/>
      <c r="E34" s="1132"/>
      <c r="F34" s="1135"/>
      <c r="G34" s="722" t="s">
        <v>197</v>
      </c>
      <c r="H34" s="723" t="s">
        <v>14</v>
      </c>
      <c r="I34" s="724">
        <v>1</v>
      </c>
      <c r="J34" s="661"/>
      <c r="K34" s="725">
        <f t="shared" si="1"/>
        <v>0</v>
      </c>
    </row>
    <row r="35" spans="1:11" ht="30" x14ac:dyDescent="0.25">
      <c r="A35" s="662">
        <v>1105</v>
      </c>
      <c r="B35" s="720"/>
      <c r="C35" s="721" t="s">
        <v>3051</v>
      </c>
      <c r="D35" s="1131"/>
      <c r="E35" s="1132"/>
      <c r="F35" s="1135"/>
      <c r="G35" s="722" t="s">
        <v>198</v>
      </c>
      <c r="H35" s="723" t="s">
        <v>14</v>
      </c>
      <c r="I35" s="724">
        <v>1</v>
      </c>
      <c r="J35" s="661"/>
      <c r="K35" s="725">
        <f t="shared" si="1"/>
        <v>0</v>
      </c>
    </row>
    <row r="36" spans="1:11" ht="75" x14ac:dyDescent="0.25">
      <c r="A36" s="662">
        <v>1106</v>
      </c>
      <c r="B36" s="720"/>
      <c r="C36" s="721" t="s">
        <v>3052</v>
      </c>
      <c r="D36" s="1131"/>
      <c r="E36" s="1132"/>
      <c r="F36" s="1135"/>
      <c r="G36" s="722" t="s">
        <v>199</v>
      </c>
      <c r="H36" s="723" t="s">
        <v>10</v>
      </c>
      <c r="I36" s="726">
        <v>3625</v>
      </c>
      <c r="J36" s="661"/>
      <c r="K36" s="725">
        <f t="shared" si="1"/>
        <v>0</v>
      </c>
    </row>
    <row r="37" spans="1:11" x14ac:dyDescent="0.25">
      <c r="A37" s="727">
        <v>201</v>
      </c>
      <c r="B37" s="728" t="s">
        <v>328</v>
      </c>
      <c r="C37" s="721" t="s">
        <v>3053</v>
      </c>
      <c r="D37" s="1133"/>
      <c r="E37" s="1134"/>
      <c r="F37" s="722" t="s">
        <v>338</v>
      </c>
      <c r="G37" s="722" t="s">
        <v>339</v>
      </c>
      <c r="H37" s="723" t="s">
        <v>6</v>
      </c>
      <c r="I37" s="724">
        <v>1</v>
      </c>
      <c r="J37" s="724">
        <f>VLOOKUP(A37,CENIK!$A$2:$F$191,6,FALSE)</f>
        <v>0</v>
      </c>
      <c r="K37" s="725">
        <f t="shared" si="1"/>
        <v>0</v>
      </c>
    </row>
    <row r="38" spans="1:11" x14ac:dyDescent="0.25">
      <c r="B38" s="729"/>
      <c r="C38" s="730"/>
      <c r="D38" s="731"/>
      <c r="E38" s="731"/>
      <c r="F38" s="731"/>
      <c r="G38" s="731"/>
      <c r="H38" s="732"/>
      <c r="I38" s="733"/>
      <c r="J38" s="733"/>
      <c r="K38" s="733"/>
    </row>
    <row r="39" spans="1:11" x14ac:dyDescent="0.25">
      <c r="B39" s="729"/>
      <c r="C39" s="730"/>
      <c r="D39" s="731"/>
      <c r="E39" s="731"/>
      <c r="F39" s="731"/>
      <c r="G39" s="731"/>
      <c r="H39" s="732"/>
      <c r="I39" s="733"/>
      <c r="J39" s="733"/>
      <c r="K39" s="733"/>
    </row>
    <row r="40" spans="1:11" ht="26.25" x14ac:dyDescent="0.25">
      <c r="A40" s="662" t="s">
        <v>329</v>
      </c>
      <c r="B40" s="734"/>
      <c r="C40" s="735"/>
      <c r="D40" s="711" t="s">
        <v>200</v>
      </c>
      <c r="E40" s="736"/>
      <c r="F40" s="736"/>
      <c r="G40" s="731"/>
      <c r="H40" s="732"/>
      <c r="I40" s="733"/>
      <c r="J40" s="733"/>
      <c r="K40" s="733"/>
    </row>
    <row r="41" spans="1:11" ht="30" x14ac:dyDescent="0.25">
      <c r="A41" s="737" t="s">
        <v>0</v>
      </c>
      <c r="B41" s="720" t="s">
        <v>176</v>
      </c>
      <c r="C41" s="738" t="s">
        <v>325</v>
      </c>
      <c r="D41" s="715" t="s">
        <v>201</v>
      </c>
      <c r="E41" s="715" t="s">
        <v>189</v>
      </c>
      <c r="F41" s="715" t="s">
        <v>190</v>
      </c>
      <c r="G41" s="715" t="s">
        <v>3</v>
      </c>
      <c r="H41" s="716" t="s">
        <v>4</v>
      </c>
      <c r="I41" s="717" t="s">
        <v>191</v>
      </c>
      <c r="J41" s="718" t="s">
        <v>192</v>
      </c>
      <c r="K41" s="739" t="s">
        <v>4568</v>
      </c>
    </row>
    <row r="42" spans="1:11" ht="45" x14ac:dyDescent="0.25">
      <c r="A42" s="737">
        <v>1201</v>
      </c>
      <c r="B42" s="737">
        <v>518</v>
      </c>
      <c r="C42" s="721" t="s">
        <v>2288</v>
      </c>
      <c r="D42" s="740" t="s">
        <v>286</v>
      </c>
      <c r="E42" s="740" t="s">
        <v>7</v>
      </c>
      <c r="F42" s="740" t="s">
        <v>8</v>
      </c>
      <c r="G42" s="740" t="s">
        <v>9</v>
      </c>
      <c r="H42" s="741" t="s">
        <v>10</v>
      </c>
      <c r="I42" s="742">
        <v>355.3</v>
      </c>
      <c r="J42" s="742">
        <f>VLOOKUP(A42,CENIK!$A$2:$F$191,6,FALSE)</f>
        <v>0</v>
      </c>
      <c r="K42" s="742">
        <f t="shared" ref="K42:K105" si="2">ROUND(J42*I42,2)</f>
        <v>0</v>
      </c>
    </row>
    <row r="43" spans="1:11" ht="30" x14ac:dyDescent="0.25">
      <c r="A43" s="737">
        <v>1202</v>
      </c>
      <c r="B43" s="737">
        <v>518</v>
      </c>
      <c r="C43" s="721" t="s">
        <v>2289</v>
      </c>
      <c r="D43" s="740" t="s">
        <v>286</v>
      </c>
      <c r="E43" s="740" t="s">
        <v>7</v>
      </c>
      <c r="F43" s="740" t="s">
        <v>8</v>
      </c>
      <c r="G43" s="740" t="s">
        <v>11</v>
      </c>
      <c r="H43" s="741" t="s">
        <v>12</v>
      </c>
      <c r="I43" s="742">
        <v>16</v>
      </c>
      <c r="J43" s="742">
        <f>VLOOKUP(A43,CENIK!$A$2:$F$191,6,FALSE)</f>
        <v>0</v>
      </c>
      <c r="K43" s="742">
        <f t="shared" si="2"/>
        <v>0</v>
      </c>
    </row>
    <row r="44" spans="1:11" ht="30" x14ac:dyDescent="0.25">
      <c r="A44" s="737">
        <v>1204</v>
      </c>
      <c r="B44" s="737">
        <v>518</v>
      </c>
      <c r="C44" s="721" t="s">
        <v>2290</v>
      </c>
      <c r="D44" s="740" t="s">
        <v>286</v>
      </c>
      <c r="E44" s="740" t="s">
        <v>7</v>
      </c>
      <c r="F44" s="740" t="s">
        <v>8</v>
      </c>
      <c r="G44" s="740" t="s">
        <v>13</v>
      </c>
      <c r="H44" s="741" t="s">
        <v>10</v>
      </c>
      <c r="I44" s="742">
        <v>150</v>
      </c>
      <c r="J44" s="742">
        <f>VLOOKUP(A44,CENIK!$A$2:$F$191,6,FALSE)</f>
        <v>0</v>
      </c>
      <c r="K44" s="742">
        <f t="shared" si="2"/>
        <v>0</v>
      </c>
    </row>
    <row r="45" spans="1:11" ht="45" x14ac:dyDescent="0.25">
      <c r="A45" s="737">
        <v>1205</v>
      </c>
      <c r="B45" s="737">
        <v>518</v>
      </c>
      <c r="C45" s="721" t="s">
        <v>2291</v>
      </c>
      <c r="D45" s="740" t="s">
        <v>286</v>
      </c>
      <c r="E45" s="740" t="s">
        <v>7</v>
      </c>
      <c r="F45" s="740" t="s">
        <v>8</v>
      </c>
      <c r="G45" s="740" t="s">
        <v>942</v>
      </c>
      <c r="H45" s="741" t="s">
        <v>14</v>
      </c>
      <c r="I45" s="742">
        <v>1</v>
      </c>
      <c r="J45" s="742">
        <f>VLOOKUP(A45,CENIK!$A$2:$F$191,6,FALSE)</f>
        <v>0</v>
      </c>
      <c r="K45" s="742">
        <f t="shared" si="2"/>
        <v>0</v>
      </c>
    </row>
    <row r="46" spans="1:11" ht="45" x14ac:dyDescent="0.25">
      <c r="A46" s="737">
        <v>1207</v>
      </c>
      <c r="B46" s="737">
        <v>518</v>
      </c>
      <c r="C46" s="721" t="s">
        <v>2292</v>
      </c>
      <c r="D46" s="740" t="s">
        <v>286</v>
      </c>
      <c r="E46" s="740" t="s">
        <v>7</v>
      </c>
      <c r="F46" s="740" t="s">
        <v>8</v>
      </c>
      <c r="G46" s="740" t="s">
        <v>944</v>
      </c>
      <c r="H46" s="741" t="s">
        <v>14</v>
      </c>
      <c r="I46" s="742">
        <v>1</v>
      </c>
      <c r="J46" s="742">
        <f>VLOOKUP(A46,CENIK!$A$2:$F$191,6,FALSE)</f>
        <v>0</v>
      </c>
      <c r="K46" s="742">
        <f t="shared" si="2"/>
        <v>0</v>
      </c>
    </row>
    <row r="47" spans="1:11" ht="45" x14ac:dyDescent="0.25">
      <c r="A47" s="737">
        <v>1211</v>
      </c>
      <c r="B47" s="737">
        <v>518</v>
      </c>
      <c r="C47" s="721" t="s">
        <v>2293</v>
      </c>
      <c r="D47" s="740" t="s">
        <v>286</v>
      </c>
      <c r="E47" s="740" t="s">
        <v>7</v>
      </c>
      <c r="F47" s="740" t="s">
        <v>8</v>
      </c>
      <c r="G47" s="740" t="s">
        <v>948</v>
      </c>
      <c r="H47" s="741" t="s">
        <v>14</v>
      </c>
      <c r="I47" s="742">
        <v>2</v>
      </c>
      <c r="J47" s="742">
        <f>VLOOKUP(A47,CENIK!$A$2:$F$191,6,FALSE)</f>
        <v>0</v>
      </c>
      <c r="K47" s="742">
        <f t="shared" si="2"/>
        <v>0</v>
      </c>
    </row>
    <row r="48" spans="1:11" ht="45" x14ac:dyDescent="0.25">
      <c r="A48" s="737">
        <v>1213</v>
      </c>
      <c r="B48" s="737">
        <v>518</v>
      </c>
      <c r="C48" s="721" t="s">
        <v>2294</v>
      </c>
      <c r="D48" s="740" t="s">
        <v>286</v>
      </c>
      <c r="E48" s="740" t="s">
        <v>7</v>
      </c>
      <c r="F48" s="740" t="s">
        <v>8</v>
      </c>
      <c r="G48" s="740" t="s">
        <v>950</v>
      </c>
      <c r="H48" s="741" t="s">
        <v>14</v>
      </c>
      <c r="I48" s="742">
        <v>1</v>
      </c>
      <c r="J48" s="742">
        <f>VLOOKUP(A48,CENIK!$A$2:$F$191,6,FALSE)</f>
        <v>0</v>
      </c>
      <c r="K48" s="742">
        <f t="shared" si="2"/>
        <v>0</v>
      </c>
    </row>
    <row r="49" spans="1:11" ht="30" x14ac:dyDescent="0.25">
      <c r="A49" s="737">
        <v>1301</v>
      </c>
      <c r="B49" s="737">
        <v>518</v>
      </c>
      <c r="C49" s="721" t="s">
        <v>2295</v>
      </c>
      <c r="D49" s="740" t="s">
        <v>286</v>
      </c>
      <c r="E49" s="740" t="s">
        <v>7</v>
      </c>
      <c r="F49" s="740" t="s">
        <v>16</v>
      </c>
      <c r="G49" s="740" t="s">
        <v>17</v>
      </c>
      <c r="H49" s="741" t="s">
        <v>10</v>
      </c>
      <c r="I49" s="742">
        <v>355.3</v>
      </c>
      <c r="J49" s="742">
        <f>VLOOKUP(A49,CENIK!$A$2:$F$191,6,FALSE)</f>
        <v>0</v>
      </c>
      <c r="K49" s="742">
        <f t="shared" si="2"/>
        <v>0</v>
      </c>
    </row>
    <row r="50" spans="1:11" ht="105" x14ac:dyDescent="0.25">
      <c r="A50" s="737">
        <v>1302</v>
      </c>
      <c r="B50" s="737">
        <v>518</v>
      </c>
      <c r="C50" s="721" t="s">
        <v>2296</v>
      </c>
      <c r="D50" s="740" t="s">
        <v>286</v>
      </c>
      <c r="E50" s="740" t="s">
        <v>7</v>
      </c>
      <c r="F50" s="740" t="s">
        <v>16</v>
      </c>
      <c r="G50" s="740" t="s">
        <v>952</v>
      </c>
      <c r="H50" s="741" t="s">
        <v>10</v>
      </c>
      <c r="I50" s="742">
        <v>355.3</v>
      </c>
      <c r="J50" s="742">
        <f>VLOOKUP(A50,CENIK!$A$2:$F$191,6,FALSE)</f>
        <v>0</v>
      </c>
      <c r="K50" s="742">
        <f t="shared" si="2"/>
        <v>0</v>
      </c>
    </row>
    <row r="51" spans="1:11" ht="45" x14ac:dyDescent="0.25">
      <c r="A51" s="737">
        <v>1307</v>
      </c>
      <c r="B51" s="737">
        <v>518</v>
      </c>
      <c r="C51" s="721" t="s">
        <v>2297</v>
      </c>
      <c r="D51" s="740" t="s">
        <v>286</v>
      </c>
      <c r="E51" s="740" t="s">
        <v>7</v>
      </c>
      <c r="F51" s="740" t="s">
        <v>16</v>
      </c>
      <c r="G51" s="740" t="s">
        <v>19</v>
      </c>
      <c r="H51" s="741" t="s">
        <v>6</v>
      </c>
      <c r="I51" s="742">
        <v>1</v>
      </c>
      <c r="J51" s="742">
        <f>VLOOKUP(A51,CENIK!$A$2:$F$191,6,FALSE)</f>
        <v>0</v>
      </c>
      <c r="K51" s="742">
        <f t="shared" si="2"/>
        <v>0</v>
      </c>
    </row>
    <row r="52" spans="1:11" ht="30" x14ac:dyDescent="0.25">
      <c r="A52" s="737">
        <v>1311</v>
      </c>
      <c r="B52" s="737">
        <v>518</v>
      </c>
      <c r="C52" s="721" t="s">
        <v>2298</v>
      </c>
      <c r="D52" s="740" t="s">
        <v>286</v>
      </c>
      <c r="E52" s="740" t="s">
        <v>7</v>
      </c>
      <c r="F52" s="740" t="s">
        <v>16</v>
      </c>
      <c r="G52" s="740" t="s">
        <v>25</v>
      </c>
      <c r="H52" s="741" t="s">
        <v>14</v>
      </c>
      <c r="I52" s="742">
        <v>1</v>
      </c>
      <c r="J52" s="742">
        <f>VLOOKUP(A52,CENIK!$A$2:$F$191,6,FALSE)</f>
        <v>0</v>
      </c>
      <c r="K52" s="742">
        <f t="shared" si="2"/>
        <v>0</v>
      </c>
    </row>
    <row r="53" spans="1:11" ht="30" x14ac:dyDescent="0.25">
      <c r="A53" s="737">
        <v>1401</v>
      </c>
      <c r="B53" s="737">
        <v>518</v>
      </c>
      <c r="C53" s="721" t="s">
        <v>2299</v>
      </c>
      <c r="D53" s="740" t="s">
        <v>286</v>
      </c>
      <c r="E53" s="740" t="s">
        <v>7</v>
      </c>
      <c r="F53" s="740" t="s">
        <v>27</v>
      </c>
      <c r="G53" s="740" t="s">
        <v>955</v>
      </c>
      <c r="H53" s="741" t="s">
        <v>22</v>
      </c>
      <c r="I53" s="742">
        <v>3</v>
      </c>
      <c r="J53" s="742">
        <f>VLOOKUP(A53,CENIK!$A$2:$F$191,6,FALSE)</f>
        <v>0</v>
      </c>
      <c r="K53" s="742">
        <f t="shared" si="2"/>
        <v>0</v>
      </c>
    </row>
    <row r="54" spans="1:11" ht="30" x14ac:dyDescent="0.25">
      <c r="A54" s="737">
        <v>1402</v>
      </c>
      <c r="B54" s="737">
        <v>518</v>
      </c>
      <c r="C54" s="721" t="s">
        <v>2300</v>
      </c>
      <c r="D54" s="740" t="s">
        <v>286</v>
      </c>
      <c r="E54" s="740" t="s">
        <v>7</v>
      </c>
      <c r="F54" s="740" t="s">
        <v>27</v>
      </c>
      <c r="G54" s="740" t="s">
        <v>956</v>
      </c>
      <c r="H54" s="741" t="s">
        <v>22</v>
      </c>
      <c r="I54" s="742">
        <v>5</v>
      </c>
      <c r="J54" s="742">
        <f>VLOOKUP(A54,CENIK!$A$2:$F$191,6,FALSE)</f>
        <v>0</v>
      </c>
      <c r="K54" s="742">
        <f t="shared" si="2"/>
        <v>0</v>
      </c>
    </row>
    <row r="55" spans="1:11" ht="30" x14ac:dyDescent="0.25">
      <c r="A55" s="737">
        <v>1403</v>
      </c>
      <c r="B55" s="737">
        <v>518</v>
      </c>
      <c r="C55" s="721" t="s">
        <v>2301</v>
      </c>
      <c r="D55" s="740" t="s">
        <v>286</v>
      </c>
      <c r="E55" s="740" t="s">
        <v>7</v>
      </c>
      <c r="F55" s="740" t="s">
        <v>27</v>
      </c>
      <c r="G55" s="740" t="s">
        <v>957</v>
      </c>
      <c r="H55" s="741" t="s">
        <v>22</v>
      </c>
      <c r="I55" s="742">
        <v>3</v>
      </c>
      <c r="J55" s="742">
        <f>VLOOKUP(A55,CENIK!$A$2:$F$191,6,FALSE)</f>
        <v>0</v>
      </c>
      <c r="K55" s="742">
        <f t="shared" si="2"/>
        <v>0</v>
      </c>
    </row>
    <row r="56" spans="1:11" ht="30" x14ac:dyDescent="0.25">
      <c r="A56" s="737">
        <v>12308</v>
      </c>
      <c r="B56" s="737">
        <v>518</v>
      </c>
      <c r="C56" s="721" t="s">
        <v>2302</v>
      </c>
      <c r="D56" s="740" t="s">
        <v>286</v>
      </c>
      <c r="E56" s="740" t="s">
        <v>30</v>
      </c>
      <c r="F56" s="740" t="s">
        <v>31</v>
      </c>
      <c r="G56" s="740" t="s">
        <v>32</v>
      </c>
      <c r="H56" s="741" t="s">
        <v>33</v>
      </c>
      <c r="I56" s="742">
        <v>794</v>
      </c>
      <c r="J56" s="742">
        <f>VLOOKUP(A56,CENIK!$A$2:$F$191,6,FALSE)</f>
        <v>0</v>
      </c>
      <c r="K56" s="742">
        <f t="shared" si="2"/>
        <v>0</v>
      </c>
    </row>
    <row r="57" spans="1:11" ht="30" x14ac:dyDescent="0.25">
      <c r="A57" s="737">
        <v>12331</v>
      </c>
      <c r="B57" s="737">
        <v>518</v>
      </c>
      <c r="C57" s="721" t="s">
        <v>2303</v>
      </c>
      <c r="D57" s="740" t="s">
        <v>286</v>
      </c>
      <c r="E57" s="740" t="s">
        <v>30</v>
      </c>
      <c r="F57" s="740" t="s">
        <v>31</v>
      </c>
      <c r="G57" s="740" t="s">
        <v>38</v>
      </c>
      <c r="H57" s="741" t="s">
        <v>10</v>
      </c>
      <c r="I57" s="742">
        <v>110</v>
      </c>
      <c r="J57" s="742">
        <f>VLOOKUP(A57,CENIK!$A$2:$F$191,6,FALSE)</f>
        <v>0</v>
      </c>
      <c r="K57" s="742">
        <f t="shared" si="2"/>
        <v>0</v>
      </c>
    </row>
    <row r="58" spans="1:11" ht="45" x14ac:dyDescent="0.25">
      <c r="A58" s="737">
        <v>21106</v>
      </c>
      <c r="B58" s="737">
        <v>518</v>
      </c>
      <c r="C58" s="721" t="s">
        <v>2304</v>
      </c>
      <c r="D58" s="740" t="s">
        <v>286</v>
      </c>
      <c r="E58" s="740" t="s">
        <v>30</v>
      </c>
      <c r="F58" s="740" t="s">
        <v>31</v>
      </c>
      <c r="G58" s="740" t="s">
        <v>965</v>
      </c>
      <c r="H58" s="741" t="s">
        <v>24</v>
      </c>
      <c r="I58" s="742">
        <v>636</v>
      </c>
      <c r="J58" s="742">
        <f>VLOOKUP(A58,CENIK!$A$2:$F$191,6,FALSE)</f>
        <v>0</v>
      </c>
      <c r="K58" s="742">
        <f t="shared" si="2"/>
        <v>0</v>
      </c>
    </row>
    <row r="59" spans="1:11" ht="30" x14ac:dyDescent="0.25">
      <c r="A59" s="737">
        <v>22102</v>
      </c>
      <c r="B59" s="737">
        <v>518</v>
      </c>
      <c r="C59" s="721" t="s">
        <v>2305</v>
      </c>
      <c r="D59" s="740" t="s">
        <v>286</v>
      </c>
      <c r="E59" s="740" t="s">
        <v>30</v>
      </c>
      <c r="F59" s="740" t="s">
        <v>31</v>
      </c>
      <c r="G59" s="740" t="s">
        <v>42</v>
      </c>
      <c r="H59" s="741" t="s">
        <v>33</v>
      </c>
      <c r="I59" s="742">
        <v>794</v>
      </c>
      <c r="J59" s="742">
        <f>VLOOKUP(A59,CENIK!$A$2:$F$191,6,FALSE)</f>
        <v>0</v>
      </c>
      <c r="K59" s="742">
        <f t="shared" si="2"/>
        <v>0</v>
      </c>
    </row>
    <row r="60" spans="1:11" ht="30" x14ac:dyDescent="0.25">
      <c r="A60" s="737">
        <v>2208</v>
      </c>
      <c r="B60" s="737">
        <v>518</v>
      </c>
      <c r="C60" s="721" t="s">
        <v>2306</v>
      </c>
      <c r="D60" s="740" t="s">
        <v>286</v>
      </c>
      <c r="E60" s="740" t="s">
        <v>30</v>
      </c>
      <c r="F60" s="740" t="s">
        <v>43</v>
      </c>
      <c r="G60" s="740" t="s">
        <v>44</v>
      </c>
      <c r="H60" s="741" t="s">
        <v>33</v>
      </c>
      <c r="I60" s="742">
        <v>794</v>
      </c>
      <c r="J60" s="742">
        <f>VLOOKUP(A60,CENIK!$A$2:$F$191,6,FALSE)</f>
        <v>0</v>
      </c>
      <c r="K60" s="742">
        <f t="shared" si="2"/>
        <v>0</v>
      </c>
    </row>
    <row r="61" spans="1:11" ht="30" x14ac:dyDescent="0.25">
      <c r="A61" s="737">
        <v>22103</v>
      </c>
      <c r="B61" s="737">
        <v>518</v>
      </c>
      <c r="C61" s="721" t="s">
        <v>2307</v>
      </c>
      <c r="D61" s="740" t="s">
        <v>286</v>
      </c>
      <c r="E61" s="740" t="s">
        <v>30</v>
      </c>
      <c r="F61" s="740" t="s">
        <v>43</v>
      </c>
      <c r="G61" s="740" t="s">
        <v>48</v>
      </c>
      <c r="H61" s="741" t="s">
        <v>33</v>
      </c>
      <c r="I61" s="742">
        <v>794</v>
      </c>
      <c r="J61" s="742">
        <f>VLOOKUP(A61,CENIK!$A$2:$F$191,6,FALSE)</f>
        <v>0</v>
      </c>
      <c r="K61" s="742">
        <f t="shared" si="2"/>
        <v>0</v>
      </c>
    </row>
    <row r="62" spans="1:11" ht="30" x14ac:dyDescent="0.25">
      <c r="A62" s="737">
        <v>2224</v>
      </c>
      <c r="B62" s="737">
        <v>518</v>
      </c>
      <c r="C62" s="721" t="s">
        <v>2308</v>
      </c>
      <c r="D62" s="740" t="s">
        <v>286</v>
      </c>
      <c r="E62" s="740" t="s">
        <v>30</v>
      </c>
      <c r="F62" s="740" t="s">
        <v>43</v>
      </c>
      <c r="G62" s="740" t="s">
        <v>46</v>
      </c>
      <c r="H62" s="741" t="s">
        <v>12</v>
      </c>
      <c r="I62" s="742">
        <v>12</v>
      </c>
      <c r="J62" s="742">
        <f>VLOOKUP(A62,CENIK!$A$2:$F$191,6,FALSE)</f>
        <v>0</v>
      </c>
      <c r="K62" s="742">
        <f t="shared" si="2"/>
        <v>0</v>
      </c>
    </row>
    <row r="63" spans="1:11" ht="30" x14ac:dyDescent="0.25">
      <c r="A63" s="737">
        <v>2225</v>
      </c>
      <c r="B63" s="737">
        <v>518</v>
      </c>
      <c r="C63" s="721" t="s">
        <v>2309</v>
      </c>
      <c r="D63" s="740" t="s">
        <v>286</v>
      </c>
      <c r="E63" s="740" t="s">
        <v>30</v>
      </c>
      <c r="F63" s="740" t="s">
        <v>43</v>
      </c>
      <c r="G63" s="740" t="s">
        <v>47</v>
      </c>
      <c r="H63" s="741" t="s">
        <v>12</v>
      </c>
      <c r="I63" s="742">
        <v>5</v>
      </c>
      <c r="J63" s="742">
        <f>VLOOKUP(A63,CENIK!$A$2:$F$191,6,FALSE)</f>
        <v>0</v>
      </c>
      <c r="K63" s="742">
        <f t="shared" si="2"/>
        <v>0</v>
      </c>
    </row>
    <row r="64" spans="1:11" ht="30" x14ac:dyDescent="0.25">
      <c r="A64" s="737">
        <v>24405</v>
      </c>
      <c r="B64" s="737">
        <v>518</v>
      </c>
      <c r="C64" s="721" t="s">
        <v>2310</v>
      </c>
      <c r="D64" s="740" t="s">
        <v>286</v>
      </c>
      <c r="E64" s="740" t="s">
        <v>30</v>
      </c>
      <c r="F64" s="740" t="s">
        <v>43</v>
      </c>
      <c r="G64" s="740" t="s">
        <v>969</v>
      </c>
      <c r="H64" s="741" t="s">
        <v>24</v>
      </c>
      <c r="I64" s="742">
        <v>317</v>
      </c>
      <c r="J64" s="742">
        <f>VLOOKUP(A64,CENIK!$A$2:$F$191,6,FALSE)</f>
        <v>0</v>
      </c>
      <c r="K64" s="742">
        <f t="shared" si="2"/>
        <v>0</v>
      </c>
    </row>
    <row r="65" spans="1:11" ht="45" x14ac:dyDescent="0.25">
      <c r="A65" s="737">
        <v>31302</v>
      </c>
      <c r="B65" s="737">
        <v>518</v>
      </c>
      <c r="C65" s="721" t="s">
        <v>2311</v>
      </c>
      <c r="D65" s="740" t="s">
        <v>286</v>
      </c>
      <c r="E65" s="740" t="s">
        <v>30</v>
      </c>
      <c r="F65" s="740" t="s">
        <v>43</v>
      </c>
      <c r="G65" s="740" t="s">
        <v>971</v>
      </c>
      <c r="H65" s="741" t="s">
        <v>24</v>
      </c>
      <c r="I65" s="742">
        <v>238</v>
      </c>
      <c r="J65" s="742">
        <f>VLOOKUP(A65,CENIK!$A$2:$F$191,6,FALSE)</f>
        <v>0</v>
      </c>
      <c r="K65" s="742">
        <f t="shared" si="2"/>
        <v>0</v>
      </c>
    </row>
    <row r="66" spans="1:11" ht="30" x14ac:dyDescent="0.25">
      <c r="A66" s="737">
        <v>31602</v>
      </c>
      <c r="B66" s="737">
        <v>518</v>
      </c>
      <c r="C66" s="721" t="s">
        <v>2312</v>
      </c>
      <c r="D66" s="740" t="s">
        <v>286</v>
      </c>
      <c r="E66" s="740" t="s">
        <v>30</v>
      </c>
      <c r="F66" s="740" t="s">
        <v>43</v>
      </c>
      <c r="G66" s="740" t="s">
        <v>973</v>
      </c>
      <c r="H66" s="741" t="s">
        <v>33</v>
      </c>
      <c r="I66" s="742">
        <v>794</v>
      </c>
      <c r="J66" s="742">
        <f>VLOOKUP(A66,CENIK!$A$2:$F$191,6,FALSE)</f>
        <v>0</v>
      </c>
      <c r="K66" s="742">
        <f t="shared" si="2"/>
        <v>0</v>
      </c>
    </row>
    <row r="67" spans="1:11" ht="30" x14ac:dyDescent="0.25">
      <c r="A67" s="737">
        <v>32311</v>
      </c>
      <c r="B67" s="737">
        <v>518</v>
      </c>
      <c r="C67" s="721" t="s">
        <v>2313</v>
      </c>
      <c r="D67" s="740" t="s">
        <v>286</v>
      </c>
      <c r="E67" s="740" t="s">
        <v>30</v>
      </c>
      <c r="F67" s="740" t="s">
        <v>43</v>
      </c>
      <c r="G67" s="740" t="s">
        <v>975</v>
      </c>
      <c r="H67" s="741" t="s">
        <v>33</v>
      </c>
      <c r="I67" s="742">
        <v>794</v>
      </c>
      <c r="J67" s="742">
        <f>VLOOKUP(A67,CENIK!$A$2:$F$191,6,FALSE)</f>
        <v>0</v>
      </c>
      <c r="K67" s="742">
        <f t="shared" si="2"/>
        <v>0</v>
      </c>
    </row>
    <row r="68" spans="1:11" ht="30" x14ac:dyDescent="0.25">
      <c r="A68" s="737">
        <v>34104</v>
      </c>
      <c r="B68" s="737">
        <v>518</v>
      </c>
      <c r="C68" s="721" t="s">
        <v>2314</v>
      </c>
      <c r="D68" s="740" t="s">
        <v>286</v>
      </c>
      <c r="E68" s="740" t="s">
        <v>30</v>
      </c>
      <c r="F68" s="740" t="s">
        <v>43</v>
      </c>
      <c r="G68" s="740" t="s">
        <v>54</v>
      </c>
      <c r="H68" s="741" t="s">
        <v>10</v>
      </c>
      <c r="I68" s="742">
        <v>110</v>
      </c>
      <c r="J68" s="742">
        <f>VLOOKUP(A68,CENIK!$A$2:$F$191,6,FALSE)</f>
        <v>0</v>
      </c>
      <c r="K68" s="742">
        <f t="shared" si="2"/>
        <v>0</v>
      </c>
    </row>
    <row r="69" spans="1:11" ht="30" x14ac:dyDescent="0.25">
      <c r="A69" s="737">
        <v>34901</v>
      </c>
      <c r="B69" s="737">
        <v>518</v>
      </c>
      <c r="C69" s="721" t="s">
        <v>2315</v>
      </c>
      <c r="D69" s="740" t="s">
        <v>286</v>
      </c>
      <c r="E69" s="740" t="s">
        <v>30</v>
      </c>
      <c r="F69" s="740" t="s">
        <v>43</v>
      </c>
      <c r="G69" s="740" t="s">
        <v>55</v>
      </c>
      <c r="H69" s="741" t="s">
        <v>33</v>
      </c>
      <c r="I69" s="742">
        <v>794</v>
      </c>
      <c r="J69" s="742">
        <f>VLOOKUP(A69,CENIK!$A$2:$F$191,6,FALSE)</f>
        <v>0</v>
      </c>
      <c r="K69" s="742">
        <f t="shared" si="2"/>
        <v>0</v>
      </c>
    </row>
    <row r="70" spans="1:11" ht="30" x14ac:dyDescent="0.25">
      <c r="A70" s="737">
        <v>2303</v>
      </c>
      <c r="B70" s="737">
        <v>518</v>
      </c>
      <c r="C70" s="721" t="s">
        <v>2316</v>
      </c>
      <c r="D70" s="740" t="s">
        <v>286</v>
      </c>
      <c r="E70" s="740" t="s">
        <v>30</v>
      </c>
      <c r="F70" s="740" t="s">
        <v>59</v>
      </c>
      <c r="G70" s="740" t="s">
        <v>60</v>
      </c>
      <c r="H70" s="741" t="s">
        <v>6</v>
      </c>
      <c r="I70" s="742">
        <v>1</v>
      </c>
      <c r="J70" s="742">
        <f>VLOOKUP(A70,CENIK!$A$2:$F$191,6,FALSE)</f>
        <v>0</v>
      </c>
      <c r="K70" s="742">
        <f t="shared" si="2"/>
        <v>0</v>
      </c>
    </row>
    <row r="71" spans="1:11" ht="60" x14ac:dyDescent="0.25">
      <c r="A71" s="737">
        <v>3303</v>
      </c>
      <c r="B71" s="737">
        <v>518</v>
      </c>
      <c r="C71" s="721" t="s">
        <v>2317</v>
      </c>
      <c r="D71" s="740" t="s">
        <v>286</v>
      </c>
      <c r="E71" s="740" t="s">
        <v>64</v>
      </c>
      <c r="F71" s="740" t="s">
        <v>77</v>
      </c>
      <c r="G71" s="740" t="s">
        <v>980</v>
      </c>
      <c r="H71" s="741" t="s">
        <v>10</v>
      </c>
      <c r="I71" s="742">
        <v>22</v>
      </c>
      <c r="J71" s="742">
        <f>VLOOKUP(A71,CENIK!$A$2:$F$191,6,FALSE)</f>
        <v>0</v>
      </c>
      <c r="K71" s="742">
        <f t="shared" si="2"/>
        <v>0</v>
      </c>
    </row>
    <row r="72" spans="1:11" ht="30" x14ac:dyDescent="0.25">
      <c r="A72" s="737">
        <v>3311</v>
      </c>
      <c r="B72" s="737">
        <v>518</v>
      </c>
      <c r="C72" s="721" t="s">
        <v>2318</v>
      </c>
      <c r="D72" s="740" t="s">
        <v>286</v>
      </c>
      <c r="E72" s="740" t="s">
        <v>64</v>
      </c>
      <c r="F72" s="740" t="s">
        <v>77</v>
      </c>
      <c r="G72" s="740" t="s">
        <v>81</v>
      </c>
      <c r="H72" s="741" t="s">
        <v>10</v>
      </c>
      <c r="I72" s="742">
        <v>22</v>
      </c>
      <c r="J72" s="742">
        <f>VLOOKUP(A72,CENIK!$A$2:$F$191,6,FALSE)</f>
        <v>0</v>
      </c>
      <c r="K72" s="742">
        <f t="shared" si="2"/>
        <v>0</v>
      </c>
    </row>
    <row r="73" spans="1:11" ht="45" x14ac:dyDescent="0.25">
      <c r="A73" s="737">
        <v>4101</v>
      </c>
      <c r="B73" s="737">
        <v>518</v>
      </c>
      <c r="C73" s="721" t="s">
        <v>2319</v>
      </c>
      <c r="D73" s="740" t="s">
        <v>286</v>
      </c>
      <c r="E73" s="740" t="s">
        <v>85</v>
      </c>
      <c r="F73" s="740" t="s">
        <v>86</v>
      </c>
      <c r="G73" s="740" t="s">
        <v>459</v>
      </c>
      <c r="H73" s="741" t="s">
        <v>33</v>
      </c>
      <c r="I73" s="742">
        <v>200</v>
      </c>
      <c r="J73" s="742">
        <f>VLOOKUP(A73,CENIK!$A$2:$F$191,6,FALSE)</f>
        <v>0</v>
      </c>
      <c r="K73" s="742">
        <f t="shared" si="2"/>
        <v>0</v>
      </c>
    </row>
    <row r="74" spans="1:11" ht="45" x14ac:dyDescent="0.25">
      <c r="A74" s="737">
        <v>4105</v>
      </c>
      <c r="B74" s="737">
        <v>518</v>
      </c>
      <c r="C74" s="721" t="s">
        <v>2320</v>
      </c>
      <c r="D74" s="740" t="s">
        <v>286</v>
      </c>
      <c r="E74" s="740" t="s">
        <v>85</v>
      </c>
      <c r="F74" s="740" t="s">
        <v>86</v>
      </c>
      <c r="G74" s="740" t="s">
        <v>982</v>
      </c>
      <c r="H74" s="741" t="s">
        <v>24</v>
      </c>
      <c r="I74" s="742">
        <v>341</v>
      </c>
      <c r="J74" s="742">
        <f>VLOOKUP(A74,CENIK!$A$2:$F$191,6,FALSE)</f>
        <v>0</v>
      </c>
      <c r="K74" s="742">
        <f t="shared" si="2"/>
        <v>0</v>
      </c>
    </row>
    <row r="75" spans="1:11" ht="45" x14ac:dyDescent="0.25">
      <c r="A75" s="737">
        <v>4109</v>
      </c>
      <c r="B75" s="737">
        <v>518</v>
      </c>
      <c r="C75" s="721" t="s">
        <v>2321</v>
      </c>
      <c r="D75" s="740" t="s">
        <v>286</v>
      </c>
      <c r="E75" s="740" t="s">
        <v>85</v>
      </c>
      <c r="F75" s="740" t="s">
        <v>86</v>
      </c>
      <c r="G75" s="740" t="s">
        <v>984</v>
      </c>
      <c r="H75" s="741" t="s">
        <v>24</v>
      </c>
      <c r="I75" s="742">
        <v>597</v>
      </c>
      <c r="J75" s="742">
        <f>VLOOKUP(A75,CENIK!$A$2:$F$191,6,FALSE)</f>
        <v>0</v>
      </c>
      <c r="K75" s="742">
        <f t="shared" si="2"/>
        <v>0</v>
      </c>
    </row>
    <row r="76" spans="1:11" ht="45" x14ac:dyDescent="0.25">
      <c r="A76" s="737">
        <v>4119</v>
      </c>
      <c r="B76" s="737">
        <v>518</v>
      </c>
      <c r="C76" s="721" t="s">
        <v>2322</v>
      </c>
      <c r="D76" s="740" t="s">
        <v>286</v>
      </c>
      <c r="E76" s="740" t="s">
        <v>85</v>
      </c>
      <c r="F76" s="740" t="s">
        <v>86</v>
      </c>
      <c r="G76" s="740" t="s">
        <v>96</v>
      </c>
      <c r="H76" s="741" t="s">
        <v>24</v>
      </c>
      <c r="I76" s="742">
        <v>413</v>
      </c>
      <c r="J76" s="742">
        <f>VLOOKUP(A76,CENIK!$A$2:$F$191,6,FALSE)</f>
        <v>0</v>
      </c>
      <c r="K76" s="742">
        <f t="shared" si="2"/>
        <v>0</v>
      </c>
    </row>
    <row r="77" spans="1:11" ht="30" x14ac:dyDescent="0.25">
      <c r="A77" s="737">
        <v>4121</v>
      </c>
      <c r="B77" s="737">
        <v>518</v>
      </c>
      <c r="C77" s="721" t="s">
        <v>2323</v>
      </c>
      <c r="D77" s="740" t="s">
        <v>286</v>
      </c>
      <c r="E77" s="740" t="s">
        <v>85</v>
      </c>
      <c r="F77" s="740" t="s">
        <v>86</v>
      </c>
      <c r="G77" s="740" t="s">
        <v>986</v>
      </c>
      <c r="H77" s="741" t="s">
        <v>24</v>
      </c>
      <c r="I77" s="742">
        <v>20</v>
      </c>
      <c r="J77" s="742">
        <f>VLOOKUP(A77,CENIK!$A$2:$F$191,6,FALSE)</f>
        <v>0</v>
      </c>
      <c r="K77" s="742">
        <f t="shared" si="2"/>
        <v>0</v>
      </c>
    </row>
    <row r="78" spans="1:11" ht="30" x14ac:dyDescent="0.25">
      <c r="A78" s="737">
        <v>4123</v>
      </c>
      <c r="B78" s="737">
        <v>518</v>
      </c>
      <c r="C78" s="721" t="s">
        <v>2324</v>
      </c>
      <c r="D78" s="740" t="s">
        <v>286</v>
      </c>
      <c r="E78" s="740" t="s">
        <v>85</v>
      </c>
      <c r="F78" s="740" t="s">
        <v>86</v>
      </c>
      <c r="G78" s="740" t="s">
        <v>988</v>
      </c>
      <c r="H78" s="741" t="s">
        <v>24</v>
      </c>
      <c r="I78" s="742">
        <v>287</v>
      </c>
      <c r="J78" s="742">
        <f>VLOOKUP(A78,CENIK!$A$2:$F$191,6,FALSE)</f>
        <v>0</v>
      </c>
      <c r="K78" s="742">
        <f t="shared" si="2"/>
        <v>0</v>
      </c>
    </row>
    <row r="79" spans="1:11" ht="30" x14ac:dyDescent="0.25">
      <c r="A79" s="737">
        <v>4201</v>
      </c>
      <c r="B79" s="737">
        <v>518</v>
      </c>
      <c r="C79" s="721" t="s">
        <v>2325</v>
      </c>
      <c r="D79" s="740" t="s">
        <v>286</v>
      </c>
      <c r="E79" s="740" t="s">
        <v>85</v>
      </c>
      <c r="F79" s="740" t="s">
        <v>98</v>
      </c>
      <c r="G79" s="740" t="s">
        <v>99</v>
      </c>
      <c r="H79" s="741" t="s">
        <v>33</v>
      </c>
      <c r="I79" s="742">
        <v>378</v>
      </c>
      <c r="J79" s="742">
        <f>VLOOKUP(A79,CENIK!$A$2:$F$191,6,FALSE)</f>
        <v>0</v>
      </c>
      <c r="K79" s="742">
        <f t="shared" si="2"/>
        <v>0</v>
      </c>
    </row>
    <row r="80" spans="1:11" ht="30" x14ac:dyDescent="0.25">
      <c r="A80" s="737">
        <v>4202</v>
      </c>
      <c r="B80" s="737">
        <v>518</v>
      </c>
      <c r="C80" s="721" t="s">
        <v>2326</v>
      </c>
      <c r="D80" s="740" t="s">
        <v>286</v>
      </c>
      <c r="E80" s="740" t="s">
        <v>85</v>
      </c>
      <c r="F80" s="740" t="s">
        <v>98</v>
      </c>
      <c r="G80" s="740" t="s">
        <v>100</v>
      </c>
      <c r="H80" s="741" t="s">
        <v>33</v>
      </c>
      <c r="I80" s="742">
        <v>378</v>
      </c>
      <c r="J80" s="742">
        <f>VLOOKUP(A80,CENIK!$A$2:$F$191,6,FALSE)</f>
        <v>0</v>
      </c>
      <c r="K80" s="742">
        <f t="shared" si="2"/>
        <v>0</v>
      </c>
    </row>
    <row r="81" spans="1:11" ht="60" x14ac:dyDescent="0.25">
      <c r="A81" s="737">
        <v>4203</v>
      </c>
      <c r="B81" s="737">
        <v>518</v>
      </c>
      <c r="C81" s="721" t="s">
        <v>2327</v>
      </c>
      <c r="D81" s="740" t="s">
        <v>286</v>
      </c>
      <c r="E81" s="740" t="s">
        <v>85</v>
      </c>
      <c r="F81" s="740" t="s">
        <v>98</v>
      </c>
      <c r="G81" s="740" t="s">
        <v>101</v>
      </c>
      <c r="H81" s="741" t="s">
        <v>24</v>
      </c>
      <c r="I81" s="742">
        <v>57</v>
      </c>
      <c r="J81" s="742">
        <f>VLOOKUP(A81,CENIK!$A$2:$F$191,6,FALSE)</f>
        <v>0</v>
      </c>
      <c r="K81" s="742">
        <f t="shared" si="2"/>
        <v>0</v>
      </c>
    </row>
    <row r="82" spans="1:11" ht="45" x14ac:dyDescent="0.25">
      <c r="A82" s="737">
        <v>4204</v>
      </c>
      <c r="B82" s="737">
        <v>518</v>
      </c>
      <c r="C82" s="721" t="s">
        <v>2328</v>
      </c>
      <c r="D82" s="740" t="s">
        <v>286</v>
      </c>
      <c r="E82" s="740" t="s">
        <v>85</v>
      </c>
      <c r="F82" s="740" t="s">
        <v>98</v>
      </c>
      <c r="G82" s="740" t="s">
        <v>102</v>
      </c>
      <c r="H82" s="741" t="s">
        <v>24</v>
      </c>
      <c r="I82" s="742">
        <v>236</v>
      </c>
      <c r="J82" s="742">
        <f>VLOOKUP(A82,CENIK!$A$2:$F$191,6,FALSE)</f>
        <v>0</v>
      </c>
      <c r="K82" s="742">
        <f t="shared" si="2"/>
        <v>0</v>
      </c>
    </row>
    <row r="83" spans="1:11" ht="45" x14ac:dyDescent="0.25">
      <c r="A83" s="737">
        <v>4205</v>
      </c>
      <c r="B83" s="737">
        <v>518</v>
      </c>
      <c r="C83" s="721" t="s">
        <v>2329</v>
      </c>
      <c r="D83" s="740" t="s">
        <v>286</v>
      </c>
      <c r="E83" s="740" t="s">
        <v>85</v>
      </c>
      <c r="F83" s="740" t="s">
        <v>98</v>
      </c>
      <c r="G83" s="740" t="s">
        <v>103</v>
      </c>
      <c r="H83" s="741" t="s">
        <v>33</v>
      </c>
      <c r="I83" s="742">
        <v>1350</v>
      </c>
      <c r="J83" s="742">
        <f>VLOOKUP(A83,CENIK!$A$2:$F$191,6,FALSE)</f>
        <v>0</v>
      </c>
      <c r="K83" s="742">
        <f t="shared" si="2"/>
        <v>0</v>
      </c>
    </row>
    <row r="84" spans="1:11" ht="30" x14ac:dyDescent="0.25">
      <c r="A84" s="737">
        <v>4206</v>
      </c>
      <c r="B84" s="737">
        <v>518</v>
      </c>
      <c r="C84" s="721" t="s">
        <v>2330</v>
      </c>
      <c r="D84" s="740" t="s">
        <v>286</v>
      </c>
      <c r="E84" s="740" t="s">
        <v>85</v>
      </c>
      <c r="F84" s="740" t="s">
        <v>98</v>
      </c>
      <c r="G84" s="740" t="s">
        <v>104</v>
      </c>
      <c r="H84" s="741" t="s">
        <v>24</v>
      </c>
      <c r="I84" s="742">
        <v>287</v>
      </c>
      <c r="J84" s="742">
        <f>VLOOKUP(A84,CENIK!$A$2:$F$191,6,FALSE)</f>
        <v>0</v>
      </c>
      <c r="K84" s="742">
        <f t="shared" si="2"/>
        <v>0</v>
      </c>
    </row>
    <row r="85" spans="1:11" ht="45" x14ac:dyDescent="0.25">
      <c r="A85" s="737">
        <v>4207</v>
      </c>
      <c r="B85" s="737">
        <v>518</v>
      </c>
      <c r="C85" s="721" t="s">
        <v>2331</v>
      </c>
      <c r="D85" s="740" t="s">
        <v>286</v>
      </c>
      <c r="E85" s="740" t="s">
        <v>85</v>
      </c>
      <c r="F85" s="740" t="s">
        <v>98</v>
      </c>
      <c r="G85" s="740" t="s">
        <v>990</v>
      </c>
      <c r="H85" s="741" t="s">
        <v>24</v>
      </c>
      <c r="I85" s="742">
        <v>770.5</v>
      </c>
      <c r="J85" s="742">
        <f>VLOOKUP(A85,CENIK!$A$2:$F$191,6,FALSE)</f>
        <v>0</v>
      </c>
      <c r="K85" s="742">
        <f t="shared" si="2"/>
        <v>0</v>
      </c>
    </row>
    <row r="86" spans="1:11" ht="30" x14ac:dyDescent="0.25">
      <c r="A86" s="737">
        <v>5102</v>
      </c>
      <c r="B86" s="737">
        <v>518</v>
      </c>
      <c r="C86" s="721" t="s">
        <v>2332</v>
      </c>
      <c r="D86" s="740" t="s">
        <v>286</v>
      </c>
      <c r="E86" s="740" t="s">
        <v>106</v>
      </c>
      <c r="F86" s="740" t="s">
        <v>107</v>
      </c>
      <c r="G86" s="740" t="s">
        <v>109</v>
      </c>
      <c r="H86" s="741" t="s">
        <v>10</v>
      </c>
      <c r="I86" s="742">
        <v>20</v>
      </c>
      <c r="J86" s="742">
        <f>VLOOKUP(A86,CENIK!$A$2:$F$191,6,FALSE)</f>
        <v>0</v>
      </c>
      <c r="K86" s="742">
        <f t="shared" si="2"/>
        <v>0</v>
      </c>
    </row>
    <row r="87" spans="1:11" ht="90" x14ac:dyDescent="0.25">
      <c r="A87" s="737">
        <v>6101</v>
      </c>
      <c r="B87" s="737">
        <v>518</v>
      </c>
      <c r="C87" s="721" t="s">
        <v>2333</v>
      </c>
      <c r="D87" s="740" t="s">
        <v>286</v>
      </c>
      <c r="E87" s="740" t="s">
        <v>128</v>
      </c>
      <c r="F87" s="740" t="s">
        <v>129</v>
      </c>
      <c r="G87" s="740" t="s">
        <v>6304</v>
      </c>
      <c r="H87" s="741" t="s">
        <v>10</v>
      </c>
      <c r="I87" s="742">
        <v>355.3</v>
      </c>
      <c r="J87" s="742">
        <f>VLOOKUP(A87,CENIK!$A$2:$F$191,6,FALSE)</f>
        <v>0</v>
      </c>
      <c r="K87" s="742">
        <f t="shared" si="2"/>
        <v>0</v>
      </c>
    </row>
    <row r="88" spans="1:11" ht="90" x14ac:dyDescent="0.25">
      <c r="A88" s="737">
        <v>6202</v>
      </c>
      <c r="B88" s="737">
        <v>518</v>
      </c>
      <c r="C88" s="721" t="s">
        <v>2334</v>
      </c>
      <c r="D88" s="740" t="s">
        <v>286</v>
      </c>
      <c r="E88" s="740" t="s">
        <v>128</v>
      </c>
      <c r="F88" s="740" t="s">
        <v>132</v>
      </c>
      <c r="G88" s="740" t="s">
        <v>991</v>
      </c>
      <c r="H88" s="741" t="s">
        <v>6</v>
      </c>
      <c r="I88" s="742">
        <v>3</v>
      </c>
      <c r="J88" s="742">
        <f>VLOOKUP(A88,CENIK!$A$2:$F$191,6,FALSE)</f>
        <v>0</v>
      </c>
      <c r="K88" s="742">
        <f t="shared" si="2"/>
        <v>0</v>
      </c>
    </row>
    <row r="89" spans="1:11" ht="90" x14ac:dyDescent="0.25">
      <c r="A89" s="737">
        <v>6204</v>
      </c>
      <c r="B89" s="737">
        <v>518</v>
      </c>
      <c r="C89" s="721" t="s">
        <v>2335</v>
      </c>
      <c r="D89" s="740" t="s">
        <v>286</v>
      </c>
      <c r="E89" s="740" t="s">
        <v>128</v>
      </c>
      <c r="F89" s="740" t="s">
        <v>132</v>
      </c>
      <c r="G89" s="740" t="s">
        <v>993</v>
      </c>
      <c r="H89" s="741" t="s">
        <v>6</v>
      </c>
      <c r="I89" s="742">
        <v>12</v>
      </c>
      <c r="J89" s="742">
        <f>VLOOKUP(A89,CENIK!$A$2:$F$191,6,FALSE)</f>
        <v>0</v>
      </c>
      <c r="K89" s="742">
        <f t="shared" si="2"/>
        <v>0</v>
      </c>
    </row>
    <row r="90" spans="1:11" ht="90" x14ac:dyDescent="0.25">
      <c r="A90" s="737">
        <v>6206</v>
      </c>
      <c r="B90" s="737">
        <v>518</v>
      </c>
      <c r="C90" s="721" t="s">
        <v>2336</v>
      </c>
      <c r="D90" s="740" t="s">
        <v>286</v>
      </c>
      <c r="E90" s="740" t="s">
        <v>128</v>
      </c>
      <c r="F90" s="740" t="s">
        <v>132</v>
      </c>
      <c r="G90" s="740" t="s">
        <v>995</v>
      </c>
      <c r="H90" s="741" t="s">
        <v>6</v>
      </c>
      <c r="I90" s="742">
        <v>1</v>
      </c>
      <c r="J90" s="742">
        <f>VLOOKUP(A90,CENIK!$A$2:$F$191,6,FALSE)</f>
        <v>0</v>
      </c>
      <c r="K90" s="742">
        <f t="shared" si="2"/>
        <v>0</v>
      </c>
    </row>
    <row r="91" spans="1:11" ht="90" x14ac:dyDescent="0.25">
      <c r="A91" s="737">
        <v>6253</v>
      </c>
      <c r="B91" s="737">
        <v>518</v>
      </c>
      <c r="C91" s="721" t="s">
        <v>2337</v>
      </c>
      <c r="D91" s="740" t="s">
        <v>286</v>
      </c>
      <c r="E91" s="740" t="s">
        <v>128</v>
      </c>
      <c r="F91" s="740" t="s">
        <v>132</v>
      </c>
      <c r="G91" s="740" t="s">
        <v>1004</v>
      </c>
      <c r="H91" s="741" t="s">
        <v>6</v>
      </c>
      <c r="I91" s="742">
        <v>16</v>
      </c>
      <c r="J91" s="742">
        <f>VLOOKUP(A91,CENIK!$A$2:$F$191,6,FALSE)</f>
        <v>0</v>
      </c>
      <c r="K91" s="742">
        <f t="shared" si="2"/>
        <v>0</v>
      </c>
    </row>
    <row r="92" spans="1:11" ht="240" x14ac:dyDescent="0.25">
      <c r="A92" s="737">
        <v>6301</v>
      </c>
      <c r="B92" s="737">
        <v>518</v>
      </c>
      <c r="C92" s="721" t="s">
        <v>2338</v>
      </c>
      <c r="D92" s="740" t="s">
        <v>286</v>
      </c>
      <c r="E92" s="740" t="s">
        <v>128</v>
      </c>
      <c r="F92" s="740" t="s">
        <v>140</v>
      </c>
      <c r="G92" s="740" t="s">
        <v>1005</v>
      </c>
      <c r="H92" s="741" t="s">
        <v>6</v>
      </c>
      <c r="I92" s="742">
        <v>14</v>
      </c>
      <c r="J92" s="742">
        <f>VLOOKUP(A92,CENIK!$A$2:$F$191,6,FALSE)</f>
        <v>0</v>
      </c>
      <c r="K92" s="742">
        <f t="shared" si="2"/>
        <v>0</v>
      </c>
    </row>
    <row r="93" spans="1:11" ht="90" x14ac:dyDescent="0.25">
      <c r="A93" s="737">
        <v>6305</v>
      </c>
      <c r="B93" s="737">
        <v>518</v>
      </c>
      <c r="C93" s="721" t="s">
        <v>2339</v>
      </c>
      <c r="D93" s="740" t="s">
        <v>286</v>
      </c>
      <c r="E93" s="740" t="s">
        <v>128</v>
      </c>
      <c r="F93" s="740" t="s">
        <v>140</v>
      </c>
      <c r="G93" s="740" t="s">
        <v>143</v>
      </c>
      <c r="H93" s="741" t="s">
        <v>6</v>
      </c>
      <c r="I93" s="742">
        <v>14</v>
      </c>
      <c r="J93" s="742">
        <f>VLOOKUP(A93,CENIK!$A$2:$F$191,6,FALSE)</f>
        <v>0</v>
      </c>
      <c r="K93" s="742">
        <f t="shared" si="2"/>
        <v>0</v>
      </c>
    </row>
    <row r="94" spans="1:11" ht="30" x14ac:dyDescent="0.25">
      <c r="A94" s="737">
        <v>6401</v>
      </c>
      <c r="B94" s="737">
        <v>518</v>
      </c>
      <c r="C94" s="721" t="s">
        <v>2340</v>
      </c>
      <c r="D94" s="740" t="s">
        <v>286</v>
      </c>
      <c r="E94" s="740" t="s">
        <v>128</v>
      </c>
      <c r="F94" s="740" t="s">
        <v>144</v>
      </c>
      <c r="G94" s="740" t="s">
        <v>145</v>
      </c>
      <c r="H94" s="741" t="s">
        <v>10</v>
      </c>
      <c r="I94" s="742">
        <v>355.3</v>
      </c>
      <c r="J94" s="742">
        <f>VLOOKUP(A94,CENIK!$A$2:$F$191,6,FALSE)</f>
        <v>0</v>
      </c>
      <c r="K94" s="742">
        <f t="shared" si="2"/>
        <v>0</v>
      </c>
    </row>
    <row r="95" spans="1:11" ht="30" x14ac:dyDescent="0.25">
      <c r="A95" s="737">
        <v>6402</v>
      </c>
      <c r="B95" s="737">
        <v>518</v>
      </c>
      <c r="C95" s="721" t="s">
        <v>2341</v>
      </c>
      <c r="D95" s="740" t="s">
        <v>286</v>
      </c>
      <c r="E95" s="740" t="s">
        <v>128</v>
      </c>
      <c r="F95" s="740" t="s">
        <v>144</v>
      </c>
      <c r="G95" s="740" t="s">
        <v>340</v>
      </c>
      <c r="H95" s="741" t="s">
        <v>10</v>
      </c>
      <c r="I95" s="742">
        <v>355.3</v>
      </c>
      <c r="J95" s="742">
        <f>VLOOKUP(A95,CENIK!$A$2:$F$191,6,FALSE)</f>
        <v>0</v>
      </c>
      <c r="K95" s="742">
        <f t="shared" si="2"/>
        <v>0</v>
      </c>
    </row>
    <row r="96" spans="1:11" ht="45" x14ac:dyDescent="0.25">
      <c r="A96" s="737">
        <v>6405</v>
      </c>
      <c r="B96" s="737">
        <v>518</v>
      </c>
      <c r="C96" s="721" t="s">
        <v>2342</v>
      </c>
      <c r="D96" s="740" t="s">
        <v>286</v>
      </c>
      <c r="E96" s="740" t="s">
        <v>128</v>
      </c>
      <c r="F96" s="740" t="s">
        <v>144</v>
      </c>
      <c r="G96" s="740" t="s">
        <v>146</v>
      </c>
      <c r="H96" s="741" t="s">
        <v>10</v>
      </c>
      <c r="I96" s="742">
        <v>355.3</v>
      </c>
      <c r="J96" s="742">
        <f>VLOOKUP(A96,CENIK!$A$2:$F$191,6,FALSE)</f>
        <v>0</v>
      </c>
      <c r="K96" s="742">
        <f t="shared" si="2"/>
        <v>0</v>
      </c>
    </row>
    <row r="97" spans="1:11" ht="30" x14ac:dyDescent="0.25">
      <c r="A97" s="737">
        <v>6501</v>
      </c>
      <c r="B97" s="737">
        <v>518</v>
      </c>
      <c r="C97" s="721" t="s">
        <v>2343</v>
      </c>
      <c r="D97" s="740" t="s">
        <v>286</v>
      </c>
      <c r="E97" s="740" t="s">
        <v>128</v>
      </c>
      <c r="F97" s="740" t="s">
        <v>147</v>
      </c>
      <c r="G97" s="740" t="s">
        <v>1007</v>
      </c>
      <c r="H97" s="741" t="s">
        <v>6</v>
      </c>
      <c r="I97" s="742">
        <v>7</v>
      </c>
      <c r="J97" s="742">
        <f>VLOOKUP(A97,CENIK!$A$2:$F$191,6,FALSE)</f>
        <v>0</v>
      </c>
      <c r="K97" s="742">
        <f t="shared" si="2"/>
        <v>0</v>
      </c>
    </row>
    <row r="98" spans="1:11" ht="30" x14ac:dyDescent="0.25">
      <c r="A98" s="737">
        <v>6503</v>
      </c>
      <c r="B98" s="737">
        <v>518</v>
      </c>
      <c r="C98" s="721" t="s">
        <v>2344</v>
      </c>
      <c r="D98" s="740" t="s">
        <v>286</v>
      </c>
      <c r="E98" s="740" t="s">
        <v>128</v>
      </c>
      <c r="F98" s="740" t="s">
        <v>147</v>
      </c>
      <c r="G98" s="740" t="s">
        <v>1009</v>
      </c>
      <c r="H98" s="741" t="s">
        <v>6</v>
      </c>
      <c r="I98" s="742">
        <v>6</v>
      </c>
      <c r="J98" s="742">
        <f>VLOOKUP(A98,CENIK!$A$2:$F$191,6,FALSE)</f>
        <v>0</v>
      </c>
      <c r="K98" s="742">
        <f t="shared" si="2"/>
        <v>0</v>
      </c>
    </row>
    <row r="99" spans="1:11" ht="30" x14ac:dyDescent="0.25">
      <c r="A99" s="737">
        <v>6504</v>
      </c>
      <c r="B99" s="737">
        <v>518</v>
      </c>
      <c r="C99" s="721" t="s">
        <v>2345</v>
      </c>
      <c r="D99" s="740" t="s">
        <v>286</v>
      </c>
      <c r="E99" s="740" t="s">
        <v>128</v>
      </c>
      <c r="F99" s="740" t="s">
        <v>147</v>
      </c>
      <c r="G99" s="740" t="s">
        <v>1010</v>
      </c>
      <c r="H99" s="741" t="s">
        <v>6</v>
      </c>
      <c r="I99" s="742">
        <v>3</v>
      </c>
      <c r="J99" s="742">
        <f>VLOOKUP(A99,CENIK!$A$2:$F$191,6,FALSE)</f>
        <v>0</v>
      </c>
      <c r="K99" s="742">
        <f t="shared" si="2"/>
        <v>0</v>
      </c>
    </row>
    <row r="100" spans="1:11" ht="30" x14ac:dyDescent="0.25">
      <c r="A100" s="737">
        <v>6505</v>
      </c>
      <c r="B100" s="737">
        <v>518</v>
      </c>
      <c r="C100" s="721" t="s">
        <v>2346</v>
      </c>
      <c r="D100" s="740" t="s">
        <v>286</v>
      </c>
      <c r="E100" s="740" t="s">
        <v>128</v>
      </c>
      <c r="F100" s="740" t="s">
        <v>147</v>
      </c>
      <c r="G100" s="740" t="s">
        <v>1011</v>
      </c>
      <c r="H100" s="741" t="s">
        <v>6</v>
      </c>
      <c r="I100" s="742">
        <v>2</v>
      </c>
      <c r="J100" s="742">
        <f>VLOOKUP(A100,CENIK!$A$2:$F$191,6,FALSE)</f>
        <v>0</v>
      </c>
      <c r="K100" s="742">
        <f t="shared" si="2"/>
        <v>0</v>
      </c>
    </row>
    <row r="101" spans="1:11" ht="30" x14ac:dyDescent="0.25">
      <c r="A101" s="737">
        <v>6510</v>
      </c>
      <c r="B101" s="737">
        <v>518</v>
      </c>
      <c r="C101" s="721" t="s">
        <v>2347</v>
      </c>
      <c r="D101" s="740" t="s">
        <v>286</v>
      </c>
      <c r="E101" s="740" t="s">
        <v>128</v>
      </c>
      <c r="F101" s="740" t="s">
        <v>147</v>
      </c>
      <c r="G101" s="740" t="s">
        <v>149</v>
      </c>
      <c r="H101" s="741" t="s">
        <v>6</v>
      </c>
      <c r="I101" s="742">
        <v>1</v>
      </c>
      <c r="J101" s="742">
        <f>VLOOKUP(A101,CENIK!$A$2:$F$191,6,FALSE)</f>
        <v>90</v>
      </c>
      <c r="K101" s="742">
        <f t="shared" si="2"/>
        <v>90</v>
      </c>
    </row>
    <row r="102" spans="1:11" ht="45" x14ac:dyDescent="0.25">
      <c r="A102" s="737">
        <v>1201</v>
      </c>
      <c r="B102" s="737">
        <v>517</v>
      </c>
      <c r="C102" s="721" t="s">
        <v>2348</v>
      </c>
      <c r="D102" s="740" t="s">
        <v>287</v>
      </c>
      <c r="E102" s="740" t="s">
        <v>7</v>
      </c>
      <c r="F102" s="740" t="s">
        <v>8</v>
      </c>
      <c r="G102" s="740" t="s">
        <v>9</v>
      </c>
      <c r="H102" s="741" t="s">
        <v>10</v>
      </c>
      <c r="I102" s="742">
        <v>203.9</v>
      </c>
      <c r="J102" s="742">
        <f>VLOOKUP(A102,CENIK!$A$2:$F$191,6,FALSE)</f>
        <v>0</v>
      </c>
      <c r="K102" s="742">
        <f t="shared" si="2"/>
        <v>0</v>
      </c>
    </row>
    <row r="103" spans="1:11" ht="30" x14ac:dyDescent="0.25">
      <c r="A103" s="737">
        <v>1202</v>
      </c>
      <c r="B103" s="737">
        <v>517</v>
      </c>
      <c r="C103" s="721" t="s">
        <v>2349</v>
      </c>
      <c r="D103" s="740" t="s">
        <v>287</v>
      </c>
      <c r="E103" s="740" t="s">
        <v>7</v>
      </c>
      <c r="F103" s="740" t="s">
        <v>8</v>
      </c>
      <c r="G103" s="740" t="s">
        <v>11</v>
      </c>
      <c r="H103" s="741" t="s">
        <v>12</v>
      </c>
      <c r="I103" s="742">
        <v>14</v>
      </c>
      <c r="J103" s="742">
        <f>VLOOKUP(A103,CENIK!$A$2:$F$191,6,FALSE)</f>
        <v>0</v>
      </c>
      <c r="K103" s="742">
        <f t="shared" si="2"/>
        <v>0</v>
      </c>
    </row>
    <row r="104" spans="1:11" ht="45" x14ac:dyDescent="0.25">
      <c r="A104" s="737">
        <v>1205</v>
      </c>
      <c r="B104" s="737">
        <v>517</v>
      </c>
      <c r="C104" s="721" t="s">
        <v>2350</v>
      </c>
      <c r="D104" s="740" t="s">
        <v>287</v>
      </c>
      <c r="E104" s="740" t="s">
        <v>7</v>
      </c>
      <c r="F104" s="740" t="s">
        <v>8</v>
      </c>
      <c r="G104" s="740" t="s">
        <v>942</v>
      </c>
      <c r="H104" s="741" t="s">
        <v>14</v>
      </c>
      <c r="I104" s="742">
        <v>1</v>
      </c>
      <c r="J104" s="742">
        <f>VLOOKUP(A104,CENIK!$A$2:$F$191,6,FALSE)</f>
        <v>0</v>
      </c>
      <c r="K104" s="742">
        <f t="shared" si="2"/>
        <v>0</v>
      </c>
    </row>
    <row r="105" spans="1:11" ht="45" x14ac:dyDescent="0.25">
      <c r="A105" s="737">
        <v>1207</v>
      </c>
      <c r="B105" s="737">
        <v>517</v>
      </c>
      <c r="C105" s="721" t="s">
        <v>2351</v>
      </c>
      <c r="D105" s="740" t="s">
        <v>287</v>
      </c>
      <c r="E105" s="740" t="s">
        <v>7</v>
      </c>
      <c r="F105" s="740" t="s">
        <v>8</v>
      </c>
      <c r="G105" s="740" t="s">
        <v>944</v>
      </c>
      <c r="H105" s="741" t="s">
        <v>14</v>
      </c>
      <c r="I105" s="742">
        <v>1</v>
      </c>
      <c r="J105" s="742">
        <f>VLOOKUP(A105,CENIK!$A$2:$F$191,6,FALSE)</f>
        <v>0</v>
      </c>
      <c r="K105" s="742">
        <f t="shared" si="2"/>
        <v>0</v>
      </c>
    </row>
    <row r="106" spans="1:11" ht="45" x14ac:dyDescent="0.25">
      <c r="A106" s="737">
        <v>1211</v>
      </c>
      <c r="B106" s="737">
        <v>517</v>
      </c>
      <c r="C106" s="721" t="s">
        <v>2352</v>
      </c>
      <c r="D106" s="740" t="s">
        <v>287</v>
      </c>
      <c r="E106" s="740" t="s">
        <v>7</v>
      </c>
      <c r="F106" s="740" t="s">
        <v>8</v>
      </c>
      <c r="G106" s="740" t="s">
        <v>948</v>
      </c>
      <c r="H106" s="741" t="s">
        <v>14</v>
      </c>
      <c r="I106" s="742">
        <v>1</v>
      </c>
      <c r="J106" s="742">
        <f>VLOOKUP(A106,CENIK!$A$2:$F$191,6,FALSE)</f>
        <v>0</v>
      </c>
      <c r="K106" s="742">
        <f t="shared" ref="K106:K169" si="3">ROUND(J106*I106,2)</f>
        <v>0</v>
      </c>
    </row>
    <row r="107" spans="1:11" ht="30" x14ac:dyDescent="0.25">
      <c r="A107" s="737">
        <v>1301</v>
      </c>
      <c r="B107" s="737">
        <v>517</v>
      </c>
      <c r="C107" s="721" t="s">
        <v>2353</v>
      </c>
      <c r="D107" s="740" t="s">
        <v>287</v>
      </c>
      <c r="E107" s="740" t="s">
        <v>7</v>
      </c>
      <c r="F107" s="740" t="s">
        <v>16</v>
      </c>
      <c r="G107" s="740" t="s">
        <v>17</v>
      </c>
      <c r="H107" s="741" t="s">
        <v>10</v>
      </c>
      <c r="I107" s="742">
        <v>203.9</v>
      </c>
      <c r="J107" s="742">
        <f>VLOOKUP(A107,CENIK!$A$2:$F$191,6,FALSE)</f>
        <v>0</v>
      </c>
      <c r="K107" s="742">
        <f t="shared" si="3"/>
        <v>0</v>
      </c>
    </row>
    <row r="108" spans="1:11" ht="105" x14ac:dyDescent="0.25">
      <c r="A108" s="737">
        <v>1302</v>
      </c>
      <c r="B108" s="737">
        <v>517</v>
      </c>
      <c r="C108" s="721" t="s">
        <v>2354</v>
      </c>
      <c r="D108" s="740" t="s">
        <v>287</v>
      </c>
      <c r="E108" s="740" t="s">
        <v>7</v>
      </c>
      <c r="F108" s="740" t="s">
        <v>16</v>
      </c>
      <c r="G108" s="740" t="s">
        <v>952</v>
      </c>
      <c r="H108" s="741" t="s">
        <v>10</v>
      </c>
      <c r="I108" s="742">
        <v>203.9</v>
      </c>
      <c r="J108" s="742">
        <f>VLOOKUP(A108,CENIK!$A$2:$F$191,6,FALSE)</f>
        <v>0</v>
      </c>
      <c r="K108" s="742">
        <f t="shared" si="3"/>
        <v>0</v>
      </c>
    </row>
    <row r="109" spans="1:11" ht="45" x14ac:dyDescent="0.25">
      <c r="A109" s="737">
        <v>1307</v>
      </c>
      <c r="B109" s="737">
        <v>517</v>
      </c>
      <c r="C109" s="721" t="s">
        <v>2355</v>
      </c>
      <c r="D109" s="740" t="s">
        <v>287</v>
      </c>
      <c r="E109" s="740" t="s">
        <v>7</v>
      </c>
      <c r="F109" s="740" t="s">
        <v>16</v>
      </c>
      <c r="G109" s="740" t="s">
        <v>19</v>
      </c>
      <c r="H109" s="741" t="s">
        <v>6</v>
      </c>
      <c r="I109" s="742">
        <v>1</v>
      </c>
      <c r="J109" s="742">
        <f>VLOOKUP(A109,CENIK!$A$2:$F$191,6,FALSE)</f>
        <v>0</v>
      </c>
      <c r="K109" s="742">
        <f t="shared" si="3"/>
        <v>0</v>
      </c>
    </row>
    <row r="110" spans="1:11" ht="30" x14ac:dyDescent="0.25">
      <c r="A110" s="737">
        <v>1311</v>
      </c>
      <c r="B110" s="737">
        <v>517</v>
      </c>
      <c r="C110" s="721" t="s">
        <v>2356</v>
      </c>
      <c r="D110" s="740" t="s">
        <v>287</v>
      </c>
      <c r="E110" s="740" t="s">
        <v>7</v>
      </c>
      <c r="F110" s="740" t="s">
        <v>16</v>
      </c>
      <c r="G110" s="740" t="s">
        <v>25</v>
      </c>
      <c r="H110" s="741" t="s">
        <v>14</v>
      </c>
      <c r="I110" s="742">
        <v>1</v>
      </c>
      <c r="J110" s="742">
        <f>VLOOKUP(A110,CENIK!$A$2:$F$191,6,FALSE)</f>
        <v>0</v>
      </c>
      <c r="K110" s="742">
        <f t="shared" si="3"/>
        <v>0</v>
      </c>
    </row>
    <row r="111" spans="1:11" ht="30" x14ac:dyDescent="0.25">
      <c r="A111" s="737">
        <v>1401</v>
      </c>
      <c r="B111" s="737">
        <v>517</v>
      </c>
      <c r="C111" s="721" t="s">
        <v>2357</v>
      </c>
      <c r="D111" s="740" t="s">
        <v>287</v>
      </c>
      <c r="E111" s="740" t="s">
        <v>7</v>
      </c>
      <c r="F111" s="740" t="s">
        <v>27</v>
      </c>
      <c r="G111" s="740" t="s">
        <v>955</v>
      </c>
      <c r="H111" s="741" t="s">
        <v>22</v>
      </c>
      <c r="I111" s="742">
        <v>2</v>
      </c>
      <c r="J111" s="742">
        <f>VLOOKUP(A111,CENIK!$A$2:$F$191,6,FALSE)</f>
        <v>0</v>
      </c>
      <c r="K111" s="742">
        <f t="shared" si="3"/>
        <v>0</v>
      </c>
    </row>
    <row r="112" spans="1:11" ht="30" x14ac:dyDescent="0.25">
      <c r="A112" s="737">
        <v>1402</v>
      </c>
      <c r="B112" s="737">
        <v>517</v>
      </c>
      <c r="C112" s="721" t="s">
        <v>2358</v>
      </c>
      <c r="D112" s="740" t="s">
        <v>287</v>
      </c>
      <c r="E112" s="740" t="s">
        <v>7</v>
      </c>
      <c r="F112" s="740" t="s">
        <v>27</v>
      </c>
      <c r="G112" s="740" t="s">
        <v>956</v>
      </c>
      <c r="H112" s="741" t="s">
        <v>22</v>
      </c>
      <c r="I112" s="742">
        <v>5</v>
      </c>
      <c r="J112" s="742">
        <f>VLOOKUP(A112,CENIK!$A$2:$F$191,6,FALSE)</f>
        <v>0</v>
      </c>
      <c r="K112" s="742">
        <f t="shared" si="3"/>
        <v>0</v>
      </c>
    </row>
    <row r="113" spans="1:11" ht="30" x14ac:dyDescent="0.25">
      <c r="A113" s="737">
        <v>1403</v>
      </c>
      <c r="B113" s="737">
        <v>517</v>
      </c>
      <c r="C113" s="721" t="s">
        <v>2359</v>
      </c>
      <c r="D113" s="740" t="s">
        <v>287</v>
      </c>
      <c r="E113" s="740" t="s">
        <v>7</v>
      </c>
      <c r="F113" s="740" t="s">
        <v>27</v>
      </c>
      <c r="G113" s="740" t="s">
        <v>957</v>
      </c>
      <c r="H113" s="741" t="s">
        <v>22</v>
      </c>
      <c r="I113" s="742">
        <v>2</v>
      </c>
      <c r="J113" s="742">
        <f>VLOOKUP(A113,CENIK!$A$2:$F$191,6,FALSE)</f>
        <v>0</v>
      </c>
      <c r="K113" s="742">
        <f t="shared" si="3"/>
        <v>0</v>
      </c>
    </row>
    <row r="114" spans="1:11" ht="30" x14ac:dyDescent="0.25">
      <c r="A114" s="737">
        <v>12308</v>
      </c>
      <c r="B114" s="737">
        <v>517</v>
      </c>
      <c r="C114" s="721" t="s">
        <v>2360</v>
      </c>
      <c r="D114" s="740" t="s">
        <v>287</v>
      </c>
      <c r="E114" s="740" t="s">
        <v>30</v>
      </c>
      <c r="F114" s="740" t="s">
        <v>31</v>
      </c>
      <c r="G114" s="740" t="s">
        <v>32</v>
      </c>
      <c r="H114" s="741" t="s">
        <v>33</v>
      </c>
      <c r="I114" s="742">
        <v>346</v>
      </c>
      <c r="J114" s="742">
        <f>VLOOKUP(A114,CENIK!$A$2:$F$191,6,FALSE)</f>
        <v>0</v>
      </c>
      <c r="K114" s="742">
        <f t="shared" si="3"/>
        <v>0</v>
      </c>
    </row>
    <row r="115" spans="1:11" ht="30" x14ac:dyDescent="0.25">
      <c r="A115" s="737">
        <v>12327</v>
      </c>
      <c r="B115" s="737">
        <v>517</v>
      </c>
      <c r="C115" s="721" t="s">
        <v>2361</v>
      </c>
      <c r="D115" s="740" t="s">
        <v>287</v>
      </c>
      <c r="E115" s="740" t="s">
        <v>30</v>
      </c>
      <c r="F115" s="740" t="s">
        <v>31</v>
      </c>
      <c r="G115" s="740" t="s">
        <v>36</v>
      </c>
      <c r="H115" s="741" t="s">
        <v>10</v>
      </c>
      <c r="I115" s="742">
        <v>10</v>
      </c>
      <c r="J115" s="742">
        <f>VLOOKUP(A115,CENIK!$A$2:$F$191,6,FALSE)</f>
        <v>0</v>
      </c>
      <c r="K115" s="742">
        <f t="shared" si="3"/>
        <v>0</v>
      </c>
    </row>
    <row r="116" spans="1:11" ht="30" x14ac:dyDescent="0.25">
      <c r="A116" s="737">
        <v>12331</v>
      </c>
      <c r="B116" s="737">
        <v>517</v>
      </c>
      <c r="C116" s="721" t="s">
        <v>2362</v>
      </c>
      <c r="D116" s="740" t="s">
        <v>287</v>
      </c>
      <c r="E116" s="740" t="s">
        <v>30</v>
      </c>
      <c r="F116" s="740" t="s">
        <v>31</v>
      </c>
      <c r="G116" s="740" t="s">
        <v>38</v>
      </c>
      <c r="H116" s="741" t="s">
        <v>10</v>
      </c>
      <c r="I116" s="742">
        <v>20</v>
      </c>
      <c r="J116" s="742">
        <f>VLOOKUP(A116,CENIK!$A$2:$F$191,6,FALSE)</f>
        <v>0</v>
      </c>
      <c r="K116" s="742">
        <f t="shared" si="3"/>
        <v>0</v>
      </c>
    </row>
    <row r="117" spans="1:11" ht="45" x14ac:dyDescent="0.25">
      <c r="A117" s="737">
        <v>21106</v>
      </c>
      <c r="B117" s="737">
        <v>517</v>
      </c>
      <c r="C117" s="721" t="s">
        <v>2363</v>
      </c>
      <c r="D117" s="740" t="s">
        <v>287</v>
      </c>
      <c r="E117" s="740" t="s">
        <v>30</v>
      </c>
      <c r="F117" s="740" t="s">
        <v>31</v>
      </c>
      <c r="G117" s="740" t="s">
        <v>965</v>
      </c>
      <c r="H117" s="741" t="s">
        <v>24</v>
      </c>
      <c r="I117" s="742">
        <v>277</v>
      </c>
      <c r="J117" s="742">
        <f>VLOOKUP(A117,CENIK!$A$2:$F$191,6,FALSE)</f>
        <v>0</v>
      </c>
      <c r="K117" s="742">
        <f t="shared" si="3"/>
        <v>0</v>
      </c>
    </row>
    <row r="118" spans="1:11" ht="30" x14ac:dyDescent="0.25">
      <c r="A118" s="737">
        <v>22102</v>
      </c>
      <c r="B118" s="737">
        <v>517</v>
      </c>
      <c r="C118" s="721" t="s">
        <v>2364</v>
      </c>
      <c r="D118" s="740" t="s">
        <v>287</v>
      </c>
      <c r="E118" s="740" t="s">
        <v>30</v>
      </c>
      <c r="F118" s="740" t="s">
        <v>31</v>
      </c>
      <c r="G118" s="740" t="s">
        <v>42</v>
      </c>
      <c r="H118" s="741" t="s">
        <v>33</v>
      </c>
      <c r="I118" s="742">
        <v>346</v>
      </c>
      <c r="J118" s="742">
        <f>VLOOKUP(A118,CENIK!$A$2:$F$191,6,FALSE)</f>
        <v>0</v>
      </c>
      <c r="K118" s="742">
        <f t="shared" si="3"/>
        <v>0</v>
      </c>
    </row>
    <row r="119" spans="1:11" ht="30" x14ac:dyDescent="0.25">
      <c r="A119" s="737">
        <v>2208</v>
      </c>
      <c r="B119" s="737">
        <v>517</v>
      </c>
      <c r="C119" s="721" t="s">
        <v>2365</v>
      </c>
      <c r="D119" s="740" t="s">
        <v>287</v>
      </c>
      <c r="E119" s="740" t="s">
        <v>30</v>
      </c>
      <c r="F119" s="740" t="s">
        <v>43</v>
      </c>
      <c r="G119" s="740" t="s">
        <v>44</v>
      </c>
      <c r="H119" s="741" t="s">
        <v>33</v>
      </c>
      <c r="I119" s="742">
        <v>346</v>
      </c>
      <c r="J119" s="742">
        <f>VLOOKUP(A119,CENIK!$A$2:$F$191,6,FALSE)</f>
        <v>0</v>
      </c>
      <c r="K119" s="742">
        <f t="shared" si="3"/>
        <v>0</v>
      </c>
    </row>
    <row r="120" spans="1:11" ht="30" x14ac:dyDescent="0.25">
      <c r="A120" s="737">
        <v>22103</v>
      </c>
      <c r="B120" s="737">
        <v>517</v>
      </c>
      <c r="C120" s="721" t="s">
        <v>2366</v>
      </c>
      <c r="D120" s="740" t="s">
        <v>287</v>
      </c>
      <c r="E120" s="740" t="s">
        <v>30</v>
      </c>
      <c r="F120" s="740" t="s">
        <v>43</v>
      </c>
      <c r="G120" s="740" t="s">
        <v>48</v>
      </c>
      <c r="H120" s="741" t="s">
        <v>33</v>
      </c>
      <c r="I120" s="742">
        <v>346</v>
      </c>
      <c r="J120" s="742">
        <f>VLOOKUP(A120,CENIK!$A$2:$F$191,6,FALSE)</f>
        <v>0</v>
      </c>
      <c r="K120" s="742">
        <f t="shared" si="3"/>
        <v>0</v>
      </c>
    </row>
    <row r="121" spans="1:11" ht="30" x14ac:dyDescent="0.25">
      <c r="A121" s="737">
        <v>2224</v>
      </c>
      <c r="B121" s="737">
        <v>517</v>
      </c>
      <c r="C121" s="721" t="s">
        <v>2367</v>
      </c>
      <c r="D121" s="740" t="s">
        <v>287</v>
      </c>
      <c r="E121" s="740" t="s">
        <v>30</v>
      </c>
      <c r="F121" s="740" t="s">
        <v>43</v>
      </c>
      <c r="G121" s="740" t="s">
        <v>46</v>
      </c>
      <c r="H121" s="741" t="s">
        <v>12</v>
      </c>
      <c r="I121" s="742">
        <v>2</v>
      </c>
      <c r="J121" s="742">
        <f>VLOOKUP(A121,CENIK!$A$2:$F$191,6,FALSE)</f>
        <v>0</v>
      </c>
      <c r="K121" s="742">
        <f t="shared" si="3"/>
        <v>0</v>
      </c>
    </row>
    <row r="122" spans="1:11" ht="30" x14ac:dyDescent="0.25">
      <c r="A122" s="737">
        <v>2225</v>
      </c>
      <c r="B122" s="737">
        <v>517</v>
      </c>
      <c r="C122" s="721" t="s">
        <v>2368</v>
      </c>
      <c r="D122" s="740" t="s">
        <v>287</v>
      </c>
      <c r="E122" s="740" t="s">
        <v>30</v>
      </c>
      <c r="F122" s="740" t="s">
        <v>43</v>
      </c>
      <c r="G122" s="740" t="s">
        <v>47</v>
      </c>
      <c r="H122" s="741" t="s">
        <v>12</v>
      </c>
      <c r="I122" s="742">
        <v>2</v>
      </c>
      <c r="J122" s="742">
        <f>VLOOKUP(A122,CENIK!$A$2:$F$191,6,FALSE)</f>
        <v>0</v>
      </c>
      <c r="K122" s="742">
        <f t="shared" si="3"/>
        <v>0</v>
      </c>
    </row>
    <row r="123" spans="1:11" ht="30" x14ac:dyDescent="0.25">
      <c r="A123" s="737">
        <v>24405</v>
      </c>
      <c r="B123" s="737">
        <v>517</v>
      </c>
      <c r="C123" s="721" t="s">
        <v>2369</v>
      </c>
      <c r="D123" s="740" t="s">
        <v>287</v>
      </c>
      <c r="E123" s="740" t="s">
        <v>30</v>
      </c>
      <c r="F123" s="740" t="s">
        <v>43</v>
      </c>
      <c r="G123" s="740" t="s">
        <v>969</v>
      </c>
      <c r="H123" s="741" t="s">
        <v>24</v>
      </c>
      <c r="I123" s="742">
        <v>139</v>
      </c>
      <c r="J123" s="742">
        <f>VLOOKUP(A123,CENIK!$A$2:$F$191,6,FALSE)</f>
        <v>0</v>
      </c>
      <c r="K123" s="742">
        <f t="shared" si="3"/>
        <v>0</v>
      </c>
    </row>
    <row r="124" spans="1:11" ht="45" x14ac:dyDescent="0.25">
      <c r="A124" s="737">
        <v>31302</v>
      </c>
      <c r="B124" s="737">
        <v>517</v>
      </c>
      <c r="C124" s="721" t="s">
        <v>2370</v>
      </c>
      <c r="D124" s="740" t="s">
        <v>287</v>
      </c>
      <c r="E124" s="740" t="s">
        <v>30</v>
      </c>
      <c r="F124" s="740" t="s">
        <v>43</v>
      </c>
      <c r="G124" s="740" t="s">
        <v>971</v>
      </c>
      <c r="H124" s="741" t="s">
        <v>24</v>
      </c>
      <c r="I124" s="742">
        <v>104</v>
      </c>
      <c r="J124" s="742">
        <f>VLOOKUP(A124,CENIK!$A$2:$F$191,6,FALSE)</f>
        <v>0</v>
      </c>
      <c r="K124" s="742">
        <f t="shared" si="3"/>
        <v>0</v>
      </c>
    </row>
    <row r="125" spans="1:11" ht="30" x14ac:dyDescent="0.25">
      <c r="A125" s="737">
        <v>31602</v>
      </c>
      <c r="B125" s="737">
        <v>517</v>
      </c>
      <c r="C125" s="721" t="s">
        <v>2371</v>
      </c>
      <c r="D125" s="740" t="s">
        <v>287</v>
      </c>
      <c r="E125" s="740" t="s">
        <v>30</v>
      </c>
      <c r="F125" s="740" t="s">
        <v>43</v>
      </c>
      <c r="G125" s="740" t="s">
        <v>973</v>
      </c>
      <c r="H125" s="741" t="s">
        <v>33</v>
      </c>
      <c r="I125" s="742">
        <v>346</v>
      </c>
      <c r="J125" s="742">
        <f>VLOOKUP(A125,CENIK!$A$2:$F$191,6,FALSE)</f>
        <v>0</v>
      </c>
      <c r="K125" s="742">
        <f t="shared" si="3"/>
        <v>0</v>
      </c>
    </row>
    <row r="126" spans="1:11" ht="30" x14ac:dyDescent="0.25">
      <c r="A126" s="737">
        <v>32311</v>
      </c>
      <c r="B126" s="737">
        <v>517</v>
      </c>
      <c r="C126" s="721" t="s">
        <v>2372</v>
      </c>
      <c r="D126" s="740" t="s">
        <v>287</v>
      </c>
      <c r="E126" s="740" t="s">
        <v>30</v>
      </c>
      <c r="F126" s="740" t="s">
        <v>43</v>
      </c>
      <c r="G126" s="740" t="s">
        <v>975</v>
      </c>
      <c r="H126" s="741" t="s">
        <v>33</v>
      </c>
      <c r="I126" s="742">
        <v>346</v>
      </c>
      <c r="J126" s="742">
        <f>VLOOKUP(A126,CENIK!$A$2:$F$191,6,FALSE)</f>
        <v>0</v>
      </c>
      <c r="K126" s="742">
        <f t="shared" si="3"/>
        <v>0</v>
      </c>
    </row>
    <row r="127" spans="1:11" ht="30" x14ac:dyDescent="0.25">
      <c r="A127" s="737">
        <v>34104</v>
      </c>
      <c r="B127" s="737">
        <v>517</v>
      </c>
      <c r="C127" s="721" t="s">
        <v>2373</v>
      </c>
      <c r="D127" s="740" t="s">
        <v>287</v>
      </c>
      <c r="E127" s="740" t="s">
        <v>30</v>
      </c>
      <c r="F127" s="740" t="s">
        <v>43</v>
      </c>
      <c r="G127" s="740" t="s">
        <v>54</v>
      </c>
      <c r="H127" s="741" t="s">
        <v>10</v>
      </c>
      <c r="I127" s="742">
        <v>20</v>
      </c>
      <c r="J127" s="742">
        <f>VLOOKUP(A127,CENIK!$A$2:$F$191,6,FALSE)</f>
        <v>0</v>
      </c>
      <c r="K127" s="742">
        <f t="shared" si="3"/>
        <v>0</v>
      </c>
    </row>
    <row r="128" spans="1:11" ht="30" x14ac:dyDescent="0.25">
      <c r="A128" s="737">
        <v>34901</v>
      </c>
      <c r="B128" s="737">
        <v>517</v>
      </c>
      <c r="C128" s="721" t="s">
        <v>2374</v>
      </c>
      <c r="D128" s="740" t="s">
        <v>287</v>
      </c>
      <c r="E128" s="740" t="s">
        <v>30</v>
      </c>
      <c r="F128" s="740" t="s">
        <v>43</v>
      </c>
      <c r="G128" s="740" t="s">
        <v>55</v>
      </c>
      <c r="H128" s="741" t="s">
        <v>33</v>
      </c>
      <c r="I128" s="742">
        <v>346</v>
      </c>
      <c r="J128" s="742">
        <f>VLOOKUP(A128,CENIK!$A$2:$F$191,6,FALSE)</f>
        <v>0</v>
      </c>
      <c r="K128" s="742">
        <f t="shared" si="3"/>
        <v>0</v>
      </c>
    </row>
    <row r="129" spans="1:11" ht="45" x14ac:dyDescent="0.25">
      <c r="A129" s="737">
        <v>4109</v>
      </c>
      <c r="B129" s="737">
        <v>517</v>
      </c>
      <c r="C129" s="721" t="s">
        <v>2375</v>
      </c>
      <c r="D129" s="740" t="s">
        <v>287</v>
      </c>
      <c r="E129" s="740" t="s">
        <v>85</v>
      </c>
      <c r="F129" s="740" t="s">
        <v>86</v>
      </c>
      <c r="G129" s="740" t="s">
        <v>984</v>
      </c>
      <c r="H129" s="741" t="s">
        <v>24</v>
      </c>
      <c r="I129" s="742">
        <v>105</v>
      </c>
      <c r="J129" s="742">
        <f>VLOOKUP(A129,CENIK!$A$2:$F$191,6,FALSE)</f>
        <v>0</v>
      </c>
      <c r="K129" s="742">
        <f t="shared" si="3"/>
        <v>0</v>
      </c>
    </row>
    <row r="130" spans="1:11" ht="45" x14ac:dyDescent="0.25">
      <c r="A130" s="737">
        <v>4119</v>
      </c>
      <c r="B130" s="737">
        <v>517</v>
      </c>
      <c r="C130" s="721" t="s">
        <v>2376</v>
      </c>
      <c r="D130" s="740" t="s">
        <v>287</v>
      </c>
      <c r="E130" s="740" t="s">
        <v>85</v>
      </c>
      <c r="F130" s="740" t="s">
        <v>86</v>
      </c>
      <c r="G130" s="740" t="s">
        <v>96</v>
      </c>
      <c r="H130" s="741" t="s">
        <v>24</v>
      </c>
      <c r="I130" s="742">
        <v>338</v>
      </c>
      <c r="J130" s="742">
        <f>VLOOKUP(A130,CENIK!$A$2:$F$191,6,FALSE)</f>
        <v>0</v>
      </c>
      <c r="K130" s="742">
        <f t="shared" si="3"/>
        <v>0</v>
      </c>
    </row>
    <row r="131" spans="1:11" ht="30" x14ac:dyDescent="0.25">
      <c r="A131" s="737">
        <v>4121</v>
      </c>
      <c r="B131" s="737">
        <v>517</v>
      </c>
      <c r="C131" s="721" t="s">
        <v>2377</v>
      </c>
      <c r="D131" s="740" t="s">
        <v>287</v>
      </c>
      <c r="E131" s="740" t="s">
        <v>85</v>
      </c>
      <c r="F131" s="740" t="s">
        <v>86</v>
      </c>
      <c r="G131" s="740" t="s">
        <v>986</v>
      </c>
      <c r="H131" s="741" t="s">
        <v>24</v>
      </c>
      <c r="I131" s="742">
        <v>6</v>
      </c>
      <c r="J131" s="742">
        <f>VLOOKUP(A131,CENIK!$A$2:$F$191,6,FALSE)</f>
        <v>0</v>
      </c>
      <c r="K131" s="742">
        <f t="shared" si="3"/>
        <v>0</v>
      </c>
    </row>
    <row r="132" spans="1:11" ht="30" x14ac:dyDescent="0.25">
      <c r="A132" s="737">
        <v>4201</v>
      </c>
      <c r="B132" s="737">
        <v>517</v>
      </c>
      <c r="C132" s="721" t="s">
        <v>2378</v>
      </c>
      <c r="D132" s="740" t="s">
        <v>287</v>
      </c>
      <c r="E132" s="740" t="s">
        <v>85</v>
      </c>
      <c r="F132" s="740" t="s">
        <v>98</v>
      </c>
      <c r="G132" s="740" t="s">
        <v>99</v>
      </c>
      <c r="H132" s="741" t="s">
        <v>33</v>
      </c>
      <c r="I132" s="742">
        <v>191</v>
      </c>
      <c r="J132" s="742">
        <f>VLOOKUP(A132,CENIK!$A$2:$F$191,6,FALSE)</f>
        <v>0</v>
      </c>
      <c r="K132" s="742">
        <f t="shared" si="3"/>
        <v>0</v>
      </c>
    </row>
    <row r="133" spans="1:11" ht="30" x14ac:dyDescent="0.25">
      <c r="A133" s="737">
        <v>4202</v>
      </c>
      <c r="B133" s="737">
        <v>517</v>
      </c>
      <c r="C133" s="721" t="s">
        <v>2379</v>
      </c>
      <c r="D133" s="740" t="s">
        <v>287</v>
      </c>
      <c r="E133" s="740" t="s">
        <v>85</v>
      </c>
      <c r="F133" s="740" t="s">
        <v>98</v>
      </c>
      <c r="G133" s="740" t="s">
        <v>100</v>
      </c>
      <c r="H133" s="741" t="s">
        <v>33</v>
      </c>
      <c r="I133" s="742">
        <v>191</v>
      </c>
      <c r="J133" s="742">
        <f>VLOOKUP(A133,CENIK!$A$2:$F$191,6,FALSE)</f>
        <v>0</v>
      </c>
      <c r="K133" s="742">
        <f t="shared" si="3"/>
        <v>0</v>
      </c>
    </row>
    <row r="134" spans="1:11" ht="60" x14ac:dyDescent="0.25">
      <c r="A134" s="737">
        <v>4203</v>
      </c>
      <c r="B134" s="737">
        <v>517</v>
      </c>
      <c r="C134" s="721" t="s">
        <v>2380</v>
      </c>
      <c r="D134" s="740" t="s">
        <v>287</v>
      </c>
      <c r="E134" s="740" t="s">
        <v>85</v>
      </c>
      <c r="F134" s="740" t="s">
        <v>98</v>
      </c>
      <c r="G134" s="740" t="s">
        <v>101</v>
      </c>
      <c r="H134" s="741" t="s">
        <v>24</v>
      </c>
      <c r="I134" s="742">
        <v>28</v>
      </c>
      <c r="J134" s="742">
        <f>VLOOKUP(A134,CENIK!$A$2:$F$191,6,FALSE)</f>
        <v>0</v>
      </c>
      <c r="K134" s="742">
        <f t="shared" si="3"/>
        <v>0</v>
      </c>
    </row>
    <row r="135" spans="1:11" ht="45" x14ac:dyDescent="0.25">
      <c r="A135" s="737">
        <v>4204</v>
      </c>
      <c r="B135" s="737">
        <v>517</v>
      </c>
      <c r="C135" s="721" t="s">
        <v>2381</v>
      </c>
      <c r="D135" s="740" t="s">
        <v>287</v>
      </c>
      <c r="E135" s="740" t="s">
        <v>85</v>
      </c>
      <c r="F135" s="740" t="s">
        <v>98</v>
      </c>
      <c r="G135" s="740" t="s">
        <v>102</v>
      </c>
      <c r="H135" s="741" t="s">
        <v>24</v>
      </c>
      <c r="I135" s="742">
        <v>111</v>
      </c>
      <c r="J135" s="742">
        <f>VLOOKUP(A135,CENIK!$A$2:$F$191,6,FALSE)</f>
        <v>0</v>
      </c>
      <c r="K135" s="742">
        <f t="shared" si="3"/>
        <v>0</v>
      </c>
    </row>
    <row r="136" spans="1:11" ht="45" x14ac:dyDescent="0.25">
      <c r="A136" s="737">
        <v>4205</v>
      </c>
      <c r="B136" s="737">
        <v>517</v>
      </c>
      <c r="C136" s="721" t="s">
        <v>2382</v>
      </c>
      <c r="D136" s="740" t="s">
        <v>287</v>
      </c>
      <c r="E136" s="740" t="s">
        <v>85</v>
      </c>
      <c r="F136" s="740" t="s">
        <v>98</v>
      </c>
      <c r="G136" s="740" t="s">
        <v>103</v>
      </c>
      <c r="H136" s="741" t="s">
        <v>33</v>
      </c>
      <c r="I136" s="742">
        <v>774</v>
      </c>
      <c r="J136" s="742">
        <f>VLOOKUP(A136,CENIK!$A$2:$F$191,6,FALSE)</f>
        <v>0</v>
      </c>
      <c r="K136" s="742">
        <f t="shared" si="3"/>
        <v>0</v>
      </c>
    </row>
    <row r="137" spans="1:11" ht="45" x14ac:dyDescent="0.25">
      <c r="A137" s="737">
        <v>4207</v>
      </c>
      <c r="B137" s="737">
        <v>517</v>
      </c>
      <c r="C137" s="721" t="s">
        <v>2383</v>
      </c>
      <c r="D137" s="740" t="s">
        <v>287</v>
      </c>
      <c r="E137" s="740" t="s">
        <v>85</v>
      </c>
      <c r="F137" s="740" t="s">
        <v>98</v>
      </c>
      <c r="G137" s="740" t="s">
        <v>990</v>
      </c>
      <c r="H137" s="741" t="s">
        <v>24</v>
      </c>
      <c r="I137" s="742">
        <v>437</v>
      </c>
      <c r="J137" s="742">
        <f>VLOOKUP(A137,CENIK!$A$2:$F$191,6,FALSE)</f>
        <v>0</v>
      </c>
      <c r="K137" s="742">
        <f t="shared" si="3"/>
        <v>0</v>
      </c>
    </row>
    <row r="138" spans="1:11" ht="90" x14ac:dyDescent="0.25">
      <c r="A138" s="737">
        <v>6101</v>
      </c>
      <c r="B138" s="737">
        <v>517</v>
      </c>
      <c r="C138" s="721" t="s">
        <v>2384</v>
      </c>
      <c r="D138" s="740" t="s">
        <v>287</v>
      </c>
      <c r="E138" s="740" t="s">
        <v>128</v>
      </c>
      <c r="F138" s="740" t="s">
        <v>129</v>
      </c>
      <c r="G138" s="740" t="s">
        <v>6304</v>
      </c>
      <c r="H138" s="741" t="s">
        <v>10</v>
      </c>
      <c r="I138" s="742">
        <v>203.9</v>
      </c>
      <c r="J138" s="742">
        <f>VLOOKUP(A138,CENIK!$A$2:$F$191,6,FALSE)</f>
        <v>0</v>
      </c>
      <c r="K138" s="742">
        <f t="shared" si="3"/>
        <v>0</v>
      </c>
    </row>
    <row r="139" spans="1:11" ht="90" x14ac:dyDescent="0.25">
      <c r="A139" s="737">
        <v>6202</v>
      </c>
      <c r="B139" s="737">
        <v>517</v>
      </c>
      <c r="C139" s="721" t="s">
        <v>2385</v>
      </c>
      <c r="D139" s="740" t="s">
        <v>287</v>
      </c>
      <c r="E139" s="740" t="s">
        <v>128</v>
      </c>
      <c r="F139" s="740" t="s">
        <v>132</v>
      </c>
      <c r="G139" s="740" t="s">
        <v>991</v>
      </c>
      <c r="H139" s="741" t="s">
        <v>6</v>
      </c>
      <c r="I139" s="742">
        <v>9</v>
      </c>
      <c r="J139" s="742">
        <f>VLOOKUP(A139,CENIK!$A$2:$F$191,6,FALSE)</f>
        <v>0</v>
      </c>
      <c r="K139" s="742">
        <f t="shared" si="3"/>
        <v>0</v>
      </c>
    </row>
    <row r="140" spans="1:11" ht="90" x14ac:dyDescent="0.25">
      <c r="A140" s="737">
        <v>6204</v>
      </c>
      <c r="B140" s="737">
        <v>517</v>
      </c>
      <c r="C140" s="721" t="s">
        <v>2386</v>
      </c>
      <c r="D140" s="740" t="s">
        <v>287</v>
      </c>
      <c r="E140" s="740" t="s">
        <v>128</v>
      </c>
      <c r="F140" s="740" t="s">
        <v>132</v>
      </c>
      <c r="G140" s="740" t="s">
        <v>993</v>
      </c>
      <c r="H140" s="741" t="s">
        <v>6</v>
      </c>
      <c r="I140" s="742">
        <v>5</v>
      </c>
      <c r="J140" s="742">
        <f>VLOOKUP(A140,CENIK!$A$2:$F$191,6,FALSE)</f>
        <v>0</v>
      </c>
      <c r="K140" s="742">
        <f t="shared" si="3"/>
        <v>0</v>
      </c>
    </row>
    <row r="141" spans="1:11" ht="90" x14ac:dyDescent="0.25">
      <c r="A141" s="737">
        <v>6253</v>
      </c>
      <c r="B141" s="737">
        <v>517</v>
      </c>
      <c r="C141" s="721" t="s">
        <v>2387</v>
      </c>
      <c r="D141" s="740" t="s">
        <v>287</v>
      </c>
      <c r="E141" s="740" t="s">
        <v>128</v>
      </c>
      <c r="F141" s="740" t="s">
        <v>132</v>
      </c>
      <c r="G141" s="740" t="s">
        <v>1004</v>
      </c>
      <c r="H141" s="741" t="s">
        <v>6</v>
      </c>
      <c r="I141" s="742">
        <v>14</v>
      </c>
      <c r="J141" s="742">
        <f>VLOOKUP(A141,CENIK!$A$2:$F$191,6,FALSE)</f>
        <v>0</v>
      </c>
      <c r="K141" s="742">
        <f t="shared" si="3"/>
        <v>0</v>
      </c>
    </row>
    <row r="142" spans="1:11" ht="240" x14ac:dyDescent="0.25">
      <c r="A142" s="737">
        <v>6301</v>
      </c>
      <c r="B142" s="737">
        <v>517</v>
      </c>
      <c r="C142" s="721" t="s">
        <v>2388</v>
      </c>
      <c r="D142" s="740" t="s">
        <v>287</v>
      </c>
      <c r="E142" s="740" t="s">
        <v>128</v>
      </c>
      <c r="F142" s="740" t="s">
        <v>140</v>
      </c>
      <c r="G142" s="740" t="s">
        <v>1005</v>
      </c>
      <c r="H142" s="741" t="s">
        <v>6</v>
      </c>
      <c r="I142" s="742">
        <v>6</v>
      </c>
      <c r="J142" s="742">
        <f>VLOOKUP(A142,CENIK!$A$2:$F$191,6,FALSE)</f>
        <v>0</v>
      </c>
      <c r="K142" s="742">
        <f t="shared" si="3"/>
        <v>0</v>
      </c>
    </row>
    <row r="143" spans="1:11" ht="90" x14ac:dyDescent="0.25">
      <c r="A143" s="737">
        <v>6305</v>
      </c>
      <c r="B143" s="737">
        <v>517</v>
      </c>
      <c r="C143" s="721" t="s">
        <v>2389</v>
      </c>
      <c r="D143" s="740" t="s">
        <v>287</v>
      </c>
      <c r="E143" s="740" t="s">
        <v>128</v>
      </c>
      <c r="F143" s="740" t="s">
        <v>140</v>
      </c>
      <c r="G143" s="740" t="s">
        <v>143</v>
      </c>
      <c r="H143" s="741" t="s">
        <v>6</v>
      </c>
      <c r="I143" s="742">
        <v>6</v>
      </c>
      <c r="J143" s="742">
        <f>VLOOKUP(A143,CENIK!$A$2:$F$191,6,FALSE)</f>
        <v>0</v>
      </c>
      <c r="K143" s="742">
        <f t="shared" si="3"/>
        <v>0</v>
      </c>
    </row>
    <row r="144" spans="1:11" ht="30" x14ac:dyDescent="0.25">
      <c r="A144" s="737">
        <v>6401</v>
      </c>
      <c r="B144" s="737">
        <v>517</v>
      </c>
      <c r="C144" s="721" t="s">
        <v>2390</v>
      </c>
      <c r="D144" s="740" t="s">
        <v>287</v>
      </c>
      <c r="E144" s="740" t="s">
        <v>128</v>
      </c>
      <c r="F144" s="740" t="s">
        <v>144</v>
      </c>
      <c r="G144" s="740" t="s">
        <v>145</v>
      </c>
      <c r="H144" s="741" t="s">
        <v>10</v>
      </c>
      <c r="I144" s="742">
        <v>203.9</v>
      </c>
      <c r="J144" s="742">
        <f>VLOOKUP(A144,CENIK!$A$2:$F$191,6,FALSE)</f>
        <v>0</v>
      </c>
      <c r="K144" s="742">
        <f t="shared" si="3"/>
        <v>0</v>
      </c>
    </row>
    <row r="145" spans="1:11" ht="30" x14ac:dyDescent="0.25">
      <c r="A145" s="737">
        <v>6402</v>
      </c>
      <c r="B145" s="737">
        <v>517</v>
      </c>
      <c r="C145" s="721" t="s">
        <v>2391</v>
      </c>
      <c r="D145" s="740" t="s">
        <v>287</v>
      </c>
      <c r="E145" s="740" t="s">
        <v>128</v>
      </c>
      <c r="F145" s="740" t="s">
        <v>144</v>
      </c>
      <c r="G145" s="740" t="s">
        <v>340</v>
      </c>
      <c r="H145" s="741" t="s">
        <v>10</v>
      </c>
      <c r="I145" s="742">
        <v>203.9</v>
      </c>
      <c r="J145" s="742">
        <f>VLOOKUP(A145,CENIK!$A$2:$F$191,6,FALSE)</f>
        <v>0</v>
      </c>
      <c r="K145" s="742">
        <f t="shared" si="3"/>
        <v>0</v>
      </c>
    </row>
    <row r="146" spans="1:11" ht="45" x14ac:dyDescent="0.25">
      <c r="A146" s="737">
        <v>6405</v>
      </c>
      <c r="B146" s="737">
        <v>517</v>
      </c>
      <c r="C146" s="721" t="s">
        <v>2392</v>
      </c>
      <c r="D146" s="740" t="s">
        <v>287</v>
      </c>
      <c r="E146" s="740" t="s">
        <v>128</v>
      </c>
      <c r="F146" s="740" t="s">
        <v>144</v>
      </c>
      <c r="G146" s="740" t="s">
        <v>146</v>
      </c>
      <c r="H146" s="741" t="s">
        <v>10</v>
      </c>
      <c r="I146" s="742">
        <v>203.9</v>
      </c>
      <c r="J146" s="742">
        <f>VLOOKUP(A146,CENIK!$A$2:$F$191,6,FALSE)</f>
        <v>0</v>
      </c>
      <c r="K146" s="742">
        <f t="shared" si="3"/>
        <v>0</v>
      </c>
    </row>
    <row r="147" spans="1:11" ht="30" x14ac:dyDescent="0.25">
      <c r="A147" s="737">
        <v>6501</v>
      </c>
      <c r="B147" s="737">
        <v>517</v>
      </c>
      <c r="C147" s="721" t="s">
        <v>2393</v>
      </c>
      <c r="D147" s="740" t="s">
        <v>287</v>
      </c>
      <c r="E147" s="740" t="s">
        <v>128</v>
      </c>
      <c r="F147" s="740" t="s">
        <v>147</v>
      </c>
      <c r="G147" s="740" t="s">
        <v>1007</v>
      </c>
      <c r="H147" s="741" t="s">
        <v>6</v>
      </c>
      <c r="I147" s="742">
        <v>4</v>
      </c>
      <c r="J147" s="742">
        <f>VLOOKUP(A147,CENIK!$A$2:$F$191,6,FALSE)</f>
        <v>0</v>
      </c>
      <c r="K147" s="742">
        <f t="shared" si="3"/>
        <v>0</v>
      </c>
    </row>
    <row r="148" spans="1:11" ht="30" x14ac:dyDescent="0.25">
      <c r="A148" s="737">
        <v>6503</v>
      </c>
      <c r="B148" s="737">
        <v>517</v>
      </c>
      <c r="C148" s="721" t="s">
        <v>2394</v>
      </c>
      <c r="D148" s="740" t="s">
        <v>287</v>
      </c>
      <c r="E148" s="740" t="s">
        <v>128</v>
      </c>
      <c r="F148" s="740" t="s">
        <v>147</v>
      </c>
      <c r="G148" s="740" t="s">
        <v>1009</v>
      </c>
      <c r="H148" s="741" t="s">
        <v>6</v>
      </c>
      <c r="I148" s="742">
        <v>1</v>
      </c>
      <c r="J148" s="742">
        <f>VLOOKUP(A148,CENIK!$A$2:$F$191,6,FALSE)</f>
        <v>0</v>
      </c>
      <c r="K148" s="742">
        <f t="shared" si="3"/>
        <v>0</v>
      </c>
    </row>
    <row r="149" spans="1:11" ht="30" x14ac:dyDescent="0.25">
      <c r="A149" s="737">
        <v>6505</v>
      </c>
      <c r="B149" s="737">
        <v>517</v>
      </c>
      <c r="C149" s="721" t="s">
        <v>2395</v>
      </c>
      <c r="D149" s="740" t="s">
        <v>287</v>
      </c>
      <c r="E149" s="740" t="s">
        <v>128</v>
      </c>
      <c r="F149" s="740" t="s">
        <v>147</v>
      </c>
      <c r="G149" s="740" t="s">
        <v>1011</v>
      </c>
      <c r="H149" s="741" t="s">
        <v>6</v>
      </c>
      <c r="I149" s="742">
        <v>1</v>
      </c>
      <c r="J149" s="742">
        <f>VLOOKUP(A149,CENIK!$A$2:$F$191,6,FALSE)</f>
        <v>0</v>
      </c>
      <c r="K149" s="742">
        <f t="shared" si="3"/>
        <v>0</v>
      </c>
    </row>
    <row r="150" spans="1:11" ht="45" x14ac:dyDescent="0.25">
      <c r="A150" s="737">
        <v>1201</v>
      </c>
      <c r="B150" s="737">
        <v>525</v>
      </c>
      <c r="C150" s="721" t="s">
        <v>2396</v>
      </c>
      <c r="D150" s="740" t="s">
        <v>288</v>
      </c>
      <c r="E150" s="740" t="s">
        <v>7</v>
      </c>
      <c r="F150" s="740" t="s">
        <v>8</v>
      </c>
      <c r="G150" s="740" t="s">
        <v>9</v>
      </c>
      <c r="H150" s="741" t="s">
        <v>10</v>
      </c>
      <c r="I150" s="742">
        <v>15.5</v>
      </c>
      <c r="J150" s="742">
        <f>VLOOKUP(A150,CENIK!$A$2:$F$191,6,FALSE)</f>
        <v>0</v>
      </c>
      <c r="K150" s="742">
        <f t="shared" si="3"/>
        <v>0</v>
      </c>
    </row>
    <row r="151" spans="1:11" ht="30" x14ac:dyDescent="0.25">
      <c r="A151" s="737">
        <v>1202</v>
      </c>
      <c r="B151" s="737">
        <v>525</v>
      </c>
      <c r="C151" s="721" t="s">
        <v>2397</v>
      </c>
      <c r="D151" s="740" t="s">
        <v>288</v>
      </c>
      <c r="E151" s="740" t="s">
        <v>7</v>
      </c>
      <c r="F151" s="740" t="s">
        <v>8</v>
      </c>
      <c r="G151" s="740" t="s">
        <v>11</v>
      </c>
      <c r="H151" s="741" t="s">
        <v>12</v>
      </c>
      <c r="I151" s="742">
        <v>2</v>
      </c>
      <c r="J151" s="742">
        <f>VLOOKUP(A151,CENIK!$A$2:$F$191,6,FALSE)</f>
        <v>0</v>
      </c>
      <c r="K151" s="742">
        <f t="shared" si="3"/>
        <v>0</v>
      </c>
    </row>
    <row r="152" spans="1:11" ht="45" x14ac:dyDescent="0.25">
      <c r="A152" s="737">
        <v>1205</v>
      </c>
      <c r="B152" s="737">
        <v>525</v>
      </c>
      <c r="C152" s="721" t="s">
        <v>2398</v>
      </c>
      <c r="D152" s="740" t="s">
        <v>288</v>
      </c>
      <c r="E152" s="740" t="s">
        <v>7</v>
      </c>
      <c r="F152" s="740" t="s">
        <v>8</v>
      </c>
      <c r="G152" s="740" t="s">
        <v>942</v>
      </c>
      <c r="H152" s="741" t="s">
        <v>14</v>
      </c>
      <c r="I152" s="742">
        <v>1</v>
      </c>
      <c r="J152" s="742">
        <f>VLOOKUP(A152,CENIK!$A$2:$F$191,6,FALSE)</f>
        <v>0</v>
      </c>
      <c r="K152" s="742">
        <f t="shared" si="3"/>
        <v>0</v>
      </c>
    </row>
    <row r="153" spans="1:11" ht="30" x14ac:dyDescent="0.25">
      <c r="A153" s="737">
        <v>1301</v>
      </c>
      <c r="B153" s="737">
        <v>525</v>
      </c>
      <c r="C153" s="721" t="s">
        <v>2399</v>
      </c>
      <c r="D153" s="740" t="s">
        <v>288</v>
      </c>
      <c r="E153" s="740" t="s">
        <v>7</v>
      </c>
      <c r="F153" s="740" t="s">
        <v>16</v>
      </c>
      <c r="G153" s="740" t="s">
        <v>17</v>
      </c>
      <c r="H153" s="741" t="s">
        <v>10</v>
      </c>
      <c r="I153" s="742">
        <v>15.5</v>
      </c>
      <c r="J153" s="742">
        <f>VLOOKUP(A153,CENIK!$A$2:$F$191,6,FALSE)</f>
        <v>0</v>
      </c>
      <c r="K153" s="742">
        <f t="shared" si="3"/>
        <v>0</v>
      </c>
    </row>
    <row r="154" spans="1:11" ht="105" x14ac:dyDescent="0.25">
      <c r="A154" s="737">
        <v>1302</v>
      </c>
      <c r="B154" s="737">
        <v>525</v>
      </c>
      <c r="C154" s="721" t="s">
        <v>2400</v>
      </c>
      <c r="D154" s="740" t="s">
        <v>288</v>
      </c>
      <c r="E154" s="740" t="s">
        <v>7</v>
      </c>
      <c r="F154" s="740" t="s">
        <v>16</v>
      </c>
      <c r="G154" s="740" t="s">
        <v>952</v>
      </c>
      <c r="H154" s="741" t="s">
        <v>10</v>
      </c>
      <c r="I154" s="742">
        <v>15.5</v>
      </c>
      <c r="J154" s="742">
        <f>VLOOKUP(A154,CENIK!$A$2:$F$191,6,FALSE)</f>
        <v>0</v>
      </c>
      <c r="K154" s="742">
        <f t="shared" si="3"/>
        <v>0</v>
      </c>
    </row>
    <row r="155" spans="1:11" ht="30" x14ac:dyDescent="0.25">
      <c r="A155" s="737">
        <v>1401</v>
      </c>
      <c r="B155" s="737">
        <v>525</v>
      </c>
      <c r="C155" s="721" t="s">
        <v>2401</v>
      </c>
      <c r="D155" s="740" t="s">
        <v>288</v>
      </c>
      <c r="E155" s="740" t="s">
        <v>7</v>
      </c>
      <c r="F155" s="740" t="s">
        <v>27</v>
      </c>
      <c r="G155" s="740" t="s">
        <v>955</v>
      </c>
      <c r="H155" s="741" t="s">
        <v>22</v>
      </c>
      <c r="I155" s="742">
        <v>1</v>
      </c>
      <c r="J155" s="742">
        <f>VLOOKUP(A155,CENIK!$A$2:$F$191,6,FALSE)</f>
        <v>0</v>
      </c>
      <c r="K155" s="742">
        <f t="shared" si="3"/>
        <v>0</v>
      </c>
    </row>
    <row r="156" spans="1:11" ht="30" x14ac:dyDescent="0.25">
      <c r="A156" s="737">
        <v>1403</v>
      </c>
      <c r="B156" s="737">
        <v>525</v>
      </c>
      <c r="C156" s="721" t="s">
        <v>2402</v>
      </c>
      <c r="D156" s="740" t="s">
        <v>288</v>
      </c>
      <c r="E156" s="740" t="s">
        <v>7</v>
      </c>
      <c r="F156" s="740" t="s">
        <v>27</v>
      </c>
      <c r="G156" s="740" t="s">
        <v>957</v>
      </c>
      <c r="H156" s="741" t="s">
        <v>22</v>
      </c>
      <c r="I156" s="742">
        <v>1</v>
      </c>
      <c r="J156" s="742">
        <f>VLOOKUP(A156,CENIK!$A$2:$F$191,6,FALSE)</f>
        <v>0</v>
      </c>
      <c r="K156" s="742">
        <f t="shared" si="3"/>
        <v>0</v>
      </c>
    </row>
    <row r="157" spans="1:11" ht="30" x14ac:dyDescent="0.25">
      <c r="A157" s="737">
        <v>12308</v>
      </c>
      <c r="B157" s="737">
        <v>525</v>
      </c>
      <c r="C157" s="721" t="s">
        <v>2403</v>
      </c>
      <c r="D157" s="740" t="s">
        <v>288</v>
      </c>
      <c r="E157" s="740" t="s">
        <v>30</v>
      </c>
      <c r="F157" s="740" t="s">
        <v>31</v>
      </c>
      <c r="G157" s="740" t="s">
        <v>32</v>
      </c>
      <c r="H157" s="741" t="s">
        <v>33</v>
      </c>
      <c r="I157" s="742">
        <v>56</v>
      </c>
      <c r="J157" s="742">
        <f>VLOOKUP(A157,CENIK!$A$2:$F$191,6,FALSE)</f>
        <v>0</v>
      </c>
      <c r="K157" s="742">
        <f t="shared" si="3"/>
        <v>0</v>
      </c>
    </row>
    <row r="158" spans="1:11" ht="30" x14ac:dyDescent="0.25">
      <c r="A158" s="737">
        <v>12327</v>
      </c>
      <c r="B158" s="737">
        <v>525</v>
      </c>
      <c r="C158" s="721" t="s">
        <v>2404</v>
      </c>
      <c r="D158" s="740" t="s">
        <v>288</v>
      </c>
      <c r="E158" s="740" t="s">
        <v>30</v>
      </c>
      <c r="F158" s="740" t="s">
        <v>31</v>
      </c>
      <c r="G158" s="740" t="s">
        <v>36</v>
      </c>
      <c r="H158" s="741" t="s">
        <v>10</v>
      </c>
      <c r="I158" s="742">
        <v>5</v>
      </c>
      <c r="J158" s="742">
        <f>VLOOKUP(A158,CENIK!$A$2:$F$191,6,FALSE)</f>
        <v>0</v>
      </c>
      <c r="K158" s="742">
        <f t="shared" si="3"/>
        <v>0</v>
      </c>
    </row>
    <row r="159" spans="1:11" ht="45" x14ac:dyDescent="0.25">
      <c r="A159" s="737">
        <v>21106</v>
      </c>
      <c r="B159" s="737">
        <v>525</v>
      </c>
      <c r="C159" s="721" t="s">
        <v>2405</v>
      </c>
      <c r="D159" s="740" t="s">
        <v>288</v>
      </c>
      <c r="E159" s="740" t="s">
        <v>30</v>
      </c>
      <c r="F159" s="740" t="s">
        <v>31</v>
      </c>
      <c r="G159" s="740" t="s">
        <v>965</v>
      </c>
      <c r="H159" s="741" t="s">
        <v>24</v>
      </c>
      <c r="I159" s="742">
        <v>45</v>
      </c>
      <c r="J159" s="742">
        <f>VLOOKUP(A159,CENIK!$A$2:$F$191,6,FALSE)</f>
        <v>0</v>
      </c>
      <c r="K159" s="742">
        <f t="shared" si="3"/>
        <v>0</v>
      </c>
    </row>
    <row r="160" spans="1:11" ht="30" x14ac:dyDescent="0.25">
      <c r="A160" s="737">
        <v>22102</v>
      </c>
      <c r="B160" s="737">
        <v>525</v>
      </c>
      <c r="C160" s="721" t="s">
        <v>2406</v>
      </c>
      <c r="D160" s="740" t="s">
        <v>288</v>
      </c>
      <c r="E160" s="740" t="s">
        <v>30</v>
      </c>
      <c r="F160" s="740" t="s">
        <v>31</v>
      </c>
      <c r="G160" s="740" t="s">
        <v>42</v>
      </c>
      <c r="H160" s="741" t="s">
        <v>33</v>
      </c>
      <c r="I160" s="742">
        <v>15.5</v>
      </c>
      <c r="J160" s="742">
        <f>VLOOKUP(A160,CENIK!$A$2:$F$191,6,FALSE)</f>
        <v>0</v>
      </c>
      <c r="K160" s="742">
        <f t="shared" si="3"/>
        <v>0</v>
      </c>
    </row>
    <row r="161" spans="1:11" ht="30" x14ac:dyDescent="0.25">
      <c r="A161" s="737">
        <v>2208</v>
      </c>
      <c r="B161" s="737">
        <v>525</v>
      </c>
      <c r="C161" s="721" t="s">
        <v>2407</v>
      </c>
      <c r="D161" s="740" t="s">
        <v>288</v>
      </c>
      <c r="E161" s="740" t="s">
        <v>30</v>
      </c>
      <c r="F161" s="740" t="s">
        <v>43</v>
      </c>
      <c r="G161" s="740" t="s">
        <v>44</v>
      </c>
      <c r="H161" s="741" t="s">
        <v>33</v>
      </c>
      <c r="I161" s="742">
        <v>56</v>
      </c>
      <c r="J161" s="742">
        <f>VLOOKUP(A161,CENIK!$A$2:$F$191,6,FALSE)</f>
        <v>0</v>
      </c>
      <c r="K161" s="742">
        <f t="shared" si="3"/>
        <v>0</v>
      </c>
    </row>
    <row r="162" spans="1:11" ht="30" x14ac:dyDescent="0.25">
      <c r="A162" s="737">
        <v>22103</v>
      </c>
      <c r="B162" s="737">
        <v>525</v>
      </c>
      <c r="C162" s="721" t="s">
        <v>2408</v>
      </c>
      <c r="D162" s="740" t="s">
        <v>288</v>
      </c>
      <c r="E162" s="740" t="s">
        <v>30</v>
      </c>
      <c r="F162" s="740" t="s">
        <v>43</v>
      </c>
      <c r="G162" s="740" t="s">
        <v>48</v>
      </c>
      <c r="H162" s="741" t="s">
        <v>33</v>
      </c>
      <c r="I162" s="742">
        <v>56</v>
      </c>
      <c r="J162" s="742">
        <f>VLOOKUP(A162,CENIK!$A$2:$F$191,6,FALSE)</f>
        <v>0</v>
      </c>
      <c r="K162" s="742">
        <f t="shared" si="3"/>
        <v>0</v>
      </c>
    </row>
    <row r="163" spans="1:11" ht="30" x14ac:dyDescent="0.25">
      <c r="A163" s="737">
        <v>24405</v>
      </c>
      <c r="B163" s="737">
        <v>525</v>
      </c>
      <c r="C163" s="721" t="s">
        <v>2409</v>
      </c>
      <c r="D163" s="740" t="s">
        <v>288</v>
      </c>
      <c r="E163" s="740" t="s">
        <v>30</v>
      </c>
      <c r="F163" s="740" t="s">
        <v>43</v>
      </c>
      <c r="G163" s="740" t="s">
        <v>969</v>
      </c>
      <c r="H163" s="741" t="s">
        <v>24</v>
      </c>
      <c r="I163" s="742">
        <v>22</v>
      </c>
      <c r="J163" s="742">
        <f>VLOOKUP(A163,CENIK!$A$2:$F$191,6,FALSE)</f>
        <v>0</v>
      </c>
      <c r="K163" s="742">
        <f t="shared" si="3"/>
        <v>0</v>
      </c>
    </row>
    <row r="164" spans="1:11" ht="45" x14ac:dyDescent="0.25">
      <c r="A164" s="737">
        <v>31302</v>
      </c>
      <c r="B164" s="737">
        <v>525</v>
      </c>
      <c r="C164" s="721" t="s">
        <v>2410</v>
      </c>
      <c r="D164" s="740" t="s">
        <v>288</v>
      </c>
      <c r="E164" s="740" t="s">
        <v>30</v>
      </c>
      <c r="F164" s="740" t="s">
        <v>43</v>
      </c>
      <c r="G164" s="740" t="s">
        <v>971</v>
      </c>
      <c r="H164" s="741" t="s">
        <v>24</v>
      </c>
      <c r="I164" s="742">
        <v>17</v>
      </c>
      <c r="J164" s="742">
        <f>VLOOKUP(A164,CENIK!$A$2:$F$191,6,FALSE)</f>
        <v>0</v>
      </c>
      <c r="K164" s="742">
        <f t="shared" si="3"/>
        <v>0</v>
      </c>
    </row>
    <row r="165" spans="1:11" ht="30" x14ac:dyDescent="0.25">
      <c r="A165" s="737">
        <v>31602</v>
      </c>
      <c r="B165" s="737">
        <v>525</v>
      </c>
      <c r="C165" s="721" t="s">
        <v>2411</v>
      </c>
      <c r="D165" s="740" t="s">
        <v>288</v>
      </c>
      <c r="E165" s="740" t="s">
        <v>30</v>
      </c>
      <c r="F165" s="740" t="s">
        <v>43</v>
      </c>
      <c r="G165" s="740" t="s">
        <v>973</v>
      </c>
      <c r="H165" s="741" t="s">
        <v>33</v>
      </c>
      <c r="I165" s="742">
        <v>56</v>
      </c>
      <c r="J165" s="742">
        <f>VLOOKUP(A165,CENIK!$A$2:$F$191,6,FALSE)</f>
        <v>0</v>
      </c>
      <c r="K165" s="742">
        <f t="shared" si="3"/>
        <v>0</v>
      </c>
    </row>
    <row r="166" spans="1:11" ht="30" x14ac:dyDescent="0.25">
      <c r="A166" s="737">
        <v>32311</v>
      </c>
      <c r="B166" s="737">
        <v>525</v>
      </c>
      <c r="C166" s="721" t="s">
        <v>2412</v>
      </c>
      <c r="D166" s="740" t="s">
        <v>288</v>
      </c>
      <c r="E166" s="740" t="s">
        <v>30</v>
      </c>
      <c r="F166" s="740" t="s">
        <v>43</v>
      </c>
      <c r="G166" s="740" t="s">
        <v>975</v>
      </c>
      <c r="H166" s="741" t="s">
        <v>33</v>
      </c>
      <c r="I166" s="742">
        <v>56</v>
      </c>
      <c r="J166" s="742">
        <f>VLOOKUP(A166,CENIK!$A$2:$F$191,6,FALSE)</f>
        <v>0</v>
      </c>
      <c r="K166" s="742">
        <f t="shared" si="3"/>
        <v>0</v>
      </c>
    </row>
    <row r="167" spans="1:11" ht="30" x14ac:dyDescent="0.25">
      <c r="A167" s="737">
        <v>34901</v>
      </c>
      <c r="B167" s="737">
        <v>525</v>
      </c>
      <c r="C167" s="721" t="s">
        <v>2413</v>
      </c>
      <c r="D167" s="740" t="s">
        <v>288</v>
      </c>
      <c r="E167" s="740" t="s">
        <v>30</v>
      </c>
      <c r="F167" s="740" t="s">
        <v>43</v>
      </c>
      <c r="G167" s="740" t="s">
        <v>55</v>
      </c>
      <c r="H167" s="741" t="s">
        <v>33</v>
      </c>
      <c r="I167" s="742">
        <v>56</v>
      </c>
      <c r="J167" s="742">
        <f>VLOOKUP(A167,CENIK!$A$2:$F$191,6,FALSE)</f>
        <v>0</v>
      </c>
      <c r="K167" s="742">
        <f t="shared" si="3"/>
        <v>0</v>
      </c>
    </row>
    <row r="168" spans="1:11" ht="45" x14ac:dyDescent="0.25">
      <c r="A168" s="737">
        <v>4109</v>
      </c>
      <c r="B168" s="737">
        <v>525</v>
      </c>
      <c r="C168" s="721" t="s">
        <v>2414</v>
      </c>
      <c r="D168" s="740" t="s">
        <v>288</v>
      </c>
      <c r="E168" s="740" t="s">
        <v>85</v>
      </c>
      <c r="F168" s="740" t="s">
        <v>86</v>
      </c>
      <c r="G168" s="740" t="s">
        <v>984</v>
      </c>
      <c r="H168" s="741" t="s">
        <v>24</v>
      </c>
      <c r="I168" s="742">
        <v>60</v>
      </c>
      <c r="J168" s="742">
        <f>VLOOKUP(A168,CENIK!$A$2:$F$191,6,FALSE)</f>
        <v>0</v>
      </c>
      <c r="K168" s="742">
        <f t="shared" si="3"/>
        <v>0</v>
      </c>
    </row>
    <row r="169" spans="1:11" ht="30" x14ac:dyDescent="0.25">
      <c r="A169" s="737">
        <v>4201</v>
      </c>
      <c r="B169" s="737">
        <v>525</v>
      </c>
      <c r="C169" s="721" t="s">
        <v>2415</v>
      </c>
      <c r="D169" s="740" t="s">
        <v>288</v>
      </c>
      <c r="E169" s="740" t="s">
        <v>85</v>
      </c>
      <c r="F169" s="740" t="s">
        <v>98</v>
      </c>
      <c r="G169" s="740" t="s">
        <v>99</v>
      </c>
      <c r="H169" s="741" t="s">
        <v>33</v>
      </c>
      <c r="I169" s="742">
        <v>16</v>
      </c>
      <c r="J169" s="742">
        <f>VLOOKUP(A169,CENIK!$A$2:$F$191,6,FALSE)</f>
        <v>0</v>
      </c>
      <c r="K169" s="742">
        <f t="shared" si="3"/>
        <v>0</v>
      </c>
    </row>
    <row r="170" spans="1:11" ht="30" x14ac:dyDescent="0.25">
      <c r="A170" s="737">
        <v>4202</v>
      </c>
      <c r="B170" s="737">
        <v>525</v>
      </c>
      <c r="C170" s="721" t="s">
        <v>2416</v>
      </c>
      <c r="D170" s="740" t="s">
        <v>288</v>
      </c>
      <c r="E170" s="740" t="s">
        <v>85</v>
      </c>
      <c r="F170" s="740" t="s">
        <v>98</v>
      </c>
      <c r="G170" s="740" t="s">
        <v>100</v>
      </c>
      <c r="H170" s="741" t="s">
        <v>33</v>
      </c>
      <c r="I170" s="742">
        <v>16</v>
      </c>
      <c r="J170" s="742">
        <f>VLOOKUP(A170,CENIK!$A$2:$F$191,6,FALSE)</f>
        <v>0</v>
      </c>
      <c r="K170" s="742">
        <f t="shared" ref="K170:K233" si="4">ROUND(J170*I170,2)</f>
        <v>0</v>
      </c>
    </row>
    <row r="171" spans="1:11" ht="60" x14ac:dyDescent="0.25">
      <c r="A171" s="737">
        <v>4203</v>
      </c>
      <c r="B171" s="737">
        <v>525</v>
      </c>
      <c r="C171" s="721" t="s">
        <v>2417</v>
      </c>
      <c r="D171" s="740" t="s">
        <v>288</v>
      </c>
      <c r="E171" s="740" t="s">
        <v>85</v>
      </c>
      <c r="F171" s="740" t="s">
        <v>98</v>
      </c>
      <c r="G171" s="740" t="s">
        <v>101</v>
      </c>
      <c r="H171" s="741" t="s">
        <v>24</v>
      </c>
      <c r="I171" s="742">
        <v>1.5</v>
      </c>
      <c r="J171" s="742">
        <f>VLOOKUP(A171,CENIK!$A$2:$F$191,6,FALSE)</f>
        <v>0</v>
      </c>
      <c r="K171" s="742">
        <f t="shared" si="4"/>
        <v>0</v>
      </c>
    </row>
    <row r="172" spans="1:11" ht="45" x14ac:dyDescent="0.25">
      <c r="A172" s="737">
        <v>4204</v>
      </c>
      <c r="B172" s="737">
        <v>525</v>
      </c>
      <c r="C172" s="721" t="s">
        <v>2418</v>
      </c>
      <c r="D172" s="740" t="s">
        <v>288</v>
      </c>
      <c r="E172" s="740" t="s">
        <v>85</v>
      </c>
      <c r="F172" s="740" t="s">
        <v>98</v>
      </c>
      <c r="G172" s="740" t="s">
        <v>102</v>
      </c>
      <c r="H172" s="741" t="s">
        <v>24</v>
      </c>
      <c r="I172" s="742">
        <v>8.5</v>
      </c>
      <c r="J172" s="742">
        <f>VLOOKUP(A172,CENIK!$A$2:$F$191,6,FALSE)</f>
        <v>0</v>
      </c>
      <c r="K172" s="742">
        <f t="shared" si="4"/>
        <v>0</v>
      </c>
    </row>
    <row r="173" spans="1:11" ht="45" x14ac:dyDescent="0.25">
      <c r="A173" s="737">
        <v>4207</v>
      </c>
      <c r="B173" s="737">
        <v>525</v>
      </c>
      <c r="C173" s="721" t="s">
        <v>2419</v>
      </c>
      <c r="D173" s="740" t="s">
        <v>288</v>
      </c>
      <c r="E173" s="740" t="s">
        <v>85</v>
      </c>
      <c r="F173" s="740" t="s">
        <v>98</v>
      </c>
      <c r="G173" s="740" t="s">
        <v>990</v>
      </c>
      <c r="H173" s="741" t="s">
        <v>24</v>
      </c>
      <c r="I173" s="742">
        <v>49</v>
      </c>
      <c r="J173" s="742">
        <f>VLOOKUP(A173,CENIK!$A$2:$F$191,6,FALSE)</f>
        <v>0</v>
      </c>
      <c r="K173" s="742">
        <f t="shared" si="4"/>
        <v>0</v>
      </c>
    </row>
    <row r="174" spans="1:11" ht="90" x14ac:dyDescent="0.25">
      <c r="A174" s="737">
        <v>6101</v>
      </c>
      <c r="B174" s="737">
        <v>525</v>
      </c>
      <c r="C174" s="721" t="s">
        <v>2420</v>
      </c>
      <c r="D174" s="740" t="s">
        <v>288</v>
      </c>
      <c r="E174" s="740" t="s">
        <v>128</v>
      </c>
      <c r="F174" s="740" t="s">
        <v>129</v>
      </c>
      <c r="G174" s="740" t="s">
        <v>6304</v>
      </c>
      <c r="H174" s="741" t="s">
        <v>10</v>
      </c>
      <c r="I174" s="742">
        <v>15.5</v>
      </c>
      <c r="J174" s="742">
        <f>VLOOKUP(A174,CENIK!$A$2:$F$191,6,FALSE)</f>
        <v>0</v>
      </c>
      <c r="K174" s="742">
        <f t="shared" si="4"/>
        <v>0</v>
      </c>
    </row>
    <row r="175" spans="1:11" ht="90" x14ac:dyDescent="0.25">
      <c r="A175" s="737">
        <v>6202</v>
      </c>
      <c r="B175" s="737">
        <v>525</v>
      </c>
      <c r="C175" s="721" t="s">
        <v>2421</v>
      </c>
      <c r="D175" s="740" t="s">
        <v>288</v>
      </c>
      <c r="E175" s="740" t="s">
        <v>128</v>
      </c>
      <c r="F175" s="740" t="s">
        <v>132</v>
      </c>
      <c r="G175" s="740" t="s">
        <v>991</v>
      </c>
      <c r="H175" s="741" t="s">
        <v>6</v>
      </c>
      <c r="I175" s="742">
        <v>1</v>
      </c>
      <c r="J175" s="742">
        <f>VLOOKUP(A175,CENIK!$A$2:$F$191,6,FALSE)</f>
        <v>0</v>
      </c>
      <c r="K175" s="742">
        <f t="shared" si="4"/>
        <v>0</v>
      </c>
    </row>
    <row r="176" spans="1:11" ht="90" x14ac:dyDescent="0.25">
      <c r="A176" s="737">
        <v>6253</v>
      </c>
      <c r="B176" s="737">
        <v>525</v>
      </c>
      <c r="C176" s="721" t="s">
        <v>2422</v>
      </c>
      <c r="D176" s="740" t="s">
        <v>288</v>
      </c>
      <c r="E176" s="740" t="s">
        <v>128</v>
      </c>
      <c r="F176" s="740" t="s">
        <v>132</v>
      </c>
      <c r="G176" s="740" t="s">
        <v>1004</v>
      </c>
      <c r="H176" s="741" t="s">
        <v>6</v>
      </c>
      <c r="I176" s="742">
        <v>1</v>
      </c>
      <c r="J176" s="742">
        <f>VLOOKUP(A176,CENIK!$A$2:$F$191,6,FALSE)</f>
        <v>0</v>
      </c>
      <c r="K176" s="742">
        <f t="shared" si="4"/>
        <v>0</v>
      </c>
    </row>
    <row r="177" spans="1:11" ht="30" x14ac:dyDescent="0.25">
      <c r="A177" s="737">
        <v>6257</v>
      </c>
      <c r="B177" s="737">
        <v>525</v>
      </c>
      <c r="C177" s="721" t="s">
        <v>2423</v>
      </c>
      <c r="D177" s="740" t="s">
        <v>288</v>
      </c>
      <c r="E177" s="740" t="s">
        <v>128</v>
      </c>
      <c r="F177" s="740" t="s">
        <v>132</v>
      </c>
      <c r="G177" s="740" t="s">
        <v>136</v>
      </c>
      <c r="H177" s="741" t="s">
        <v>6</v>
      </c>
      <c r="I177" s="742">
        <v>1</v>
      </c>
      <c r="J177" s="742">
        <f>VLOOKUP(A177,CENIK!$A$2:$F$191,6,FALSE)</f>
        <v>0</v>
      </c>
      <c r="K177" s="742">
        <f t="shared" si="4"/>
        <v>0</v>
      </c>
    </row>
    <row r="178" spans="1:11" ht="240" x14ac:dyDescent="0.25">
      <c r="A178" s="737">
        <v>6301</v>
      </c>
      <c r="B178" s="737">
        <v>525</v>
      </c>
      <c r="C178" s="721" t="s">
        <v>2424</v>
      </c>
      <c r="D178" s="740" t="s">
        <v>288</v>
      </c>
      <c r="E178" s="740" t="s">
        <v>128</v>
      </c>
      <c r="F178" s="740" t="s">
        <v>140</v>
      </c>
      <c r="G178" s="740" t="s">
        <v>1005</v>
      </c>
      <c r="H178" s="741" t="s">
        <v>6</v>
      </c>
      <c r="I178" s="742">
        <v>1</v>
      </c>
      <c r="J178" s="742">
        <f>VLOOKUP(A178,CENIK!$A$2:$F$191,6,FALSE)</f>
        <v>0</v>
      </c>
      <c r="K178" s="742">
        <f t="shared" si="4"/>
        <v>0</v>
      </c>
    </row>
    <row r="179" spans="1:11" ht="90" x14ac:dyDescent="0.25">
      <c r="A179" s="737">
        <v>6305</v>
      </c>
      <c r="B179" s="737">
        <v>525</v>
      </c>
      <c r="C179" s="721" t="s">
        <v>2425</v>
      </c>
      <c r="D179" s="740" t="s">
        <v>288</v>
      </c>
      <c r="E179" s="740" t="s">
        <v>128</v>
      </c>
      <c r="F179" s="740" t="s">
        <v>140</v>
      </c>
      <c r="G179" s="740" t="s">
        <v>143</v>
      </c>
      <c r="H179" s="741" t="s">
        <v>6</v>
      </c>
      <c r="I179" s="742">
        <v>1</v>
      </c>
      <c r="J179" s="742">
        <f>VLOOKUP(A179,CENIK!$A$2:$F$191,6,FALSE)</f>
        <v>0</v>
      </c>
      <c r="K179" s="742">
        <f t="shared" si="4"/>
        <v>0</v>
      </c>
    </row>
    <row r="180" spans="1:11" ht="30" x14ac:dyDescent="0.25">
      <c r="A180" s="737">
        <v>6401</v>
      </c>
      <c r="B180" s="737">
        <v>525</v>
      </c>
      <c r="C180" s="721" t="s">
        <v>2426</v>
      </c>
      <c r="D180" s="740" t="s">
        <v>288</v>
      </c>
      <c r="E180" s="740" t="s">
        <v>128</v>
      </c>
      <c r="F180" s="740" t="s">
        <v>144</v>
      </c>
      <c r="G180" s="740" t="s">
        <v>145</v>
      </c>
      <c r="H180" s="741" t="s">
        <v>10</v>
      </c>
      <c r="I180" s="742">
        <v>15.5</v>
      </c>
      <c r="J180" s="742">
        <f>VLOOKUP(A180,CENIK!$A$2:$F$191,6,FALSE)</f>
        <v>0</v>
      </c>
      <c r="K180" s="742">
        <f t="shared" si="4"/>
        <v>0</v>
      </c>
    </row>
    <row r="181" spans="1:11" ht="30" x14ac:dyDescent="0.25">
      <c r="A181" s="737">
        <v>6402</v>
      </c>
      <c r="B181" s="737">
        <v>525</v>
      </c>
      <c r="C181" s="721" t="s">
        <v>2427</v>
      </c>
      <c r="D181" s="740" t="s">
        <v>288</v>
      </c>
      <c r="E181" s="740" t="s">
        <v>128</v>
      </c>
      <c r="F181" s="740" t="s">
        <v>144</v>
      </c>
      <c r="G181" s="740" t="s">
        <v>340</v>
      </c>
      <c r="H181" s="741" t="s">
        <v>10</v>
      </c>
      <c r="I181" s="742">
        <v>15.5</v>
      </c>
      <c r="J181" s="742">
        <f>VLOOKUP(A181,CENIK!$A$2:$F$191,6,FALSE)</f>
        <v>0</v>
      </c>
      <c r="K181" s="742">
        <f t="shared" si="4"/>
        <v>0</v>
      </c>
    </row>
    <row r="182" spans="1:11" ht="45" x14ac:dyDescent="0.25">
      <c r="A182" s="737">
        <v>6405</v>
      </c>
      <c r="B182" s="737">
        <v>525</v>
      </c>
      <c r="C182" s="721" t="s">
        <v>2428</v>
      </c>
      <c r="D182" s="740" t="s">
        <v>288</v>
      </c>
      <c r="E182" s="740" t="s">
        <v>128</v>
      </c>
      <c r="F182" s="740" t="s">
        <v>144</v>
      </c>
      <c r="G182" s="740" t="s">
        <v>146</v>
      </c>
      <c r="H182" s="741" t="s">
        <v>10</v>
      </c>
      <c r="I182" s="742">
        <v>15.5</v>
      </c>
      <c r="J182" s="742">
        <f>VLOOKUP(A182,CENIK!$A$2:$F$191,6,FALSE)</f>
        <v>0</v>
      </c>
      <c r="K182" s="742">
        <f t="shared" si="4"/>
        <v>0</v>
      </c>
    </row>
    <row r="183" spans="1:11" ht="45" x14ac:dyDescent="0.25">
      <c r="A183" s="737">
        <v>1201</v>
      </c>
      <c r="B183" s="737">
        <v>526</v>
      </c>
      <c r="C183" s="721" t="s">
        <v>2429</v>
      </c>
      <c r="D183" s="740" t="s">
        <v>289</v>
      </c>
      <c r="E183" s="740" t="s">
        <v>7</v>
      </c>
      <c r="F183" s="740" t="s">
        <v>8</v>
      </c>
      <c r="G183" s="740" t="s">
        <v>9</v>
      </c>
      <c r="H183" s="741" t="s">
        <v>10</v>
      </c>
      <c r="I183" s="742">
        <v>79.7</v>
      </c>
      <c r="J183" s="742">
        <f>VLOOKUP(A183,CENIK!$A$2:$F$191,6,FALSE)</f>
        <v>0</v>
      </c>
      <c r="K183" s="742">
        <f t="shared" si="4"/>
        <v>0</v>
      </c>
    </row>
    <row r="184" spans="1:11" ht="30" x14ac:dyDescent="0.25">
      <c r="A184" s="737">
        <v>1202</v>
      </c>
      <c r="B184" s="737">
        <v>526</v>
      </c>
      <c r="C184" s="721" t="s">
        <v>2430</v>
      </c>
      <c r="D184" s="740" t="s">
        <v>289</v>
      </c>
      <c r="E184" s="740" t="s">
        <v>7</v>
      </c>
      <c r="F184" s="740" t="s">
        <v>8</v>
      </c>
      <c r="G184" s="740" t="s">
        <v>11</v>
      </c>
      <c r="H184" s="741" t="s">
        <v>12</v>
      </c>
      <c r="I184" s="742">
        <v>3</v>
      </c>
      <c r="J184" s="742">
        <f>VLOOKUP(A184,CENIK!$A$2:$F$191,6,FALSE)</f>
        <v>0</v>
      </c>
      <c r="K184" s="742">
        <f t="shared" si="4"/>
        <v>0</v>
      </c>
    </row>
    <row r="185" spans="1:11" ht="45" x14ac:dyDescent="0.25">
      <c r="A185" s="737">
        <v>1205</v>
      </c>
      <c r="B185" s="737">
        <v>526</v>
      </c>
      <c r="C185" s="721" t="s">
        <v>2431</v>
      </c>
      <c r="D185" s="740" t="s">
        <v>289</v>
      </c>
      <c r="E185" s="740" t="s">
        <v>7</v>
      </c>
      <c r="F185" s="740" t="s">
        <v>8</v>
      </c>
      <c r="G185" s="740" t="s">
        <v>942</v>
      </c>
      <c r="H185" s="741" t="s">
        <v>14</v>
      </c>
      <c r="I185" s="742">
        <v>1</v>
      </c>
      <c r="J185" s="742">
        <f>VLOOKUP(A185,CENIK!$A$2:$F$191,6,FALSE)</f>
        <v>0</v>
      </c>
      <c r="K185" s="742">
        <f t="shared" si="4"/>
        <v>0</v>
      </c>
    </row>
    <row r="186" spans="1:11" ht="45" x14ac:dyDescent="0.25">
      <c r="A186" s="737">
        <v>1207</v>
      </c>
      <c r="B186" s="737">
        <v>526</v>
      </c>
      <c r="C186" s="721" t="s">
        <v>2432</v>
      </c>
      <c r="D186" s="740" t="s">
        <v>289</v>
      </c>
      <c r="E186" s="740" t="s">
        <v>7</v>
      </c>
      <c r="F186" s="740" t="s">
        <v>8</v>
      </c>
      <c r="G186" s="740" t="s">
        <v>944</v>
      </c>
      <c r="H186" s="741" t="s">
        <v>14</v>
      </c>
      <c r="I186" s="742">
        <v>1</v>
      </c>
      <c r="J186" s="742">
        <f>VLOOKUP(A186,CENIK!$A$2:$F$191,6,FALSE)</f>
        <v>0</v>
      </c>
      <c r="K186" s="742">
        <f t="shared" si="4"/>
        <v>0</v>
      </c>
    </row>
    <row r="187" spans="1:11" ht="45" x14ac:dyDescent="0.25">
      <c r="A187" s="737">
        <v>1211</v>
      </c>
      <c r="B187" s="737">
        <v>526</v>
      </c>
      <c r="C187" s="721" t="s">
        <v>2433</v>
      </c>
      <c r="D187" s="740" t="s">
        <v>289</v>
      </c>
      <c r="E187" s="740" t="s">
        <v>7</v>
      </c>
      <c r="F187" s="740" t="s">
        <v>8</v>
      </c>
      <c r="G187" s="740" t="s">
        <v>948</v>
      </c>
      <c r="H187" s="741" t="s">
        <v>14</v>
      </c>
      <c r="I187" s="742">
        <v>2</v>
      </c>
      <c r="J187" s="742">
        <f>VLOOKUP(A187,CENIK!$A$2:$F$191,6,FALSE)</f>
        <v>0</v>
      </c>
      <c r="K187" s="742">
        <f t="shared" si="4"/>
        <v>0</v>
      </c>
    </row>
    <row r="188" spans="1:11" ht="45" x14ac:dyDescent="0.25">
      <c r="A188" s="737">
        <v>1214</v>
      </c>
      <c r="B188" s="737">
        <v>526</v>
      </c>
      <c r="C188" s="721" t="s">
        <v>2434</v>
      </c>
      <c r="D188" s="740" t="s">
        <v>289</v>
      </c>
      <c r="E188" s="740" t="s">
        <v>7</v>
      </c>
      <c r="F188" s="740" t="s">
        <v>8</v>
      </c>
      <c r="G188" s="740" t="s">
        <v>951</v>
      </c>
      <c r="H188" s="741" t="s">
        <v>14</v>
      </c>
      <c r="I188" s="742">
        <v>1</v>
      </c>
      <c r="J188" s="742">
        <f>VLOOKUP(A188,CENIK!$A$2:$F$191,6,FALSE)</f>
        <v>0</v>
      </c>
      <c r="K188" s="742">
        <f t="shared" si="4"/>
        <v>0</v>
      </c>
    </row>
    <row r="189" spans="1:11" ht="30" x14ac:dyDescent="0.25">
      <c r="A189" s="737">
        <v>1301</v>
      </c>
      <c r="B189" s="737">
        <v>526</v>
      </c>
      <c r="C189" s="721" t="s">
        <v>2435</v>
      </c>
      <c r="D189" s="740" t="s">
        <v>289</v>
      </c>
      <c r="E189" s="740" t="s">
        <v>7</v>
      </c>
      <c r="F189" s="740" t="s">
        <v>16</v>
      </c>
      <c r="G189" s="740" t="s">
        <v>17</v>
      </c>
      <c r="H189" s="741" t="s">
        <v>10</v>
      </c>
      <c r="I189" s="742">
        <v>79.7</v>
      </c>
      <c r="J189" s="742">
        <f>VLOOKUP(A189,CENIK!$A$2:$F$191,6,FALSE)</f>
        <v>0</v>
      </c>
      <c r="K189" s="742">
        <f t="shared" si="4"/>
        <v>0</v>
      </c>
    </row>
    <row r="190" spans="1:11" ht="105" x14ac:dyDescent="0.25">
      <c r="A190" s="737">
        <v>1302</v>
      </c>
      <c r="B190" s="737">
        <v>526</v>
      </c>
      <c r="C190" s="721" t="s">
        <v>2436</v>
      </c>
      <c r="D190" s="740" t="s">
        <v>289</v>
      </c>
      <c r="E190" s="740" t="s">
        <v>7</v>
      </c>
      <c r="F190" s="740" t="s">
        <v>16</v>
      </c>
      <c r="G190" s="740" t="s">
        <v>952</v>
      </c>
      <c r="H190" s="741" t="s">
        <v>10</v>
      </c>
      <c r="I190" s="742">
        <v>79.7</v>
      </c>
      <c r="J190" s="742">
        <f>VLOOKUP(A190,CENIK!$A$2:$F$191,6,FALSE)</f>
        <v>0</v>
      </c>
      <c r="K190" s="742">
        <f t="shared" si="4"/>
        <v>0</v>
      </c>
    </row>
    <row r="191" spans="1:11" ht="45" x14ac:dyDescent="0.25">
      <c r="A191" s="737">
        <v>1307</v>
      </c>
      <c r="B191" s="737">
        <v>526</v>
      </c>
      <c r="C191" s="721" t="s">
        <v>2437</v>
      </c>
      <c r="D191" s="740" t="s">
        <v>289</v>
      </c>
      <c r="E191" s="740" t="s">
        <v>7</v>
      </c>
      <c r="F191" s="740" t="s">
        <v>16</v>
      </c>
      <c r="G191" s="740" t="s">
        <v>19</v>
      </c>
      <c r="H191" s="741" t="s">
        <v>6</v>
      </c>
      <c r="I191" s="742">
        <v>1</v>
      </c>
      <c r="J191" s="742">
        <f>VLOOKUP(A191,CENIK!$A$2:$F$191,6,FALSE)</f>
        <v>0</v>
      </c>
      <c r="K191" s="742">
        <f t="shared" si="4"/>
        <v>0</v>
      </c>
    </row>
    <row r="192" spans="1:11" ht="30" x14ac:dyDescent="0.25">
      <c r="A192" s="737">
        <v>1401</v>
      </c>
      <c r="B192" s="737">
        <v>526</v>
      </c>
      <c r="C192" s="721" t="s">
        <v>2438</v>
      </c>
      <c r="D192" s="740" t="s">
        <v>289</v>
      </c>
      <c r="E192" s="740" t="s">
        <v>7</v>
      </c>
      <c r="F192" s="740" t="s">
        <v>27</v>
      </c>
      <c r="G192" s="740" t="s">
        <v>955</v>
      </c>
      <c r="H192" s="741" t="s">
        <v>22</v>
      </c>
      <c r="I192" s="742">
        <v>2</v>
      </c>
      <c r="J192" s="742">
        <f>VLOOKUP(A192,CENIK!$A$2:$F$191,6,FALSE)</f>
        <v>0</v>
      </c>
      <c r="K192" s="742">
        <f t="shared" si="4"/>
        <v>0</v>
      </c>
    </row>
    <row r="193" spans="1:11" ht="30" x14ac:dyDescent="0.25">
      <c r="A193" s="737">
        <v>1402</v>
      </c>
      <c r="B193" s="737">
        <v>526</v>
      </c>
      <c r="C193" s="721" t="s">
        <v>2439</v>
      </c>
      <c r="D193" s="740" t="s">
        <v>289</v>
      </c>
      <c r="E193" s="740" t="s">
        <v>7</v>
      </c>
      <c r="F193" s="740" t="s">
        <v>27</v>
      </c>
      <c r="G193" s="740" t="s">
        <v>956</v>
      </c>
      <c r="H193" s="741" t="s">
        <v>22</v>
      </c>
      <c r="I193" s="742">
        <v>2</v>
      </c>
      <c r="J193" s="742">
        <f>VLOOKUP(A193,CENIK!$A$2:$F$191,6,FALSE)</f>
        <v>0</v>
      </c>
      <c r="K193" s="742">
        <f t="shared" si="4"/>
        <v>0</v>
      </c>
    </row>
    <row r="194" spans="1:11" ht="30" x14ac:dyDescent="0.25">
      <c r="A194" s="737">
        <v>1403</v>
      </c>
      <c r="B194" s="737">
        <v>526</v>
      </c>
      <c r="C194" s="721" t="s">
        <v>2440</v>
      </c>
      <c r="D194" s="740" t="s">
        <v>289</v>
      </c>
      <c r="E194" s="740" t="s">
        <v>7</v>
      </c>
      <c r="F194" s="740" t="s">
        <v>27</v>
      </c>
      <c r="G194" s="740" t="s">
        <v>957</v>
      </c>
      <c r="H194" s="741" t="s">
        <v>22</v>
      </c>
      <c r="I194" s="742">
        <v>1</v>
      </c>
      <c r="J194" s="742">
        <f>VLOOKUP(A194,CENIK!$A$2:$F$191,6,FALSE)</f>
        <v>0</v>
      </c>
      <c r="K194" s="742">
        <f t="shared" si="4"/>
        <v>0</v>
      </c>
    </row>
    <row r="195" spans="1:11" ht="45" x14ac:dyDescent="0.25">
      <c r="A195" s="737">
        <v>21106</v>
      </c>
      <c r="B195" s="737">
        <v>526</v>
      </c>
      <c r="C195" s="721" t="s">
        <v>2441</v>
      </c>
      <c r="D195" s="740" t="s">
        <v>289</v>
      </c>
      <c r="E195" s="740" t="s">
        <v>30</v>
      </c>
      <c r="F195" s="740" t="s">
        <v>31</v>
      </c>
      <c r="G195" s="740" t="s">
        <v>965</v>
      </c>
      <c r="H195" s="741" t="s">
        <v>24</v>
      </c>
      <c r="I195" s="742">
        <v>107</v>
      </c>
      <c r="J195" s="742">
        <f>VLOOKUP(A195,CENIK!$A$2:$F$191,6,FALSE)</f>
        <v>0</v>
      </c>
      <c r="K195" s="742">
        <f t="shared" si="4"/>
        <v>0</v>
      </c>
    </row>
    <row r="196" spans="1:11" ht="30" x14ac:dyDescent="0.25">
      <c r="A196" s="737">
        <v>22102</v>
      </c>
      <c r="B196" s="737">
        <v>526</v>
      </c>
      <c r="C196" s="721" t="s">
        <v>2442</v>
      </c>
      <c r="D196" s="740" t="s">
        <v>289</v>
      </c>
      <c r="E196" s="740" t="s">
        <v>30</v>
      </c>
      <c r="F196" s="740" t="s">
        <v>31</v>
      </c>
      <c r="G196" s="740" t="s">
        <v>42</v>
      </c>
      <c r="H196" s="741" t="s">
        <v>33</v>
      </c>
      <c r="I196" s="742">
        <v>134</v>
      </c>
      <c r="J196" s="742">
        <f>VLOOKUP(A196,CENIK!$A$2:$F$191,6,FALSE)</f>
        <v>0</v>
      </c>
      <c r="K196" s="742">
        <f t="shared" si="4"/>
        <v>0</v>
      </c>
    </row>
    <row r="197" spans="1:11" ht="30" x14ac:dyDescent="0.25">
      <c r="A197" s="737">
        <v>22103</v>
      </c>
      <c r="B197" s="737">
        <v>526</v>
      </c>
      <c r="C197" s="721" t="s">
        <v>2443</v>
      </c>
      <c r="D197" s="740" t="s">
        <v>289</v>
      </c>
      <c r="E197" s="740" t="s">
        <v>30</v>
      </c>
      <c r="F197" s="740" t="s">
        <v>43</v>
      </c>
      <c r="G197" s="740" t="s">
        <v>48</v>
      </c>
      <c r="H197" s="741" t="s">
        <v>33</v>
      </c>
      <c r="I197" s="742">
        <v>134</v>
      </c>
      <c r="J197" s="742">
        <f>VLOOKUP(A197,CENIK!$A$2:$F$191,6,FALSE)</f>
        <v>0</v>
      </c>
      <c r="K197" s="742">
        <f t="shared" si="4"/>
        <v>0</v>
      </c>
    </row>
    <row r="198" spans="1:11" ht="30" x14ac:dyDescent="0.25">
      <c r="A198" s="737">
        <v>24405</v>
      </c>
      <c r="B198" s="737">
        <v>526</v>
      </c>
      <c r="C198" s="721" t="s">
        <v>2444</v>
      </c>
      <c r="D198" s="740" t="s">
        <v>289</v>
      </c>
      <c r="E198" s="740" t="s">
        <v>30</v>
      </c>
      <c r="F198" s="740" t="s">
        <v>43</v>
      </c>
      <c r="G198" s="740" t="s">
        <v>969</v>
      </c>
      <c r="H198" s="741" t="s">
        <v>24</v>
      </c>
      <c r="I198" s="742">
        <v>54</v>
      </c>
      <c r="J198" s="742">
        <f>VLOOKUP(A198,CENIK!$A$2:$F$191,6,FALSE)</f>
        <v>0</v>
      </c>
      <c r="K198" s="742">
        <f t="shared" si="4"/>
        <v>0</v>
      </c>
    </row>
    <row r="199" spans="1:11" ht="45" x14ac:dyDescent="0.25">
      <c r="A199" s="737">
        <v>31302</v>
      </c>
      <c r="B199" s="737">
        <v>526</v>
      </c>
      <c r="C199" s="721" t="s">
        <v>2445</v>
      </c>
      <c r="D199" s="740" t="s">
        <v>289</v>
      </c>
      <c r="E199" s="740" t="s">
        <v>30</v>
      </c>
      <c r="F199" s="740" t="s">
        <v>43</v>
      </c>
      <c r="G199" s="740" t="s">
        <v>971</v>
      </c>
      <c r="H199" s="741" t="s">
        <v>24</v>
      </c>
      <c r="I199" s="742">
        <v>54</v>
      </c>
      <c r="J199" s="742">
        <f>VLOOKUP(A199,CENIK!$A$2:$F$191,6,FALSE)</f>
        <v>0</v>
      </c>
      <c r="K199" s="742">
        <f t="shared" si="4"/>
        <v>0</v>
      </c>
    </row>
    <row r="200" spans="1:11" ht="45" x14ac:dyDescent="0.25">
      <c r="A200" s="737">
        <v>4101</v>
      </c>
      <c r="B200" s="737">
        <v>526</v>
      </c>
      <c r="C200" s="721" t="s">
        <v>2446</v>
      </c>
      <c r="D200" s="740" t="s">
        <v>289</v>
      </c>
      <c r="E200" s="740" t="s">
        <v>85</v>
      </c>
      <c r="F200" s="740" t="s">
        <v>86</v>
      </c>
      <c r="G200" s="740" t="s">
        <v>459</v>
      </c>
      <c r="H200" s="741" t="s">
        <v>33</v>
      </c>
      <c r="I200" s="742">
        <v>169</v>
      </c>
      <c r="J200" s="742">
        <f>VLOOKUP(A200,CENIK!$A$2:$F$191,6,FALSE)</f>
        <v>0</v>
      </c>
      <c r="K200" s="742">
        <f t="shared" si="4"/>
        <v>0</v>
      </c>
    </row>
    <row r="201" spans="1:11" ht="45" x14ac:dyDescent="0.25">
      <c r="A201" s="737">
        <v>4105</v>
      </c>
      <c r="B201" s="737">
        <v>526</v>
      </c>
      <c r="C201" s="721" t="s">
        <v>2447</v>
      </c>
      <c r="D201" s="740" t="s">
        <v>289</v>
      </c>
      <c r="E201" s="740" t="s">
        <v>85</v>
      </c>
      <c r="F201" s="740" t="s">
        <v>86</v>
      </c>
      <c r="G201" s="740" t="s">
        <v>982</v>
      </c>
      <c r="H201" s="741" t="s">
        <v>24</v>
      </c>
      <c r="I201" s="742">
        <v>287</v>
      </c>
      <c r="J201" s="742">
        <f>VLOOKUP(A201,CENIK!$A$2:$F$191,6,FALSE)</f>
        <v>0</v>
      </c>
      <c r="K201" s="742">
        <f t="shared" si="4"/>
        <v>0</v>
      </c>
    </row>
    <row r="202" spans="1:11" ht="30" x14ac:dyDescent="0.25">
      <c r="A202" s="737">
        <v>4121</v>
      </c>
      <c r="B202" s="737">
        <v>526</v>
      </c>
      <c r="C202" s="721" t="s">
        <v>2448</v>
      </c>
      <c r="D202" s="740" t="s">
        <v>289</v>
      </c>
      <c r="E202" s="740" t="s">
        <v>85</v>
      </c>
      <c r="F202" s="740" t="s">
        <v>86</v>
      </c>
      <c r="G202" s="740" t="s">
        <v>986</v>
      </c>
      <c r="H202" s="741" t="s">
        <v>24</v>
      </c>
      <c r="I202" s="742">
        <v>5</v>
      </c>
      <c r="J202" s="742">
        <f>VLOOKUP(A202,CENIK!$A$2:$F$191,6,FALSE)</f>
        <v>0</v>
      </c>
      <c r="K202" s="742">
        <f t="shared" si="4"/>
        <v>0</v>
      </c>
    </row>
    <row r="203" spans="1:11" ht="30" x14ac:dyDescent="0.25">
      <c r="A203" s="737">
        <v>4123</v>
      </c>
      <c r="B203" s="737">
        <v>526</v>
      </c>
      <c r="C203" s="721" t="s">
        <v>2449</v>
      </c>
      <c r="D203" s="740" t="s">
        <v>289</v>
      </c>
      <c r="E203" s="740" t="s">
        <v>85</v>
      </c>
      <c r="F203" s="740" t="s">
        <v>86</v>
      </c>
      <c r="G203" s="740" t="s">
        <v>988</v>
      </c>
      <c r="H203" s="741" t="s">
        <v>24</v>
      </c>
      <c r="I203" s="742">
        <v>45</v>
      </c>
      <c r="J203" s="742">
        <f>VLOOKUP(A203,CENIK!$A$2:$F$191,6,FALSE)</f>
        <v>0</v>
      </c>
      <c r="K203" s="742">
        <f t="shared" si="4"/>
        <v>0</v>
      </c>
    </row>
    <row r="204" spans="1:11" ht="30" x14ac:dyDescent="0.25">
      <c r="A204" s="737">
        <v>4201</v>
      </c>
      <c r="B204" s="737">
        <v>526</v>
      </c>
      <c r="C204" s="721" t="s">
        <v>2450</v>
      </c>
      <c r="D204" s="740" t="s">
        <v>289</v>
      </c>
      <c r="E204" s="740" t="s">
        <v>85</v>
      </c>
      <c r="F204" s="740" t="s">
        <v>98</v>
      </c>
      <c r="G204" s="740" t="s">
        <v>99</v>
      </c>
      <c r="H204" s="741" t="s">
        <v>33</v>
      </c>
      <c r="I204" s="742">
        <v>121</v>
      </c>
      <c r="J204" s="742">
        <f>VLOOKUP(A204,CENIK!$A$2:$F$191,6,FALSE)</f>
        <v>0</v>
      </c>
      <c r="K204" s="742">
        <f t="shared" si="4"/>
        <v>0</v>
      </c>
    </row>
    <row r="205" spans="1:11" ht="30" x14ac:dyDescent="0.25">
      <c r="A205" s="737">
        <v>4202</v>
      </c>
      <c r="B205" s="737">
        <v>526</v>
      </c>
      <c r="C205" s="721" t="s">
        <v>2451</v>
      </c>
      <c r="D205" s="740" t="s">
        <v>289</v>
      </c>
      <c r="E205" s="740" t="s">
        <v>85</v>
      </c>
      <c r="F205" s="740" t="s">
        <v>98</v>
      </c>
      <c r="G205" s="740" t="s">
        <v>100</v>
      </c>
      <c r="H205" s="741" t="s">
        <v>33</v>
      </c>
      <c r="I205" s="742">
        <v>121</v>
      </c>
      <c r="J205" s="742">
        <f>VLOOKUP(A205,CENIK!$A$2:$F$191,6,FALSE)</f>
        <v>0</v>
      </c>
      <c r="K205" s="742">
        <f t="shared" si="4"/>
        <v>0</v>
      </c>
    </row>
    <row r="206" spans="1:11" ht="60" x14ac:dyDescent="0.25">
      <c r="A206" s="737">
        <v>4203</v>
      </c>
      <c r="B206" s="737">
        <v>526</v>
      </c>
      <c r="C206" s="721" t="s">
        <v>2452</v>
      </c>
      <c r="D206" s="740" t="s">
        <v>289</v>
      </c>
      <c r="E206" s="740" t="s">
        <v>85</v>
      </c>
      <c r="F206" s="740" t="s">
        <v>98</v>
      </c>
      <c r="G206" s="740" t="s">
        <v>101</v>
      </c>
      <c r="H206" s="741" t="s">
        <v>24</v>
      </c>
      <c r="I206" s="742">
        <v>18</v>
      </c>
      <c r="J206" s="742">
        <f>VLOOKUP(A206,CENIK!$A$2:$F$191,6,FALSE)</f>
        <v>0</v>
      </c>
      <c r="K206" s="742">
        <f t="shared" si="4"/>
        <v>0</v>
      </c>
    </row>
    <row r="207" spans="1:11" ht="45" x14ac:dyDescent="0.25">
      <c r="A207" s="737">
        <v>4204</v>
      </c>
      <c r="B207" s="737">
        <v>526</v>
      </c>
      <c r="C207" s="721" t="s">
        <v>2453</v>
      </c>
      <c r="D207" s="740" t="s">
        <v>289</v>
      </c>
      <c r="E207" s="740" t="s">
        <v>85</v>
      </c>
      <c r="F207" s="740" t="s">
        <v>98</v>
      </c>
      <c r="G207" s="740" t="s">
        <v>102</v>
      </c>
      <c r="H207" s="741" t="s">
        <v>24</v>
      </c>
      <c r="I207" s="742">
        <v>64</v>
      </c>
      <c r="J207" s="742">
        <f>VLOOKUP(A207,CENIK!$A$2:$F$191,6,FALSE)</f>
        <v>0</v>
      </c>
      <c r="K207" s="742">
        <f t="shared" si="4"/>
        <v>0</v>
      </c>
    </row>
    <row r="208" spans="1:11" ht="45" x14ac:dyDescent="0.25">
      <c r="A208" s="737">
        <v>4205</v>
      </c>
      <c r="B208" s="737">
        <v>526</v>
      </c>
      <c r="C208" s="721" t="s">
        <v>2454</v>
      </c>
      <c r="D208" s="740" t="s">
        <v>289</v>
      </c>
      <c r="E208" s="740" t="s">
        <v>85</v>
      </c>
      <c r="F208" s="740" t="s">
        <v>98</v>
      </c>
      <c r="G208" s="740" t="s">
        <v>103</v>
      </c>
      <c r="H208" s="741" t="s">
        <v>33</v>
      </c>
      <c r="I208" s="742">
        <v>302</v>
      </c>
      <c r="J208" s="742">
        <f>VLOOKUP(A208,CENIK!$A$2:$F$191,6,FALSE)</f>
        <v>0</v>
      </c>
      <c r="K208" s="742">
        <f t="shared" si="4"/>
        <v>0</v>
      </c>
    </row>
    <row r="209" spans="1:11" ht="30" x14ac:dyDescent="0.25">
      <c r="A209" s="737">
        <v>4206</v>
      </c>
      <c r="B209" s="737">
        <v>526</v>
      </c>
      <c r="C209" s="721" t="s">
        <v>2455</v>
      </c>
      <c r="D209" s="740" t="s">
        <v>289</v>
      </c>
      <c r="E209" s="740" t="s">
        <v>85</v>
      </c>
      <c r="F209" s="740" t="s">
        <v>98</v>
      </c>
      <c r="G209" s="740" t="s">
        <v>104</v>
      </c>
      <c r="H209" s="741" t="s">
        <v>24</v>
      </c>
      <c r="I209" s="742">
        <v>45</v>
      </c>
      <c r="J209" s="742">
        <f>VLOOKUP(A209,CENIK!$A$2:$F$191,6,FALSE)</f>
        <v>0</v>
      </c>
      <c r="K209" s="742">
        <f t="shared" si="4"/>
        <v>0</v>
      </c>
    </row>
    <row r="210" spans="1:11" ht="45" x14ac:dyDescent="0.25">
      <c r="A210" s="737">
        <v>4207</v>
      </c>
      <c r="B210" s="737">
        <v>526</v>
      </c>
      <c r="C210" s="721" t="s">
        <v>2456</v>
      </c>
      <c r="D210" s="740" t="s">
        <v>289</v>
      </c>
      <c r="E210" s="740" t="s">
        <v>85</v>
      </c>
      <c r="F210" s="740" t="s">
        <v>98</v>
      </c>
      <c r="G210" s="740" t="s">
        <v>990</v>
      </c>
      <c r="H210" s="741" t="s">
        <v>24</v>
      </c>
      <c r="I210" s="742">
        <v>53</v>
      </c>
      <c r="J210" s="742">
        <f>VLOOKUP(A210,CENIK!$A$2:$F$191,6,FALSE)</f>
        <v>0</v>
      </c>
      <c r="K210" s="742">
        <f t="shared" si="4"/>
        <v>0</v>
      </c>
    </row>
    <row r="211" spans="1:11" ht="90" x14ac:dyDescent="0.25">
      <c r="A211" s="737">
        <v>6101</v>
      </c>
      <c r="B211" s="737">
        <v>526</v>
      </c>
      <c r="C211" s="721" t="s">
        <v>2457</v>
      </c>
      <c r="D211" s="740" t="s">
        <v>289</v>
      </c>
      <c r="E211" s="740" t="s">
        <v>128</v>
      </c>
      <c r="F211" s="740" t="s">
        <v>129</v>
      </c>
      <c r="G211" s="740" t="s">
        <v>6304</v>
      </c>
      <c r="H211" s="741" t="s">
        <v>10</v>
      </c>
      <c r="I211" s="742">
        <v>79.7</v>
      </c>
      <c r="J211" s="742">
        <f>VLOOKUP(A211,CENIK!$A$2:$F$191,6,FALSE)</f>
        <v>0</v>
      </c>
      <c r="K211" s="742">
        <f t="shared" si="4"/>
        <v>0</v>
      </c>
    </row>
    <row r="212" spans="1:11" ht="90" x14ac:dyDescent="0.25">
      <c r="A212" s="737">
        <v>6202</v>
      </c>
      <c r="B212" s="737">
        <v>526</v>
      </c>
      <c r="C212" s="721" t="s">
        <v>2458</v>
      </c>
      <c r="D212" s="740" t="s">
        <v>289</v>
      </c>
      <c r="E212" s="740" t="s">
        <v>128</v>
      </c>
      <c r="F212" s="740" t="s">
        <v>132</v>
      </c>
      <c r="G212" s="740" t="s">
        <v>991</v>
      </c>
      <c r="H212" s="741" t="s">
        <v>6</v>
      </c>
      <c r="I212" s="742">
        <v>3</v>
      </c>
      <c r="J212" s="742">
        <f>VLOOKUP(A212,CENIK!$A$2:$F$191,6,FALSE)</f>
        <v>0</v>
      </c>
      <c r="K212" s="742">
        <f t="shared" si="4"/>
        <v>0</v>
      </c>
    </row>
    <row r="213" spans="1:11" ht="90" x14ac:dyDescent="0.25">
      <c r="A213" s="737">
        <v>6253</v>
      </c>
      <c r="B213" s="737">
        <v>526</v>
      </c>
      <c r="C213" s="721" t="s">
        <v>2459</v>
      </c>
      <c r="D213" s="740" t="s">
        <v>289</v>
      </c>
      <c r="E213" s="740" t="s">
        <v>128</v>
      </c>
      <c r="F213" s="740" t="s">
        <v>132</v>
      </c>
      <c r="G213" s="740" t="s">
        <v>1004</v>
      </c>
      <c r="H213" s="741" t="s">
        <v>6</v>
      </c>
      <c r="I213" s="742">
        <v>3</v>
      </c>
      <c r="J213" s="742">
        <f>VLOOKUP(A213,CENIK!$A$2:$F$191,6,FALSE)</f>
        <v>0</v>
      </c>
      <c r="K213" s="742">
        <f t="shared" si="4"/>
        <v>0</v>
      </c>
    </row>
    <row r="214" spans="1:11" ht="30" x14ac:dyDescent="0.25">
      <c r="A214" s="737">
        <v>6255</v>
      </c>
      <c r="B214" s="737">
        <v>526</v>
      </c>
      <c r="C214" s="721" t="s">
        <v>2460</v>
      </c>
      <c r="D214" s="740" t="s">
        <v>289</v>
      </c>
      <c r="E214" s="740" t="s">
        <v>128</v>
      </c>
      <c r="F214" s="740" t="s">
        <v>132</v>
      </c>
      <c r="G214" s="740" t="s">
        <v>135</v>
      </c>
      <c r="H214" s="741" t="s">
        <v>6</v>
      </c>
      <c r="I214" s="742">
        <v>1</v>
      </c>
      <c r="J214" s="742">
        <f>VLOOKUP(A214,CENIK!$A$2:$F$191,6,FALSE)</f>
        <v>0</v>
      </c>
      <c r="K214" s="742">
        <f t="shared" si="4"/>
        <v>0</v>
      </c>
    </row>
    <row r="215" spans="1:11" ht="30" x14ac:dyDescent="0.25">
      <c r="A215" s="737">
        <v>6257</v>
      </c>
      <c r="B215" s="737">
        <v>526</v>
      </c>
      <c r="C215" s="721" t="s">
        <v>2461</v>
      </c>
      <c r="D215" s="740" t="s">
        <v>289</v>
      </c>
      <c r="E215" s="740" t="s">
        <v>128</v>
      </c>
      <c r="F215" s="740" t="s">
        <v>132</v>
      </c>
      <c r="G215" s="740" t="s">
        <v>136</v>
      </c>
      <c r="H215" s="741" t="s">
        <v>6</v>
      </c>
      <c r="I215" s="742">
        <v>1</v>
      </c>
      <c r="J215" s="742">
        <f>VLOOKUP(A215,CENIK!$A$2:$F$191,6,FALSE)</f>
        <v>0</v>
      </c>
      <c r="K215" s="742">
        <f t="shared" si="4"/>
        <v>0</v>
      </c>
    </row>
    <row r="216" spans="1:11" ht="240" x14ac:dyDescent="0.25">
      <c r="A216" s="737">
        <v>6301</v>
      </c>
      <c r="B216" s="737">
        <v>526</v>
      </c>
      <c r="C216" s="721" t="s">
        <v>2462</v>
      </c>
      <c r="D216" s="740" t="s">
        <v>289</v>
      </c>
      <c r="E216" s="740" t="s">
        <v>128</v>
      </c>
      <c r="F216" s="740" t="s">
        <v>140</v>
      </c>
      <c r="G216" s="740" t="s">
        <v>1005</v>
      </c>
      <c r="H216" s="741" t="s">
        <v>6</v>
      </c>
      <c r="I216" s="742">
        <v>5</v>
      </c>
      <c r="J216" s="742">
        <f>VLOOKUP(A216,CENIK!$A$2:$F$191,6,FALSE)</f>
        <v>0</v>
      </c>
      <c r="K216" s="742">
        <f t="shared" si="4"/>
        <v>0</v>
      </c>
    </row>
    <row r="217" spans="1:11" ht="90" x14ac:dyDescent="0.25">
      <c r="A217" s="737">
        <v>6305</v>
      </c>
      <c r="B217" s="737">
        <v>526</v>
      </c>
      <c r="C217" s="721" t="s">
        <v>2463</v>
      </c>
      <c r="D217" s="740" t="s">
        <v>289</v>
      </c>
      <c r="E217" s="740" t="s">
        <v>128</v>
      </c>
      <c r="F217" s="740" t="s">
        <v>140</v>
      </c>
      <c r="G217" s="740" t="s">
        <v>143</v>
      </c>
      <c r="H217" s="741" t="s">
        <v>6</v>
      </c>
      <c r="I217" s="742">
        <v>5</v>
      </c>
      <c r="J217" s="742">
        <f>VLOOKUP(A217,CENIK!$A$2:$F$191,6,FALSE)</f>
        <v>0</v>
      </c>
      <c r="K217" s="742">
        <f t="shared" si="4"/>
        <v>0</v>
      </c>
    </row>
    <row r="218" spans="1:11" ht="30" x14ac:dyDescent="0.25">
      <c r="A218" s="737">
        <v>6401</v>
      </c>
      <c r="B218" s="737">
        <v>526</v>
      </c>
      <c r="C218" s="721" t="s">
        <v>2464</v>
      </c>
      <c r="D218" s="740" t="s">
        <v>289</v>
      </c>
      <c r="E218" s="740" t="s">
        <v>128</v>
      </c>
      <c r="F218" s="740" t="s">
        <v>144</v>
      </c>
      <c r="G218" s="740" t="s">
        <v>145</v>
      </c>
      <c r="H218" s="741" t="s">
        <v>10</v>
      </c>
      <c r="I218" s="742">
        <v>79.7</v>
      </c>
      <c r="J218" s="742">
        <f>VLOOKUP(A218,CENIK!$A$2:$F$191,6,FALSE)</f>
        <v>0</v>
      </c>
      <c r="K218" s="742">
        <f t="shared" si="4"/>
        <v>0</v>
      </c>
    </row>
    <row r="219" spans="1:11" ht="30" x14ac:dyDescent="0.25">
      <c r="A219" s="737">
        <v>6402</v>
      </c>
      <c r="B219" s="737">
        <v>526</v>
      </c>
      <c r="C219" s="721" t="s">
        <v>2465</v>
      </c>
      <c r="D219" s="740" t="s">
        <v>289</v>
      </c>
      <c r="E219" s="740" t="s">
        <v>128</v>
      </c>
      <c r="F219" s="740" t="s">
        <v>144</v>
      </c>
      <c r="G219" s="740" t="s">
        <v>340</v>
      </c>
      <c r="H219" s="741" t="s">
        <v>10</v>
      </c>
      <c r="I219" s="742">
        <v>79.7</v>
      </c>
      <c r="J219" s="742">
        <f>VLOOKUP(A219,CENIK!$A$2:$F$191,6,FALSE)</f>
        <v>0</v>
      </c>
      <c r="K219" s="742">
        <f t="shared" si="4"/>
        <v>0</v>
      </c>
    </row>
    <row r="220" spans="1:11" ht="45" x14ac:dyDescent="0.25">
      <c r="A220" s="737">
        <v>6405</v>
      </c>
      <c r="B220" s="737">
        <v>526</v>
      </c>
      <c r="C220" s="721" t="s">
        <v>2466</v>
      </c>
      <c r="D220" s="740" t="s">
        <v>289</v>
      </c>
      <c r="E220" s="740" t="s">
        <v>128</v>
      </c>
      <c r="F220" s="740" t="s">
        <v>144</v>
      </c>
      <c r="G220" s="740" t="s">
        <v>146</v>
      </c>
      <c r="H220" s="741" t="s">
        <v>10</v>
      </c>
      <c r="I220" s="742">
        <v>79.7</v>
      </c>
      <c r="J220" s="742">
        <f>VLOOKUP(A220,CENIK!$A$2:$F$191,6,FALSE)</f>
        <v>0</v>
      </c>
      <c r="K220" s="742">
        <f t="shared" si="4"/>
        <v>0</v>
      </c>
    </row>
    <row r="221" spans="1:11" ht="30" x14ac:dyDescent="0.25">
      <c r="A221" s="737">
        <v>6501</v>
      </c>
      <c r="B221" s="737">
        <v>526</v>
      </c>
      <c r="C221" s="721" t="s">
        <v>2467</v>
      </c>
      <c r="D221" s="740" t="s">
        <v>289</v>
      </c>
      <c r="E221" s="740" t="s">
        <v>128</v>
      </c>
      <c r="F221" s="740" t="s">
        <v>147</v>
      </c>
      <c r="G221" s="740" t="s">
        <v>1007</v>
      </c>
      <c r="H221" s="741" t="s">
        <v>6</v>
      </c>
      <c r="I221" s="742">
        <v>1</v>
      </c>
      <c r="J221" s="742">
        <f>VLOOKUP(A221,CENIK!$A$2:$F$191,6,FALSE)</f>
        <v>0</v>
      </c>
      <c r="K221" s="742">
        <f t="shared" si="4"/>
        <v>0</v>
      </c>
    </row>
    <row r="222" spans="1:11" ht="30" x14ac:dyDescent="0.25">
      <c r="A222" s="737">
        <v>6503</v>
      </c>
      <c r="B222" s="737">
        <v>526</v>
      </c>
      <c r="C222" s="721" t="s">
        <v>2468</v>
      </c>
      <c r="D222" s="740" t="s">
        <v>289</v>
      </c>
      <c r="E222" s="740" t="s">
        <v>128</v>
      </c>
      <c r="F222" s="740" t="s">
        <v>147</v>
      </c>
      <c r="G222" s="740" t="s">
        <v>1009</v>
      </c>
      <c r="H222" s="741" t="s">
        <v>6</v>
      </c>
      <c r="I222" s="742">
        <v>3</v>
      </c>
      <c r="J222" s="742">
        <f>VLOOKUP(A222,CENIK!$A$2:$F$191,6,FALSE)</f>
        <v>0</v>
      </c>
      <c r="K222" s="742">
        <f t="shared" si="4"/>
        <v>0</v>
      </c>
    </row>
    <row r="223" spans="1:11" ht="30" x14ac:dyDescent="0.25">
      <c r="A223" s="737">
        <v>6504</v>
      </c>
      <c r="B223" s="737">
        <v>526</v>
      </c>
      <c r="C223" s="721" t="s">
        <v>2469</v>
      </c>
      <c r="D223" s="740" t="s">
        <v>289</v>
      </c>
      <c r="E223" s="740" t="s">
        <v>128</v>
      </c>
      <c r="F223" s="740" t="s">
        <v>147</v>
      </c>
      <c r="G223" s="740" t="s">
        <v>1010</v>
      </c>
      <c r="H223" s="741" t="s">
        <v>6</v>
      </c>
      <c r="I223" s="742">
        <v>2</v>
      </c>
      <c r="J223" s="742">
        <f>VLOOKUP(A223,CENIK!$A$2:$F$191,6,FALSE)</f>
        <v>0</v>
      </c>
      <c r="K223" s="742">
        <f t="shared" si="4"/>
        <v>0</v>
      </c>
    </row>
    <row r="224" spans="1:11" ht="45" x14ac:dyDescent="0.25">
      <c r="A224" s="737">
        <v>1201</v>
      </c>
      <c r="B224" s="737">
        <v>530</v>
      </c>
      <c r="C224" s="721" t="s">
        <v>2470</v>
      </c>
      <c r="D224" s="740" t="s">
        <v>290</v>
      </c>
      <c r="E224" s="740" t="s">
        <v>7</v>
      </c>
      <c r="F224" s="740" t="s">
        <v>8</v>
      </c>
      <c r="G224" s="740" t="s">
        <v>9</v>
      </c>
      <c r="H224" s="741" t="s">
        <v>10</v>
      </c>
      <c r="I224" s="742">
        <v>176.3</v>
      </c>
      <c r="J224" s="742">
        <f>VLOOKUP(A224,CENIK!$A$2:$F$191,6,FALSE)</f>
        <v>0</v>
      </c>
      <c r="K224" s="742">
        <f t="shared" si="4"/>
        <v>0</v>
      </c>
    </row>
    <row r="225" spans="1:11" ht="30" x14ac:dyDescent="0.25">
      <c r="A225" s="737">
        <v>1202</v>
      </c>
      <c r="B225" s="737">
        <v>530</v>
      </c>
      <c r="C225" s="721" t="s">
        <v>2471</v>
      </c>
      <c r="D225" s="740" t="s">
        <v>290</v>
      </c>
      <c r="E225" s="740" t="s">
        <v>7</v>
      </c>
      <c r="F225" s="740" t="s">
        <v>8</v>
      </c>
      <c r="G225" s="740" t="s">
        <v>11</v>
      </c>
      <c r="H225" s="741" t="s">
        <v>12</v>
      </c>
      <c r="I225" s="742">
        <v>10</v>
      </c>
      <c r="J225" s="742">
        <f>VLOOKUP(A225,CENIK!$A$2:$F$191,6,FALSE)</f>
        <v>0</v>
      </c>
      <c r="K225" s="742">
        <f t="shared" si="4"/>
        <v>0</v>
      </c>
    </row>
    <row r="226" spans="1:11" ht="30" x14ac:dyDescent="0.25">
      <c r="A226" s="737">
        <v>1204</v>
      </c>
      <c r="B226" s="737">
        <v>530</v>
      </c>
      <c r="C226" s="721" t="s">
        <v>2472</v>
      </c>
      <c r="D226" s="740" t="s">
        <v>290</v>
      </c>
      <c r="E226" s="740" t="s">
        <v>7</v>
      </c>
      <c r="F226" s="740" t="s">
        <v>8</v>
      </c>
      <c r="G226" s="740" t="s">
        <v>13</v>
      </c>
      <c r="H226" s="741" t="s">
        <v>10</v>
      </c>
      <c r="I226" s="742">
        <v>50</v>
      </c>
      <c r="J226" s="742">
        <f>VLOOKUP(A226,CENIK!$A$2:$F$191,6,FALSE)</f>
        <v>0</v>
      </c>
      <c r="K226" s="742">
        <f t="shared" si="4"/>
        <v>0</v>
      </c>
    </row>
    <row r="227" spans="1:11" ht="45" x14ac:dyDescent="0.25">
      <c r="A227" s="737">
        <v>1205</v>
      </c>
      <c r="B227" s="737">
        <v>530</v>
      </c>
      <c r="C227" s="721" t="s">
        <v>2473</v>
      </c>
      <c r="D227" s="740" t="s">
        <v>290</v>
      </c>
      <c r="E227" s="740" t="s">
        <v>7</v>
      </c>
      <c r="F227" s="740" t="s">
        <v>8</v>
      </c>
      <c r="G227" s="740" t="s">
        <v>942</v>
      </c>
      <c r="H227" s="741" t="s">
        <v>14</v>
      </c>
      <c r="I227" s="742">
        <v>1</v>
      </c>
      <c r="J227" s="742">
        <f>VLOOKUP(A227,CENIK!$A$2:$F$191,6,FALSE)</f>
        <v>0</v>
      </c>
      <c r="K227" s="742">
        <f t="shared" si="4"/>
        <v>0</v>
      </c>
    </row>
    <row r="228" spans="1:11" ht="45" x14ac:dyDescent="0.25">
      <c r="A228" s="737">
        <v>1207</v>
      </c>
      <c r="B228" s="737">
        <v>530</v>
      </c>
      <c r="C228" s="721" t="s">
        <v>2474</v>
      </c>
      <c r="D228" s="740" t="s">
        <v>290</v>
      </c>
      <c r="E228" s="740" t="s">
        <v>7</v>
      </c>
      <c r="F228" s="740" t="s">
        <v>8</v>
      </c>
      <c r="G228" s="740" t="s">
        <v>944</v>
      </c>
      <c r="H228" s="741" t="s">
        <v>14</v>
      </c>
      <c r="I228" s="742">
        <v>1</v>
      </c>
      <c r="J228" s="742">
        <f>VLOOKUP(A228,CENIK!$A$2:$F$191,6,FALSE)</f>
        <v>0</v>
      </c>
      <c r="K228" s="742">
        <f t="shared" si="4"/>
        <v>0</v>
      </c>
    </row>
    <row r="229" spans="1:11" ht="45" x14ac:dyDescent="0.25">
      <c r="A229" s="737">
        <v>1211</v>
      </c>
      <c r="B229" s="737">
        <v>530</v>
      </c>
      <c r="C229" s="721" t="s">
        <v>2475</v>
      </c>
      <c r="D229" s="740" t="s">
        <v>290</v>
      </c>
      <c r="E229" s="740" t="s">
        <v>7</v>
      </c>
      <c r="F229" s="740" t="s">
        <v>8</v>
      </c>
      <c r="G229" s="740" t="s">
        <v>948</v>
      </c>
      <c r="H229" s="741" t="s">
        <v>14</v>
      </c>
      <c r="I229" s="742">
        <v>2</v>
      </c>
      <c r="J229" s="742">
        <f>VLOOKUP(A229,CENIK!$A$2:$F$191,6,FALSE)</f>
        <v>0</v>
      </c>
      <c r="K229" s="742">
        <f t="shared" si="4"/>
        <v>0</v>
      </c>
    </row>
    <row r="230" spans="1:11" ht="30" x14ac:dyDescent="0.25">
      <c r="A230" s="737">
        <v>1301</v>
      </c>
      <c r="B230" s="737">
        <v>530</v>
      </c>
      <c r="C230" s="721" t="s">
        <v>2476</v>
      </c>
      <c r="D230" s="740" t="s">
        <v>290</v>
      </c>
      <c r="E230" s="740" t="s">
        <v>7</v>
      </c>
      <c r="F230" s="740" t="s">
        <v>16</v>
      </c>
      <c r="G230" s="740" t="s">
        <v>17</v>
      </c>
      <c r="H230" s="741" t="s">
        <v>10</v>
      </c>
      <c r="I230" s="742">
        <v>176.3</v>
      </c>
      <c r="J230" s="742">
        <f>VLOOKUP(A230,CENIK!$A$2:$F$191,6,FALSE)</f>
        <v>0</v>
      </c>
      <c r="K230" s="742">
        <f t="shared" si="4"/>
        <v>0</v>
      </c>
    </row>
    <row r="231" spans="1:11" ht="105" x14ac:dyDescent="0.25">
      <c r="A231" s="737">
        <v>1302</v>
      </c>
      <c r="B231" s="737">
        <v>530</v>
      </c>
      <c r="C231" s="721" t="s">
        <v>2477</v>
      </c>
      <c r="D231" s="740" t="s">
        <v>290</v>
      </c>
      <c r="E231" s="740" t="s">
        <v>7</v>
      </c>
      <c r="F231" s="740" t="s">
        <v>16</v>
      </c>
      <c r="G231" s="740" t="s">
        <v>952</v>
      </c>
      <c r="H231" s="741" t="s">
        <v>10</v>
      </c>
      <c r="I231" s="742">
        <v>176.3</v>
      </c>
      <c r="J231" s="742">
        <f>VLOOKUP(A231,CENIK!$A$2:$F$191,6,FALSE)</f>
        <v>0</v>
      </c>
      <c r="K231" s="742">
        <f t="shared" si="4"/>
        <v>0</v>
      </c>
    </row>
    <row r="232" spans="1:11" ht="30" x14ac:dyDescent="0.25">
      <c r="A232" s="737">
        <v>1401</v>
      </c>
      <c r="B232" s="737">
        <v>530</v>
      </c>
      <c r="C232" s="721" t="s">
        <v>2478</v>
      </c>
      <c r="D232" s="740" t="s">
        <v>290</v>
      </c>
      <c r="E232" s="740" t="s">
        <v>7</v>
      </c>
      <c r="F232" s="740" t="s">
        <v>27</v>
      </c>
      <c r="G232" s="740" t="s">
        <v>955</v>
      </c>
      <c r="H232" s="741" t="s">
        <v>22</v>
      </c>
      <c r="I232" s="742">
        <v>2</v>
      </c>
      <c r="J232" s="742">
        <f>VLOOKUP(A232,CENIK!$A$2:$F$191,6,FALSE)</f>
        <v>0</v>
      </c>
      <c r="K232" s="742">
        <f t="shared" si="4"/>
        <v>0</v>
      </c>
    </row>
    <row r="233" spans="1:11" ht="30" x14ac:dyDescent="0.25">
      <c r="A233" s="737">
        <v>1402</v>
      </c>
      <c r="B233" s="737">
        <v>530</v>
      </c>
      <c r="C233" s="721" t="s">
        <v>2479</v>
      </c>
      <c r="D233" s="740" t="s">
        <v>290</v>
      </c>
      <c r="E233" s="740" t="s">
        <v>7</v>
      </c>
      <c r="F233" s="740" t="s">
        <v>27</v>
      </c>
      <c r="G233" s="740" t="s">
        <v>956</v>
      </c>
      <c r="H233" s="741" t="s">
        <v>22</v>
      </c>
      <c r="I233" s="742">
        <v>5</v>
      </c>
      <c r="J233" s="742">
        <f>VLOOKUP(A233,CENIK!$A$2:$F$191,6,FALSE)</f>
        <v>0</v>
      </c>
      <c r="K233" s="742">
        <f t="shared" si="4"/>
        <v>0</v>
      </c>
    </row>
    <row r="234" spans="1:11" ht="30" x14ac:dyDescent="0.25">
      <c r="A234" s="737">
        <v>1403</v>
      </c>
      <c r="B234" s="737">
        <v>530</v>
      </c>
      <c r="C234" s="721" t="s">
        <v>2480</v>
      </c>
      <c r="D234" s="740" t="s">
        <v>290</v>
      </c>
      <c r="E234" s="740" t="s">
        <v>7</v>
      </c>
      <c r="F234" s="740" t="s">
        <v>27</v>
      </c>
      <c r="G234" s="740" t="s">
        <v>957</v>
      </c>
      <c r="H234" s="741" t="s">
        <v>22</v>
      </c>
      <c r="I234" s="742">
        <v>1</v>
      </c>
      <c r="J234" s="742">
        <f>VLOOKUP(A234,CENIK!$A$2:$F$191,6,FALSE)</f>
        <v>0</v>
      </c>
      <c r="K234" s="742">
        <f t="shared" ref="K234:K297" si="5">ROUND(J234*I234,2)</f>
        <v>0</v>
      </c>
    </row>
    <row r="235" spans="1:11" ht="30" x14ac:dyDescent="0.25">
      <c r="A235" s="737">
        <v>12308</v>
      </c>
      <c r="B235" s="737">
        <v>530</v>
      </c>
      <c r="C235" s="721" t="s">
        <v>2481</v>
      </c>
      <c r="D235" s="740" t="s">
        <v>290</v>
      </c>
      <c r="E235" s="740" t="s">
        <v>30</v>
      </c>
      <c r="F235" s="740" t="s">
        <v>31</v>
      </c>
      <c r="G235" s="740" t="s">
        <v>32</v>
      </c>
      <c r="H235" s="741" t="s">
        <v>33</v>
      </c>
      <c r="I235" s="742">
        <v>100</v>
      </c>
      <c r="J235" s="742">
        <f>VLOOKUP(A235,CENIK!$A$2:$F$191,6,FALSE)</f>
        <v>0</v>
      </c>
      <c r="K235" s="742">
        <f t="shared" si="5"/>
        <v>0</v>
      </c>
    </row>
    <row r="236" spans="1:11" ht="30" x14ac:dyDescent="0.25">
      <c r="A236" s="737">
        <v>12327</v>
      </c>
      <c r="B236" s="737">
        <v>530</v>
      </c>
      <c r="C236" s="721" t="s">
        <v>2482</v>
      </c>
      <c r="D236" s="740" t="s">
        <v>290</v>
      </c>
      <c r="E236" s="740" t="s">
        <v>30</v>
      </c>
      <c r="F236" s="740" t="s">
        <v>31</v>
      </c>
      <c r="G236" s="740" t="s">
        <v>36</v>
      </c>
      <c r="H236" s="741" t="s">
        <v>10</v>
      </c>
      <c r="I236" s="742">
        <v>5</v>
      </c>
      <c r="J236" s="742">
        <f>VLOOKUP(A236,CENIK!$A$2:$F$191,6,FALSE)</f>
        <v>0</v>
      </c>
      <c r="K236" s="742">
        <f t="shared" si="5"/>
        <v>0</v>
      </c>
    </row>
    <row r="237" spans="1:11" ht="45" x14ac:dyDescent="0.25">
      <c r="A237" s="737">
        <v>21106</v>
      </c>
      <c r="B237" s="737">
        <v>530</v>
      </c>
      <c r="C237" s="721" t="s">
        <v>2483</v>
      </c>
      <c r="D237" s="740" t="s">
        <v>290</v>
      </c>
      <c r="E237" s="740" t="s">
        <v>30</v>
      </c>
      <c r="F237" s="740" t="s">
        <v>31</v>
      </c>
      <c r="G237" s="740" t="s">
        <v>965</v>
      </c>
      <c r="H237" s="741" t="s">
        <v>24</v>
      </c>
      <c r="I237" s="742">
        <v>417</v>
      </c>
      <c r="J237" s="742">
        <f>VLOOKUP(A237,CENIK!$A$2:$F$191,6,FALSE)</f>
        <v>0</v>
      </c>
      <c r="K237" s="742">
        <f t="shared" si="5"/>
        <v>0</v>
      </c>
    </row>
    <row r="238" spans="1:11" ht="30" x14ac:dyDescent="0.25">
      <c r="A238" s="737">
        <v>22102</v>
      </c>
      <c r="B238" s="737">
        <v>530</v>
      </c>
      <c r="C238" s="721" t="s">
        <v>2484</v>
      </c>
      <c r="D238" s="740" t="s">
        <v>290</v>
      </c>
      <c r="E238" s="740" t="s">
        <v>30</v>
      </c>
      <c r="F238" s="740" t="s">
        <v>31</v>
      </c>
      <c r="G238" s="740" t="s">
        <v>42</v>
      </c>
      <c r="H238" s="741" t="s">
        <v>33</v>
      </c>
      <c r="I238" s="742">
        <v>521</v>
      </c>
      <c r="J238" s="742">
        <f>VLOOKUP(A238,CENIK!$A$2:$F$191,6,FALSE)</f>
        <v>0</v>
      </c>
      <c r="K238" s="742">
        <f t="shared" si="5"/>
        <v>0</v>
      </c>
    </row>
    <row r="239" spans="1:11" ht="30" x14ac:dyDescent="0.25">
      <c r="A239" s="737">
        <v>22103</v>
      </c>
      <c r="B239" s="737">
        <v>530</v>
      </c>
      <c r="C239" s="721" t="s">
        <v>2485</v>
      </c>
      <c r="D239" s="740" t="s">
        <v>290</v>
      </c>
      <c r="E239" s="740" t="s">
        <v>30</v>
      </c>
      <c r="F239" s="740" t="s">
        <v>43</v>
      </c>
      <c r="G239" s="740" t="s">
        <v>48</v>
      </c>
      <c r="H239" s="741" t="s">
        <v>33</v>
      </c>
      <c r="I239" s="742">
        <v>521</v>
      </c>
      <c r="J239" s="742">
        <f>VLOOKUP(A239,CENIK!$A$2:$F$191,6,FALSE)</f>
        <v>0</v>
      </c>
      <c r="K239" s="742">
        <f t="shared" si="5"/>
        <v>0</v>
      </c>
    </row>
    <row r="240" spans="1:11" ht="30" x14ac:dyDescent="0.25">
      <c r="A240" s="737">
        <v>24405</v>
      </c>
      <c r="B240" s="737">
        <v>530</v>
      </c>
      <c r="C240" s="721" t="s">
        <v>2486</v>
      </c>
      <c r="D240" s="740" t="s">
        <v>290</v>
      </c>
      <c r="E240" s="740" t="s">
        <v>30</v>
      </c>
      <c r="F240" s="740" t="s">
        <v>43</v>
      </c>
      <c r="G240" s="740" t="s">
        <v>969</v>
      </c>
      <c r="H240" s="741" t="s">
        <v>24</v>
      </c>
      <c r="I240" s="742">
        <v>208</v>
      </c>
      <c r="J240" s="742">
        <f>VLOOKUP(A240,CENIK!$A$2:$F$191,6,FALSE)</f>
        <v>0</v>
      </c>
      <c r="K240" s="742">
        <f t="shared" si="5"/>
        <v>0</v>
      </c>
    </row>
    <row r="241" spans="1:11" ht="45" x14ac:dyDescent="0.25">
      <c r="A241" s="737">
        <v>31302</v>
      </c>
      <c r="B241" s="737">
        <v>530</v>
      </c>
      <c r="C241" s="721" t="s">
        <v>2487</v>
      </c>
      <c r="D241" s="740" t="s">
        <v>290</v>
      </c>
      <c r="E241" s="740" t="s">
        <v>30</v>
      </c>
      <c r="F241" s="740" t="s">
        <v>43</v>
      </c>
      <c r="G241" s="740" t="s">
        <v>971</v>
      </c>
      <c r="H241" s="741" t="s">
        <v>24</v>
      </c>
      <c r="I241" s="742">
        <v>157</v>
      </c>
      <c r="J241" s="742">
        <f>VLOOKUP(A241,CENIK!$A$2:$F$191,6,FALSE)</f>
        <v>0</v>
      </c>
      <c r="K241" s="742">
        <f t="shared" si="5"/>
        <v>0</v>
      </c>
    </row>
    <row r="242" spans="1:11" ht="45" x14ac:dyDescent="0.25">
      <c r="A242" s="737">
        <v>4101</v>
      </c>
      <c r="B242" s="737">
        <v>530</v>
      </c>
      <c r="C242" s="721" t="s">
        <v>2488</v>
      </c>
      <c r="D242" s="740" t="s">
        <v>290</v>
      </c>
      <c r="E242" s="740" t="s">
        <v>85</v>
      </c>
      <c r="F242" s="740" t="s">
        <v>86</v>
      </c>
      <c r="G242" s="740" t="s">
        <v>459</v>
      </c>
      <c r="H242" s="741" t="s">
        <v>33</v>
      </c>
      <c r="I242" s="742">
        <v>163</v>
      </c>
      <c r="J242" s="742">
        <f>VLOOKUP(A242,CENIK!$A$2:$F$191,6,FALSE)</f>
        <v>0</v>
      </c>
      <c r="K242" s="742">
        <f t="shared" si="5"/>
        <v>0</v>
      </c>
    </row>
    <row r="243" spans="1:11" ht="45" x14ac:dyDescent="0.25">
      <c r="A243" s="737">
        <v>4105</v>
      </c>
      <c r="B243" s="737">
        <v>530</v>
      </c>
      <c r="C243" s="721" t="s">
        <v>2489</v>
      </c>
      <c r="D243" s="740" t="s">
        <v>290</v>
      </c>
      <c r="E243" s="740" t="s">
        <v>85</v>
      </c>
      <c r="F243" s="740" t="s">
        <v>86</v>
      </c>
      <c r="G243" s="740" t="s">
        <v>982</v>
      </c>
      <c r="H243" s="741" t="s">
        <v>24</v>
      </c>
      <c r="I243" s="742">
        <v>279</v>
      </c>
      <c r="J243" s="742">
        <f>VLOOKUP(A243,CENIK!$A$2:$F$191,6,FALSE)</f>
        <v>0</v>
      </c>
      <c r="K243" s="742">
        <f t="shared" si="5"/>
        <v>0</v>
      </c>
    </row>
    <row r="244" spans="1:11" ht="45" x14ac:dyDescent="0.25">
      <c r="A244" s="737">
        <v>4109</v>
      </c>
      <c r="B244" s="737">
        <v>530</v>
      </c>
      <c r="C244" s="721" t="s">
        <v>2490</v>
      </c>
      <c r="D244" s="740" t="s">
        <v>290</v>
      </c>
      <c r="E244" s="740" t="s">
        <v>85</v>
      </c>
      <c r="F244" s="740" t="s">
        <v>86</v>
      </c>
      <c r="G244" s="740" t="s">
        <v>984</v>
      </c>
      <c r="H244" s="741" t="s">
        <v>24</v>
      </c>
      <c r="I244" s="742">
        <v>546</v>
      </c>
      <c r="J244" s="742">
        <f>VLOOKUP(A244,CENIK!$A$2:$F$191,6,FALSE)</f>
        <v>0</v>
      </c>
      <c r="K244" s="742">
        <f t="shared" si="5"/>
        <v>0</v>
      </c>
    </row>
    <row r="245" spans="1:11" ht="30" x14ac:dyDescent="0.25">
      <c r="A245" s="737">
        <v>4121</v>
      </c>
      <c r="B245" s="737">
        <v>530</v>
      </c>
      <c r="C245" s="721" t="s">
        <v>2491</v>
      </c>
      <c r="D245" s="740" t="s">
        <v>290</v>
      </c>
      <c r="E245" s="740" t="s">
        <v>85</v>
      </c>
      <c r="F245" s="740" t="s">
        <v>86</v>
      </c>
      <c r="G245" s="740" t="s">
        <v>986</v>
      </c>
      <c r="H245" s="741" t="s">
        <v>24</v>
      </c>
      <c r="I245" s="742">
        <v>10</v>
      </c>
      <c r="J245" s="742">
        <f>VLOOKUP(A245,CENIK!$A$2:$F$191,6,FALSE)</f>
        <v>0</v>
      </c>
      <c r="K245" s="742">
        <f t="shared" si="5"/>
        <v>0</v>
      </c>
    </row>
    <row r="246" spans="1:11" ht="30" x14ac:dyDescent="0.25">
      <c r="A246" s="737">
        <v>4201</v>
      </c>
      <c r="B246" s="737">
        <v>530</v>
      </c>
      <c r="C246" s="721" t="s">
        <v>2492</v>
      </c>
      <c r="D246" s="740" t="s">
        <v>290</v>
      </c>
      <c r="E246" s="740" t="s">
        <v>85</v>
      </c>
      <c r="F246" s="740" t="s">
        <v>98</v>
      </c>
      <c r="G246" s="740" t="s">
        <v>99</v>
      </c>
      <c r="H246" s="741" t="s">
        <v>33</v>
      </c>
      <c r="I246" s="742">
        <v>207</v>
      </c>
      <c r="J246" s="742">
        <f>VLOOKUP(A246,CENIK!$A$2:$F$191,6,FALSE)</f>
        <v>0</v>
      </c>
      <c r="K246" s="742">
        <f t="shared" si="5"/>
        <v>0</v>
      </c>
    </row>
    <row r="247" spans="1:11" ht="30" x14ac:dyDescent="0.25">
      <c r="A247" s="737">
        <v>4202</v>
      </c>
      <c r="B247" s="737">
        <v>530</v>
      </c>
      <c r="C247" s="721" t="s">
        <v>2493</v>
      </c>
      <c r="D247" s="740" t="s">
        <v>290</v>
      </c>
      <c r="E247" s="740" t="s">
        <v>85</v>
      </c>
      <c r="F247" s="740" t="s">
        <v>98</v>
      </c>
      <c r="G247" s="740" t="s">
        <v>100</v>
      </c>
      <c r="H247" s="741" t="s">
        <v>33</v>
      </c>
      <c r="I247" s="742">
        <v>207</v>
      </c>
      <c r="J247" s="742">
        <f>VLOOKUP(A247,CENIK!$A$2:$F$191,6,FALSE)</f>
        <v>0</v>
      </c>
      <c r="K247" s="742">
        <f t="shared" si="5"/>
        <v>0</v>
      </c>
    </row>
    <row r="248" spans="1:11" ht="60" x14ac:dyDescent="0.25">
      <c r="A248" s="737">
        <v>4203</v>
      </c>
      <c r="B248" s="737">
        <v>530</v>
      </c>
      <c r="C248" s="721" t="s">
        <v>2494</v>
      </c>
      <c r="D248" s="740" t="s">
        <v>290</v>
      </c>
      <c r="E248" s="740" t="s">
        <v>85</v>
      </c>
      <c r="F248" s="740" t="s">
        <v>98</v>
      </c>
      <c r="G248" s="740" t="s">
        <v>101</v>
      </c>
      <c r="H248" s="741" t="s">
        <v>24</v>
      </c>
      <c r="I248" s="742">
        <v>26</v>
      </c>
      <c r="J248" s="742">
        <f>VLOOKUP(A248,CENIK!$A$2:$F$191,6,FALSE)</f>
        <v>0</v>
      </c>
      <c r="K248" s="742">
        <f t="shared" si="5"/>
        <v>0</v>
      </c>
    </row>
    <row r="249" spans="1:11" ht="45" x14ac:dyDescent="0.25">
      <c r="A249" s="737">
        <v>4204</v>
      </c>
      <c r="B249" s="737">
        <v>530</v>
      </c>
      <c r="C249" s="721" t="s">
        <v>2495</v>
      </c>
      <c r="D249" s="740" t="s">
        <v>290</v>
      </c>
      <c r="E249" s="740" t="s">
        <v>85</v>
      </c>
      <c r="F249" s="740" t="s">
        <v>98</v>
      </c>
      <c r="G249" s="740" t="s">
        <v>102</v>
      </c>
      <c r="H249" s="741" t="s">
        <v>24</v>
      </c>
      <c r="I249" s="742">
        <v>114</v>
      </c>
      <c r="J249" s="742">
        <f>VLOOKUP(A249,CENIK!$A$2:$F$191,6,FALSE)</f>
        <v>0</v>
      </c>
      <c r="K249" s="742">
        <f t="shared" si="5"/>
        <v>0</v>
      </c>
    </row>
    <row r="250" spans="1:11" ht="45" x14ac:dyDescent="0.25">
      <c r="A250" s="737">
        <v>4205</v>
      </c>
      <c r="B250" s="737">
        <v>530</v>
      </c>
      <c r="C250" s="721" t="s">
        <v>2496</v>
      </c>
      <c r="D250" s="740" t="s">
        <v>290</v>
      </c>
      <c r="E250" s="740" t="s">
        <v>85</v>
      </c>
      <c r="F250" s="740" t="s">
        <v>98</v>
      </c>
      <c r="G250" s="740" t="s">
        <v>103</v>
      </c>
      <c r="H250" s="741" t="s">
        <v>33</v>
      </c>
      <c r="I250" s="742">
        <v>670</v>
      </c>
      <c r="J250" s="742">
        <f>VLOOKUP(A250,CENIK!$A$2:$F$191,6,FALSE)</f>
        <v>0</v>
      </c>
      <c r="K250" s="742">
        <f t="shared" si="5"/>
        <v>0</v>
      </c>
    </row>
    <row r="251" spans="1:11" ht="30" x14ac:dyDescent="0.25">
      <c r="A251" s="737">
        <v>4206</v>
      </c>
      <c r="B251" s="737">
        <v>530</v>
      </c>
      <c r="C251" s="721" t="s">
        <v>2497</v>
      </c>
      <c r="D251" s="740" t="s">
        <v>290</v>
      </c>
      <c r="E251" s="740" t="s">
        <v>85</v>
      </c>
      <c r="F251" s="740" t="s">
        <v>98</v>
      </c>
      <c r="G251" s="740" t="s">
        <v>104</v>
      </c>
      <c r="H251" s="741" t="s">
        <v>24</v>
      </c>
      <c r="I251" s="742">
        <v>156</v>
      </c>
      <c r="J251" s="742">
        <f>VLOOKUP(A251,CENIK!$A$2:$F$191,6,FALSE)</f>
        <v>0</v>
      </c>
      <c r="K251" s="742">
        <f t="shared" si="5"/>
        <v>0</v>
      </c>
    </row>
    <row r="252" spans="1:11" ht="45" x14ac:dyDescent="0.25">
      <c r="A252" s="737">
        <v>4207</v>
      </c>
      <c r="B252" s="737">
        <v>530</v>
      </c>
      <c r="C252" s="721" t="s">
        <v>2498</v>
      </c>
      <c r="D252" s="740" t="s">
        <v>290</v>
      </c>
      <c r="E252" s="740" t="s">
        <v>85</v>
      </c>
      <c r="F252" s="740" t="s">
        <v>98</v>
      </c>
      <c r="G252" s="740" t="s">
        <v>990</v>
      </c>
      <c r="H252" s="741" t="s">
        <v>24</v>
      </c>
      <c r="I252" s="742">
        <v>544</v>
      </c>
      <c r="J252" s="742">
        <f>VLOOKUP(A252,CENIK!$A$2:$F$191,6,FALSE)</f>
        <v>0</v>
      </c>
      <c r="K252" s="742">
        <f t="shared" si="5"/>
        <v>0</v>
      </c>
    </row>
    <row r="253" spans="1:11" ht="45" x14ac:dyDescent="0.25">
      <c r="A253" s="737">
        <v>5108</v>
      </c>
      <c r="B253" s="737">
        <v>530</v>
      </c>
      <c r="C253" s="721" t="s">
        <v>2499</v>
      </c>
      <c r="D253" s="740" t="s">
        <v>290</v>
      </c>
      <c r="E253" s="740" t="s">
        <v>106</v>
      </c>
      <c r="F253" s="740" t="s">
        <v>107</v>
      </c>
      <c r="G253" s="740" t="s">
        <v>112</v>
      </c>
      <c r="H253" s="741" t="s">
        <v>113</v>
      </c>
      <c r="I253" s="742">
        <v>120</v>
      </c>
      <c r="J253" s="742">
        <f>VLOOKUP(A253,CENIK!$A$2:$F$191,6,FALSE)</f>
        <v>0</v>
      </c>
      <c r="K253" s="742">
        <f t="shared" si="5"/>
        <v>0</v>
      </c>
    </row>
    <row r="254" spans="1:11" ht="90" x14ac:dyDescent="0.25">
      <c r="A254" s="737">
        <v>6101</v>
      </c>
      <c r="B254" s="737">
        <v>530</v>
      </c>
      <c r="C254" s="721" t="s">
        <v>2500</v>
      </c>
      <c r="D254" s="740" t="s">
        <v>290</v>
      </c>
      <c r="E254" s="740" t="s">
        <v>128</v>
      </c>
      <c r="F254" s="740" t="s">
        <v>129</v>
      </c>
      <c r="G254" s="740" t="s">
        <v>6304</v>
      </c>
      <c r="H254" s="741" t="s">
        <v>10</v>
      </c>
      <c r="I254" s="742">
        <v>176.3</v>
      </c>
      <c r="J254" s="742">
        <f>VLOOKUP(A254,CENIK!$A$2:$F$191,6,FALSE)</f>
        <v>0</v>
      </c>
      <c r="K254" s="742">
        <f t="shared" si="5"/>
        <v>0</v>
      </c>
    </row>
    <row r="255" spans="1:11" ht="90" x14ac:dyDescent="0.25">
      <c r="A255" s="737">
        <v>6204</v>
      </c>
      <c r="B255" s="737">
        <v>530</v>
      </c>
      <c r="C255" s="721" t="s">
        <v>2501</v>
      </c>
      <c r="D255" s="740" t="s">
        <v>290</v>
      </c>
      <c r="E255" s="740" t="s">
        <v>128</v>
      </c>
      <c r="F255" s="740" t="s">
        <v>132</v>
      </c>
      <c r="G255" s="740" t="s">
        <v>993</v>
      </c>
      <c r="H255" s="741" t="s">
        <v>6</v>
      </c>
      <c r="I255" s="742">
        <v>10</v>
      </c>
      <c r="J255" s="742">
        <f>VLOOKUP(A255,CENIK!$A$2:$F$191,6,FALSE)</f>
        <v>0</v>
      </c>
      <c r="K255" s="742">
        <f t="shared" si="5"/>
        <v>0</v>
      </c>
    </row>
    <row r="256" spans="1:11" ht="90" x14ac:dyDescent="0.25">
      <c r="A256" s="737">
        <v>6253</v>
      </c>
      <c r="B256" s="737">
        <v>530</v>
      </c>
      <c r="C256" s="721" t="s">
        <v>2502</v>
      </c>
      <c r="D256" s="740" t="s">
        <v>290</v>
      </c>
      <c r="E256" s="740" t="s">
        <v>128</v>
      </c>
      <c r="F256" s="740" t="s">
        <v>132</v>
      </c>
      <c r="G256" s="740" t="s">
        <v>1004</v>
      </c>
      <c r="H256" s="741" t="s">
        <v>6</v>
      </c>
      <c r="I256" s="742">
        <v>10</v>
      </c>
      <c r="J256" s="742">
        <f>VLOOKUP(A256,CENIK!$A$2:$F$191,6,FALSE)</f>
        <v>0</v>
      </c>
      <c r="K256" s="742">
        <f t="shared" si="5"/>
        <v>0</v>
      </c>
    </row>
    <row r="257" spans="1:11" ht="30" x14ac:dyDescent="0.25">
      <c r="A257" s="737">
        <v>6255</v>
      </c>
      <c r="B257" s="737">
        <v>530</v>
      </c>
      <c r="C257" s="721" t="s">
        <v>2503</v>
      </c>
      <c r="D257" s="740" t="s">
        <v>290</v>
      </c>
      <c r="E257" s="740" t="s">
        <v>128</v>
      </c>
      <c r="F257" s="740" t="s">
        <v>132</v>
      </c>
      <c r="G257" s="740" t="s">
        <v>135</v>
      </c>
      <c r="H257" s="741" t="s">
        <v>6</v>
      </c>
      <c r="I257" s="742">
        <v>1</v>
      </c>
      <c r="J257" s="742">
        <f>VLOOKUP(A257,CENIK!$A$2:$F$191,6,FALSE)</f>
        <v>0</v>
      </c>
      <c r="K257" s="742">
        <f t="shared" si="5"/>
        <v>0</v>
      </c>
    </row>
    <row r="258" spans="1:11" ht="30" x14ac:dyDescent="0.25">
      <c r="A258" s="737">
        <v>6257</v>
      </c>
      <c r="B258" s="737">
        <v>530</v>
      </c>
      <c r="C258" s="721" t="s">
        <v>2504</v>
      </c>
      <c r="D258" s="740" t="s">
        <v>290</v>
      </c>
      <c r="E258" s="740" t="s">
        <v>128</v>
      </c>
      <c r="F258" s="740" t="s">
        <v>132</v>
      </c>
      <c r="G258" s="740" t="s">
        <v>136</v>
      </c>
      <c r="H258" s="741" t="s">
        <v>6</v>
      </c>
      <c r="I258" s="742">
        <v>1</v>
      </c>
      <c r="J258" s="742">
        <f>VLOOKUP(A258,CENIK!$A$2:$F$191,6,FALSE)</f>
        <v>0</v>
      </c>
      <c r="K258" s="742">
        <f t="shared" si="5"/>
        <v>0</v>
      </c>
    </row>
    <row r="259" spans="1:11" ht="240" x14ac:dyDescent="0.25">
      <c r="A259" s="737">
        <v>6301</v>
      </c>
      <c r="B259" s="737">
        <v>530</v>
      </c>
      <c r="C259" s="721" t="s">
        <v>2505</v>
      </c>
      <c r="D259" s="740" t="s">
        <v>290</v>
      </c>
      <c r="E259" s="740" t="s">
        <v>128</v>
      </c>
      <c r="F259" s="740" t="s">
        <v>140</v>
      </c>
      <c r="G259" s="740" t="s">
        <v>1005</v>
      </c>
      <c r="H259" s="741" t="s">
        <v>6</v>
      </c>
      <c r="I259" s="742">
        <v>10</v>
      </c>
      <c r="J259" s="742">
        <f>VLOOKUP(A259,CENIK!$A$2:$F$191,6,FALSE)</f>
        <v>0</v>
      </c>
      <c r="K259" s="742">
        <f t="shared" si="5"/>
        <v>0</v>
      </c>
    </row>
    <row r="260" spans="1:11" ht="90" x14ac:dyDescent="0.25">
      <c r="A260" s="737">
        <v>6305</v>
      </c>
      <c r="B260" s="737">
        <v>530</v>
      </c>
      <c r="C260" s="721" t="s">
        <v>2506</v>
      </c>
      <c r="D260" s="740" t="s">
        <v>290</v>
      </c>
      <c r="E260" s="740" t="s">
        <v>128</v>
      </c>
      <c r="F260" s="740" t="s">
        <v>140</v>
      </c>
      <c r="G260" s="740" t="s">
        <v>143</v>
      </c>
      <c r="H260" s="741" t="s">
        <v>6</v>
      </c>
      <c r="I260" s="742">
        <v>10</v>
      </c>
      <c r="J260" s="742">
        <f>VLOOKUP(A260,CENIK!$A$2:$F$191,6,FALSE)</f>
        <v>0</v>
      </c>
      <c r="K260" s="742">
        <f t="shared" si="5"/>
        <v>0</v>
      </c>
    </row>
    <row r="261" spans="1:11" ht="30" x14ac:dyDescent="0.25">
      <c r="A261" s="737">
        <v>6401</v>
      </c>
      <c r="B261" s="737">
        <v>530</v>
      </c>
      <c r="C261" s="721" t="s">
        <v>2507</v>
      </c>
      <c r="D261" s="740" t="s">
        <v>290</v>
      </c>
      <c r="E261" s="740" t="s">
        <v>128</v>
      </c>
      <c r="F261" s="740" t="s">
        <v>144</v>
      </c>
      <c r="G261" s="740" t="s">
        <v>145</v>
      </c>
      <c r="H261" s="741" t="s">
        <v>10</v>
      </c>
      <c r="I261" s="742">
        <v>176.3</v>
      </c>
      <c r="J261" s="742">
        <f>VLOOKUP(A261,CENIK!$A$2:$F$191,6,FALSE)</f>
        <v>0</v>
      </c>
      <c r="K261" s="742">
        <f t="shared" si="5"/>
        <v>0</v>
      </c>
    </row>
    <row r="262" spans="1:11" ht="30" x14ac:dyDescent="0.25">
      <c r="A262" s="737">
        <v>6402</v>
      </c>
      <c r="B262" s="737">
        <v>530</v>
      </c>
      <c r="C262" s="721" t="s">
        <v>2508</v>
      </c>
      <c r="D262" s="740" t="s">
        <v>290</v>
      </c>
      <c r="E262" s="740" t="s">
        <v>128</v>
      </c>
      <c r="F262" s="740" t="s">
        <v>144</v>
      </c>
      <c r="G262" s="740" t="s">
        <v>340</v>
      </c>
      <c r="H262" s="741" t="s">
        <v>10</v>
      </c>
      <c r="I262" s="742">
        <v>176.3</v>
      </c>
      <c r="J262" s="742">
        <f>VLOOKUP(A262,CENIK!$A$2:$F$191,6,FALSE)</f>
        <v>0</v>
      </c>
      <c r="K262" s="742">
        <f t="shared" si="5"/>
        <v>0</v>
      </c>
    </row>
    <row r="263" spans="1:11" ht="45" x14ac:dyDescent="0.25">
      <c r="A263" s="737">
        <v>6405</v>
      </c>
      <c r="B263" s="737">
        <v>530</v>
      </c>
      <c r="C263" s="721" t="s">
        <v>2509</v>
      </c>
      <c r="D263" s="740" t="s">
        <v>290</v>
      </c>
      <c r="E263" s="740" t="s">
        <v>128</v>
      </c>
      <c r="F263" s="740" t="s">
        <v>144</v>
      </c>
      <c r="G263" s="740" t="s">
        <v>146</v>
      </c>
      <c r="H263" s="741" t="s">
        <v>10</v>
      </c>
      <c r="I263" s="742">
        <v>176.3</v>
      </c>
      <c r="J263" s="742">
        <f>VLOOKUP(A263,CENIK!$A$2:$F$191,6,FALSE)</f>
        <v>0</v>
      </c>
      <c r="K263" s="742">
        <f t="shared" si="5"/>
        <v>0</v>
      </c>
    </row>
    <row r="264" spans="1:11" ht="60" x14ac:dyDescent="0.25">
      <c r="A264" s="737">
        <v>6515</v>
      </c>
      <c r="B264" s="737">
        <v>530</v>
      </c>
      <c r="C264" s="721" t="s">
        <v>2510</v>
      </c>
      <c r="D264" s="740" t="s">
        <v>290</v>
      </c>
      <c r="E264" s="740" t="s">
        <v>128</v>
      </c>
      <c r="F264" s="740" t="s">
        <v>147</v>
      </c>
      <c r="G264" s="740" t="s">
        <v>1018</v>
      </c>
      <c r="H264" s="741" t="s">
        <v>10</v>
      </c>
      <c r="I264" s="742">
        <v>170</v>
      </c>
      <c r="J264" s="742">
        <f>VLOOKUP(A264,CENIK!$A$2:$F$191,6,FALSE)</f>
        <v>100</v>
      </c>
      <c r="K264" s="742">
        <f t="shared" si="5"/>
        <v>17000</v>
      </c>
    </row>
    <row r="265" spans="1:11" ht="45" x14ac:dyDescent="0.25">
      <c r="A265" s="737">
        <v>1201</v>
      </c>
      <c r="B265" s="737">
        <v>515</v>
      </c>
      <c r="C265" s="721" t="s">
        <v>2511</v>
      </c>
      <c r="D265" s="740" t="s">
        <v>291</v>
      </c>
      <c r="E265" s="740" t="s">
        <v>7</v>
      </c>
      <c r="F265" s="740" t="s">
        <v>8</v>
      </c>
      <c r="G265" s="740" t="s">
        <v>9</v>
      </c>
      <c r="H265" s="741" t="s">
        <v>10</v>
      </c>
      <c r="I265" s="742">
        <v>660</v>
      </c>
      <c r="J265" s="742">
        <f>VLOOKUP(A265,CENIK!$A$2:$F$191,6,FALSE)</f>
        <v>0</v>
      </c>
      <c r="K265" s="742">
        <f t="shared" si="5"/>
        <v>0</v>
      </c>
    </row>
    <row r="266" spans="1:11" ht="30" x14ac:dyDescent="0.25">
      <c r="A266" s="737">
        <v>1202</v>
      </c>
      <c r="B266" s="737">
        <v>515</v>
      </c>
      <c r="C266" s="721" t="s">
        <v>2512</v>
      </c>
      <c r="D266" s="740" t="s">
        <v>291</v>
      </c>
      <c r="E266" s="740" t="s">
        <v>7</v>
      </c>
      <c r="F266" s="740" t="s">
        <v>8</v>
      </c>
      <c r="G266" s="740" t="s">
        <v>11</v>
      </c>
      <c r="H266" s="741" t="s">
        <v>12</v>
      </c>
      <c r="I266" s="742">
        <v>18</v>
      </c>
      <c r="J266" s="742">
        <f>VLOOKUP(A266,CENIK!$A$2:$F$191,6,FALSE)</f>
        <v>0</v>
      </c>
      <c r="K266" s="742">
        <f t="shared" si="5"/>
        <v>0</v>
      </c>
    </row>
    <row r="267" spans="1:11" ht="45" x14ac:dyDescent="0.25">
      <c r="A267" s="737">
        <v>1205</v>
      </c>
      <c r="B267" s="737">
        <v>515</v>
      </c>
      <c r="C267" s="721" t="s">
        <v>2513</v>
      </c>
      <c r="D267" s="740" t="s">
        <v>291</v>
      </c>
      <c r="E267" s="740" t="s">
        <v>7</v>
      </c>
      <c r="F267" s="740" t="s">
        <v>8</v>
      </c>
      <c r="G267" s="740" t="s">
        <v>942</v>
      </c>
      <c r="H267" s="741" t="s">
        <v>14</v>
      </c>
      <c r="I267" s="742">
        <v>1</v>
      </c>
      <c r="J267" s="742">
        <f>VLOOKUP(A267,CENIK!$A$2:$F$191,6,FALSE)</f>
        <v>0</v>
      </c>
      <c r="K267" s="742">
        <f t="shared" si="5"/>
        <v>0</v>
      </c>
    </row>
    <row r="268" spans="1:11" ht="45" x14ac:dyDescent="0.25">
      <c r="A268" s="737">
        <v>1206</v>
      </c>
      <c r="B268" s="737">
        <v>515</v>
      </c>
      <c r="C268" s="721" t="s">
        <v>2514</v>
      </c>
      <c r="D268" s="740" t="s">
        <v>291</v>
      </c>
      <c r="E268" s="740" t="s">
        <v>7</v>
      </c>
      <c r="F268" s="740" t="s">
        <v>8</v>
      </c>
      <c r="G268" s="740" t="s">
        <v>943</v>
      </c>
      <c r="H268" s="741" t="s">
        <v>14</v>
      </c>
      <c r="I268" s="742">
        <v>1</v>
      </c>
      <c r="J268" s="742">
        <f>VLOOKUP(A268,CENIK!$A$2:$F$191,6,FALSE)</f>
        <v>0</v>
      </c>
      <c r="K268" s="742">
        <f t="shared" si="5"/>
        <v>0</v>
      </c>
    </row>
    <row r="269" spans="1:11" ht="45" x14ac:dyDescent="0.25">
      <c r="A269" s="737">
        <v>1207</v>
      </c>
      <c r="B269" s="737">
        <v>515</v>
      </c>
      <c r="C269" s="721" t="s">
        <v>2515</v>
      </c>
      <c r="D269" s="740" t="s">
        <v>291</v>
      </c>
      <c r="E269" s="740" t="s">
        <v>7</v>
      </c>
      <c r="F269" s="740" t="s">
        <v>8</v>
      </c>
      <c r="G269" s="740" t="s">
        <v>944</v>
      </c>
      <c r="H269" s="741" t="s">
        <v>14</v>
      </c>
      <c r="I269" s="742">
        <v>1</v>
      </c>
      <c r="J269" s="742">
        <f>VLOOKUP(A269,CENIK!$A$2:$F$191,6,FALSE)</f>
        <v>0</v>
      </c>
      <c r="K269" s="742">
        <f t="shared" si="5"/>
        <v>0</v>
      </c>
    </row>
    <row r="270" spans="1:11" ht="45" x14ac:dyDescent="0.25">
      <c r="A270" s="737">
        <v>1211</v>
      </c>
      <c r="B270" s="737">
        <v>515</v>
      </c>
      <c r="C270" s="721" t="s">
        <v>2516</v>
      </c>
      <c r="D270" s="740" t="s">
        <v>291</v>
      </c>
      <c r="E270" s="740" t="s">
        <v>7</v>
      </c>
      <c r="F270" s="740" t="s">
        <v>8</v>
      </c>
      <c r="G270" s="740" t="s">
        <v>948</v>
      </c>
      <c r="H270" s="741" t="s">
        <v>14</v>
      </c>
      <c r="I270" s="742">
        <v>2</v>
      </c>
      <c r="J270" s="742">
        <f>VLOOKUP(A270,CENIK!$A$2:$F$191,6,FALSE)</f>
        <v>0</v>
      </c>
      <c r="K270" s="742">
        <f t="shared" si="5"/>
        <v>0</v>
      </c>
    </row>
    <row r="271" spans="1:11" ht="45" x14ac:dyDescent="0.25">
      <c r="A271" s="737">
        <v>1213</v>
      </c>
      <c r="B271" s="737">
        <v>515</v>
      </c>
      <c r="C271" s="721" t="s">
        <v>2517</v>
      </c>
      <c r="D271" s="740" t="s">
        <v>291</v>
      </c>
      <c r="E271" s="740" t="s">
        <v>7</v>
      </c>
      <c r="F271" s="740" t="s">
        <v>8</v>
      </c>
      <c r="G271" s="740" t="s">
        <v>950</v>
      </c>
      <c r="H271" s="741" t="s">
        <v>14</v>
      </c>
      <c r="I271" s="742">
        <v>1</v>
      </c>
      <c r="J271" s="742">
        <f>VLOOKUP(A271,CENIK!$A$2:$F$191,6,FALSE)</f>
        <v>0</v>
      </c>
      <c r="K271" s="742">
        <f t="shared" si="5"/>
        <v>0</v>
      </c>
    </row>
    <row r="272" spans="1:11" ht="30" x14ac:dyDescent="0.25">
      <c r="A272" s="737">
        <v>1301</v>
      </c>
      <c r="B272" s="737">
        <v>515</v>
      </c>
      <c r="C272" s="721" t="s">
        <v>2518</v>
      </c>
      <c r="D272" s="740" t="s">
        <v>291</v>
      </c>
      <c r="E272" s="740" t="s">
        <v>7</v>
      </c>
      <c r="F272" s="740" t="s">
        <v>16</v>
      </c>
      <c r="G272" s="740" t="s">
        <v>17</v>
      </c>
      <c r="H272" s="741" t="s">
        <v>10</v>
      </c>
      <c r="I272" s="742">
        <v>518</v>
      </c>
      <c r="J272" s="742">
        <f>VLOOKUP(A272,CENIK!$A$2:$F$191,6,FALSE)</f>
        <v>0</v>
      </c>
      <c r="K272" s="742">
        <f t="shared" si="5"/>
        <v>0</v>
      </c>
    </row>
    <row r="273" spans="1:11" ht="105" x14ac:dyDescent="0.25">
      <c r="A273" s="737">
        <v>1302</v>
      </c>
      <c r="B273" s="737">
        <v>515</v>
      </c>
      <c r="C273" s="721" t="s">
        <v>2519</v>
      </c>
      <c r="D273" s="740" t="s">
        <v>291</v>
      </c>
      <c r="E273" s="740" t="s">
        <v>7</v>
      </c>
      <c r="F273" s="740" t="s">
        <v>16</v>
      </c>
      <c r="G273" s="740" t="s">
        <v>952</v>
      </c>
      <c r="H273" s="741" t="s">
        <v>10</v>
      </c>
      <c r="I273" s="742">
        <v>518</v>
      </c>
      <c r="J273" s="742">
        <f>VLOOKUP(A273,CENIK!$A$2:$F$191,6,FALSE)</f>
        <v>0</v>
      </c>
      <c r="K273" s="742">
        <f t="shared" si="5"/>
        <v>0</v>
      </c>
    </row>
    <row r="274" spans="1:11" ht="30" x14ac:dyDescent="0.25">
      <c r="A274" s="737">
        <v>1401</v>
      </c>
      <c r="B274" s="737">
        <v>515</v>
      </c>
      <c r="C274" s="721" t="s">
        <v>2520</v>
      </c>
      <c r="D274" s="740" t="s">
        <v>291</v>
      </c>
      <c r="E274" s="740" t="s">
        <v>7</v>
      </c>
      <c r="F274" s="740" t="s">
        <v>27</v>
      </c>
      <c r="G274" s="740" t="s">
        <v>955</v>
      </c>
      <c r="H274" s="741" t="s">
        <v>22</v>
      </c>
      <c r="I274" s="742">
        <v>4</v>
      </c>
      <c r="J274" s="742">
        <f>VLOOKUP(A274,CENIK!$A$2:$F$191,6,FALSE)</f>
        <v>0</v>
      </c>
      <c r="K274" s="742">
        <f t="shared" si="5"/>
        <v>0</v>
      </c>
    </row>
    <row r="275" spans="1:11" ht="30" x14ac:dyDescent="0.25">
      <c r="A275" s="737">
        <v>1402</v>
      </c>
      <c r="B275" s="737">
        <v>515</v>
      </c>
      <c r="C275" s="721" t="s">
        <v>2521</v>
      </c>
      <c r="D275" s="740" t="s">
        <v>291</v>
      </c>
      <c r="E275" s="740" t="s">
        <v>7</v>
      </c>
      <c r="F275" s="740" t="s">
        <v>27</v>
      </c>
      <c r="G275" s="740" t="s">
        <v>956</v>
      </c>
      <c r="H275" s="741" t="s">
        <v>22</v>
      </c>
      <c r="I275" s="742">
        <v>8</v>
      </c>
      <c r="J275" s="742">
        <f>VLOOKUP(A275,CENIK!$A$2:$F$191,6,FALSE)</f>
        <v>0</v>
      </c>
      <c r="K275" s="742">
        <f t="shared" si="5"/>
        <v>0</v>
      </c>
    </row>
    <row r="276" spans="1:11" ht="30" x14ac:dyDescent="0.25">
      <c r="A276" s="737">
        <v>1403</v>
      </c>
      <c r="B276" s="737">
        <v>515</v>
      </c>
      <c r="C276" s="721" t="s">
        <v>2522</v>
      </c>
      <c r="D276" s="740" t="s">
        <v>291</v>
      </c>
      <c r="E276" s="740" t="s">
        <v>7</v>
      </c>
      <c r="F276" s="740" t="s">
        <v>27</v>
      </c>
      <c r="G276" s="740" t="s">
        <v>957</v>
      </c>
      <c r="H276" s="741" t="s">
        <v>22</v>
      </c>
      <c r="I276" s="742">
        <v>3</v>
      </c>
      <c r="J276" s="742">
        <f>VLOOKUP(A276,CENIK!$A$2:$F$191,6,FALSE)</f>
        <v>0</v>
      </c>
      <c r="K276" s="742">
        <f t="shared" si="5"/>
        <v>0</v>
      </c>
    </row>
    <row r="277" spans="1:11" ht="30" x14ac:dyDescent="0.25">
      <c r="A277" s="737">
        <v>12308</v>
      </c>
      <c r="B277" s="737">
        <v>515</v>
      </c>
      <c r="C277" s="721" t="s">
        <v>2523</v>
      </c>
      <c r="D277" s="740" t="s">
        <v>291</v>
      </c>
      <c r="E277" s="740" t="s">
        <v>30</v>
      </c>
      <c r="F277" s="740" t="s">
        <v>31</v>
      </c>
      <c r="G277" s="740" t="s">
        <v>32</v>
      </c>
      <c r="H277" s="741" t="s">
        <v>33</v>
      </c>
      <c r="I277" s="742">
        <v>1851</v>
      </c>
      <c r="J277" s="742">
        <f>VLOOKUP(A277,CENIK!$A$2:$F$191,6,FALSE)</f>
        <v>0</v>
      </c>
      <c r="K277" s="742">
        <f t="shared" si="5"/>
        <v>0</v>
      </c>
    </row>
    <row r="278" spans="1:11" ht="30" x14ac:dyDescent="0.25">
      <c r="A278" s="737">
        <v>12328</v>
      </c>
      <c r="B278" s="737">
        <v>515</v>
      </c>
      <c r="C278" s="721" t="s">
        <v>2524</v>
      </c>
      <c r="D278" s="740" t="s">
        <v>291</v>
      </c>
      <c r="E278" s="740" t="s">
        <v>30</v>
      </c>
      <c r="F278" s="740" t="s">
        <v>31</v>
      </c>
      <c r="G278" s="740" t="s">
        <v>37</v>
      </c>
      <c r="H278" s="741" t="s">
        <v>10</v>
      </c>
      <c r="I278" s="742">
        <v>110</v>
      </c>
      <c r="J278" s="742">
        <f>VLOOKUP(A278,CENIK!$A$2:$F$191,6,FALSE)</f>
        <v>0</v>
      </c>
      <c r="K278" s="742">
        <f t="shared" si="5"/>
        <v>0</v>
      </c>
    </row>
    <row r="279" spans="1:11" ht="45" x14ac:dyDescent="0.25">
      <c r="A279" s="737">
        <v>12404</v>
      </c>
      <c r="B279" s="737">
        <v>515</v>
      </c>
      <c r="C279" s="721" t="s">
        <v>2525</v>
      </c>
      <c r="D279" s="740" t="s">
        <v>291</v>
      </c>
      <c r="E279" s="740" t="s">
        <v>30</v>
      </c>
      <c r="F279" s="740" t="s">
        <v>31</v>
      </c>
      <c r="G279" s="740" t="s">
        <v>962</v>
      </c>
      <c r="H279" s="741" t="s">
        <v>10</v>
      </c>
      <c r="I279" s="742">
        <v>40</v>
      </c>
      <c r="J279" s="742">
        <f>VLOOKUP(A279,CENIK!$A$2:$F$191,6,FALSE)</f>
        <v>0</v>
      </c>
      <c r="K279" s="742">
        <f t="shared" si="5"/>
        <v>0</v>
      </c>
    </row>
    <row r="280" spans="1:11" ht="45" x14ac:dyDescent="0.25">
      <c r="A280" s="737">
        <v>21106</v>
      </c>
      <c r="B280" s="737">
        <v>515</v>
      </c>
      <c r="C280" s="721" t="s">
        <v>2526</v>
      </c>
      <c r="D280" s="740" t="s">
        <v>291</v>
      </c>
      <c r="E280" s="740" t="s">
        <v>30</v>
      </c>
      <c r="F280" s="740" t="s">
        <v>31</v>
      </c>
      <c r="G280" s="740" t="s">
        <v>965</v>
      </c>
      <c r="H280" s="741" t="s">
        <v>24</v>
      </c>
      <c r="I280" s="742">
        <v>1703</v>
      </c>
      <c r="J280" s="742">
        <f>VLOOKUP(A280,CENIK!$A$2:$F$191,6,FALSE)</f>
        <v>0</v>
      </c>
      <c r="K280" s="742">
        <f t="shared" si="5"/>
        <v>0</v>
      </c>
    </row>
    <row r="281" spans="1:11" ht="30" x14ac:dyDescent="0.25">
      <c r="A281" s="737">
        <v>22102</v>
      </c>
      <c r="B281" s="737">
        <v>515</v>
      </c>
      <c r="C281" s="721" t="s">
        <v>2527</v>
      </c>
      <c r="D281" s="740" t="s">
        <v>291</v>
      </c>
      <c r="E281" s="740" t="s">
        <v>30</v>
      </c>
      <c r="F281" s="740" t="s">
        <v>31</v>
      </c>
      <c r="G281" s="740" t="s">
        <v>42</v>
      </c>
      <c r="H281" s="741" t="s">
        <v>33</v>
      </c>
      <c r="I281" s="742">
        <v>1851</v>
      </c>
      <c r="J281" s="742">
        <f>VLOOKUP(A281,CENIK!$A$2:$F$191,6,FALSE)</f>
        <v>0</v>
      </c>
      <c r="K281" s="742">
        <f t="shared" si="5"/>
        <v>0</v>
      </c>
    </row>
    <row r="282" spans="1:11" ht="30" x14ac:dyDescent="0.25">
      <c r="A282" s="737">
        <v>2208</v>
      </c>
      <c r="B282" s="737">
        <v>515</v>
      </c>
      <c r="C282" s="721" t="s">
        <v>2528</v>
      </c>
      <c r="D282" s="740" t="s">
        <v>291</v>
      </c>
      <c r="E282" s="740" t="s">
        <v>30</v>
      </c>
      <c r="F282" s="740" t="s">
        <v>43</v>
      </c>
      <c r="G282" s="740" t="s">
        <v>44</v>
      </c>
      <c r="H282" s="741" t="s">
        <v>33</v>
      </c>
      <c r="I282" s="742">
        <v>1851</v>
      </c>
      <c r="J282" s="742">
        <f>VLOOKUP(A282,CENIK!$A$2:$F$191,6,FALSE)</f>
        <v>0</v>
      </c>
      <c r="K282" s="742">
        <f t="shared" si="5"/>
        <v>0</v>
      </c>
    </row>
    <row r="283" spans="1:11" ht="30" x14ac:dyDescent="0.25">
      <c r="A283" s="737">
        <v>22103</v>
      </c>
      <c r="B283" s="737">
        <v>515</v>
      </c>
      <c r="C283" s="721" t="s">
        <v>2529</v>
      </c>
      <c r="D283" s="740" t="s">
        <v>291</v>
      </c>
      <c r="E283" s="740" t="s">
        <v>30</v>
      </c>
      <c r="F283" s="740" t="s">
        <v>43</v>
      </c>
      <c r="G283" s="740" t="s">
        <v>48</v>
      </c>
      <c r="H283" s="741" t="s">
        <v>33</v>
      </c>
      <c r="I283" s="742">
        <v>1851</v>
      </c>
      <c r="J283" s="742">
        <f>VLOOKUP(A283,CENIK!$A$2:$F$191,6,FALSE)</f>
        <v>0</v>
      </c>
      <c r="K283" s="742">
        <f t="shared" si="5"/>
        <v>0</v>
      </c>
    </row>
    <row r="284" spans="1:11" ht="30" x14ac:dyDescent="0.25">
      <c r="A284" s="737">
        <v>2224</v>
      </c>
      <c r="B284" s="737">
        <v>515</v>
      </c>
      <c r="C284" s="721" t="s">
        <v>2530</v>
      </c>
      <c r="D284" s="740" t="s">
        <v>291</v>
      </c>
      <c r="E284" s="740" t="s">
        <v>30</v>
      </c>
      <c r="F284" s="740" t="s">
        <v>43</v>
      </c>
      <c r="G284" s="740" t="s">
        <v>46</v>
      </c>
      <c r="H284" s="741" t="s">
        <v>12</v>
      </c>
      <c r="I284" s="742">
        <v>5</v>
      </c>
      <c r="J284" s="742">
        <f>VLOOKUP(A284,CENIK!$A$2:$F$191,6,FALSE)</f>
        <v>0</v>
      </c>
      <c r="K284" s="742">
        <f t="shared" si="5"/>
        <v>0</v>
      </c>
    </row>
    <row r="285" spans="1:11" ht="30" x14ac:dyDescent="0.25">
      <c r="A285" s="737">
        <v>24414</v>
      </c>
      <c r="B285" s="737">
        <v>515</v>
      </c>
      <c r="C285" s="721" t="s">
        <v>6292</v>
      </c>
      <c r="D285" s="740" t="s">
        <v>291</v>
      </c>
      <c r="E285" s="740" t="s">
        <v>30</v>
      </c>
      <c r="F285" s="740" t="s">
        <v>43</v>
      </c>
      <c r="G285" s="740" t="s">
        <v>1021</v>
      </c>
      <c r="H285" s="741" t="s">
        <v>24</v>
      </c>
      <c r="I285" s="742">
        <v>1018</v>
      </c>
      <c r="J285" s="742">
        <f>VLOOKUP(A285,CENIK!$A$2:$F$191,6,FALSE)</f>
        <v>0</v>
      </c>
      <c r="K285" s="742">
        <f t="shared" si="5"/>
        <v>0</v>
      </c>
    </row>
    <row r="286" spans="1:11" ht="45" x14ac:dyDescent="0.25">
      <c r="A286" s="737">
        <v>31302</v>
      </c>
      <c r="B286" s="737">
        <v>515</v>
      </c>
      <c r="C286" s="721" t="s">
        <v>2531</v>
      </c>
      <c r="D286" s="740" t="s">
        <v>291</v>
      </c>
      <c r="E286" s="740" t="s">
        <v>30</v>
      </c>
      <c r="F286" s="740" t="s">
        <v>43</v>
      </c>
      <c r="G286" s="740" t="s">
        <v>971</v>
      </c>
      <c r="H286" s="741" t="s">
        <v>24</v>
      </c>
      <c r="I286" s="742">
        <v>464</v>
      </c>
      <c r="J286" s="742">
        <f>VLOOKUP(A286,CENIK!$A$2:$F$191,6,FALSE)</f>
        <v>0</v>
      </c>
      <c r="K286" s="742">
        <f t="shared" si="5"/>
        <v>0</v>
      </c>
    </row>
    <row r="287" spans="1:11" ht="30" x14ac:dyDescent="0.25">
      <c r="A287" s="737">
        <v>31604</v>
      </c>
      <c r="B287" s="737">
        <v>515</v>
      </c>
      <c r="C287" s="721" t="s">
        <v>6291</v>
      </c>
      <c r="D287" s="740" t="s">
        <v>291</v>
      </c>
      <c r="E287" s="740" t="s">
        <v>30</v>
      </c>
      <c r="F287" s="740" t="s">
        <v>43</v>
      </c>
      <c r="G287" s="743" t="s">
        <v>1020</v>
      </c>
      <c r="H287" s="741" t="s">
        <v>33</v>
      </c>
      <c r="I287" s="742">
        <v>1851</v>
      </c>
      <c r="J287" s="742">
        <f>VLOOKUP(A287,CENIK!$A$2:$F$191,6,FALSE)</f>
        <v>0</v>
      </c>
      <c r="K287" s="742">
        <f t="shared" si="5"/>
        <v>0</v>
      </c>
    </row>
    <row r="288" spans="1:11" ht="30" x14ac:dyDescent="0.25">
      <c r="A288" s="737">
        <v>32311</v>
      </c>
      <c r="B288" s="737">
        <v>515</v>
      </c>
      <c r="C288" s="721" t="s">
        <v>2532</v>
      </c>
      <c r="D288" s="740" t="s">
        <v>291</v>
      </c>
      <c r="E288" s="740" t="s">
        <v>30</v>
      </c>
      <c r="F288" s="740" t="s">
        <v>43</v>
      </c>
      <c r="G288" s="740" t="s">
        <v>975</v>
      </c>
      <c r="H288" s="741" t="s">
        <v>33</v>
      </c>
      <c r="I288" s="742">
        <v>1851</v>
      </c>
      <c r="J288" s="742">
        <f>VLOOKUP(A288,CENIK!$A$2:$F$191,6,FALSE)</f>
        <v>0</v>
      </c>
      <c r="K288" s="742">
        <f t="shared" si="5"/>
        <v>0</v>
      </c>
    </row>
    <row r="289" spans="1:11" ht="30" x14ac:dyDescent="0.25">
      <c r="A289" s="737">
        <v>34901</v>
      </c>
      <c r="B289" s="737">
        <v>515</v>
      </c>
      <c r="C289" s="721" t="s">
        <v>2533</v>
      </c>
      <c r="D289" s="740" t="s">
        <v>291</v>
      </c>
      <c r="E289" s="740" t="s">
        <v>30</v>
      </c>
      <c r="F289" s="740" t="s">
        <v>43</v>
      </c>
      <c r="G289" s="740" t="s">
        <v>55</v>
      </c>
      <c r="H289" s="741" t="s">
        <v>33</v>
      </c>
      <c r="I289" s="742">
        <v>1851</v>
      </c>
      <c r="J289" s="742">
        <f>VLOOKUP(A289,CENIK!$A$2:$F$191,6,FALSE)</f>
        <v>0</v>
      </c>
      <c r="K289" s="742">
        <f t="shared" si="5"/>
        <v>0</v>
      </c>
    </row>
    <row r="290" spans="1:11" ht="45" x14ac:dyDescent="0.25">
      <c r="A290" s="737">
        <v>4110</v>
      </c>
      <c r="B290" s="737">
        <v>515</v>
      </c>
      <c r="C290" s="721" t="s">
        <v>2534</v>
      </c>
      <c r="D290" s="740" t="s">
        <v>291</v>
      </c>
      <c r="E290" s="740" t="s">
        <v>85</v>
      </c>
      <c r="F290" s="740" t="s">
        <v>86</v>
      </c>
      <c r="G290" s="740" t="s">
        <v>90</v>
      </c>
      <c r="H290" s="741" t="s">
        <v>24</v>
      </c>
      <c r="I290" s="742">
        <v>2652</v>
      </c>
      <c r="J290" s="742">
        <f>VLOOKUP(A290,CENIK!$A$2:$F$191,6,FALSE)</f>
        <v>0</v>
      </c>
      <c r="K290" s="742">
        <f t="shared" si="5"/>
        <v>0</v>
      </c>
    </row>
    <row r="291" spans="1:11" ht="45" x14ac:dyDescent="0.25">
      <c r="A291" s="737">
        <v>4119</v>
      </c>
      <c r="B291" s="737">
        <v>515</v>
      </c>
      <c r="C291" s="721" t="s">
        <v>2535</v>
      </c>
      <c r="D291" s="740" t="s">
        <v>291</v>
      </c>
      <c r="E291" s="740" t="s">
        <v>85</v>
      </c>
      <c r="F291" s="740" t="s">
        <v>86</v>
      </c>
      <c r="G291" s="740" t="s">
        <v>96</v>
      </c>
      <c r="H291" s="741" t="s">
        <v>24</v>
      </c>
      <c r="I291" s="742">
        <v>206</v>
      </c>
      <c r="J291" s="742">
        <f>VLOOKUP(A291,CENIK!$A$2:$F$191,6,FALSE)</f>
        <v>0</v>
      </c>
      <c r="K291" s="742">
        <f t="shared" si="5"/>
        <v>0</v>
      </c>
    </row>
    <row r="292" spans="1:11" ht="30" x14ac:dyDescent="0.25">
      <c r="A292" s="737">
        <v>4121</v>
      </c>
      <c r="B292" s="737">
        <v>515</v>
      </c>
      <c r="C292" s="721" t="s">
        <v>2536</v>
      </c>
      <c r="D292" s="740" t="s">
        <v>291</v>
      </c>
      <c r="E292" s="740" t="s">
        <v>85</v>
      </c>
      <c r="F292" s="740" t="s">
        <v>86</v>
      </c>
      <c r="G292" s="740" t="s">
        <v>986</v>
      </c>
      <c r="H292" s="741" t="s">
        <v>24</v>
      </c>
      <c r="I292" s="742">
        <v>23</v>
      </c>
      <c r="J292" s="742">
        <f>VLOOKUP(A292,CENIK!$A$2:$F$191,6,FALSE)</f>
        <v>0</v>
      </c>
      <c r="K292" s="742">
        <f t="shared" si="5"/>
        <v>0</v>
      </c>
    </row>
    <row r="293" spans="1:11" ht="30" x14ac:dyDescent="0.25">
      <c r="A293" s="737">
        <v>4201</v>
      </c>
      <c r="B293" s="737">
        <v>515</v>
      </c>
      <c r="C293" s="721" t="s">
        <v>2537</v>
      </c>
      <c r="D293" s="740" t="s">
        <v>291</v>
      </c>
      <c r="E293" s="740" t="s">
        <v>85</v>
      </c>
      <c r="F293" s="740" t="s">
        <v>98</v>
      </c>
      <c r="G293" s="740" t="s">
        <v>99</v>
      </c>
      <c r="H293" s="741" t="s">
        <v>33</v>
      </c>
      <c r="I293" s="742">
        <v>579</v>
      </c>
      <c r="J293" s="742">
        <f>VLOOKUP(A293,CENIK!$A$2:$F$191,6,FALSE)</f>
        <v>0</v>
      </c>
      <c r="K293" s="742">
        <f t="shared" si="5"/>
        <v>0</v>
      </c>
    </row>
    <row r="294" spans="1:11" ht="30" x14ac:dyDescent="0.25">
      <c r="A294" s="737">
        <v>4202</v>
      </c>
      <c r="B294" s="737">
        <v>515</v>
      </c>
      <c r="C294" s="721" t="s">
        <v>2538</v>
      </c>
      <c r="D294" s="740" t="s">
        <v>291</v>
      </c>
      <c r="E294" s="740" t="s">
        <v>85</v>
      </c>
      <c r="F294" s="740" t="s">
        <v>98</v>
      </c>
      <c r="G294" s="740" t="s">
        <v>100</v>
      </c>
      <c r="H294" s="741" t="s">
        <v>33</v>
      </c>
      <c r="I294" s="742">
        <v>579</v>
      </c>
      <c r="J294" s="742">
        <f>VLOOKUP(A294,CENIK!$A$2:$F$191,6,FALSE)</f>
        <v>0</v>
      </c>
      <c r="K294" s="742">
        <f t="shared" si="5"/>
        <v>0</v>
      </c>
    </row>
    <row r="295" spans="1:11" ht="60" x14ac:dyDescent="0.25">
      <c r="A295" s="737">
        <v>4203</v>
      </c>
      <c r="B295" s="737">
        <v>515</v>
      </c>
      <c r="C295" s="721" t="s">
        <v>2539</v>
      </c>
      <c r="D295" s="740" t="s">
        <v>291</v>
      </c>
      <c r="E295" s="740" t="s">
        <v>85</v>
      </c>
      <c r="F295" s="740" t="s">
        <v>98</v>
      </c>
      <c r="G295" s="740" t="s">
        <v>101</v>
      </c>
      <c r="H295" s="741" t="s">
        <v>24</v>
      </c>
      <c r="I295" s="742">
        <v>92</v>
      </c>
      <c r="J295" s="742">
        <f>VLOOKUP(A295,CENIK!$A$2:$F$191,6,FALSE)</f>
        <v>0</v>
      </c>
      <c r="K295" s="742">
        <f t="shared" si="5"/>
        <v>0</v>
      </c>
    </row>
    <row r="296" spans="1:11" ht="45" x14ac:dyDescent="0.25">
      <c r="A296" s="737">
        <v>4204</v>
      </c>
      <c r="B296" s="737">
        <v>515</v>
      </c>
      <c r="C296" s="721" t="s">
        <v>2540</v>
      </c>
      <c r="D296" s="740" t="s">
        <v>291</v>
      </c>
      <c r="E296" s="740" t="s">
        <v>85</v>
      </c>
      <c r="F296" s="740" t="s">
        <v>98</v>
      </c>
      <c r="G296" s="740" t="s">
        <v>102</v>
      </c>
      <c r="H296" s="741" t="s">
        <v>24</v>
      </c>
      <c r="I296" s="742">
        <v>422</v>
      </c>
      <c r="J296" s="742">
        <f>VLOOKUP(A296,CENIK!$A$2:$F$191,6,FALSE)</f>
        <v>0</v>
      </c>
      <c r="K296" s="742">
        <f t="shared" si="5"/>
        <v>0</v>
      </c>
    </row>
    <row r="297" spans="1:11" ht="45" x14ac:dyDescent="0.25">
      <c r="A297" s="737">
        <v>4205</v>
      </c>
      <c r="B297" s="737">
        <v>515</v>
      </c>
      <c r="C297" s="721" t="s">
        <v>2541</v>
      </c>
      <c r="D297" s="740" t="s">
        <v>291</v>
      </c>
      <c r="E297" s="740" t="s">
        <v>85</v>
      </c>
      <c r="F297" s="740" t="s">
        <v>98</v>
      </c>
      <c r="G297" s="740" t="s">
        <v>103</v>
      </c>
      <c r="H297" s="741" t="s">
        <v>33</v>
      </c>
      <c r="I297" s="742">
        <v>2350</v>
      </c>
      <c r="J297" s="742">
        <f>VLOOKUP(A297,CENIK!$A$2:$F$191,6,FALSE)</f>
        <v>0</v>
      </c>
      <c r="K297" s="742">
        <f t="shared" si="5"/>
        <v>0</v>
      </c>
    </row>
    <row r="298" spans="1:11" ht="45" x14ac:dyDescent="0.25">
      <c r="A298" s="737">
        <v>4207</v>
      </c>
      <c r="B298" s="737">
        <v>515</v>
      </c>
      <c r="C298" s="721" t="s">
        <v>2542</v>
      </c>
      <c r="D298" s="740" t="s">
        <v>291</v>
      </c>
      <c r="E298" s="740" t="s">
        <v>85</v>
      </c>
      <c r="F298" s="740" t="s">
        <v>98</v>
      </c>
      <c r="G298" s="740" t="s">
        <v>990</v>
      </c>
      <c r="H298" s="741" t="s">
        <v>24</v>
      </c>
      <c r="I298" s="742">
        <v>2336</v>
      </c>
      <c r="J298" s="742">
        <f>VLOOKUP(A298,CENIK!$A$2:$F$191,6,FALSE)</f>
        <v>0</v>
      </c>
      <c r="K298" s="742">
        <f t="shared" ref="K298:K361" si="6">ROUND(J298*I298,2)</f>
        <v>0</v>
      </c>
    </row>
    <row r="299" spans="1:11" ht="90" x14ac:dyDescent="0.25">
      <c r="A299" s="737">
        <v>6101</v>
      </c>
      <c r="B299" s="737">
        <v>515</v>
      </c>
      <c r="C299" s="721" t="s">
        <v>2543</v>
      </c>
      <c r="D299" s="740" t="s">
        <v>291</v>
      </c>
      <c r="E299" s="740" t="s">
        <v>128</v>
      </c>
      <c r="F299" s="740" t="s">
        <v>129</v>
      </c>
      <c r="G299" s="740" t="s">
        <v>6304</v>
      </c>
      <c r="H299" s="741" t="s">
        <v>10</v>
      </c>
      <c r="I299" s="742">
        <v>499.2</v>
      </c>
      <c r="J299" s="742">
        <f>VLOOKUP(A299,CENIK!$A$2:$F$191,6,FALSE)</f>
        <v>0</v>
      </c>
      <c r="K299" s="742">
        <f t="shared" si="6"/>
        <v>0</v>
      </c>
    </row>
    <row r="300" spans="1:11" ht="45" x14ac:dyDescent="0.25">
      <c r="A300" s="737">
        <v>6106</v>
      </c>
      <c r="B300" s="737">
        <v>515</v>
      </c>
      <c r="C300" s="721" t="s">
        <v>2544</v>
      </c>
      <c r="D300" s="740" t="s">
        <v>291</v>
      </c>
      <c r="E300" s="740" t="s">
        <v>128</v>
      </c>
      <c r="F300" s="740" t="s">
        <v>129</v>
      </c>
      <c r="G300" s="740" t="s">
        <v>131</v>
      </c>
      <c r="H300" s="741" t="s">
        <v>10</v>
      </c>
      <c r="I300" s="742">
        <v>161</v>
      </c>
      <c r="J300" s="742">
        <f>VLOOKUP(A300,CENIK!$A$2:$F$191,6,FALSE)</f>
        <v>0</v>
      </c>
      <c r="K300" s="742">
        <f t="shared" si="6"/>
        <v>0</v>
      </c>
    </row>
    <row r="301" spans="1:11" ht="90" x14ac:dyDescent="0.25">
      <c r="A301" s="737">
        <v>6202</v>
      </c>
      <c r="B301" s="737">
        <v>515</v>
      </c>
      <c r="C301" s="721" t="s">
        <v>2545</v>
      </c>
      <c r="D301" s="740" t="s">
        <v>291</v>
      </c>
      <c r="E301" s="740" t="s">
        <v>128</v>
      </c>
      <c r="F301" s="740" t="s">
        <v>132</v>
      </c>
      <c r="G301" s="740" t="s">
        <v>991</v>
      </c>
      <c r="H301" s="741" t="s">
        <v>6</v>
      </c>
      <c r="I301" s="742">
        <v>9</v>
      </c>
      <c r="J301" s="742">
        <f>VLOOKUP(A301,CENIK!$A$2:$F$191,6,FALSE)</f>
        <v>0</v>
      </c>
      <c r="K301" s="742">
        <f t="shared" si="6"/>
        <v>0</v>
      </c>
    </row>
    <row r="302" spans="1:11" ht="90" x14ac:dyDescent="0.25">
      <c r="A302" s="737">
        <v>6204</v>
      </c>
      <c r="B302" s="737">
        <v>515</v>
      </c>
      <c r="C302" s="721" t="s">
        <v>2546</v>
      </c>
      <c r="D302" s="740" t="s">
        <v>291</v>
      </c>
      <c r="E302" s="740" t="s">
        <v>128</v>
      </c>
      <c r="F302" s="740" t="s">
        <v>132</v>
      </c>
      <c r="G302" s="740" t="s">
        <v>993</v>
      </c>
      <c r="H302" s="741" t="s">
        <v>6</v>
      </c>
      <c r="I302" s="742">
        <v>7</v>
      </c>
      <c r="J302" s="742">
        <f>VLOOKUP(A302,CENIK!$A$2:$F$191,6,FALSE)</f>
        <v>0</v>
      </c>
      <c r="K302" s="742">
        <f t="shared" si="6"/>
        <v>0</v>
      </c>
    </row>
    <row r="303" spans="1:11" ht="90" x14ac:dyDescent="0.25">
      <c r="A303" s="737">
        <v>6206</v>
      </c>
      <c r="B303" s="737">
        <v>515</v>
      </c>
      <c r="C303" s="721" t="s">
        <v>2547</v>
      </c>
      <c r="D303" s="740" t="s">
        <v>291</v>
      </c>
      <c r="E303" s="740" t="s">
        <v>128</v>
      </c>
      <c r="F303" s="740" t="s">
        <v>132</v>
      </c>
      <c r="G303" s="740" t="s">
        <v>995</v>
      </c>
      <c r="H303" s="741" t="s">
        <v>6</v>
      </c>
      <c r="I303" s="742">
        <v>2</v>
      </c>
      <c r="J303" s="742">
        <f>VLOOKUP(A303,CENIK!$A$2:$F$191,6,FALSE)</f>
        <v>0</v>
      </c>
      <c r="K303" s="742">
        <f t="shared" si="6"/>
        <v>0</v>
      </c>
    </row>
    <row r="304" spans="1:11" ht="90" x14ac:dyDescent="0.25">
      <c r="A304" s="737">
        <v>6253</v>
      </c>
      <c r="B304" s="737">
        <v>515</v>
      </c>
      <c r="C304" s="721" t="s">
        <v>2548</v>
      </c>
      <c r="D304" s="740" t="s">
        <v>291</v>
      </c>
      <c r="E304" s="740" t="s">
        <v>128</v>
      </c>
      <c r="F304" s="740" t="s">
        <v>132</v>
      </c>
      <c r="G304" s="740" t="s">
        <v>1004</v>
      </c>
      <c r="H304" s="741" t="s">
        <v>6</v>
      </c>
      <c r="I304" s="742">
        <v>18</v>
      </c>
      <c r="J304" s="742">
        <f>VLOOKUP(A304,CENIK!$A$2:$F$191,6,FALSE)</f>
        <v>0</v>
      </c>
      <c r="K304" s="742">
        <f t="shared" si="6"/>
        <v>0</v>
      </c>
    </row>
    <row r="305" spans="1:11" ht="240" x14ac:dyDescent="0.25">
      <c r="A305" s="737">
        <v>6301</v>
      </c>
      <c r="B305" s="737">
        <v>515</v>
      </c>
      <c r="C305" s="721" t="s">
        <v>2549</v>
      </c>
      <c r="D305" s="740" t="s">
        <v>291</v>
      </c>
      <c r="E305" s="740" t="s">
        <v>128</v>
      </c>
      <c r="F305" s="740" t="s">
        <v>140</v>
      </c>
      <c r="G305" s="740" t="s">
        <v>1005</v>
      </c>
      <c r="H305" s="741" t="s">
        <v>6</v>
      </c>
      <c r="I305" s="742">
        <v>20</v>
      </c>
      <c r="J305" s="742">
        <f>VLOOKUP(A305,CENIK!$A$2:$F$191,6,FALSE)</f>
        <v>0</v>
      </c>
      <c r="K305" s="742">
        <f t="shared" si="6"/>
        <v>0</v>
      </c>
    </row>
    <row r="306" spans="1:11" ht="90" x14ac:dyDescent="0.25">
      <c r="A306" s="737">
        <v>6305</v>
      </c>
      <c r="B306" s="737">
        <v>515</v>
      </c>
      <c r="C306" s="721" t="s">
        <v>2550</v>
      </c>
      <c r="D306" s="740" t="s">
        <v>291</v>
      </c>
      <c r="E306" s="740" t="s">
        <v>128</v>
      </c>
      <c r="F306" s="740" t="s">
        <v>140</v>
      </c>
      <c r="G306" s="740" t="s">
        <v>143</v>
      </c>
      <c r="H306" s="741" t="s">
        <v>6</v>
      </c>
      <c r="I306" s="742">
        <v>20</v>
      </c>
      <c r="J306" s="742">
        <f>VLOOKUP(A306,CENIK!$A$2:$F$191,6,FALSE)</f>
        <v>0</v>
      </c>
      <c r="K306" s="742">
        <f t="shared" si="6"/>
        <v>0</v>
      </c>
    </row>
    <row r="307" spans="1:11" ht="30" x14ac:dyDescent="0.25">
      <c r="A307" s="737">
        <v>6401</v>
      </c>
      <c r="B307" s="737">
        <v>515</v>
      </c>
      <c r="C307" s="721" t="s">
        <v>2551</v>
      </c>
      <c r="D307" s="740" t="s">
        <v>291</v>
      </c>
      <c r="E307" s="740" t="s">
        <v>128</v>
      </c>
      <c r="F307" s="740" t="s">
        <v>144</v>
      </c>
      <c r="G307" s="740" t="s">
        <v>145</v>
      </c>
      <c r="H307" s="741" t="s">
        <v>10</v>
      </c>
      <c r="I307" s="742">
        <v>660</v>
      </c>
      <c r="J307" s="742">
        <f>VLOOKUP(A307,CENIK!$A$2:$F$191,6,FALSE)</f>
        <v>0</v>
      </c>
      <c r="K307" s="742">
        <f t="shared" si="6"/>
        <v>0</v>
      </c>
    </row>
    <row r="308" spans="1:11" ht="30" x14ac:dyDescent="0.25">
      <c r="A308" s="737">
        <v>6402</v>
      </c>
      <c r="B308" s="737">
        <v>515</v>
      </c>
      <c r="C308" s="721" t="s">
        <v>2552</v>
      </c>
      <c r="D308" s="740" t="s">
        <v>291</v>
      </c>
      <c r="E308" s="740" t="s">
        <v>128</v>
      </c>
      <c r="F308" s="740" t="s">
        <v>144</v>
      </c>
      <c r="G308" s="740" t="s">
        <v>340</v>
      </c>
      <c r="H308" s="741" t="s">
        <v>10</v>
      </c>
      <c r="I308" s="742">
        <v>499.4</v>
      </c>
      <c r="J308" s="742">
        <f>VLOOKUP(A308,CENIK!$A$2:$F$191,6,FALSE)</f>
        <v>0</v>
      </c>
      <c r="K308" s="742">
        <f t="shared" si="6"/>
        <v>0</v>
      </c>
    </row>
    <row r="309" spans="1:11" ht="30" x14ac:dyDescent="0.25">
      <c r="A309" s="737">
        <v>6403</v>
      </c>
      <c r="B309" s="737">
        <v>515</v>
      </c>
      <c r="C309" s="721" t="s">
        <v>2553</v>
      </c>
      <c r="D309" s="740" t="s">
        <v>291</v>
      </c>
      <c r="E309" s="740" t="s">
        <v>128</v>
      </c>
      <c r="F309" s="740" t="s">
        <v>144</v>
      </c>
      <c r="G309" s="740" t="s">
        <v>341</v>
      </c>
      <c r="H309" s="741" t="s">
        <v>10</v>
      </c>
      <c r="I309" s="742">
        <v>161</v>
      </c>
      <c r="J309" s="742">
        <f>VLOOKUP(A309,CENIK!$A$2:$F$191,6,FALSE)</f>
        <v>0</v>
      </c>
      <c r="K309" s="742">
        <f t="shared" si="6"/>
        <v>0</v>
      </c>
    </row>
    <row r="310" spans="1:11" ht="45" x14ac:dyDescent="0.25">
      <c r="A310" s="737">
        <v>6405</v>
      </c>
      <c r="B310" s="737">
        <v>515</v>
      </c>
      <c r="C310" s="721" t="s">
        <v>2554</v>
      </c>
      <c r="D310" s="740" t="s">
        <v>291</v>
      </c>
      <c r="E310" s="740" t="s">
        <v>128</v>
      </c>
      <c r="F310" s="740" t="s">
        <v>144</v>
      </c>
      <c r="G310" s="740" t="s">
        <v>146</v>
      </c>
      <c r="H310" s="741" t="s">
        <v>10</v>
      </c>
      <c r="I310" s="742">
        <v>499.4</v>
      </c>
      <c r="J310" s="742">
        <f>VLOOKUP(A310,CENIK!$A$2:$F$191,6,FALSE)</f>
        <v>0</v>
      </c>
      <c r="K310" s="742">
        <f t="shared" si="6"/>
        <v>0</v>
      </c>
    </row>
    <row r="311" spans="1:11" ht="30" x14ac:dyDescent="0.25">
      <c r="A311" s="737">
        <v>6501</v>
      </c>
      <c r="B311" s="737">
        <v>515</v>
      </c>
      <c r="C311" s="721" t="s">
        <v>2555</v>
      </c>
      <c r="D311" s="740" t="s">
        <v>291</v>
      </c>
      <c r="E311" s="740" t="s">
        <v>128</v>
      </c>
      <c r="F311" s="740" t="s">
        <v>147</v>
      </c>
      <c r="G311" s="740" t="s">
        <v>1007</v>
      </c>
      <c r="H311" s="741" t="s">
        <v>6</v>
      </c>
      <c r="I311" s="742">
        <v>8</v>
      </c>
      <c r="J311" s="742">
        <f>VLOOKUP(A311,CENIK!$A$2:$F$191,6,FALSE)</f>
        <v>0</v>
      </c>
      <c r="K311" s="742">
        <f t="shared" si="6"/>
        <v>0</v>
      </c>
    </row>
    <row r="312" spans="1:11" ht="30" x14ac:dyDescent="0.25">
      <c r="A312" s="737">
        <v>6503</v>
      </c>
      <c r="B312" s="737">
        <v>515</v>
      </c>
      <c r="C312" s="721" t="s">
        <v>2556</v>
      </c>
      <c r="D312" s="740" t="s">
        <v>291</v>
      </c>
      <c r="E312" s="740" t="s">
        <v>128</v>
      </c>
      <c r="F312" s="740" t="s">
        <v>147</v>
      </c>
      <c r="G312" s="740" t="s">
        <v>1009</v>
      </c>
      <c r="H312" s="741" t="s">
        <v>6</v>
      </c>
      <c r="I312" s="742">
        <v>8</v>
      </c>
      <c r="J312" s="742">
        <f>VLOOKUP(A312,CENIK!$A$2:$F$191,6,FALSE)</f>
        <v>0</v>
      </c>
      <c r="K312" s="742">
        <f t="shared" si="6"/>
        <v>0</v>
      </c>
    </row>
    <row r="313" spans="1:11" ht="30" x14ac:dyDescent="0.25">
      <c r="A313" s="737">
        <v>6505</v>
      </c>
      <c r="B313" s="737">
        <v>515</v>
      </c>
      <c r="C313" s="721" t="s">
        <v>2557</v>
      </c>
      <c r="D313" s="740" t="s">
        <v>291</v>
      </c>
      <c r="E313" s="740" t="s">
        <v>128</v>
      </c>
      <c r="F313" s="740" t="s">
        <v>147</v>
      </c>
      <c r="G313" s="740" t="s">
        <v>1011</v>
      </c>
      <c r="H313" s="741" t="s">
        <v>6</v>
      </c>
      <c r="I313" s="742">
        <v>3</v>
      </c>
      <c r="J313" s="742">
        <f>VLOOKUP(A313,CENIK!$A$2:$F$191,6,FALSE)</f>
        <v>0</v>
      </c>
      <c r="K313" s="742">
        <f t="shared" si="6"/>
        <v>0</v>
      </c>
    </row>
    <row r="314" spans="1:11" ht="30" x14ac:dyDescent="0.25">
      <c r="A314" s="737">
        <v>6507</v>
      </c>
      <c r="B314" s="737">
        <v>515</v>
      </c>
      <c r="C314" s="721" t="s">
        <v>2558</v>
      </c>
      <c r="D314" s="740" t="s">
        <v>291</v>
      </c>
      <c r="E314" s="740" t="s">
        <v>128</v>
      </c>
      <c r="F314" s="740" t="s">
        <v>147</v>
      </c>
      <c r="G314" s="740" t="s">
        <v>1013</v>
      </c>
      <c r="H314" s="741" t="s">
        <v>6</v>
      </c>
      <c r="I314" s="742">
        <v>1</v>
      </c>
      <c r="J314" s="742">
        <f>VLOOKUP(A314,CENIK!$A$2:$F$191,6,FALSE)</f>
        <v>0</v>
      </c>
      <c r="K314" s="742">
        <f t="shared" si="6"/>
        <v>0</v>
      </c>
    </row>
    <row r="315" spans="1:11" ht="60" x14ac:dyDescent="0.25">
      <c r="A315" s="737">
        <v>6513</v>
      </c>
      <c r="B315" s="737">
        <v>515</v>
      </c>
      <c r="C315" s="721" t="s">
        <v>2559</v>
      </c>
      <c r="D315" s="740" t="s">
        <v>291</v>
      </c>
      <c r="E315" s="740" t="s">
        <v>128</v>
      </c>
      <c r="F315" s="740" t="s">
        <v>147</v>
      </c>
      <c r="G315" s="740" t="s">
        <v>1016</v>
      </c>
      <c r="H315" s="741" t="s">
        <v>10</v>
      </c>
      <c r="I315" s="742">
        <v>75</v>
      </c>
      <c r="J315" s="742">
        <f>VLOOKUP(A315,CENIK!$A$2:$F$191,6,FALSE)</f>
        <v>125</v>
      </c>
      <c r="K315" s="742">
        <f t="shared" si="6"/>
        <v>9375</v>
      </c>
    </row>
    <row r="316" spans="1:11" ht="45" x14ac:dyDescent="0.25">
      <c r="A316" s="737">
        <v>1201</v>
      </c>
      <c r="B316" s="737">
        <v>519</v>
      </c>
      <c r="C316" s="721" t="s">
        <v>2560</v>
      </c>
      <c r="D316" s="740" t="s">
        <v>292</v>
      </c>
      <c r="E316" s="740" t="s">
        <v>7</v>
      </c>
      <c r="F316" s="740" t="s">
        <v>8</v>
      </c>
      <c r="G316" s="740" t="s">
        <v>9</v>
      </c>
      <c r="H316" s="741" t="s">
        <v>10</v>
      </c>
      <c r="I316" s="742">
        <v>165</v>
      </c>
      <c r="J316" s="742">
        <f>VLOOKUP(A316,CENIK!$A$2:$F$191,6,FALSE)</f>
        <v>0</v>
      </c>
      <c r="K316" s="742">
        <f t="shared" si="6"/>
        <v>0</v>
      </c>
    </row>
    <row r="317" spans="1:11" ht="30" x14ac:dyDescent="0.25">
      <c r="A317" s="737">
        <v>1202</v>
      </c>
      <c r="B317" s="737">
        <v>519</v>
      </c>
      <c r="C317" s="721" t="s">
        <v>2561</v>
      </c>
      <c r="D317" s="740" t="s">
        <v>292</v>
      </c>
      <c r="E317" s="740" t="s">
        <v>7</v>
      </c>
      <c r="F317" s="740" t="s">
        <v>8</v>
      </c>
      <c r="G317" s="740" t="s">
        <v>11</v>
      </c>
      <c r="H317" s="741" t="s">
        <v>12</v>
      </c>
      <c r="I317" s="742">
        <v>9</v>
      </c>
      <c r="J317" s="742">
        <f>VLOOKUP(A317,CENIK!$A$2:$F$191,6,FALSE)</f>
        <v>0</v>
      </c>
      <c r="K317" s="742">
        <f t="shared" si="6"/>
        <v>0</v>
      </c>
    </row>
    <row r="318" spans="1:11" ht="45" x14ac:dyDescent="0.25">
      <c r="A318" s="737">
        <v>1205</v>
      </c>
      <c r="B318" s="737">
        <v>519</v>
      </c>
      <c r="C318" s="721" t="s">
        <v>2562</v>
      </c>
      <c r="D318" s="740" t="s">
        <v>292</v>
      </c>
      <c r="E318" s="740" t="s">
        <v>7</v>
      </c>
      <c r="F318" s="740" t="s">
        <v>8</v>
      </c>
      <c r="G318" s="740" t="s">
        <v>942</v>
      </c>
      <c r="H318" s="741" t="s">
        <v>14</v>
      </c>
      <c r="I318" s="742">
        <v>1</v>
      </c>
      <c r="J318" s="742">
        <f>VLOOKUP(A318,CENIK!$A$2:$F$191,6,FALSE)</f>
        <v>0</v>
      </c>
      <c r="K318" s="742">
        <f t="shared" si="6"/>
        <v>0</v>
      </c>
    </row>
    <row r="319" spans="1:11" ht="45" x14ac:dyDescent="0.25">
      <c r="A319" s="737">
        <v>1211</v>
      </c>
      <c r="B319" s="737">
        <v>519</v>
      </c>
      <c r="C319" s="721" t="s">
        <v>2563</v>
      </c>
      <c r="D319" s="740" t="s">
        <v>292</v>
      </c>
      <c r="E319" s="740" t="s">
        <v>7</v>
      </c>
      <c r="F319" s="740" t="s">
        <v>8</v>
      </c>
      <c r="G319" s="740" t="s">
        <v>948</v>
      </c>
      <c r="H319" s="741" t="s">
        <v>14</v>
      </c>
      <c r="I319" s="742">
        <v>2</v>
      </c>
      <c r="J319" s="742">
        <f>VLOOKUP(A319,CENIK!$A$2:$F$191,6,FALSE)</f>
        <v>0</v>
      </c>
      <c r="K319" s="742">
        <f t="shared" si="6"/>
        <v>0</v>
      </c>
    </row>
    <row r="320" spans="1:11" ht="30" x14ac:dyDescent="0.25">
      <c r="A320" s="737">
        <v>1301</v>
      </c>
      <c r="B320" s="737">
        <v>519</v>
      </c>
      <c r="C320" s="721" t="s">
        <v>2564</v>
      </c>
      <c r="D320" s="740" t="s">
        <v>292</v>
      </c>
      <c r="E320" s="740" t="s">
        <v>7</v>
      </c>
      <c r="F320" s="740" t="s">
        <v>16</v>
      </c>
      <c r="G320" s="740" t="s">
        <v>17</v>
      </c>
      <c r="H320" s="741" t="s">
        <v>10</v>
      </c>
      <c r="I320" s="742">
        <v>165</v>
      </c>
      <c r="J320" s="742">
        <f>VLOOKUP(A320,CENIK!$A$2:$F$191,6,FALSE)</f>
        <v>0</v>
      </c>
      <c r="K320" s="742">
        <f t="shared" si="6"/>
        <v>0</v>
      </c>
    </row>
    <row r="321" spans="1:11" ht="105" x14ac:dyDescent="0.25">
      <c r="A321" s="737">
        <v>1302</v>
      </c>
      <c r="B321" s="737">
        <v>519</v>
      </c>
      <c r="C321" s="721" t="s">
        <v>2565</v>
      </c>
      <c r="D321" s="740" t="s">
        <v>292</v>
      </c>
      <c r="E321" s="740" t="s">
        <v>7</v>
      </c>
      <c r="F321" s="740" t="s">
        <v>16</v>
      </c>
      <c r="G321" s="740" t="s">
        <v>952</v>
      </c>
      <c r="H321" s="741" t="s">
        <v>10</v>
      </c>
      <c r="I321" s="742">
        <v>165</v>
      </c>
      <c r="J321" s="742">
        <f>VLOOKUP(A321,CENIK!$A$2:$F$191,6,FALSE)</f>
        <v>0</v>
      </c>
      <c r="K321" s="742">
        <f t="shared" si="6"/>
        <v>0</v>
      </c>
    </row>
    <row r="322" spans="1:11" ht="30" x14ac:dyDescent="0.25">
      <c r="A322" s="737">
        <v>1401</v>
      </c>
      <c r="B322" s="737">
        <v>519</v>
      </c>
      <c r="C322" s="721" t="s">
        <v>2566</v>
      </c>
      <c r="D322" s="740" t="s">
        <v>292</v>
      </c>
      <c r="E322" s="740" t="s">
        <v>7</v>
      </c>
      <c r="F322" s="740" t="s">
        <v>27</v>
      </c>
      <c r="G322" s="740" t="s">
        <v>955</v>
      </c>
      <c r="H322" s="741" t="s">
        <v>22</v>
      </c>
      <c r="I322" s="742">
        <v>3</v>
      </c>
      <c r="J322" s="742">
        <f>VLOOKUP(A322,CENIK!$A$2:$F$191,6,FALSE)</f>
        <v>0</v>
      </c>
      <c r="K322" s="742">
        <f t="shared" si="6"/>
        <v>0</v>
      </c>
    </row>
    <row r="323" spans="1:11" ht="30" x14ac:dyDescent="0.25">
      <c r="A323" s="737">
        <v>1402</v>
      </c>
      <c r="B323" s="737">
        <v>519</v>
      </c>
      <c r="C323" s="721" t="s">
        <v>2567</v>
      </c>
      <c r="D323" s="740" t="s">
        <v>292</v>
      </c>
      <c r="E323" s="740" t="s">
        <v>7</v>
      </c>
      <c r="F323" s="740" t="s">
        <v>27</v>
      </c>
      <c r="G323" s="740" t="s">
        <v>956</v>
      </c>
      <c r="H323" s="741" t="s">
        <v>22</v>
      </c>
      <c r="I323" s="742">
        <v>5</v>
      </c>
      <c r="J323" s="742">
        <f>VLOOKUP(A323,CENIK!$A$2:$F$191,6,FALSE)</f>
        <v>0</v>
      </c>
      <c r="K323" s="742">
        <f t="shared" si="6"/>
        <v>0</v>
      </c>
    </row>
    <row r="324" spans="1:11" ht="30" x14ac:dyDescent="0.25">
      <c r="A324" s="737">
        <v>1403</v>
      </c>
      <c r="B324" s="737">
        <v>519</v>
      </c>
      <c r="C324" s="721" t="s">
        <v>2568</v>
      </c>
      <c r="D324" s="740" t="s">
        <v>292</v>
      </c>
      <c r="E324" s="740" t="s">
        <v>7</v>
      </c>
      <c r="F324" s="740" t="s">
        <v>27</v>
      </c>
      <c r="G324" s="740" t="s">
        <v>957</v>
      </c>
      <c r="H324" s="741" t="s">
        <v>22</v>
      </c>
      <c r="I324" s="742">
        <v>2</v>
      </c>
      <c r="J324" s="742">
        <f>VLOOKUP(A324,CENIK!$A$2:$F$191,6,FALSE)</f>
        <v>0</v>
      </c>
      <c r="K324" s="742">
        <f t="shared" si="6"/>
        <v>0</v>
      </c>
    </row>
    <row r="325" spans="1:11" ht="30" x14ac:dyDescent="0.25">
      <c r="A325" s="737">
        <v>12308</v>
      </c>
      <c r="B325" s="737">
        <v>519</v>
      </c>
      <c r="C325" s="721" t="s">
        <v>2569</v>
      </c>
      <c r="D325" s="740" t="s">
        <v>292</v>
      </c>
      <c r="E325" s="740" t="s">
        <v>30</v>
      </c>
      <c r="F325" s="740" t="s">
        <v>31</v>
      </c>
      <c r="G325" s="740" t="s">
        <v>32</v>
      </c>
      <c r="H325" s="741" t="s">
        <v>33</v>
      </c>
      <c r="I325" s="742">
        <v>396</v>
      </c>
      <c r="J325" s="742">
        <f>VLOOKUP(A325,CENIK!$A$2:$F$191,6,FALSE)</f>
        <v>0</v>
      </c>
      <c r="K325" s="742">
        <f t="shared" si="6"/>
        <v>0</v>
      </c>
    </row>
    <row r="326" spans="1:11" ht="30" x14ac:dyDescent="0.25">
      <c r="A326" s="737">
        <v>12327</v>
      </c>
      <c r="B326" s="737">
        <v>519</v>
      </c>
      <c r="C326" s="721" t="s">
        <v>2570</v>
      </c>
      <c r="D326" s="740" t="s">
        <v>292</v>
      </c>
      <c r="E326" s="740" t="s">
        <v>30</v>
      </c>
      <c r="F326" s="740" t="s">
        <v>31</v>
      </c>
      <c r="G326" s="740" t="s">
        <v>36</v>
      </c>
      <c r="H326" s="741" t="s">
        <v>10</v>
      </c>
      <c r="I326" s="742">
        <v>15</v>
      </c>
      <c r="J326" s="742">
        <f>VLOOKUP(A326,CENIK!$A$2:$F$191,6,FALSE)</f>
        <v>0</v>
      </c>
      <c r="K326" s="742">
        <f t="shared" si="6"/>
        <v>0</v>
      </c>
    </row>
    <row r="327" spans="1:11" ht="45" x14ac:dyDescent="0.25">
      <c r="A327" s="737">
        <v>21106</v>
      </c>
      <c r="B327" s="737">
        <v>519</v>
      </c>
      <c r="C327" s="721" t="s">
        <v>2571</v>
      </c>
      <c r="D327" s="740" t="s">
        <v>292</v>
      </c>
      <c r="E327" s="740" t="s">
        <v>30</v>
      </c>
      <c r="F327" s="740" t="s">
        <v>31</v>
      </c>
      <c r="G327" s="740" t="s">
        <v>965</v>
      </c>
      <c r="H327" s="741" t="s">
        <v>24</v>
      </c>
      <c r="I327" s="742">
        <v>401</v>
      </c>
      <c r="J327" s="742">
        <f>VLOOKUP(A327,CENIK!$A$2:$F$191,6,FALSE)</f>
        <v>0</v>
      </c>
      <c r="K327" s="742">
        <f t="shared" si="6"/>
        <v>0</v>
      </c>
    </row>
    <row r="328" spans="1:11" ht="30" x14ac:dyDescent="0.25">
      <c r="A328" s="737">
        <v>22102</v>
      </c>
      <c r="B328" s="737">
        <v>519</v>
      </c>
      <c r="C328" s="721" t="s">
        <v>2572</v>
      </c>
      <c r="D328" s="740" t="s">
        <v>292</v>
      </c>
      <c r="E328" s="740" t="s">
        <v>30</v>
      </c>
      <c r="F328" s="740" t="s">
        <v>31</v>
      </c>
      <c r="G328" s="740" t="s">
        <v>42</v>
      </c>
      <c r="H328" s="741" t="s">
        <v>33</v>
      </c>
      <c r="I328" s="742">
        <v>396</v>
      </c>
      <c r="J328" s="742">
        <f>VLOOKUP(A328,CENIK!$A$2:$F$191,6,FALSE)</f>
        <v>0</v>
      </c>
      <c r="K328" s="742">
        <f t="shared" si="6"/>
        <v>0</v>
      </c>
    </row>
    <row r="329" spans="1:11" ht="30" x14ac:dyDescent="0.25">
      <c r="A329" s="737">
        <v>2208</v>
      </c>
      <c r="B329" s="737">
        <v>519</v>
      </c>
      <c r="C329" s="721" t="s">
        <v>2573</v>
      </c>
      <c r="D329" s="740" t="s">
        <v>292</v>
      </c>
      <c r="E329" s="740" t="s">
        <v>30</v>
      </c>
      <c r="F329" s="740" t="s">
        <v>43</v>
      </c>
      <c r="G329" s="740" t="s">
        <v>44</v>
      </c>
      <c r="H329" s="741" t="s">
        <v>33</v>
      </c>
      <c r="I329" s="742">
        <v>396</v>
      </c>
      <c r="J329" s="742">
        <f>VLOOKUP(A329,CENIK!$A$2:$F$191,6,FALSE)</f>
        <v>0</v>
      </c>
      <c r="K329" s="742">
        <f t="shared" si="6"/>
        <v>0</v>
      </c>
    </row>
    <row r="330" spans="1:11" ht="30" x14ac:dyDescent="0.25">
      <c r="A330" s="737">
        <v>22103</v>
      </c>
      <c r="B330" s="737">
        <v>519</v>
      </c>
      <c r="C330" s="721" t="s">
        <v>2574</v>
      </c>
      <c r="D330" s="740" t="s">
        <v>292</v>
      </c>
      <c r="E330" s="740" t="s">
        <v>30</v>
      </c>
      <c r="F330" s="740" t="s">
        <v>43</v>
      </c>
      <c r="G330" s="740" t="s">
        <v>48</v>
      </c>
      <c r="H330" s="741" t="s">
        <v>33</v>
      </c>
      <c r="I330" s="742">
        <v>396</v>
      </c>
      <c r="J330" s="742">
        <f>VLOOKUP(A330,CENIK!$A$2:$F$191,6,FALSE)</f>
        <v>0</v>
      </c>
      <c r="K330" s="742">
        <f t="shared" si="6"/>
        <v>0</v>
      </c>
    </row>
    <row r="331" spans="1:11" ht="30" x14ac:dyDescent="0.25">
      <c r="A331" s="737">
        <v>24414</v>
      </c>
      <c r="B331" s="737">
        <v>519</v>
      </c>
      <c r="C331" s="721" t="s">
        <v>4641</v>
      </c>
      <c r="D331" s="740" t="s">
        <v>292</v>
      </c>
      <c r="E331" s="740" t="s">
        <v>30</v>
      </c>
      <c r="F331" s="740" t="s">
        <v>43</v>
      </c>
      <c r="G331" s="740" t="s">
        <v>1021</v>
      </c>
      <c r="H331" s="741" t="s">
        <v>24</v>
      </c>
      <c r="I331" s="742">
        <v>240</v>
      </c>
      <c r="J331" s="742">
        <f>VLOOKUP(A331,CENIK!$A$2:$F$191,6,FALSE)</f>
        <v>0</v>
      </c>
      <c r="K331" s="742">
        <f t="shared" si="6"/>
        <v>0</v>
      </c>
    </row>
    <row r="332" spans="1:11" ht="45" x14ac:dyDescent="0.25">
      <c r="A332" s="737">
        <v>31302</v>
      </c>
      <c r="B332" s="737">
        <v>519</v>
      </c>
      <c r="C332" s="721" t="s">
        <v>2575</v>
      </c>
      <c r="D332" s="740" t="s">
        <v>292</v>
      </c>
      <c r="E332" s="740" t="s">
        <v>30</v>
      </c>
      <c r="F332" s="740" t="s">
        <v>43</v>
      </c>
      <c r="G332" s="740" t="s">
        <v>971</v>
      </c>
      <c r="H332" s="741" t="s">
        <v>24</v>
      </c>
      <c r="I332" s="742">
        <v>109</v>
      </c>
      <c r="J332" s="742">
        <f>VLOOKUP(A332,CENIK!$A$2:$F$191,6,FALSE)</f>
        <v>0</v>
      </c>
      <c r="K332" s="742">
        <f t="shared" si="6"/>
        <v>0</v>
      </c>
    </row>
    <row r="333" spans="1:11" ht="30" x14ac:dyDescent="0.25">
      <c r="A333" s="737">
        <v>31604</v>
      </c>
      <c r="B333" s="737">
        <v>519</v>
      </c>
      <c r="C333" s="721" t="s">
        <v>4640</v>
      </c>
      <c r="D333" s="740" t="s">
        <v>292</v>
      </c>
      <c r="E333" s="740" t="s">
        <v>30</v>
      </c>
      <c r="F333" s="740" t="s">
        <v>43</v>
      </c>
      <c r="G333" s="722" t="s">
        <v>1020</v>
      </c>
      <c r="H333" s="741" t="s">
        <v>33</v>
      </c>
      <c r="I333" s="742">
        <v>396</v>
      </c>
      <c r="J333" s="742">
        <f>VLOOKUP(A333,CENIK!$A$2:$F$191,6,FALSE)</f>
        <v>0</v>
      </c>
      <c r="K333" s="742">
        <f t="shared" si="6"/>
        <v>0</v>
      </c>
    </row>
    <row r="334" spans="1:11" ht="30" x14ac:dyDescent="0.25">
      <c r="A334" s="737">
        <v>32311</v>
      </c>
      <c r="B334" s="737">
        <v>519</v>
      </c>
      <c r="C334" s="721" t="s">
        <v>2576</v>
      </c>
      <c r="D334" s="740" t="s">
        <v>292</v>
      </c>
      <c r="E334" s="740" t="s">
        <v>30</v>
      </c>
      <c r="F334" s="740" t="s">
        <v>43</v>
      </c>
      <c r="G334" s="740" t="s">
        <v>975</v>
      </c>
      <c r="H334" s="741" t="s">
        <v>33</v>
      </c>
      <c r="I334" s="742">
        <v>396</v>
      </c>
      <c r="J334" s="742">
        <f>VLOOKUP(A334,CENIK!$A$2:$F$191,6,FALSE)</f>
        <v>0</v>
      </c>
      <c r="K334" s="742">
        <f t="shared" si="6"/>
        <v>0</v>
      </c>
    </row>
    <row r="335" spans="1:11" ht="30" x14ac:dyDescent="0.25">
      <c r="A335" s="737">
        <v>34901</v>
      </c>
      <c r="B335" s="737">
        <v>519</v>
      </c>
      <c r="C335" s="721" t="s">
        <v>2577</v>
      </c>
      <c r="D335" s="740" t="s">
        <v>292</v>
      </c>
      <c r="E335" s="740" t="s">
        <v>30</v>
      </c>
      <c r="F335" s="740" t="s">
        <v>43</v>
      </c>
      <c r="G335" s="740" t="s">
        <v>55</v>
      </c>
      <c r="H335" s="741" t="s">
        <v>33</v>
      </c>
      <c r="I335" s="742">
        <v>396</v>
      </c>
      <c r="J335" s="742">
        <f>VLOOKUP(A335,CENIK!$A$2:$F$191,6,FALSE)</f>
        <v>0</v>
      </c>
      <c r="K335" s="742">
        <f t="shared" si="6"/>
        <v>0</v>
      </c>
    </row>
    <row r="336" spans="1:11" ht="30" x14ac:dyDescent="0.25">
      <c r="A336" s="737">
        <v>2303</v>
      </c>
      <c r="B336" s="737">
        <v>519</v>
      </c>
      <c r="C336" s="721" t="s">
        <v>2578</v>
      </c>
      <c r="D336" s="740" t="s">
        <v>292</v>
      </c>
      <c r="E336" s="740" t="s">
        <v>30</v>
      </c>
      <c r="F336" s="740" t="s">
        <v>59</v>
      </c>
      <c r="G336" s="740" t="s">
        <v>60</v>
      </c>
      <c r="H336" s="741" t="s">
        <v>6</v>
      </c>
      <c r="I336" s="742">
        <v>1</v>
      </c>
      <c r="J336" s="742">
        <f>VLOOKUP(A336,CENIK!$A$2:$F$191,6,FALSE)</f>
        <v>0</v>
      </c>
      <c r="K336" s="742">
        <f t="shared" si="6"/>
        <v>0</v>
      </c>
    </row>
    <row r="337" spans="1:11" ht="45" x14ac:dyDescent="0.25">
      <c r="A337" s="737">
        <v>4110</v>
      </c>
      <c r="B337" s="737">
        <v>519</v>
      </c>
      <c r="C337" s="721" t="s">
        <v>2579</v>
      </c>
      <c r="D337" s="740" t="s">
        <v>292</v>
      </c>
      <c r="E337" s="740" t="s">
        <v>85</v>
      </c>
      <c r="F337" s="740" t="s">
        <v>86</v>
      </c>
      <c r="G337" s="740" t="s">
        <v>90</v>
      </c>
      <c r="H337" s="741" t="s">
        <v>24</v>
      </c>
      <c r="I337" s="742">
        <v>491</v>
      </c>
      <c r="J337" s="742">
        <f>VLOOKUP(A337,CENIK!$A$2:$F$191,6,FALSE)</f>
        <v>0</v>
      </c>
      <c r="K337" s="742">
        <f t="shared" si="6"/>
        <v>0</v>
      </c>
    </row>
    <row r="338" spans="1:11" ht="45" x14ac:dyDescent="0.25">
      <c r="A338" s="737">
        <v>4119</v>
      </c>
      <c r="B338" s="737">
        <v>519</v>
      </c>
      <c r="C338" s="721" t="s">
        <v>2580</v>
      </c>
      <c r="D338" s="740" t="s">
        <v>292</v>
      </c>
      <c r="E338" s="740" t="s">
        <v>85</v>
      </c>
      <c r="F338" s="740" t="s">
        <v>86</v>
      </c>
      <c r="G338" s="740" t="s">
        <v>96</v>
      </c>
      <c r="H338" s="741" t="s">
        <v>24</v>
      </c>
      <c r="I338" s="742">
        <v>127</v>
      </c>
      <c r="J338" s="742">
        <f>VLOOKUP(A338,CENIK!$A$2:$F$191,6,FALSE)</f>
        <v>0</v>
      </c>
      <c r="K338" s="742">
        <f t="shared" si="6"/>
        <v>0</v>
      </c>
    </row>
    <row r="339" spans="1:11" ht="30" x14ac:dyDescent="0.25">
      <c r="A339" s="737">
        <v>4121</v>
      </c>
      <c r="B339" s="737">
        <v>519</v>
      </c>
      <c r="C339" s="721" t="s">
        <v>2581</v>
      </c>
      <c r="D339" s="740" t="s">
        <v>292</v>
      </c>
      <c r="E339" s="740" t="s">
        <v>85</v>
      </c>
      <c r="F339" s="740" t="s">
        <v>86</v>
      </c>
      <c r="G339" s="740" t="s">
        <v>986</v>
      </c>
      <c r="H339" s="741" t="s">
        <v>24</v>
      </c>
      <c r="I339" s="742">
        <v>8</v>
      </c>
      <c r="J339" s="742">
        <f>VLOOKUP(A339,CENIK!$A$2:$F$191,6,FALSE)</f>
        <v>0</v>
      </c>
      <c r="K339" s="742">
        <f t="shared" si="6"/>
        <v>0</v>
      </c>
    </row>
    <row r="340" spans="1:11" ht="30" x14ac:dyDescent="0.25">
      <c r="A340" s="737">
        <v>4124</v>
      </c>
      <c r="B340" s="737">
        <v>519</v>
      </c>
      <c r="C340" s="721" t="s">
        <v>2582</v>
      </c>
      <c r="D340" s="740" t="s">
        <v>292</v>
      </c>
      <c r="E340" s="740" t="s">
        <v>85</v>
      </c>
      <c r="F340" s="740" t="s">
        <v>86</v>
      </c>
      <c r="G340" s="740" t="s">
        <v>97</v>
      </c>
      <c r="H340" s="741" t="s">
        <v>22</v>
      </c>
      <c r="I340" s="742">
        <v>60</v>
      </c>
      <c r="J340" s="742">
        <f>VLOOKUP(A340,CENIK!$A$2:$F$191,6,FALSE)</f>
        <v>0</v>
      </c>
      <c r="K340" s="742">
        <f t="shared" si="6"/>
        <v>0</v>
      </c>
    </row>
    <row r="341" spans="1:11" ht="30" x14ac:dyDescent="0.25">
      <c r="A341" s="737">
        <v>4201</v>
      </c>
      <c r="B341" s="737">
        <v>519</v>
      </c>
      <c r="C341" s="721" t="s">
        <v>2583</v>
      </c>
      <c r="D341" s="740" t="s">
        <v>292</v>
      </c>
      <c r="E341" s="740" t="s">
        <v>85</v>
      </c>
      <c r="F341" s="740" t="s">
        <v>98</v>
      </c>
      <c r="G341" s="740" t="s">
        <v>99</v>
      </c>
      <c r="H341" s="741" t="s">
        <v>33</v>
      </c>
      <c r="I341" s="742">
        <v>142</v>
      </c>
      <c r="J341" s="742">
        <f>VLOOKUP(A341,CENIK!$A$2:$F$191,6,FALSE)</f>
        <v>0</v>
      </c>
      <c r="K341" s="742">
        <f t="shared" si="6"/>
        <v>0</v>
      </c>
    </row>
    <row r="342" spans="1:11" ht="30" x14ac:dyDescent="0.25">
      <c r="A342" s="737">
        <v>4202</v>
      </c>
      <c r="B342" s="737">
        <v>519</v>
      </c>
      <c r="C342" s="721" t="s">
        <v>2584</v>
      </c>
      <c r="D342" s="740" t="s">
        <v>292</v>
      </c>
      <c r="E342" s="740" t="s">
        <v>85</v>
      </c>
      <c r="F342" s="740" t="s">
        <v>98</v>
      </c>
      <c r="G342" s="740" t="s">
        <v>100</v>
      </c>
      <c r="H342" s="741" t="s">
        <v>33</v>
      </c>
      <c r="I342" s="742">
        <v>142</v>
      </c>
      <c r="J342" s="742">
        <f>VLOOKUP(A342,CENIK!$A$2:$F$191,6,FALSE)</f>
        <v>0</v>
      </c>
      <c r="K342" s="742">
        <f t="shared" si="6"/>
        <v>0</v>
      </c>
    </row>
    <row r="343" spans="1:11" ht="60" x14ac:dyDescent="0.25">
      <c r="A343" s="737">
        <v>4203</v>
      </c>
      <c r="B343" s="737">
        <v>519</v>
      </c>
      <c r="C343" s="721" t="s">
        <v>2585</v>
      </c>
      <c r="D343" s="740" t="s">
        <v>292</v>
      </c>
      <c r="E343" s="740" t="s">
        <v>85</v>
      </c>
      <c r="F343" s="740" t="s">
        <v>98</v>
      </c>
      <c r="G343" s="740" t="s">
        <v>101</v>
      </c>
      <c r="H343" s="741" t="s">
        <v>24</v>
      </c>
      <c r="I343" s="742">
        <v>19</v>
      </c>
      <c r="J343" s="742">
        <f>VLOOKUP(A343,CENIK!$A$2:$F$191,6,FALSE)</f>
        <v>0</v>
      </c>
      <c r="K343" s="742">
        <f t="shared" si="6"/>
        <v>0</v>
      </c>
    </row>
    <row r="344" spans="1:11" ht="45" x14ac:dyDescent="0.25">
      <c r="A344" s="737">
        <v>4204</v>
      </c>
      <c r="B344" s="737">
        <v>519</v>
      </c>
      <c r="C344" s="721" t="s">
        <v>2586</v>
      </c>
      <c r="D344" s="740" t="s">
        <v>292</v>
      </c>
      <c r="E344" s="740" t="s">
        <v>85</v>
      </c>
      <c r="F344" s="740" t="s">
        <v>98</v>
      </c>
      <c r="G344" s="740" t="s">
        <v>102</v>
      </c>
      <c r="H344" s="741" t="s">
        <v>24</v>
      </c>
      <c r="I344" s="742">
        <v>101</v>
      </c>
      <c r="J344" s="742">
        <f>VLOOKUP(A344,CENIK!$A$2:$F$191,6,FALSE)</f>
        <v>0</v>
      </c>
      <c r="K344" s="742">
        <f t="shared" si="6"/>
        <v>0</v>
      </c>
    </row>
    <row r="345" spans="1:11" ht="45" x14ac:dyDescent="0.25">
      <c r="A345" s="737">
        <v>4205</v>
      </c>
      <c r="B345" s="737">
        <v>519</v>
      </c>
      <c r="C345" s="721" t="s">
        <v>2587</v>
      </c>
      <c r="D345" s="740" t="s">
        <v>292</v>
      </c>
      <c r="E345" s="740" t="s">
        <v>85</v>
      </c>
      <c r="F345" s="740" t="s">
        <v>98</v>
      </c>
      <c r="G345" s="740" t="s">
        <v>103</v>
      </c>
      <c r="H345" s="741" t="s">
        <v>33</v>
      </c>
      <c r="I345" s="742">
        <v>627</v>
      </c>
      <c r="J345" s="742">
        <f>VLOOKUP(A345,CENIK!$A$2:$F$191,6,FALSE)</f>
        <v>0</v>
      </c>
      <c r="K345" s="742">
        <f t="shared" si="6"/>
        <v>0</v>
      </c>
    </row>
    <row r="346" spans="1:11" ht="45" x14ac:dyDescent="0.25">
      <c r="A346" s="737">
        <v>4207</v>
      </c>
      <c r="B346" s="737">
        <v>519</v>
      </c>
      <c r="C346" s="721" t="s">
        <v>2588</v>
      </c>
      <c r="D346" s="740" t="s">
        <v>292</v>
      </c>
      <c r="E346" s="740" t="s">
        <v>85</v>
      </c>
      <c r="F346" s="740" t="s">
        <v>98</v>
      </c>
      <c r="G346" s="740" t="s">
        <v>990</v>
      </c>
      <c r="H346" s="741" t="s">
        <v>24</v>
      </c>
      <c r="I346" s="742">
        <v>477</v>
      </c>
      <c r="J346" s="742">
        <f>VLOOKUP(A346,CENIK!$A$2:$F$191,6,FALSE)</f>
        <v>0</v>
      </c>
      <c r="K346" s="742">
        <f t="shared" si="6"/>
        <v>0</v>
      </c>
    </row>
    <row r="347" spans="1:11" ht="60" x14ac:dyDescent="0.25">
      <c r="A347" s="737">
        <v>5202</v>
      </c>
      <c r="B347" s="737">
        <v>519</v>
      </c>
      <c r="C347" s="721" t="s">
        <v>2589</v>
      </c>
      <c r="D347" s="740" t="s">
        <v>292</v>
      </c>
      <c r="E347" s="740" t="s">
        <v>106</v>
      </c>
      <c r="F347" s="740" t="s">
        <v>116</v>
      </c>
      <c r="G347" s="722" t="s">
        <v>6293</v>
      </c>
      <c r="H347" s="741" t="s">
        <v>14</v>
      </c>
      <c r="I347" s="742">
        <v>1</v>
      </c>
      <c r="J347" s="742">
        <f>VLOOKUP(A347,CENIK!$A$2:$F$191,6,FALSE)</f>
        <v>0</v>
      </c>
      <c r="K347" s="742">
        <f t="shared" si="6"/>
        <v>0</v>
      </c>
    </row>
    <row r="348" spans="1:11" ht="60" x14ac:dyDescent="0.25">
      <c r="A348" s="737">
        <v>5204</v>
      </c>
      <c r="B348" s="737">
        <v>519</v>
      </c>
      <c r="C348" s="721" t="s">
        <v>6300</v>
      </c>
      <c r="D348" s="740" t="s">
        <v>292</v>
      </c>
      <c r="E348" s="740" t="s">
        <v>106</v>
      </c>
      <c r="F348" s="740" t="s">
        <v>116</v>
      </c>
      <c r="G348" s="722" t="s">
        <v>6295</v>
      </c>
      <c r="H348" s="741" t="s">
        <v>14</v>
      </c>
      <c r="I348" s="742">
        <v>1</v>
      </c>
      <c r="J348" s="742">
        <f>VLOOKUP(A348,CENIK!$A$2:$F$191,6,FALSE)</f>
        <v>0</v>
      </c>
      <c r="K348" s="742">
        <f t="shared" si="6"/>
        <v>0</v>
      </c>
    </row>
    <row r="349" spans="1:11" ht="90" x14ac:dyDescent="0.25">
      <c r="A349" s="737">
        <v>6101</v>
      </c>
      <c r="B349" s="737">
        <v>519</v>
      </c>
      <c r="C349" s="721" t="s">
        <v>2590</v>
      </c>
      <c r="D349" s="740" t="s">
        <v>292</v>
      </c>
      <c r="E349" s="740" t="s">
        <v>128</v>
      </c>
      <c r="F349" s="740" t="s">
        <v>129</v>
      </c>
      <c r="G349" s="740" t="s">
        <v>6304</v>
      </c>
      <c r="H349" s="741" t="s">
        <v>10</v>
      </c>
      <c r="I349" s="742">
        <v>165</v>
      </c>
      <c r="J349" s="742">
        <f>VLOOKUP(A349,CENIK!$A$2:$F$191,6,FALSE)</f>
        <v>0</v>
      </c>
      <c r="K349" s="742">
        <f t="shared" si="6"/>
        <v>0</v>
      </c>
    </row>
    <row r="350" spans="1:11" ht="90" x14ac:dyDescent="0.25">
      <c r="A350" s="737">
        <v>6202</v>
      </c>
      <c r="B350" s="737">
        <v>519</v>
      </c>
      <c r="C350" s="721" t="s">
        <v>2591</v>
      </c>
      <c r="D350" s="740" t="s">
        <v>292</v>
      </c>
      <c r="E350" s="740" t="s">
        <v>128</v>
      </c>
      <c r="F350" s="740" t="s">
        <v>132</v>
      </c>
      <c r="G350" s="740" t="s">
        <v>991</v>
      </c>
      <c r="H350" s="741" t="s">
        <v>6</v>
      </c>
      <c r="I350" s="742">
        <v>2</v>
      </c>
      <c r="J350" s="742">
        <f>VLOOKUP(A350,CENIK!$A$2:$F$191,6,FALSE)</f>
        <v>0</v>
      </c>
      <c r="K350" s="742">
        <f t="shared" si="6"/>
        <v>0</v>
      </c>
    </row>
    <row r="351" spans="1:11" ht="90" x14ac:dyDescent="0.25">
      <c r="A351" s="737">
        <v>6204</v>
      </c>
      <c r="B351" s="737">
        <v>519</v>
      </c>
      <c r="C351" s="721" t="s">
        <v>2592</v>
      </c>
      <c r="D351" s="740" t="s">
        <v>292</v>
      </c>
      <c r="E351" s="740" t="s">
        <v>128</v>
      </c>
      <c r="F351" s="740" t="s">
        <v>132</v>
      </c>
      <c r="G351" s="740" t="s">
        <v>993</v>
      </c>
      <c r="H351" s="741" t="s">
        <v>6</v>
      </c>
      <c r="I351" s="742">
        <v>4</v>
      </c>
      <c r="J351" s="742">
        <f>VLOOKUP(A351,CENIK!$A$2:$F$191,6,FALSE)</f>
        <v>0</v>
      </c>
      <c r="K351" s="742">
        <f t="shared" si="6"/>
        <v>0</v>
      </c>
    </row>
    <row r="352" spans="1:11" ht="90" x14ac:dyDescent="0.25">
      <c r="A352" s="737">
        <v>6206</v>
      </c>
      <c r="B352" s="737">
        <v>519</v>
      </c>
      <c r="C352" s="721" t="s">
        <v>2593</v>
      </c>
      <c r="D352" s="740" t="s">
        <v>292</v>
      </c>
      <c r="E352" s="740" t="s">
        <v>128</v>
      </c>
      <c r="F352" s="740" t="s">
        <v>132</v>
      </c>
      <c r="G352" s="740" t="s">
        <v>995</v>
      </c>
      <c r="H352" s="741" t="s">
        <v>6</v>
      </c>
      <c r="I352" s="742">
        <v>2</v>
      </c>
      <c r="J352" s="742">
        <f>VLOOKUP(A352,CENIK!$A$2:$F$191,6,FALSE)</f>
        <v>0</v>
      </c>
      <c r="K352" s="742">
        <f t="shared" si="6"/>
        <v>0</v>
      </c>
    </row>
    <row r="353" spans="1:11" ht="90" x14ac:dyDescent="0.25">
      <c r="A353" s="737">
        <v>6253</v>
      </c>
      <c r="B353" s="737">
        <v>519</v>
      </c>
      <c r="C353" s="721" t="s">
        <v>2594</v>
      </c>
      <c r="D353" s="740" t="s">
        <v>292</v>
      </c>
      <c r="E353" s="740" t="s">
        <v>128</v>
      </c>
      <c r="F353" s="740" t="s">
        <v>132</v>
      </c>
      <c r="G353" s="740" t="s">
        <v>1004</v>
      </c>
      <c r="H353" s="741" t="s">
        <v>6</v>
      </c>
      <c r="I353" s="742">
        <v>8</v>
      </c>
      <c r="J353" s="742">
        <f>VLOOKUP(A353,CENIK!$A$2:$F$191,6,FALSE)</f>
        <v>0</v>
      </c>
      <c r="K353" s="742">
        <f t="shared" si="6"/>
        <v>0</v>
      </c>
    </row>
    <row r="354" spans="1:11" ht="240" x14ac:dyDescent="0.25">
      <c r="A354" s="737">
        <v>6301</v>
      </c>
      <c r="B354" s="737">
        <v>519</v>
      </c>
      <c r="C354" s="721" t="s">
        <v>2595</v>
      </c>
      <c r="D354" s="740" t="s">
        <v>292</v>
      </c>
      <c r="E354" s="740" t="s">
        <v>128</v>
      </c>
      <c r="F354" s="740" t="s">
        <v>140</v>
      </c>
      <c r="G354" s="740" t="s">
        <v>1005</v>
      </c>
      <c r="H354" s="741" t="s">
        <v>6</v>
      </c>
      <c r="I354" s="742">
        <v>3</v>
      </c>
      <c r="J354" s="742">
        <f>VLOOKUP(A354,CENIK!$A$2:$F$191,6,FALSE)</f>
        <v>0</v>
      </c>
      <c r="K354" s="742">
        <f t="shared" si="6"/>
        <v>0</v>
      </c>
    </row>
    <row r="355" spans="1:11" ht="90" x14ac:dyDescent="0.25">
      <c r="A355" s="737">
        <v>6305</v>
      </c>
      <c r="B355" s="737">
        <v>519</v>
      </c>
      <c r="C355" s="721" t="s">
        <v>2596</v>
      </c>
      <c r="D355" s="740" t="s">
        <v>292</v>
      </c>
      <c r="E355" s="740" t="s">
        <v>128</v>
      </c>
      <c r="F355" s="740" t="s">
        <v>140</v>
      </c>
      <c r="G355" s="740" t="s">
        <v>143</v>
      </c>
      <c r="H355" s="741" t="s">
        <v>6</v>
      </c>
      <c r="I355" s="742">
        <v>3</v>
      </c>
      <c r="J355" s="742">
        <f>VLOOKUP(A355,CENIK!$A$2:$F$191,6,FALSE)</f>
        <v>0</v>
      </c>
      <c r="K355" s="742">
        <f t="shared" si="6"/>
        <v>0</v>
      </c>
    </row>
    <row r="356" spans="1:11" ht="30" x14ac:dyDescent="0.25">
      <c r="A356" s="737">
        <v>6401</v>
      </c>
      <c r="B356" s="737">
        <v>519</v>
      </c>
      <c r="C356" s="721" t="s">
        <v>2597</v>
      </c>
      <c r="D356" s="740" t="s">
        <v>292</v>
      </c>
      <c r="E356" s="740" t="s">
        <v>128</v>
      </c>
      <c r="F356" s="740" t="s">
        <v>144</v>
      </c>
      <c r="G356" s="740" t="s">
        <v>145</v>
      </c>
      <c r="H356" s="741" t="s">
        <v>10</v>
      </c>
      <c r="I356" s="742">
        <v>165</v>
      </c>
      <c r="J356" s="742">
        <f>VLOOKUP(A356,CENIK!$A$2:$F$191,6,FALSE)</f>
        <v>0</v>
      </c>
      <c r="K356" s="742">
        <f t="shared" si="6"/>
        <v>0</v>
      </c>
    </row>
    <row r="357" spans="1:11" ht="30" x14ac:dyDescent="0.25">
      <c r="A357" s="737">
        <v>6402</v>
      </c>
      <c r="B357" s="737">
        <v>519</v>
      </c>
      <c r="C357" s="721" t="s">
        <v>2598</v>
      </c>
      <c r="D357" s="740" t="s">
        <v>292</v>
      </c>
      <c r="E357" s="740" t="s">
        <v>128</v>
      </c>
      <c r="F357" s="740" t="s">
        <v>144</v>
      </c>
      <c r="G357" s="740" t="s">
        <v>340</v>
      </c>
      <c r="H357" s="741" t="s">
        <v>10</v>
      </c>
      <c r="I357" s="742">
        <v>165</v>
      </c>
      <c r="J357" s="742">
        <f>VLOOKUP(A357,CENIK!$A$2:$F$191,6,FALSE)</f>
        <v>0</v>
      </c>
      <c r="K357" s="742">
        <f t="shared" si="6"/>
        <v>0</v>
      </c>
    </row>
    <row r="358" spans="1:11" ht="45" x14ac:dyDescent="0.25">
      <c r="A358" s="737">
        <v>6405</v>
      </c>
      <c r="B358" s="737">
        <v>519</v>
      </c>
      <c r="C358" s="721" t="s">
        <v>2599</v>
      </c>
      <c r="D358" s="740" t="s">
        <v>292</v>
      </c>
      <c r="E358" s="740" t="s">
        <v>128</v>
      </c>
      <c r="F358" s="740" t="s">
        <v>144</v>
      </c>
      <c r="G358" s="740" t="s">
        <v>146</v>
      </c>
      <c r="H358" s="741" t="s">
        <v>10</v>
      </c>
      <c r="I358" s="742">
        <v>165</v>
      </c>
      <c r="J358" s="742">
        <f>VLOOKUP(A358,CENIK!$A$2:$F$191,6,FALSE)</f>
        <v>0</v>
      </c>
      <c r="K358" s="742">
        <f t="shared" si="6"/>
        <v>0</v>
      </c>
    </row>
    <row r="359" spans="1:11" ht="30" x14ac:dyDescent="0.25">
      <c r="A359" s="737">
        <v>6501</v>
      </c>
      <c r="B359" s="737">
        <v>519</v>
      </c>
      <c r="C359" s="721" t="s">
        <v>2600</v>
      </c>
      <c r="D359" s="740" t="s">
        <v>292</v>
      </c>
      <c r="E359" s="740" t="s">
        <v>128</v>
      </c>
      <c r="F359" s="740" t="s">
        <v>147</v>
      </c>
      <c r="G359" s="740" t="s">
        <v>1007</v>
      </c>
      <c r="H359" s="741" t="s">
        <v>6</v>
      </c>
      <c r="I359" s="742">
        <v>1</v>
      </c>
      <c r="J359" s="742">
        <f>VLOOKUP(A359,CENIK!$A$2:$F$191,6,FALSE)</f>
        <v>0</v>
      </c>
      <c r="K359" s="742">
        <f t="shared" si="6"/>
        <v>0</v>
      </c>
    </row>
    <row r="360" spans="1:11" ht="30" x14ac:dyDescent="0.25">
      <c r="A360" s="737">
        <v>6503</v>
      </c>
      <c r="B360" s="737">
        <v>519</v>
      </c>
      <c r="C360" s="721" t="s">
        <v>2601</v>
      </c>
      <c r="D360" s="740" t="s">
        <v>292</v>
      </c>
      <c r="E360" s="740" t="s">
        <v>128</v>
      </c>
      <c r="F360" s="740" t="s">
        <v>147</v>
      </c>
      <c r="G360" s="740" t="s">
        <v>1009</v>
      </c>
      <c r="H360" s="741" t="s">
        <v>6</v>
      </c>
      <c r="I360" s="742">
        <v>4</v>
      </c>
      <c r="J360" s="742">
        <f>VLOOKUP(A360,CENIK!$A$2:$F$191,6,FALSE)</f>
        <v>0</v>
      </c>
      <c r="K360" s="742">
        <f t="shared" si="6"/>
        <v>0</v>
      </c>
    </row>
    <row r="361" spans="1:11" ht="45" x14ac:dyDescent="0.25">
      <c r="A361" s="737">
        <v>1201</v>
      </c>
      <c r="B361" s="737">
        <v>524</v>
      </c>
      <c r="C361" s="721" t="s">
        <v>2602</v>
      </c>
      <c r="D361" s="740" t="s">
        <v>293</v>
      </c>
      <c r="E361" s="740" t="s">
        <v>7</v>
      </c>
      <c r="F361" s="740" t="s">
        <v>8</v>
      </c>
      <c r="G361" s="740" t="s">
        <v>9</v>
      </c>
      <c r="H361" s="741" t="s">
        <v>10</v>
      </c>
      <c r="I361" s="742">
        <v>249.4</v>
      </c>
      <c r="J361" s="742">
        <f>VLOOKUP(A361,CENIK!$A$2:$F$191,6,FALSE)</f>
        <v>0</v>
      </c>
      <c r="K361" s="742">
        <f t="shared" si="6"/>
        <v>0</v>
      </c>
    </row>
    <row r="362" spans="1:11" ht="30" x14ac:dyDescent="0.25">
      <c r="A362" s="737">
        <v>1202</v>
      </c>
      <c r="B362" s="737">
        <v>524</v>
      </c>
      <c r="C362" s="721" t="s">
        <v>2603</v>
      </c>
      <c r="D362" s="740" t="s">
        <v>293</v>
      </c>
      <c r="E362" s="740" t="s">
        <v>7</v>
      </c>
      <c r="F362" s="740" t="s">
        <v>8</v>
      </c>
      <c r="G362" s="740" t="s">
        <v>11</v>
      </c>
      <c r="H362" s="741" t="s">
        <v>12</v>
      </c>
      <c r="I362" s="742">
        <v>15</v>
      </c>
      <c r="J362" s="742">
        <f>VLOOKUP(A362,CENIK!$A$2:$F$191,6,FALSE)</f>
        <v>0</v>
      </c>
      <c r="K362" s="742">
        <f t="shared" ref="K362:K425" si="7">ROUND(J362*I362,2)</f>
        <v>0</v>
      </c>
    </row>
    <row r="363" spans="1:11" ht="45" x14ac:dyDescent="0.25">
      <c r="A363" s="737">
        <v>1205</v>
      </c>
      <c r="B363" s="737">
        <v>524</v>
      </c>
      <c r="C363" s="721" t="s">
        <v>2604</v>
      </c>
      <c r="D363" s="740" t="s">
        <v>293</v>
      </c>
      <c r="E363" s="740" t="s">
        <v>7</v>
      </c>
      <c r="F363" s="740" t="s">
        <v>8</v>
      </c>
      <c r="G363" s="740" t="s">
        <v>942</v>
      </c>
      <c r="H363" s="741" t="s">
        <v>14</v>
      </c>
      <c r="I363" s="742">
        <v>1</v>
      </c>
      <c r="J363" s="742">
        <f>VLOOKUP(A363,CENIK!$A$2:$F$191,6,FALSE)</f>
        <v>0</v>
      </c>
      <c r="K363" s="742">
        <f t="shared" si="7"/>
        <v>0</v>
      </c>
    </row>
    <row r="364" spans="1:11" ht="45" x14ac:dyDescent="0.25">
      <c r="A364" s="737">
        <v>1207</v>
      </c>
      <c r="B364" s="737">
        <v>524</v>
      </c>
      <c r="C364" s="721" t="s">
        <v>2605</v>
      </c>
      <c r="D364" s="740" t="s">
        <v>293</v>
      </c>
      <c r="E364" s="740" t="s">
        <v>7</v>
      </c>
      <c r="F364" s="740" t="s">
        <v>8</v>
      </c>
      <c r="G364" s="740" t="s">
        <v>944</v>
      </c>
      <c r="H364" s="741" t="s">
        <v>14</v>
      </c>
      <c r="I364" s="742">
        <v>1</v>
      </c>
      <c r="J364" s="742">
        <f>VLOOKUP(A364,CENIK!$A$2:$F$191,6,FALSE)</f>
        <v>0</v>
      </c>
      <c r="K364" s="742">
        <f t="shared" si="7"/>
        <v>0</v>
      </c>
    </row>
    <row r="365" spans="1:11" ht="45" x14ac:dyDescent="0.25">
      <c r="A365" s="737">
        <v>1211</v>
      </c>
      <c r="B365" s="737">
        <v>524</v>
      </c>
      <c r="C365" s="721" t="s">
        <v>2606</v>
      </c>
      <c r="D365" s="740" t="s">
        <v>293</v>
      </c>
      <c r="E365" s="740" t="s">
        <v>7</v>
      </c>
      <c r="F365" s="740" t="s">
        <v>8</v>
      </c>
      <c r="G365" s="740" t="s">
        <v>948</v>
      </c>
      <c r="H365" s="741" t="s">
        <v>14</v>
      </c>
      <c r="I365" s="742">
        <v>2</v>
      </c>
      <c r="J365" s="742">
        <f>VLOOKUP(A365,CENIK!$A$2:$F$191,6,FALSE)</f>
        <v>0</v>
      </c>
      <c r="K365" s="742">
        <f t="shared" si="7"/>
        <v>0</v>
      </c>
    </row>
    <row r="366" spans="1:11" ht="30" x14ac:dyDescent="0.25">
      <c r="A366" s="737">
        <v>1301</v>
      </c>
      <c r="B366" s="737">
        <v>524</v>
      </c>
      <c r="C366" s="721" t="s">
        <v>2607</v>
      </c>
      <c r="D366" s="740" t="s">
        <v>293</v>
      </c>
      <c r="E366" s="740" t="s">
        <v>7</v>
      </c>
      <c r="F366" s="740" t="s">
        <v>16</v>
      </c>
      <c r="G366" s="740" t="s">
        <v>17</v>
      </c>
      <c r="H366" s="741" t="s">
        <v>10</v>
      </c>
      <c r="I366" s="742">
        <v>249.4</v>
      </c>
      <c r="J366" s="742">
        <f>VLOOKUP(A366,CENIK!$A$2:$F$191,6,FALSE)</f>
        <v>0</v>
      </c>
      <c r="K366" s="742">
        <f t="shared" si="7"/>
        <v>0</v>
      </c>
    </row>
    <row r="367" spans="1:11" ht="105" x14ac:dyDescent="0.25">
      <c r="A367" s="737">
        <v>1302</v>
      </c>
      <c r="B367" s="737">
        <v>524</v>
      </c>
      <c r="C367" s="721" t="s">
        <v>2608</v>
      </c>
      <c r="D367" s="740" t="s">
        <v>293</v>
      </c>
      <c r="E367" s="740" t="s">
        <v>7</v>
      </c>
      <c r="F367" s="740" t="s">
        <v>16</v>
      </c>
      <c r="G367" s="740" t="s">
        <v>952</v>
      </c>
      <c r="H367" s="741" t="s">
        <v>10</v>
      </c>
      <c r="I367" s="742">
        <v>249.4</v>
      </c>
      <c r="J367" s="742">
        <f>VLOOKUP(A367,CENIK!$A$2:$F$191,6,FALSE)</f>
        <v>0</v>
      </c>
      <c r="K367" s="742">
        <f t="shared" si="7"/>
        <v>0</v>
      </c>
    </row>
    <row r="368" spans="1:11" ht="45" x14ac:dyDescent="0.25">
      <c r="A368" s="737">
        <v>1309</v>
      </c>
      <c r="B368" s="737">
        <v>524</v>
      </c>
      <c r="C368" s="721" t="s">
        <v>2609</v>
      </c>
      <c r="D368" s="740" t="s">
        <v>293</v>
      </c>
      <c r="E368" s="740" t="s">
        <v>7</v>
      </c>
      <c r="F368" s="740" t="s">
        <v>16</v>
      </c>
      <c r="G368" s="740" t="s">
        <v>21</v>
      </c>
      <c r="H368" s="741" t="s">
        <v>22</v>
      </c>
      <c r="I368" s="742">
        <v>340</v>
      </c>
      <c r="J368" s="742">
        <f>VLOOKUP(A368,CENIK!$A$2:$F$191,6,FALSE)</f>
        <v>0</v>
      </c>
      <c r="K368" s="742">
        <f t="shared" si="7"/>
        <v>0</v>
      </c>
    </row>
    <row r="369" spans="1:11" ht="30" x14ac:dyDescent="0.25">
      <c r="A369" s="737">
        <v>1311</v>
      </c>
      <c r="B369" s="737">
        <v>524</v>
      </c>
      <c r="C369" s="721" t="s">
        <v>2610</v>
      </c>
      <c r="D369" s="740" t="s">
        <v>293</v>
      </c>
      <c r="E369" s="740" t="s">
        <v>7</v>
      </c>
      <c r="F369" s="740" t="s">
        <v>16</v>
      </c>
      <c r="G369" s="740" t="s">
        <v>25</v>
      </c>
      <c r="H369" s="741" t="s">
        <v>14</v>
      </c>
      <c r="I369" s="742">
        <v>1</v>
      </c>
      <c r="J369" s="742">
        <f>VLOOKUP(A369,CENIK!$A$2:$F$191,6,FALSE)</f>
        <v>0</v>
      </c>
      <c r="K369" s="742">
        <f t="shared" si="7"/>
        <v>0</v>
      </c>
    </row>
    <row r="370" spans="1:11" ht="30" x14ac:dyDescent="0.25">
      <c r="A370" s="737">
        <v>1401</v>
      </c>
      <c r="B370" s="737">
        <v>524</v>
      </c>
      <c r="C370" s="721" t="s">
        <v>2611</v>
      </c>
      <c r="D370" s="740" t="s">
        <v>293</v>
      </c>
      <c r="E370" s="740" t="s">
        <v>7</v>
      </c>
      <c r="F370" s="740" t="s">
        <v>27</v>
      </c>
      <c r="G370" s="740" t="s">
        <v>955</v>
      </c>
      <c r="H370" s="741" t="s">
        <v>22</v>
      </c>
      <c r="I370" s="742">
        <v>2</v>
      </c>
      <c r="J370" s="742">
        <f>VLOOKUP(A370,CENIK!$A$2:$F$191,6,FALSE)</f>
        <v>0</v>
      </c>
      <c r="K370" s="742">
        <f t="shared" si="7"/>
        <v>0</v>
      </c>
    </row>
    <row r="371" spans="1:11" ht="30" x14ac:dyDescent="0.25">
      <c r="A371" s="737">
        <v>1402</v>
      </c>
      <c r="B371" s="737">
        <v>524</v>
      </c>
      <c r="C371" s="721" t="s">
        <v>2612</v>
      </c>
      <c r="D371" s="740" t="s">
        <v>293</v>
      </c>
      <c r="E371" s="740" t="s">
        <v>7</v>
      </c>
      <c r="F371" s="740" t="s">
        <v>27</v>
      </c>
      <c r="G371" s="740" t="s">
        <v>956</v>
      </c>
      <c r="H371" s="741" t="s">
        <v>22</v>
      </c>
      <c r="I371" s="742">
        <v>5</v>
      </c>
      <c r="J371" s="742">
        <f>VLOOKUP(A371,CENIK!$A$2:$F$191,6,FALSE)</f>
        <v>0</v>
      </c>
      <c r="K371" s="742">
        <f t="shared" si="7"/>
        <v>0</v>
      </c>
    </row>
    <row r="372" spans="1:11" ht="30" x14ac:dyDescent="0.25">
      <c r="A372" s="737">
        <v>1403</v>
      </c>
      <c r="B372" s="737">
        <v>524</v>
      </c>
      <c r="C372" s="721" t="s">
        <v>2613</v>
      </c>
      <c r="D372" s="740" t="s">
        <v>293</v>
      </c>
      <c r="E372" s="740" t="s">
        <v>7</v>
      </c>
      <c r="F372" s="740" t="s">
        <v>27</v>
      </c>
      <c r="G372" s="740" t="s">
        <v>957</v>
      </c>
      <c r="H372" s="741" t="s">
        <v>22</v>
      </c>
      <c r="I372" s="742">
        <v>2</v>
      </c>
      <c r="J372" s="742">
        <f>VLOOKUP(A372,CENIK!$A$2:$F$191,6,FALSE)</f>
        <v>0</v>
      </c>
      <c r="K372" s="742">
        <f t="shared" si="7"/>
        <v>0</v>
      </c>
    </row>
    <row r="373" spans="1:11" ht="30" x14ac:dyDescent="0.25">
      <c r="A373" s="737">
        <v>12308</v>
      </c>
      <c r="B373" s="737">
        <v>524</v>
      </c>
      <c r="C373" s="721" t="s">
        <v>2614</v>
      </c>
      <c r="D373" s="740" t="s">
        <v>293</v>
      </c>
      <c r="E373" s="740" t="s">
        <v>30</v>
      </c>
      <c r="F373" s="740" t="s">
        <v>31</v>
      </c>
      <c r="G373" s="740" t="s">
        <v>32</v>
      </c>
      <c r="H373" s="741" t="s">
        <v>33</v>
      </c>
      <c r="I373" s="742">
        <v>580</v>
      </c>
      <c r="J373" s="742">
        <f>VLOOKUP(A373,CENIK!$A$2:$F$191,6,FALSE)</f>
        <v>0</v>
      </c>
      <c r="K373" s="742">
        <f t="shared" si="7"/>
        <v>0</v>
      </c>
    </row>
    <row r="374" spans="1:11" ht="30" x14ac:dyDescent="0.25">
      <c r="A374" s="737">
        <v>12331</v>
      </c>
      <c r="B374" s="737">
        <v>524</v>
      </c>
      <c r="C374" s="721" t="s">
        <v>2615</v>
      </c>
      <c r="D374" s="740" t="s">
        <v>293</v>
      </c>
      <c r="E374" s="740" t="s">
        <v>30</v>
      </c>
      <c r="F374" s="740" t="s">
        <v>31</v>
      </c>
      <c r="G374" s="740" t="s">
        <v>38</v>
      </c>
      <c r="H374" s="741" t="s">
        <v>10</v>
      </c>
      <c r="I374" s="742">
        <v>30</v>
      </c>
      <c r="J374" s="742">
        <f>VLOOKUP(A374,CENIK!$A$2:$F$191,6,FALSE)</f>
        <v>0</v>
      </c>
      <c r="K374" s="742">
        <f t="shared" si="7"/>
        <v>0</v>
      </c>
    </row>
    <row r="375" spans="1:11" ht="45" x14ac:dyDescent="0.25">
      <c r="A375" s="737">
        <v>21106</v>
      </c>
      <c r="B375" s="737">
        <v>524</v>
      </c>
      <c r="C375" s="721" t="s">
        <v>2616</v>
      </c>
      <c r="D375" s="740" t="s">
        <v>293</v>
      </c>
      <c r="E375" s="740" t="s">
        <v>30</v>
      </c>
      <c r="F375" s="740" t="s">
        <v>31</v>
      </c>
      <c r="G375" s="740" t="s">
        <v>965</v>
      </c>
      <c r="H375" s="741" t="s">
        <v>24</v>
      </c>
      <c r="I375" s="742">
        <v>464</v>
      </c>
      <c r="J375" s="742">
        <f>VLOOKUP(A375,CENIK!$A$2:$F$191,6,FALSE)</f>
        <v>0</v>
      </c>
      <c r="K375" s="742">
        <f t="shared" si="7"/>
        <v>0</v>
      </c>
    </row>
    <row r="376" spans="1:11" ht="30" x14ac:dyDescent="0.25">
      <c r="A376" s="737">
        <v>22102</v>
      </c>
      <c r="B376" s="737">
        <v>524</v>
      </c>
      <c r="C376" s="721" t="s">
        <v>2617</v>
      </c>
      <c r="D376" s="740" t="s">
        <v>293</v>
      </c>
      <c r="E376" s="740" t="s">
        <v>30</v>
      </c>
      <c r="F376" s="740" t="s">
        <v>31</v>
      </c>
      <c r="G376" s="740" t="s">
        <v>42</v>
      </c>
      <c r="H376" s="741" t="s">
        <v>33</v>
      </c>
      <c r="I376" s="742">
        <v>580</v>
      </c>
      <c r="J376" s="742">
        <f>VLOOKUP(A376,CENIK!$A$2:$F$191,6,FALSE)</f>
        <v>0</v>
      </c>
      <c r="K376" s="742">
        <f t="shared" si="7"/>
        <v>0</v>
      </c>
    </row>
    <row r="377" spans="1:11" ht="30" x14ac:dyDescent="0.25">
      <c r="A377" s="737">
        <v>2208</v>
      </c>
      <c r="B377" s="737">
        <v>524</v>
      </c>
      <c r="C377" s="721" t="s">
        <v>2618</v>
      </c>
      <c r="D377" s="740" t="s">
        <v>293</v>
      </c>
      <c r="E377" s="740" t="s">
        <v>30</v>
      </c>
      <c r="F377" s="740" t="s">
        <v>43</v>
      </c>
      <c r="G377" s="740" t="s">
        <v>44</v>
      </c>
      <c r="H377" s="741" t="s">
        <v>33</v>
      </c>
      <c r="I377" s="742">
        <v>580</v>
      </c>
      <c r="J377" s="742">
        <f>VLOOKUP(A377,CENIK!$A$2:$F$191,6,FALSE)</f>
        <v>0</v>
      </c>
      <c r="K377" s="742">
        <f t="shared" si="7"/>
        <v>0</v>
      </c>
    </row>
    <row r="378" spans="1:11" ht="30" x14ac:dyDescent="0.25">
      <c r="A378" s="737">
        <v>22103</v>
      </c>
      <c r="B378" s="737">
        <v>524</v>
      </c>
      <c r="C378" s="721" t="s">
        <v>2619</v>
      </c>
      <c r="D378" s="740" t="s">
        <v>293</v>
      </c>
      <c r="E378" s="740" t="s">
        <v>30</v>
      </c>
      <c r="F378" s="740" t="s">
        <v>43</v>
      </c>
      <c r="G378" s="740" t="s">
        <v>48</v>
      </c>
      <c r="H378" s="741" t="s">
        <v>33</v>
      </c>
      <c r="I378" s="742">
        <v>580</v>
      </c>
      <c r="J378" s="742">
        <f>VLOOKUP(A378,CENIK!$A$2:$F$191,6,FALSE)</f>
        <v>0</v>
      </c>
      <c r="K378" s="742">
        <f t="shared" si="7"/>
        <v>0</v>
      </c>
    </row>
    <row r="379" spans="1:11" ht="30" x14ac:dyDescent="0.25">
      <c r="A379" s="737">
        <v>2224</v>
      </c>
      <c r="B379" s="737">
        <v>524</v>
      </c>
      <c r="C379" s="721" t="s">
        <v>2620</v>
      </c>
      <c r="D379" s="740" t="s">
        <v>293</v>
      </c>
      <c r="E379" s="740" t="s">
        <v>30</v>
      </c>
      <c r="F379" s="740" t="s">
        <v>43</v>
      </c>
      <c r="G379" s="740" t="s">
        <v>46</v>
      </c>
      <c r="H379" s="741" t="s">
        <v>12</v>
      </c>
      <c r="I379" s="742">
        <v>4</v>
      </c>
      <c r="J379" s="742">
        <f>VLOOKUP(A379,CENIK!$A$2:$F$191,6,FALSE)</f>
        <v>0</v>
      </c>
      <c r="K379" s="742">
        <f t="shared" si="7"/>
        <v>0</v>
      </c>
    </row>
    <row r="380" spans="1:11" ht="30" x14ac:dyDescent="0.25">
      <c r="A380" s="737">
        <v>24405</v>
      </c>
      <c r="B380" s="737">
        <v>524</v>
      </c>
      <c r="C380" s="721" t="s">
        <v>2621</v>
      </c>
      <c r="D380" s="740" t="s">
        <v>293</v>
      </c>
      <c r="E380" s="740" t="s">
        <v>30</v>
      </c>
      <c r="F380" s="740" t="s">
        <v>43</v>
      </c>
      <c r="G380" s="740" t="s">
        <v>969</v>
      </c>
      <c r="H380" s="741" t="s">
        <v>24</v>
      </c>
      <c r="I380" s="742">
        <v>232</v>
      </c>
      <c r="J380" s="742">
        <f>VLOOKUP(A380,CENIK!$A$2:$F$191,6,FALSE)</f>
        <v>0</v>
      </c>
      <c r="K380" s="742">
        <f t="shared" si="7"/>
        <v>0</v>
      </c>
    </row>
    <row r="381" spans="1:11" ht="45" x14ac:dyDescent="0.25">
      <c r="A381" s="737">
        <v>31302</v>
      </c>
      <c r="B381" s="737">
        <v>524</v>
      </c>
      <c r="C381" s="721" t="s">
        <v>2622</v>
      </c>
      <c r="D381" s="740" t="s">
        <v>293</v>
      </c>
      <c r="E381" s="740" t="s">
        <v>30</v>
      </c>
      <c r="F381" s="740" t="s">
        <v>43</v>
      </c>
      <c r="G381" s="740" t="s">
        <v>971</v>
      </c>
      <c r="H381" s="741" t="s">
        <v>24</v>
      </c>
      <c r="I381" s="742">
        <v>174</v>
      </c>
      <c r="J381" s="742">
        <f>VLOOKUP(A381,CENIK!$A$2:$F$191,6,FALSE)</f>
        <v>0</v>
      </c>
      <c r="K381" s="742">
        <f t="shared" si="7"/>
        <v>0</v>
      </c>
    </row>
    <row r="382" spans="1:11" ht="30" x14ac:dyDescent="0.25">
      <c r="A382" s="737">
        <v>31602</v>
      </c>
      <c r="B382" s="737">
        <v>524</v>
      </c>
      <c r="C382" s="721" t="s">
        <v>2623</v>
      </c>
      <c r="D382" s="740" t="s">
        <v>293</v>
      </c>
      <c r="E382" s="740" t="s">
        <v>30</v>
      </c>
      <c r="F382" s="740" t="s">
        <v>43</v>
      </c>
      <c r="G382" s="740" t="s">
        <v>973</v>
      </c>
      <c r="H382" s="741" t="s">
        <v>33</v>
      </c>
      <c r="I382" s="742">
        <v>580</v>
      </c>
      <c r="J382" s="742">
        <f>VLOOKUP(A382,CENIK!$A$2:$F$191,6,FALSE)</f>
        <v>0</v>
      </c>
      <c r="K382" s="742">
        <f t="shared" si="7"/>
        <v>0</v>
      </c>
    </row>
    <row r="383" spans="1:11" ht="30" x14ac:dyDescent="0.25">
      <c r="A383" s="737">
        <v>32311</v>
      </c>
      <c r="B383" s="737">
        <v>524</v>
      </c>
      <c r="C383" s="721" t="s">
        <v>2624</v>
      </c>
      <c r="D383" s="740" t="s">
        <v>293</v>
      </c>
      <c r="E383" s="740" t="s">
        <v>30</v>
      </c>
      <c r="F383" s="740" t="s">
        <v>43</v>
      </c>
      <c r="G383" s="740" t="s">
        <v>975</v>
      </c>
      <c r="H383" s="741" t="s">
        <v>33</v>
      </c>
      <c r="I383" s="742">
        <v>580</v>
      </c>
      <c r="J383" s="742">
        <f>VLOOKUP(A383,CENIK!$A$2:$F$191,6,FALSE)</f>
        <v>0</v>
      </c>
      <c r="K383" s="742">
        <f t="shared" si="7"/>
        <v>0</v>
      </c>
    </row>
    <row r="384" spans="1:11" ht="30" x14ac:dyDescent="0.25">
      <c r="A384" s="737">
        <v>34104</v>
      </c>
      <c r="B384" s="737">
        <v>524</v>
      </c>
      <c r="C384" s="721" t="s">
        <v>2625</v>
      </c>
      <c r="D384" s="740" t="s">
        <v>293</v>
      </c>
      <c r="E384" s="740" t="s">
        <v>30</v>
      </c>
      <c r="F384" s="740" t="s">
        <v>43</v>
      </c>
      <c r="G384" s="740" t="s">
        <v>54</v>
      </c>
      <c r="H384" s="741" t="s">
        <v>10</v>
      </c>
      <c r="I384" s="742">
        <v>30</v>
      </c>
      <c r="J384" s="742">
        <f>VLOOKUP(A384,CENIK!$A$2:$F$191,6,FALSE)</f>
        <v>0</v>
      </c>
      <c r="K384" s="742">
        <f t="shared" si="7"/>
        <v>0</v>
      </c>
    </row>
    <row r="385" spans="1:11" ht="30" x14ac:dyDescent="0.25">
      <c r="A385" s="737">
        <v>34901</v>
      </c>
      <c r="B385" s="737">
        <v>524</v>
      </c>
      <c r="C385" s="721" t="s">
        <v>2626</v>
      </c>
      <c r="D385" s="740" t="s">
        <v>293</v>
      </c>
      <c r="E385" s="740" t="s">
        <v>30</v>
      </c>
      <c r="F385" s="740" t="s">
        <v>43</v>
      </c>
      <c r="G385" s="740" t="s">
        <v>55</v>
      </c>
      <c r="H385" s="741" t="s">
        <v>33</v>
      </c>
      <c r="I385" s="742">
        <v>580</v>
      </c>
      <c r="J385" s="742">
        <f>VLOOKUP(A385,CENIK!$A$2:$F$191,6,FALSE)</f>
        <v>0</v>
      </c>
      <c r="K385" s="742">
        <f t="shared" si="7"/>
        <v>0</v>
      </c>
    </row>
    <row r="386" spans="1:11" ht="45" x14ac:dyDescent="0.25">
      <c r="A386" s="737">
        <v>4110</v>
      </c>
      <c r="B386" s="737">
        <v>524</v>
      </c>
      <c r="C386" s="721" t="s">
        <v>2627</v>
      </c>
      <c r="D386" s="740" t="s">
        <v>293</v>
      </c>
      <c r="E386" s="740" t="s">
        <v>85</v>
      </c>
      <c r="F386" s="740" t="s">
        <v>86</v>
      </c>
      <c r="G386" s="740" t="s">
        <v>90</v>
      </c>
      <c r="H386" s="741" t="s">
        <v>24</v>
      </c>
      <c r="I386" s="742">
        <v>502</v>
      </c>
      <c r="J386" s="742">
        <f>VLOOKUP(A386,CENIK!$A$2:$F$191,6,FALSE)</f>
        <v>0</v>
      </c>
      <c r="K386" s="742">
        <f t="shared" si="7"/>
        <v>0</v>
      </c>
    </row>
    <row r="387" spans="1:11" ht="45" x14ac:dyDescent="0.25">
      <c r="A387" s="737">
        <v>4119</v>
      </c>
      <c r="B387" s="737">
        <v>524</v>
      </c>
      <c r="C387" s="721" t="s">
        <v>2628</v>
      </c>
      <c r="D387" s="740" t="s">
        <v>293</v>
      </c>
      <c r="E387" s="740" t="s">
        <v>85</v>
      </c>
      <c r="F387" s="740" t="s">
        <v>86</v>
      </c>
      <c r="G387" s="740" t="s">
        <v>96</v>
      </c>
      <c r="H387" s="741" t="s">
        <v>24</v>
      </c>
      <c r="I387" s="742">
        <v>191</v>
      </c>
      <c r="J387" s="742">
        <f>VLOOKUP(A387,CENIK!$A$2:$F$191,6,FALSE)</f>
        <v>0</v>
      </c>
      <c r="K387" s="742">
        <f t="shared" si="7"/>
        <v>0</v>
      </c>
    </row>
    <row r="388" spans="1:11" ht="30" x14ac:dyDescent="0.25">
      <c r="A388" s="737">
        <v>4121</v>
      </c>
      <c r="B388" s="737">
        <v>524</v>
      </c>
      <c r="C388" s="721" t="s">
        <v>2629</v>
      </c>
      <c r="D388" s="740" t="s">
        <v>293</v>
      </c>
      <c r="E388" s="740" t="s">
        <v>85</v>
      </c>
      <c r="F388" s="740" t="s">
        <v>86</v>
      </c>
      <c r="G388" s="740" t="s">
        <v>986</v>
      </c>
      <c r="H388" s="741" t="s">
        <v>24</v>
      </c>
      <c r="I388" s="742">
        <v>8</v>
      </c>
      <c r="J388" s="742">
        <f>VLOOKUP(A388,CENIK!$A$2:$F$191,6,FALSE)</f>
        <v>0</v>
      </c>
      <c r="K388" s="742">
        <f t="shared" si="7"/>
        <v>0</v>
      </c>
    </row>
    <row r="389" spans="1:11" ht="30" x14ac:dyDescent="0.25">
      <c r="A389" s="737">
        <v>4201</v>
      </c>
      <c r="B389" s="737">
        <v>524</v>
      </c>
      <c r="C389" s="721" t="s">
        <v>2630</v>
      </c>
      <c r="D389" s="740" t="s">
        <v>293</v>
      </c>
      <c r="E389" s="740" t="s">
        <v>85</v>
      </c>
      <c r="F389" s="740" t="s">
        <v>98</v>
      </c>
      <c r="G389" s="740" t="s">
        <v>99</v>
      </c>
      <c r="H389" s="741" t="s">
        <v>33</v>
      </c>
      <c r="I389" s="742">
        <v>234</v>
      </c>
      <c r="J389" s="742">
        <f>VLOOKUP(A389,CENIK!$A$2:$F$191,6,FALSE)</f>
        <v>0</v>
      </c>
      <c r="K389" s="742">
        <f t="shared" si="7"/>
        <v>0</v>
      </c>
    </row>
    <row r="390" spans="1:11" ht="30" x14ac:dyDescent="0.25">
      <c r="A390" s="737">
        <v>4202</v>
      </c>
      <c r="B390" s="737">
        <v>524</v>
      </c>
      <c r="C390" s="721" t="s">
        <v>2631</v>
      </c>
      <c r="D390" s="740" t="s">
        <v>293</v>
      </c>
      <c r="E390" s="740" t="s">
        <v>85</v>
      </c>
      <c r="F390" s="740" t="s">
        <v>98</v>
      </c>
      <c r="G390" s="740" t="s">
        <v>100</v>
      </c>
      <c r="H390" s="741" t="s">
        <v>33</v>
      </c>
      <c r="I390" s="742">
        <v>234</v>
      </c>
      <c r="J390" s="742">
        <f>VLOOKUP(A390,CENIK!$A$2:$F$191,6,FALSE)</f>
        <v>0</v>
      </c>
      <c r="K390" s="742">
        <f t="shared" si="7"/>
        <v>0</v>
      </c>
    </row>
    <row r="391" spans="1:11" ht="60" x14ac:dyDescent="0.25">
      <c r="A391" s="737">
        <v>4203</v>
      </c>
      <c r="B391" s="737">
        <v>524</v>
      </c>
      <c r="C391" s="721" t="s">
        <v>2632</v>
      </c>
      <c r="D391" s="740" t="s">
        <v>293</v>
      </c>
      <c r="E391" s="740" t="s">
        <v>85</v>
      </c>
      <c r="F391" s="740" t="s">
        <v>98</v>
      </c>
      <c r="G391" s="740" t="s">
        <v>101</v>
      </c>
      <c r="H391" s="741" t="s">
        <v>24</v>
      </c>
      <c r="I391" s="742">
        <v>36</v>
      </c>
      <c r="J391" s="742">
        <f>VLOOKUP(A391,CENIK!$A$2:$F$191,6,FALSE)</f>
        <v>0</v>
      </c>
      <c r="K391" s="742">
        <f t="shared" si="7"/>
        <v>0</v>
      </c>
    </row>
    <row r="392" spans="1:11" ht="45" x14ac:dyDescent="0.25">
      <c r="A392" s="737">
        <v>4204</v>
      </c>
      <c r="B392" s="737">
        <v>524</v>
      </c>
      <c r="C392" s="721" t="s">
        <v>2633</v>
      </c>
      <c r="D392" s="740" t="s">
        <v>293</v>
      </c>
      <c r="E392" s="740" t="s">
        <v>85</v>
      </c>
      <c r="F392" s="740" t="s">
        <v>98</v>
      </c>
      <c r="G392" s="740" t="s">
        <v>102</v>
      </c>
      <c r="H392" s="741" t="s">
        <v>24</v>
      </c>
      <c r="I392" s="742">
        <v>156</v>
      </c>
      <c r="J392" s="742">
        <f>VLOOKUP(A392,CENIK!$A$2:$F$191,6,FALSE)</f>
        <v>0</v>
      </c>
      <c r="K392" s="742">
        <f t="shared" si="7"/>
        <v>0</v>
      </c>
    </row>
    <row r="393" spans="1:11" ht="45" x14ac:dyDescent="0.25">
      <c r="A393" s="737">
        <v>4205</v>
      </c>
      <c r="B393" s="737">
        <v>524</v>
      </c>
      <c r="C393" s="721" t="s">
        <v>2634</v>
      </c>
      <c r="D393" s="740" t="s">
        <v>293</v>
      </c>
      <c r="E393" s="740" t="s">
        <v>85</v>
      </c>
      <c r="F393" s="740" t="s">
        <v>98</v>
      </c>
      <c r="G393" s="740" t="s">
        <v>103</v>
      </c>
      <c r="H393" s="741" t="s">
        <v>33</v>
      </c>
      <c r="I393" s="742">
        <v>947</v>
      </c>
      <c r="J393" s="742">
        <f>VLOOKUP(A393,CENIK!$A$2:$F$191,6,FALSE)</f>
        <v>0</v>
      </c>
      <c r="K393" s="742">
        <f t="shared" si="7"/>
        <v>0</v>
      </c>
    </row>
    <row r="394" spans="1:11" ht="45" x14ac:dyDescent="0.25">
      <c r="A394" s="737">
        <v>4207</v>
      </c>
      <c r="B394" s="737">
        <v>524</v>
      </c>
      <c r="C394" s="721" t="s">
        <v>2635</v>
      </c>
      <c r="D394" s="740" t="s">
        <v>293</v>
      </c>
      <c r="E394" s="740" t="s">
        <v>85</v>
      </c>
      <c r="F394" s="740" t="s">
        <v>98</v>
      </c>
      <c r="G394" s="740" t="s">
        <v>990</v>
      </c>
      <c r="H394" s="741" t="s">
        <v>24</v>
      </c>
      <c r="I394" s="742">
        <v>595</v>
      </c>
      <c r="J394" s="742">
        <f>VLOOKUP(A394,CENIK!$A$2:$F$191,6,FALSE)</f>
        <v>0</v>
      </c>
      <c r="K394" s="742">
        <f t="shared" si="7"/>
        <v>0</v>
      </c>
    </row>
    <row r="395" spans="1:11" ht="90" x14ac:dyDescent="0.25">
      <c r="A395" s="737">
        <v>6101</v>
      </c>
      <c r="B395" s="737">
        <v>524</v>
      </c>
      <c r="C395" s="721" t="s">
        <v>2636</v>
      </c>
      <c r="D395" s="740" t="s">
        <v>293</v>
      </c>
      <c r="E395" s="740" t="s">
        <v>128</v>
      </c>
      <c r="F395" s="740" t="s">
        <v>129</v>
      </c>
      <c r="G395" s="740" t="s">
        <v>6304</v>
      </c>
      <c r="H395" s="741" t="s">
        <v>10</v>
      </c>
      <c r="I395" s="742">
        <v>249.4</v>
      </c>
      <c r="J395" s="742">
        <f>VLOOKUP(A395,CENIK!$A$2:$F$191,6,FALSE)</f>
        <v>0</v>
      </c>
      <c r="K395" s="742">
        <f t="shared" si="7"/>
        <v>0</v>
      </c>
    </row>
    <row r="396" spans="1:11" ht="90" x14ac:dyDescent="0.25">
      <c r="A396" s="737">
        <v>6202</v>
      </c>
      <c r="B396" s="737">
        <v>524</v>
      </c>
      <c r="C396" s="721" t="s">
        <v>2637</v>
      </c>
      <c r="D396" s="740" t="s">
        <v>293</v>
      </c>
      <c r="E396" s="740" t="s">
        <v>128</v>
      </c>
      <c r="F396" s="740" t="s">
        <v>132</v>
      </c>
      <c r="G396" s="740" t="s">
        <v>991</v>
      </c>
      <c r="H396" s="741" t="s">
        <v>6</v>
      </c>
      <c r="I396" s="742">
        <v>15</v>
      </c>
      <c r="J396" s="742">
        <f>VLOOKUP(A396,CENIK!$A$2:$F$191,6,FALSE)</f>
        <v>0</v>
      </c>
      <c r="K396" s="742">
        <f t="shared" si="7"/>
        <v>0</v>
      </c>
    </row>
    <row r="397" spans="1:11" ht="90" x14ac:dyDescent="0.25">
      <c r="A397" s="737">
        <v>6253</v>
      </c>
      <c r="B397" s="737">
        <v>524</v>
      </c>
      <c r="C397" s="721" t="s">
        <v>2638</v>
      </c>
      <c r="D397" s="740" t="s">
        <v>293</v>
      </c>
      <c r="E397" s="740" t="s">
        <v>128</v>
      </c>
      <c r="F397" s="740" t="s">
        <v>132</v>
      </c>
      <c r="G397" s="740" t="s">
        <v>1004</v>
      </c>
      <c r="H397" s="741" t="s">
        <v>6</v>
      </c>
      <c r="I397" s="742">
        <v>15</v>
      </c>
      <c r="J397" s="742">
        <f>VLOOKUP(A397,CENIK!$A$2:$F$191,6,FALSE)</f>
        <v>0</v>
      </c>
      <c r="K397" s="742">
        <f t="shared" si="7"/>
        <v>0</v>
      </c>
    </row>
    <row r="398" spans="1:11" ht="240" x14ac:dyDescent="0.25">
      <c r="A398" s="737">
        <v>6301</v>
      </c>
      <c r="B398" s="737">
        <v>524</v>
      </c>
      <c r="C398" s="721" t="s">
        <v>2639</v>
      </c>
      <c r="D398" s="740" t="s">
        <v>293</v>
      </c>
      <c r="E398" s="740" t="s">
        <v>128</v>
      </c>
      <c r="F398" s="740" t="s">
        <v>140</v>
      </c>
      <c r="G398" s="740" t="s">
        <v>1005</v>
      </c>
      <c r="H398" s="741" t="s">
        <v>6</v>
      </c>
      <c r="I398" s="742">
        <v>6</v>
      </c>
      <c r="J398" s="742">
        <f>VLOOKUP(A398,CENIK!$A$2:$F$191,6,FALSE)</f>
        <v>0</v>
      </c>
      <c r="K398" s="742">
        <f t="shared" si="7"/>
        <v>0</v>
      </c>
    </row>
    <row r="399" spans="1:11" ht="90" x14ac:dyDescent="0.25">
      <c r="A399" s="737">
        <v>6305</v>
      </c>
      <c r="B399" s="737">
        <v>524</v>
      </c>
      <c r="C399" s="721" t="s">
        <v>2640</v>
      </c>
      <c r="D399" s="740" t="s">
        <v>293</v>
      </c>
      <c r="E399" s="740" t="s">
        <v>128</v>
      </c>
      <c r="F399" s="740" t="s">
        <v>140</v>
      </c>
      <c r="G399" s="740" t="s">
        <v>143</v>
      </c>
      <c r="H399" s="741" t="s">
        <v>6</v>
      </c>
      <c r="I399" s="742">
        <v>6</v>
      </c>
      <c r="J399" s="742">
        <f>VLOOKUP(A399,CENIK!$A$2:$F$191,6,FALSE)</f>
        <v>0</v>
      </c>
      <c r="K399" s="742">
        <f t="shared" si="7"/>
        <v>0</v>
      </c>
    </row>
    <row r="400" spans="1:11" ht="30" x14ac:dyDescent="0.25">
      <c r="A400" s="737">
        <v>6401</v>
      </c>
      <c r="B400" s="737">
        <v>524</v>
      </c>
      <c r="C400" s="721" t="s">
        <v>2641</v>
      </c>
      <c r="D400" s="740" t="s">
        <v>293</v>
      </c>
      <c r="E400" s="740" t="s">
        <v>128</v>
      </c>
      <c r="F400" s="740" t="s">
        <v>144</v>
      </c>
      <c r="G400" s="740" t="s">
        <v>145</v>
      </c>
      <c r="H400" s="741" t="s">
        <v>10</v>
      </c>
      <c r="I400" s="742">
        <v>249.4</v>
      </c>
      <c r="J400" s="742">
        <f>VLOOKUP(A400,CENIK!$A$2:$F$191,6,FALSE)</f>
        <v>0</v>
      </c>
      <c r="K400" s="742">
        <f t="shared" si="7"/>
        <v>0</v>
      </c>
    </row>
    <row r="401" spans="1:11" ht="30" x14ac:dyDescent="0.25">
      <c r="A401" s="737">
        <v>6402</v>
      </c>
      <c r="B401" s="737">
        <v>524</v>
      </c>
      <c r="C401" s="721" t="s">
        <v>2642</v>
      </c>
      <c r="D401" s="740" t="s">
        <v>293</v>
      </c>
      <c r="E401" s="740" t="s">
        <v>128</v>
      </c>
      <c r="F401" s="740" t="s">
        <v>144</v>
      </c>
      <c r="G401" s="740" t="s">
        <v>340</v>
      </c>
      <c r="H401" s="741" t="s">
        <v>10</v>
      </c>
      <c r="I401" s="742">
        <v>249.4</v>
      </c>
      <c r="J401" s="742">
        <f>VLOOKUP(A401,CENIK!$A$2:$F$191,6,FALSE)</f>
        <v>0</v>
      </c>
      <c r="K401" s="742">
        <f t="shared" si="7"/>
        <v>0</v>
      </c>
    </row>
    <row r="402" spans="1:11" ht="45" x14ac:dyDescent="0.25">
      <c r="A402" s="737">
        <v>6405</v>
      </c>
      <c r="B402" s="737">
        <v>524</v>
      </c>
      <c r="C402" s="721" t="s">
        <v>2643</v>
      </c>
      <c r="D402" s="740" t="s">
        <v>293</v>
      </c>
      <c r="E402" s="740" t="s">
        <v>128</v>
      </c>
      <c r="F402" s="740" t="s">
        <v>144</v>
      </c>
      <c r="G402" s="740" t="s">
        <v>146</v>
      </c>
      <c r="H402" s="741" t="s">
        <v>10</v>
      </c>
      <c r="I402" s="742">
        <v>249.4</v>
      </c>
      <c r="J402" s="742">
        <f>VLOOKUP(A402,CENIK!$A$2:$F$191,6,FALSE)</f>
        <v>0</v>
      </c>
      <c r="K402" s="742">
        <f t="shared" si="7"/>
        <v>0</v>
      </c>
    </row>
    <row r="403" spans="1:11" ht="30" x14ac:dyDescent="0.25">
      <c r="A403" s="737">
        <v>6501</v>
      </c>
      <c r="B403" s="737">
        <v>524</v>
      </c>
      <c r="C403" s="721" t="s">
        <v>2644</v>
      </c>
      <c r="D403" s="740" t="s">
        <v>293</v>
      </c>
      <c r="E403" s="740" t="s">
        <v>128</v>
      </c>
      <c r="F403" s="740" t="s">
        <v>147</v>
      </c>
      <c r="G403" s="740" t="s">
        <v>1007</v>
      </c>
      <c r="H403" s="741" t="s">
        <v>6</v>
      </c>
      <c r="I403" s="742">
        <v>6</v>
      </c>
      <c r="J403" s="742">
        <f>VLOOKUP(A403,CENIK!$A$2:$F$191,6,FALSE)</f>
        <v>0</v>
      </c>
      <c r="K403" s="742">
        <f t="shared" si="7"/>
        <v>0</v>
      </c>
    </row>
    <row r="404" spans="1:11" ht="30" x14ac:dyDescent="0.25">
      <c r="A404" s="737">
        <v>6503</v>
      </c>
      <c r="B404" s="737">
        <v>524</v>
      </c>
      <c r="C404" s="721" t="s">
        <v>2645</v>
      </c>
      <c r="D404" s="740" t="s">
        <v>293</v>
      </c>
      <c r="E404" s="740" t="s">
        <v>128</v>
      </c>
      <c r="F404" s="740" t="s">
        <v>147</v>
      </c>
      <c r="G404" s="740" t="s">
        <v>1009</v>
      </c>
      <c r="H404" s="741" t="s">
        <v>6</v>
      </c>
      <c r="I404" s="742">
        <v>4</v>
      </c>
      <c r="J404" s="742">
        <f>VLOOKUP(A404,CENIK!$A$2:$F$191,6,FALSE)</f>
        <v>0</v>
      </c>
      <c r="K404" s="742">
        <f t="shared" si="7"/>
        <v>0</v>
      </c>
    </row>
    <row r="405" spans="1:11" ht="30" x14ac:dyDescent="0.25">
      <c r="A405" s="737">
        <v>6505</v>
      </c>
      <c r="B405" s="737">
        <v>524</v>
      </c>
      <c r="C405" s="721" t="s">
        <v>2646</v>
      </c>
      <c r="D405" s="740" t="s">
        <v>293</v>
      </c>
      <c r="E405" s="740" t="s">
        <v>128</v>
      </c>
      <c r="F405" s="740" t="s">
        <v>147</v>
      </c>
      <c r="G405" s="740" t="s">
        <v>1011</v>
      </c>
      <c r="H405" s="741" t="s">
        <v>6</v>
      </c>
      <c r="I405" s="742">
        <v>2</v>
      </c>
      <c r="J405" s="742">
        <f>VLOOKUP(A405,CENIK!$A$2:$F$191,6,FALSE)</f>
        <v>0</v>
      </c>
      <c r="K405" s="742">
        <f t="shared" si="7"/>
        <v>0</v>
      </c>
    </row>
    <row r="406" spans="1:11" ht="45" x14ac:dyDescent="0.25">
      <c r="A406" s="737">
        <v>1201</v>
      </c>
      <c r="B406" s="737">
        <v>529</v>
      </c>
      <c r="C406" s="721" t="s">
        <v>2647</v>
      </c>
      <c r="D406" s="740" t="s">
        <v>294</v>
      </c>
      <c r="E406" s="740" t="s">
        <v>7</v>
      </c>
      <c r="F406" s="740" t="s">
        <v>8</v>
      </c>
      <c r="G406" s="740" t="s">
        <v>9</v>
      </c>
      <c r="H406" s="741" t="s">
        <v>10</v>
      </c>
      <c r="I406" s="742">
        <v>128.80000000000001</v>
      </c>
      <c r="J406" s="742">
        <f>VLOOKUP(A406,CENIK!$A$2:$F$191,6,FALSE)</f>
        <v>0</v>
      </c>
      <c r="K406" s="742">
        <f t="shared" si="7"/>
        <v>0</v>
      </c>
    </row>
    <row r="407" spans="1:11" ht="30" x14ac:dyDescent="0.25">
      <c r="A407" s="737">
        <v>1202</v>
      </c>
      <c r="B407" s="737">
        <v>529</v>
      </c>
      <c r="C407" s="721" t="s">
        <v>2648</v>
      </c>
      <c r="D407" s="740" t="s">
        <v>294</v>
      </c>
      <c r="E407" s="740" t="s">
        <v>7</v>
      </c>
      <c r="F407" s="740" t="s">
        <v>8</v>
      </c>
      <c r="G407" s="740" t="s">
        <v>11</v>
      </c>
      <c r="H407" s="741" t="s">
        <v>12</v>
      </c>
      <c r="I407" s="742">
        <v>7</v>
      </c>
      <c r="J407" s="742">
        <f>VLOOKUP(A407,CENIK!$A$2:$F$191,6,FALSE)</f>
        <v>0</v>
      </c>
      <c r="K407" s="742">
        <f t="shared" si="7"/>
        <v>0</v>
      </c>
    </row>
    <row r="408" spans="1:11" ht="45" x14ac:dyDescent="0.25">
      <c r="A408" s="737">
        <v>1205</v>
      </c>
      <c r="B408" s="737">
        <v>529</v>
      </c>
      <c r="C408" s="721" t="s">
        <v>2649</v>
      </c>
      <c r="D408" s="740" t="s">
        <v>294</v>
      </c>
      <c r="E408" s="740" t="s">
        <v>7</v>
      </c>
      <c r="F408" s="740" t="s">
        <v>8</v>
      </c>
      <c r="G408" s="740" t="s">
        <v>942</v>
      </c>
      <c r="H408" s="741" t="s">
        <v>14</v>
      </c>
      <c r="I408" s="742">
        <v>1</v>
      </c>
      <c r="J408" s="742">
        <f>VLOOKUP(A408,CENIK!$A$2:$F$191,6,FALSE)</f>
        <v>0</v>
      </c>
      <c r="K408" s="742">
        <f t="shared" si="7"/>
        <v>0</v>
      </c>
    </row>
    <row r="409" spans="1:11" ht="45" x14ac:dyDescent="0.25">
      <c r="A409" s="737">
        <v>1206</v>
      </c>
      <c r="B409" s="737">
        <v>529</v>
      </c>
      <c r="C409" s="721" t="s">
        <v>2650</v>
      </c>
      <c r="D409" s="740" t="s">
        <v>294</v>
      </c>
      <c r="E409" s="740" t="s">
        <v>7</v>
      </c>
      <c r="F409" s="740" t="s">
        <v>8</v>
      </c>
      <c r="G409" s="740" t="s">
        <v>943</v>
      </c>
      <c r="H409" s="741" t="s">
        <v>14</v>
      </c>
      <c r="I409" s="742">
        <v>1</v>
      </c>
      <c r="J409" s="742">
        <f>VLOOKUP(A409,CENIK!$A$2:$F$191,6,FALSE)</f>
        <v>0</v>
      </c>
      <c r="K409" s="742">
        <f t="shared" si="7"/>
        <v>0</v>
      </c>
    </row>
    <row r="410" spans="1:11" ht="45" x14ac:dyDescent="0.25">
      <c r="A410" s="737">
        <v>1211</v>
      </c>
      <c r="B410" s="737">
        <v>529</v>
      </c>
      <c r="C410" s="721" t="s">
        <v>2651</v>
      </c>
      <c r="D410" s="740" t="s">
        <v>294</v>
      </c>
      <c r="E410" s="740" t="s">
        <v>7</v>
      </c>
      <c r="F410" s="740" t="s">
        <v>8</v>
      </c>
      <c r="G410" s="740" t="s">
        <v>948</v>
      </c>
      <c r="H410" s="741" t="s">
        <v>14</v>
      </c>
      <c r="I410" s="742">
        <v>2</v>
      </c>
      <c r="J410" s="742">
        <f>VLOOKUP(A410,CENIK!$A$2:$F$191,6,FALSE)</f>
        <v>0</v>
      </c>
      <c r="K410" s="742">
        <f t="shared" si="7"/>
        <v>0</v>
      </c>
    </row>
    <row r="411" spans="1:11" ht="30" x14ac:dyDescent="0.25">
      <c r="A411" s="737">
        <v>1301</v>
      </c>
      <c r="B411" s="737">
        <v>529</v>
      </c>
      <c r="C411" s="721" t="s">
        <v>2652</v>
      </c>
      <c r="D411" s="740" t="s">
        <v>294</v>
      </c>
      <c r="E411" s="740" t="s">
        <v>7</v>
      </c>
      <c r="F411" s="740" t="s">
        <v>16</v>
      </c>
      <c r="G411" s="740" t="s">
        <v>17</v>
      </c>
      <c r="H411" s="741" t="s">
        <v>10</v>
      </c>
      <c r="I411" s="742">
        <v>128.80000000000001</v>
      </c>
      <c r="J411" s="742">
        <f>VLOOKUP(A411,CENIK!$A$2:$F$191,6,FALSE)</f>
        <v>0</v>
      </c>
      <c r="K411" s="742">
        <f t="shared" si="7"/>
        <v>0</v>
      </c>
    </row>
    <row r="412" spans="1:11" ht="105" x14ac:dyDescent="0.25">
      <c r="A412" s="737">
        <v>1302</v>
      </c>
      <c r="B412" s="737">
        <v>529</v>
      </c>
      <c r="C412" s="721" t="s">
        <v>2653</v>
      </c>
      <c r="D412" s="740" t="s">
        <v>294</v>
      </c>
      <c r="E412" s="740" t="s">
        <v>7</v>
      </c>
      <c r="F412" s="740" t="s">
        <v>16</v>
      </c>
      <c r="G412" s="740" t="s">
        <v>952</v>
      </c>
      <c r="H412" s="741" t="s">
        <v>10</v>
      </c>
      <c r="I412" s="742">
        <v>128.80000000000001</v>
      </c>
      <c r="J412" s="742">
        <f>VLOOKUP(A412,CENIK!$A$2:$F$191,6,FALSE)</f>
        <v>0</v>
      </c>
      <c r="K412" s="742">
        <f t="shared" si="7"/>
        <v>0</v>
      </c>
    </row>
    <row r="413" spans="1:11" ht="45" x14ac:dyDescent="0.25">
      <c r="A413" s="737">
        <v>1307</v>
      </c>
      <c r="B413" s="737">
        <v>529</v>
      </c>
      <c r="C413" s="721" t="s">
        <v>2654</v>
      </c>
      <c r="D413" s="740" t="s">
        <v>294</v>
      </c>
      <c r="E413" s="740" t="s">
        <v>7</v>
      </c>
      <c r="F413" s="740" t="s">
        <v>16</v>
      </c>
      <c r="G413" s="740" t="s">
        <v>19</v>
      </c>
      <c r="H413" s="741" t="s">
        <v>6</v>
      </c>
      <c r="I413" s="742">
        <v>2</v>
      </c>
      <c r="J413" s="742">
        <f>VLOOKUP(A413,CENIK!$A$2:$F$191,6,FALSE)</f>
        <v>0</v>
      </c>
      <c r="K413" s="742">
        <f t="shared" si="7"/>
        <v>0</v>
      </c>
    </row>
    <row r="414" spans="1:11" ht="30" x14ac:dyDescent="0.25">
      <c r="A414" s="737">
        <v>1401</v>
      </c>
      <c r="B414" s="737">
        <v>529</v>
      </c>
      <c r="C414" s="721" t="s">
        <v>2655</v>
      </c>
      <c r="D414" s="740" t="s">
        <v>294</v>
      </c>
      <c r="E414" s="740" t="s">
        <v>7</v>
      </c>
      <c r="F414" s="740" t="s">
        <v>27</v>
      </c>
      <c r="G414" s="740" t="s">
        <v>955</v>
      </c>
      <c r="H414" s="741" t="s">
        <v>22</v>
      </c>
      <c r="I414" s="742">
        <v>2</v>
      </c>
      <c r="J414" s="742">
        <f>VLOOKUP(A414,CENIK!$A$2:$F$191,6,FALSE)</f>
        <v>0</v>
      </c>
      <c r="K414" s="742">
        <f t="shared" si="7"/>
        <v>0</v>
      </c>
    </row>
    <row r="415" spans="1:11" ht="30" x14ac:dyDescent="0.25">
      <c r="A415" s="737">
        <v>1402</v>
      </c>
      <c r="B415" s="737">
        <v>529</v>
      </c>
      <c r="C415" s="721" t="s">
        <v>2656</v>
      </c>
      <c r="D415" s="740" t="s">
        <v>294</v>
      </c>
      <c r="E415" s="740" t="s">
        <v>7</v>
      </c>
      <c r="F415" s="740" t="s">
        <v>27</v>
      </c>
      <c r="G415" s="740" t="s">
        <v>956</v>
      </c>
      <c r="H415" s="741" t="s">
        <v>22</v>
      </c>
      <c r="I415" s="742">
        <v>10</v>
      </c>
      <c r="J415" s="742">
        <f>VLOOKUP(A415,CENIK!$A$2:$F$191,6,FALSE)</f>
        <v>0</v>
      </c>
      <c r="K415" s="742">
        <f t="shared" si="7"/>
        <v>0</v>
      </c>
    </row>
    <row r="416" spans="1:11" ht="30" x14ac:dyDescent="0.25">
      <c r="A416" s="737">
        <v>1403</v>
      </c>
      <c r="B416" s="737">
        <v>529</v>
      </c>
      <c r="C416" s="721" t="s">
        <v>2657</v>
      </c>
      <c r="D416" s="740" t="s">
        <v>294</v>
      </c>
      <c r="E416" s="740" t="s">
        <v>7</v>
      </c>
      <c r="F416" s="740" t="s">
        <v>27</v>
      </c>
      <c r="G416" s="740" t="s">
        <v>957</v>
      </c>
      <c r="H416" s="741" t="s">
        <v>22</v>
      </c>
      <c r="I416" s="742">
        <v>1</v>
      </c>
      <c r="J416" s="742">
        <f>VLOOKUP(A416,CENIK!$A$2:$F$191,6,FALSE)</f>
        <v>0</v>
      </c>
      <c r="K416" s="742">
        <f t="shared" si="7"/>
        <v>0</v>
      </c>
    </row>
    <row r="417" spans="1:11" ht="30" x14ac:dyDescent="0.25">
      <c r="A417" s="737">
        <v>12308</v>
      </c>
      <c r="B417" s="737">
        <v>529</v>
      </c>
      <c r="C417" s="721" t="s">
        <v>2658</v>
      </c>
      <c r="D417" s="740" t="s">
        <v>294</v>
      </c>
      <c r="E417" s="740" t="s">
        <v>30</v>
      </c>
      <c r="F417" s="740" t="s">
        <v>31</v>
      </c>
      <c r="G417" s="740" t="s">
        <v>32</v>
      </c>
      <c r="H417" s="741" t="s">
        <v>33</v>
      </c>
      <c r="I417" s="742">
        <v>118</v>
      </c>
      <c r="J417" s="742">
        <f>VLOOKUP(A417,CENIK!$A$2:$F$191,6,FALSE)</f>
        <v>0</v>
      </c>
      <c r="K417" s="742">
        <f t="shared" si="7"/>
        <v>0</v>
      </c>
    </row>
    <row r="418" spans="1:11" ht="45" x14ac:dyDescent="0.25">
      <c r="A418" s="737">
        <v>21106</v>
      </c>
      <c r="B418" s="737">
        <v>529</v>
      </c>
      <c r="C418" s="721" t="s">
        <v>2659</v>
      </c>
      <c r="D418" s="740" t="s">
        <v>294</v>
      </c>
      <c r="E418" s="740" t="s">
        <v>30</v>
      </c>
      <c r="F418" s="740" t="s">
        <v>31</v>
      </c>
      <c r="G418" s="740" t="s">
        <v>965</v>
      </c>
      <c r="H418" s="741" t="s">
        <v>24</v>
      </c>
      <c r="I418" s="742">
        <v>160</v>
      </c>
      <c r="J418" s="742">
        <f>VLOOKUP(A418,CENIK!$A$2:$F$191,6,FALSE)</f>
        <v>0</v>
      </c>
      <c r="K418" s="742">
        <f t="shared" si="7"/>
        <v>0</v>
      </c>
    </row>
    <row r="419" spans="1:11" ht="30" x14ac:dyDescent="0.25">
      <c r="A419" s="737">
        <v>22102</v>
      </c>
      <c r="B419" s="737">
        <v>529</v>
      </c>
      <c r="C419" s="721" t="s">
        <v>2660</v>
      </c>
      <c r="D419" s="740" t="s">
        <v>294</v>
      </c>
      <c r="E419" s="740" t="s">
        <v>30</v>
      </c>
      <c r="F419" s="740" t="s">
        <v>31</v>
      </c>
      <c r="G419" s="740" t="s">
        <v>42</v>
      </c>
      <c r="H419" s="741" t="s">
        <v>33</v>
      </c>
      <c r="I419" s="742">
        <v>118</v>
      </c>
      <c r="J419" s="742">
        <f>VLOOKUP(A419,CENIK!$A$2:$F$191,6,FALSE)</f>
        <v>0</v>
      </c>
      <c r="K419" s="742">
        <f t="shared" si="7"/>
        <v>0</v>
      </c>
    </row>
    <row r="420" spans="1:11" ht="30" x14ac:dyDescent="0.25">
      <c r="A420" s="737">
        <v>2208</v>
      </c>
      <c r="B420" s="737">
        <v>529</v>
      </c>
      <c r="C420" s="721" t="s">
        <v>2661</v>
      </c>
      <c r="D420" s="740" t="s">
        <v>294</v>
      </c>
      <c r="E420" s="740" t="s">
        <v>30</v>
      </c>
      <c r="F420" s="740" t="s">
        <v>43</v>
      </c>
      <c r="G420" s="740" t="s">
        <v>44</v>
      </c>
      <c r="H420" s="741" t="s">
        <v>33</v>
      </c>
      <c r="I420" s="742">
        <v>118</v>
      </c>
      <c r="J420" s="742">
        <f>VLOOKUP(A420,CENIK!$A$2:$F$191,6,FALSE)</f>
        <v>0</v>
      </c>
      <c r="K420" s="742">
        <f t="shared" si="7"/>
        <v>0</v>
      </c>
    </row>
    <row r="421" spans="1:11" ht="30" x14ac:dyDescent="0.25">
      <c r="A421" s="737">
        <v>22103</v>
      </c>
      <c r="B421" s="737">
        <v>529</v>
      </c>
      <c r="C421" s="721" t="s">
        <v>2662</v>
      </c>
      <c r="D421" s="740" t="s">
        <v>294</v>
      </c>
      <c r="E421" s="740" t="s">
        <v>30</v>
      </c>
      <c r="F421" s="740" t="s">
        <v>43</v>
      </c>
      <c r="G421" s="740" t="s">
        <v>48</v>
      </c>
      <c r="H421" s="741" t="s">
        <v>33</v>
      </c>
      <c r="I421" s="742">
        <v>199</v>
      </c>
      <c r="J421" s="742">
        <f>VLOOKUP(A421,CENIK!$A$2:$F$191,6,FALSE)</f>
        <v>0</v>
      </c>
      <c r="K421" s="742">
        <f t="shared" si="7"/>
        <v>0</v>
      </c>
    </row>
    <row r="422" spans="1:11" ht="30" x14ac:dyDescent="0.25">
      <c r="A422" s="737">
        <v>2225</v>
      </c>
      <c r="B422" s="737">
        <v>529</v>
      </c>
      <c r="C422" s="721" t="s">
        <v>2663</v>
      </c>
      <c r="D422" s="740" t="s">
        <v>294</v>
      </c>
      <c r="E422" s="740" t="s">
        <v>30</v>
      </c>
      <c r="F422" s="740" t="s">
        <v>43</v>
      </c>
      <c r="G422" s="740" t="s">
        <v>47</v>
      </c>
      <c r="H422" s="741" t="s">
        <v>12</v>
      </c>
      <c r="I422" s="742">
        <v>4</v>
      </c>
      <c r="J422" s="742">
        <f>VLOOKUP(A422,CENIK!$A$2:$F$191,6,FALSE)</f>
        <v>0</v>
      </c>
      <c r="K422" s="742">
        <f t="shared" si="7"/>
        <v>0</v>
      </c>
    </row>
    <row r="423" spans="1:11" ht="30" x14ac:dyDescent="0.25">
      <c r="A423" s="737">
        <v>24405</v>
      </c>
      <c r="B423" s="737">
        <v>529</v>
      </c>
      <c r="C423" s="721" t="s">
        <v>2664</v>
      </c>
      <c r="D423" s="740" t="s">
        <v>294</v>
      </c>
      <c r="E423" s="740" t="s">
        <v>30</v>
      </c>
      <c r="F423" s="740" t="s">
        <v>43</v>
      </c>
      <c r="G423" s="740" t="s">
        <v>969</v>
      </c>
      <c r="H423" s="741" t="s">
        <v>24</v>
      </c>
      <c r="I423" s="742">
        <v>80</v>
      </c>
      <c r="J423" s="742">
        <f>VLOOKUP(A423,CENIK!$A$2:$F$191,6,FALSE)</f>
        <v>0</v>
      </c>
      <c r="K423" s="742">
        <f t="shared" si="7"/>
        <v>0</v>
      </c>
    </row>
    <row r="424" spans="1:11" ht="45" x14ac:dyDescent="0.25">
      <c r="A424" s="737">
        <v>31302</v>
      </c>
      <c r="B424" s="737">
        <v>529</v>
      </c>
      <c r="C424" s="721" t="s">
        <v>2665</v>
      </c>
      <c r="D424" s="740" t="s">
        <v>294</v>
      </c>
      <c r="E424" s="740" t="s">
        <v>30</v>
      </c>
      <c r="F424" s="740" t="s">
        <v>43</v>
      </c>
      <c r="G424" s="740" t="s">
        <v>971</v>
      </c>
      <c r="H424" s="741" t="s">
        <v>24</v>
      </c>
      <c r="I424" s="742">
        <v>60</v>
      </c>
      <c r="J424" s="742">
        <f>VLOOKUP(A424,CENIK!$A$2:$F$191,6,FALSE)</f>
        <v>0</v>
      </c>
      <c r="K424" s="742">
        <f t="shared" si="7"/>
        <v>0</v>
      </c>
    </row>
    <row r="425" spans="1:11" ht="30" x14ac:dyDescent="0.25">
      <c r="A425" s="737">
        <v>31602</v>
      </c>
      <c r="B425" s="737">
        <v>529</v>
      </c>
      <c r="C425" s="721" t="s">
        <v>2666</v>
      </c>
      <c r="D425" s="740" t="s">
        <v>294</v>
      </c>
      <c r="E425" s="740" t="s">
        <v>30</v>
      </c>
      <c r="F425" s="740" t="s">
        <v>43</v>
      </c>
      <c r="G425" s="740" t="s">
        <v>973</v>
      </c>
      <c r="H425" s="741" t="s">
        <v>33</v>
      </c>
      <c r="I425" s="742">
        <v>118</v>
      </c>
      <c r="J425" s="742">
        <f>VLOOKUP(A425,CENIK!$A$2:$F$191,6,FALSE)</f>
        <v>0</v>
      </c>
      <c r="K425" s="742">
        <f t="shared" si="7"/>
        <v>0</v>
      </c>
    </row>
    <row r="426" spans="1:11" ht="30" x14ac:dyDescent="0.25">
      <c r="A426" s="737">
        <v>32311</v>
      </c>
      <c r="B426" s="737">
        <v>529</v>
      </c>
      <c r="C426" s="721" t="s">
        <v>2667</v>
      </c>
      <c r="D426" s="740" t="s">
        <v>294</v>
      </c>
      <c r="E426" s="740" t="s">
        <v>30</v>
      </c>
      <c r="F426" s="740" t="s">
        <v>43</v>
      </c>
      <c r="G426" s="740" t="s">
        <v>975</v>
      </c>
      <c r="H426" s="741" t="s">
        <v>33</v>
      </c>
      <c r="I426" s="742">
        <v>118</v>
      </c>
      <c r="J426" s="742">
        <f>VLOOKUP(A426,CENIK!$A$2:$F$191,6,FALSE)</f>
        <v>0</v>
      </c>
      <c r="K426" s="742">
        <f t="shared" ref="K426:K489" si="8">ROUND(J426*I426,2)</f>
        <v>0</v>
      </c>
    </row>
    <row r="427" spans="1:11" ht="30" x14ac:dyDescent="0.25">
      <c r="A427" s="737">
        <v>34901</v>
      </c>
      <c r="B427" s="737">
        <v>529</v>
      </c>
      <c r="C427" s="721" t="s">
        <v>2668</v>
      </c>
      <c r="D427" s="740" t="s">
        <v>294</v>
      </c>
      <c r="E427" s="740" t="s">
        <v>30</v>
      </c>
      <c r="F427" s="740" t="s">
        <v>43</v>
      </c>
      <c r="G427" s="740" t="s">
        <v>55</v>
      </c>
      <c r="H427" s="741" t="s">
        <v>33</v>
      </c>
      <c r="I427" s="742">
        <v>118</v>
      </c>
      <c r="J427" s="742">
        <f>VLOOKUP(A427,CENIK!$A$2:$F$191,6,FALSE)</f>
        <v>0</v>
      </c>
      <c r="K427" s="742">
        <f t="shared" si="8"/>
        <v>0</v>
      </c>
    </row>
    <row r="428" spans="1:11" ht="45" x14ac:dyDescent="0.25">
      <c r="A428" s="737">
        <v>4101</v>
      </c>
      <c r="B428" s="737">
        <v>529</v>
      </c>
      <c r="C428" s="721" t="s">
        <v>2669</v>
      </c>
      <c r="D428" s="740" t="s">
        <v>294</v>
      </c>
      <c r="E428" s="740" t="s">
        <v>85</v>
      </c>
      <c r="F428" s="740" t="s">
        <v>86</v>
      </c>
      <c r="G428" s="740" t="s">
        <v>459</v>
      </c>
      <c r="H428" s="741" t="s">
        <v>33</v>
      </c>
      <c r="I428" s="742">
        <v>308</v>
      </c>
      <c r="J428" s="742">
        <f>VLOOKUP(A428,CENIK!$A$2:$F$191,6,FALSE)</f>
        <v>0</v>
      </c>
      <c r="K428" s="742">
        <f t="shared" si="8"/>
        <v>0</v>
      </c>
    </row>
    <row r="429" spans="1:11" ht="45" x14ac:dyDescent="0.25">
      <c r="A429" s="737">
        <v>4105</v>
      </c>
      <c r="B429" s="737">
        <v>529</v>
      </c>
      <c r="C429" s="721" t="s">
        <v>2670</v>
      </c>
      <c r="D429" s="740" t="s">
        <v>294</v>
      </c>
      <c r="E429" s="740" t="s">
        <v>85</v>
      </c>
      <c r="F429" s="740" t="s">
        <v>86</v>
      </c>
      <c r="G429" s="740" t="s">
        <v>982</v>
      </c>
      <c r="H429" s="741" t="s">
        <v>24</v>
      </c>
      <c r="I429" s="742">
        <v>524</v>
      </c>
      <c r="J429" s="742">
        <f>VLOOKUP(A429,CENIK!$A$2:$F$191,6,FALSE)</f>
        <v>0</v>
      </c>
      <c r="K429" s="742">
        <f t="shared" si="8"/>
        <v>0</v>
      </c>
    </row>
    <row r="430" spans="1:11" ht="30" x14ac:dyDescent="0.25">
      <c r="A430" s="737">
        <v>4121</v>
      </c>
      <c r="B430" s="737">
        <v>529</v>
      </c>
      <c r="C430" s="721" t="s">
        <v>2671</v>
      </c>
      <c r="D430" s="740" t="s">
        <v>294</v>
      </c>
      <c r="E430" s="740" t="s">
        <v>85</v>
      </c>
      <c r="F430" s="740" t="s">
        <v>86</v>
      </c>
      <c r="G430" s="740" t="s">
        <v>986</v>
      </c>
      <c r="H430" s="741" t="s">
        <v>24</v>
      </c>
      <c r="I430" s="742">
        <v>6</v>
      </c>
      <c r="J430" s="742">
        <f>VLOOKUP(A430,CENIK!$A$2:$F$191,6,FALSE)</f>
        <v>0</v>
      </c>
      <c r="K430" s="742">
        <f t="shared" si="8"/>
        <v>0</v>
      </c>
    </row>
    <row r="431" spans="1:11" ht="30" x14ac:dyDescent="0.25">
      <c r="A431" s="737">
        <v>4201</v>
      </c>
      <c r="B431" s="737">
        <v>529</v>
      </c>
      <c r="C431" s="721" t="s">
        <v>2672</v>
      </c>
      <c r="D431" s="740" t="s">
        <v>294</v>
      </c>
      <c r="E431" s="740" t="s">
        <v>85</v>
      </c>
      <c r="F431" s="740" t="s">
        <v>98</v>
      </c>
      <c r="G431" s="740" t="s">
        <v>99</v>
      </c>
      <c r="H431" s="741" t="s">
        <v>33</v>
      </c>
      <c r="I431" s="742">
        <v>195</v>
      </c>
      <c r="J431" s="742">
        <f>VLOOKUP(A431,CENIK!$A$2:$F$191,6,FALSE)</f>
        <v>0</v>
      </c>
      <c r="K431" s="742">
        <f t="shared" si="8"/>
        <v>0</v>
      </c>
    </row>
    <row r="432" spans="1:11" ht="30" x14ac:dyDescent="0.25">
      <c r="A432" s="737">
        <v>4202</v>
      </c>
      <c r="B432" s="737">
        <v>529</v>
      </c>
      <c r="C432" s="721" t="s">
        <v>2673</v>
      </c>
      <c r="D432" s="740" t="s">
        <v>294</v>
      </c>
      <c r="E432" s="740" t="s">
        <v>85</v>
      </c>
      <c r="F432" s="740" t="s">
        <v>98</v>
      </c>
      <c r="G432" s="740" t="s">
        <v>100</v>
      </c>
      <c r="H432" s="741" t="s">
        <v>33</v>
      </c>
      <c r="I432" s="742">
        <v>195</v>
      </c>
      <c r="J432" s="742">
        <f>VLOOKUP(A432,CENIK!$A$2:$F$191,6,FALSE)</f>
        <v>0</v>
      </c>
      <c r="K432" s="742">
        <f t="shared" si="8"/>
        <v>0</v>
      </c>
    </row>
    <row r="433" spans="1:11" ht="60" x14ac:dyDescent="0.25">
      <c r="A433" s="737">
        <v>4203</v>
      </c>
      <c r="B433" s="737">
        <v>529</v>
      </c>
      <c r="C433" s="721" t="s">
        <v>2674</v>
      </c>
      <c r="D433" s="740" t="s">
        <v>294</v>
      </c>
      <c r="E433" s="740" t="s">
        <v>85</v>
      </c>
      <c r="F433" s="740" t="s">
        <v>98</v>
      </c>
      <c r="G433" s="740" t="s">
        <v>101</v>
      </c>
      <c r="H433" s="741" t="s">
        <v>24</v>
      </c>
      <c r="I433" s="742">
        <v>29</v>
      </c>
      <c r="J433" s="742">
        <f>VLOOKUP(A433,CENIK!$A$2:$F$191,6,FALSE)</f>
        <v>0</v>
      </c>
      <c r="K433" s="742">
        <f t="shared" si="8"/>
        <v>0</v>
      </c>
    </row>
    <row r="434" spans="1:11" ht="45" x14ac:dyDescent="0.25">
      <c r="A434" s="737">
        <v>4204</v>
      </c>
      <c r="B434" s="737">
        <v>529</v>
      </c>
      <c r="C434" s="721" t="s">
        <v>2675</v>
      </c>
      <c r="D434" s="740" t="s">
        <v>294</v>
      </c>
      <c r="E434" s="740" t="s">
        <v>85</v>
      </c>
      <c r="F434" s="740" t="s">
        <v>98</v>
      </c>
      <c r="G434" s="740" t="s">
        <v>102</v>
      </c>
      <c r="H434" s="741" t="s">
        <v>24</v>
      </c>
      <c r="I434" s="742">
        <v>103</v>
      </c>
      <c r="J434" s="742">
        <f>VLOOKUP(A434,CENIK!$A$2:$F$191,6,FALSE)</f>
        <v>0</v>
      </c>
      <c r="K434" s="742">
        <f t="shared" si="8"/>
        <v>0</v>
      </c>
    </row>
    <row r="435" spans="1:11" ht="45" x14ac:dyDescent="0.25">
      <c r="A435" s="737">
        <v>4205</v>
      </c>
      <c r="B435" s="737">
        <v>529</v>
      </c>
      <c r="C435" s="721" t="s">
        <v>2676</v>
      </c>
      <c r="D435" s="740" t="s">
        <v>294</v>
      </c>
      <c r="E435" s="740" t="s">
        <v>85</v>
      </c>
      <c r="F435" s="740" t="s">
        <v>98</v>
      </c>
      <c r="G435" s="740" t="s">
        <v>103</v>
      </c>
      <c r="H435" s="741" t="s">
        <v>33</v>
      </c>
      <c r="I435" s="742">
        <v>489</v>
      </c>
      <c r="J435" s="742">
        <f>VLOOKUP(A435,CENIK!$A$2:$F$191,6,FALSE)</f>
        <v>0</v>
      </c>
      <c r="K435" s="742">
        <f t="shared" si="8"/>
        <v>0</v>
      </c>
    </row>
    <row r="436" spans="1:11" ht="45" x14ac:dyDescent="0.25">
      <c r="A436" s="737">
        <v>4207</v>
      </c>
      <c r="B436" s="737">
        <v>529</v>
      </c>
      <c r="C436" s="721" t="s">
        <v>2677</v>
      </c>
      <c r="D436" s="740" t="s">
        <v>294</v>
      </c>
      <c r="E436" s="740" t="s">
        <v>85</v>
      </c>
      <c r="F436" s="740" t="s">
        <v>98</v>
      </c>
      <c r="G436" s="740" t="s">
        <v>990</v>
      </c>
      <c r="H436" s="741" t="s">
        <v>24</v>
      </c>
      <c r="I436" s="742">
        <v>391</v>
      </c>
      <c r="J436" s="742">
        <f>VLOOKUP(A436,CENIK!$A$2:$F$191,6,FALSE)</f>
        <v>0</v>
      </c>
      <c r="K436" s="742">
        <f t="shared" si="8"/>
        <v>0</v>
      </c>
    </row>
    <row r="437" spans="1:11" ht="30" x14ac:dyDescent="0.25">
      <c r="A437" s="737">
        <v>5102</v>
      </c>
      <c r="B437" s="737">
        <v>529</v>
      </c>
      <c r="C437" s="721" t="s">
        <v>2678</v>
      </c>
      <c r="D437" s="740" t="s">
        <v>294</v>
      </c>
      <c r="E437" s="740" t="s">
        <v>106</v>
      </c>
      <c r="F437" s="740" t="s">
        <v>107</v>
      </c>
      <c r="G437" s="740" t="s">
        <v>109</v>
      </c>
      <c r="H437" s="741" t="s">
        <v>10</v>
      </c>
      <c r="I437" s="742">
        <v>128.80000000000001</v>
      </c>
      <c r="J437" s="742">
        <f>VLOOKUP(A437,CENIK!$A$2:$F$191,6,FALSE)</f>
        <v>0</v>
      </c>
      <c r="K437" s="742">
        <f t="shared" si="8"/>
        <v>0</v>
      </c>
    </row>
    <row r="438" spans="1:11" ht="90" x14ac:dyDescent="0.25">
      <c r="A438" s="737">
        <v>6101</v>
      </c>
      <c r="B438" s="737">
        <v>529</v>
      </c>
      <c r="C438" s="721" t="s">
        <v>2679</v>
      </c>
      <c r="D438" s="740" t="s">
        <v>294</v>
      </c>
      <c r="E438" s="740" t="s">
        <v>128</v>
      </c>
      <c r="F438" s="740" t="s">
        <v>129</v>
      </c>
      <c r="G438" s="740" t="s">
        <v>6304</v>
      </c>
      <c r="H438" s="741" t="s">
        <v>10</v>
      </c>
      <c r="I438" s="742">
        <v>128.80000000000001</v>
      </c>
      <c r="J438" s="742">
        <f>VLOOKUP(A438,CENIK!$A$2:$F$191,6,FALSE)</f>
        <v>0</v>
      </c>
      <c r="K438" s="742">
        <f t="shared" si="8"/>
        <v>0</v>
      </c>
    </row>
    <row r="439" spans="1:11" ht="90" x14ac:dyDescent="0.25">
      <c r="A439" s="737">
        <v>6202</v>
      </c>
      <c r="B439" s="737">
        <v>529</v>
      </c>
      <c r="C439" s="721" t="s">
        <v>2680</v>
      </c>
      <c r="D439" s="740" t="s">
        <v>294</v>
      </c>
      <c r="E439" s="740" t="s">
        <v>128</v>
      </c>
      <c r="F439" s="740" t="s">
        <v>132</v>
      </c>
      <c r="G439" s="740" t="s">
        <v>991</v>
      </c>
      <c r="H439" s="741" t="s">
        <v>6</v>
      </c>
      <c r="I439" s="742">
        <v>1</v>
      </c>
      <c r="J439" s="742">
        <f>VLOOKUP(A439,CENIK!$A$2:$F$191,6,FALSE)</f>
        <v>0</v>
      </c>
      <c r="K439" s="742">
        <f t="shared" si="8"/>
        <v>0</v>
      </c>
    </row>
    <row r="440" spans="1:11" ht="90" x14ac:dyDescent="0.25">
      <c r="A440" s="737">
        <v>6204</v>
      </c>
      <c r="B440" s="737">
        <v>529</v>
      </c>
      <c r="C440" s="721" t="s">
        <v>2681</v>
      </c>
      <c r="D440" s="740" t="s">
        <v>294</v>
      </c>
      <c r="E440" s="740" t="s">
        <v>128</v>
      </c>
      <c r="F440" s="740" t="s">
        <v>132</v>
      </c>
      <c r="G440" s="740" t="s">
        <v>993</v>
      </c>
      <c r="H440" s="741" t="s">
        <v>6</v>
      </c>
      <c r="I440" s="742">
        <v>6</v>
      </c>
      <c r="J440" s="742">
        <f>VLOOKUP(A440,CENIK!$A$2:$F$191,6,FALSE)</f>
        <v>0</v>
      </c>
      <c r="K440" s="742">
        <f t="shared" si="8"/>
        <v>0</v>
      </c>
    </row>
    <row r="441" spans="1:11" ht="90" x14ac:dyDescent="0.25">
      <c r="A441" s="737">
        <v>6253</v>
      </c>
      <c r="B441" s="737">
        <v>529</v>
      </c>
      <c r="C441" s="721" t="s">
        <v>2682</v>
      </c>
      <c r="D441" s="740" t="s">
        <v>294</v>
      </c>
      <c r="E441" s="740" t="s">
        <v>128</v>
      </c>
      <c r="F441" s="740" t="s">
        <v>132</v>
      </c>
      <c r="G441" s="740" t="s">
        <v>1004</v>
      </c>
      <c r="H441" s="741" t="s">
        <v>6</v>
      </c>
      <c r="I441" s="742">
        <v>7</v>
      </c>
      <c r="J441" s="742">
        <f>VLOOKUP(A441,CENIK!$A$2:$F$191,6,FALSE)</f>
        <v>0</v>
      </c>
      <c r="K441" s="742">
        <f t="shared" si="8"/>
        <v>0</v>
      </c>
    </row>
    <row r="442" spans="1:11" ht="240" x14ac:dyDescent="0.25">
      <c r="A442" s="737">
        <v>6301</v>
      </c>
      <c r="B442" s="737">
        <v>529</v>
      </c>
      <c r="C442" s="721" t="s">
        <v>2683</v>
      </c>
      <c r="D442" s="740" t="s">
        <v>294</v>
      </c>
      <c r="E442" s="740" t="s">
        <v>128</v>
      </c>
      <c r="F442" s="740" t="s">
        <v>140</v>
      </c>
      <c r="G442" s="740" t="s">
        <v>1005</v>
      </c>
      <c r="H442" s="741" t="s">
        <v>6</v>
      </c>
      <c r="I442" s="742">
        <v>8</v>
      </c>
      <c r="J442" s="742">
        <f>VLOOKUP(A442,CENIK!$A$2:$F$191,6,FALSE)</f>
        <v>0</v>
      </c>
      <c r="K442" s="742">
        <f t="shared" si="8"/>
        <v>0</v>
      </c>
    </row>
    <row r="443" spans="1:11" ht="90" x14ac:dyDescent="0.25">
      <c r="A443" s="737">
        <v>6305</v>
      </c>
      <c r="B443" s="737">
        <v>529</v>
      </c>
      <c r="C443" s="721" t="s">
        <v>2684</v>
      </c>
      <c r="D443" s="740" t="s">
        <v>294</v>
      </c>
      <c r="E443" s="740" t="s">
        <v>128</v>
      </c>
      <c r="F443" s="740" t="s">
        <v>140</v>
      </c>
      <c r="G443" s="740" t="s">
        <v>143</v>
      </c>
      <c r="H443" s="741" t="s">
        <v>6</v>
      </c>
      <c r="I443" s="742">
        <v>8</v>
      </c>
      <c r="J443" s="742">
        <f>VLOOKUP(A443,CENIK!$A$2:$F$191,6,FALSE)</f>
        <v>0</v>
      </c>
      <c r="K443" s="742">
        <f t="shared" si="8"/>
        <v>0</v>
      </c>
    </row>
    <row r="444" spans="1:11" ht="30" x14ac:dyDescent="0.25">
      <c r="A444" s="737">
        <v>6401</v>
      </c>
      <c r="B444" s="737">
        <v>529</v>
      </c>
      <c r="C444" s="721" t="s">
        <v>2685</v>
      </c>
      <c r="D444" s="740" t="s">
        <v>294</v>
      </c>
      <c r="E444" s="740" t="s">
        <v>128</v>
      </c>
      <c r="F444" s="740" t="s">
        <v>144</v>
      </c>
      <c r="G444" s="740" t="s">
        <v>145</v>
      </c>
      <c r="H444" s="741" t="s">
        <v>10</v>
      </c>
      <c r="I444" s="742">
        <v>128.80000000000001</v>
      </c>
      <c r="J444" s="742">
        <f>VLOOKUP(A444,CENIK!$A$2:$F$191,6,FALSE)</f>
        <v>0</v>
      </c>
      <c r="K444" s="742">
        <f t="shared" si="8"/>
        <v>0</v>
      </c>
    </row>
    <row r="445" spans="1:11" ht="30" x14ac:dyDescent="0.25">
      <c r="A445" s="737">
        <v>6402</v>
      </c>
      <c r="B445" s="737">
        <v>529</v>
      </c>
      <c r="C445" s="721" t="s">
        <v>2686</v>
      </c>
      <c r="D445" s="740" t="s">
        <v>294</v>
      </c>
      <c r="E445" s="740" t="s">
        <v>128</v>
      </c>
      <c r="F445" s="740" t="s">
        <v>144</v>
      </c>
      <c r="G445" s="740" t="s">
        <v>340</v>
      </c>
      <c r="H445" s="741" t="s">
        <v>10</v>
      </c>
      <c r="I445" s="742">
        <v>128.80000000000001</v>
      </c>
      <c r="J445" s="742">
        <f>VLOOKUP(A445,CENIK!$A$2:$F$191,6,FALSE)</f>
        <v>0</v>
      </c>
      <c r="K445" s="742">
        <f t="shared" si="8"/>
        <v>0</v>
      </c>
    </row>
    <row r="446" spans="1:11" ht="45" x14ac:dyDescent="0.25">
      <c r="A446" s="737">
        <v>6405</v>
      </c>
      <c r="B446" s="737">
        <v>529</v>
      </c>
      <c r="C446" s="721" t="s">
        <v>2687</v>
      </c>
      <c r="D446" s="740" t="s">
        <v>294</v>
      </c>
      <c r="E446" s="740" t="s">
        <v>128</v>
      </c>
      <c r="F446" s="740" t="s">
        <v>144</v>
      </c>
      <c r="G446" s="740" t="s">
        <v>146</v>
      </c>
      <c r="H446" s="741" t="s">
        <v>10</v>
      </c>
      <c r="I446" s="742">
        <v>128.80000000000001</v>
      </c>
      <c r="J446" s="742">
        <f>VLOOKUP(A446,CENIK!$A$2:$F$191,6,FALSE)</f>
        <v>0</v>
      </c>
      <c r="K446" s="742">
        <f t="shared" si="8"/>
        <v>0</v>
      </c>
    </row>
    <row r="447" spans="1:11" ht="30" x14ac:dyDescent="0.25">
      <c r="A447" s="737">
        <v>6501</v>
      </c>
      <c r="B447" s="737">
        <v>529</v>
      </c>
      <c r="C447" s="721" t="s">
        <v>2688</v>
      </c>
      <c r="D447" s="740" t="s">
        <v>294</v>
      </c>
      <c r="E447" s="740" t="s">
        <v>128</v>
      </c>
      <c r="F447" s="740" t="s">
        <v>147</v>
      </c>
      <c r="G447" s="740" t="s">
        <v>1007</v>
      </c>
      <c r="H447" s="741" t="s">
        <v>6</v>
      </c>
      <c r="I447" s="742">
        <v>2</v>
      </c>
      <c r="J447" s="742">
        <f>VLOOKUP(A447,CENIK!$A$2:$F$191,6,FALSE)</f>
        <v>0</v>
      </c>
      <c r="K447" s="742">
        <f t="shared" si="8"/>
        <v>0</v>
      </c>
    </row>
    <row r="448" spans="1:11" ht="30" x14ac:dyDescent="0.25">
      <c r="A448" s="737">
        <v>6503</v>
      </c>
      <c r="B448" s="737">
        <v>529</v>
      </c>
      <c r="C448" s="721" t="s">
        <v>2689</v>
      </c>
      <c r="D448" s="740" t="s">
        <v>294</v>
      </c>
      <c r="E448" s="740" t="s">
        <v>128</v>
      </c>
      <c r="F448" s="740" t="s">
        <v>147</v>
      </c>
      <c r="G448" s="740" t="s">
        <v>1009</v>
      </c>
      <c r="H448" s="741" t="s">
        <v>6</v>
      </c>
      <c r="I448" s="742">
        <v>4</v>
      </c>
      <c r="J448" s="742">
        <f>VLOOKUP(A448,CENIK!$A$2:$F$191,6,FALSE)</f>
        <v>0</v>
      </c>
      <c r="K448" s="742">
        <f t="shared" si="8"/>
        <v>0</v>
      </c>
    </row>
    <row r="449" spans="1:11" ht="30" x14ac:dyDescent="0.25">
      <c r="A449" s="737">
        <v>6504</v>
      </c>
      <c r="B449" s="737">
        <v>529</v>
      </c>
      <c r="C449" s="721" t="s">
        <v>2690</v>
      </c>
      <c r="D449" s="740" t="s">
        <v>294</v>
      </c>
      <c r="E449" s="740" t="s">
        <v>128</v>
      </c>
      <c r="F449" s="740" t="s">
        <v>147</v>
      </c>
      <c r="G449" s="740" t="s">
        <v>1010</v>
      </c>
      <c r="H449" s="741" t="s">
        <v>6</v>
      </c>
      <c r="I449" s="742">
        <v>1</v>
      </c>
      <c r="J449" s="742">
        <f>VLOOKUP(A449,CENIK!$A$2:$F$191,6,FALSE)</f>
        <v>0</v>
      </c>
      <c r="K449" s="742">
        <f t="shared" si="8"/>
        <v>0</v>
      </c>
    </row>
    <row r="450" spans="1:11" ht="30" x14ac:dyDescent="0.25">
      <c r="A450" s="737">
        <v>6505</v>
      </c>
      <c r="B450" s="737">
        <v>529</v>
      </c>
      <c r="C450" s="721" t="s">
        <v>2691</v>
      </c>
      <c r="D450" s="740" t="s">
        <v>294</v>
      </c>
      <c r="E450" s="740" t="s">
        <v>128</v>
      </c>
      <c r="F450" s="740" t="s">
        <v>147</v>
      </c>
      <c r="G450" s="740" t="s">
        <v>1011</v>
      </c>
      <c r="H450" s="741" t="s">
        <v>6</v>
      </c>
      <c r="I450" s="742">
        <v>1</v>
      </c>
      <c r="J450" s="742">
        <f>VLOOKUP(A450,CENIK!$A$2:$F$191,6,FALSE)</f>
        <v>0</v>
      </c>
      <c r="K450" s="742">
        <f t="shared" si="8"/>
        <v>0</v>
      </c>
    </row>
    <row r="451" spans="1:11" ht="60" x14ac:dyDescent="0.25">
      <c r="A451" s="737">
        <v>6512</v>
      </c>
      <c r="B451" s="737">
        <v>529</v>
      </c>
      <c r="C451" s="721" t="s">
        <v>2692</v>
      </c>
      <c r="D451" s="740" t="s">
        <v>294</v>
      </c>
      <c r="E451" s="740" t="s">
        <v>128</v>
      </c>
      <c r="F451" s="740" t="s">
        <v>147</v>
      </c>
      <c r="G451" s="740" t="s">
        <v>1015</v>
      </c>
      <c r="H451" s="741" t="s">
        <v>10</v>
      </c>
      <c r="I451" s="742">
        <v>26</v>
      </c>
      <c r="J451" s="742">
        <f>VLOOKUP(A451,CENIK!$A$2:$F$191,6,FALSE)</f>
        <v>125</v>
      </c>
      <c r="K451" s="742">
        <f t="shared" si="8"/>
        <v>3250</v>
      </c>
    </row>
    <row r="452" spans="1:11" ht="45" x14ac:dyDescent="0.25">
      <c r="A452" s="737">
        <v>1201</v>
      </c>
      <c r="B452" s="737">
        <v>528</v>
      </c>
      <c r="C452" s="721" t="s">
        <v>2693</v>
      </c>
      <c r="D452" s="740" t="s">
        <v>295</v>
      </c>
      <c r="E452" s="740" t="s">
        <v>7</v>
      </c>
      <c r="F452" s="740" t="s">
        <v>8</v>
      </c>
      <c r="G452" s="740" t="s">
        <v>9</v>
      </c>
      <c r="H452" s="741" t="s">
        <v>10</v>
      </c>
      <c r="I452" s="742">
        <v>115.7</v>
      </c>
      <c r="J452" s="742">
        <f>VLOOKUP(A452,CENIK!$A$2:$F$191,6,FALSE)</f>
        <v>0</v>
      </c>
      <c r="K452" s="742">
        <f t="shared" si="8"/>
        <v>0</v>
      </c>
    </row>
    <row r="453" spans="1:11" ht="30" x14ac:dyDescent="0.25">
      <c r="A453" s="737">
        <v>1202</v>
      </c>
      <c r="B453" s="737">
        <v>528</v>
      </c>
      <c r="C453" s="721" t="s">
        <v>2694</v>
      </c>
      <c r="D453" s="740" t="s">
        <v>295</v>
      </c>
      <c r="E453" s="740" t="s">
        <v>7</v>
      </c>
      <c r="F453" s="740" t="s">
        <v>8</v>
      </c>
      <c r="G453" s="740" t="s">
        <v>11</v>
      </c>
      <c r="H453" s="741" t="s">
        <v>12</v>
      </c>
      <c r="I453" s="742">
        <v>7</v>
      </c>
      <c r="J453" s="742">
        <f>VLOOKUP(A453,CENIK!$A$2:$F$191,6,FALSE)</f>
        <v>0</v>
      </c>
      <c r="K453" s="742">
        <f t="shared" si="8"/>
        <v>0</v>
      </c>
    </row>
    <row r="454" spans="1:11" ht="45" x14ac:dyDescent="0.25">
      <c r="A454" s="737">
        <v>1205</v>
      </c>
      <c r="B454" s="737">
        <v>528</v>
      </c>
      <c r="C454" s="721" t="s">
        <v>2695</v>
      </c>
      <c r="D454" s="740" t="s">
        <v>295</v>
      </c>
      <c r="E454" s="740" t="s">
        <v>7</v>
      </c>
      <c r="F454" s="740" t="s">
        <v>8</v>
      </c>
      <c r="G454" s="740" t="s">
        <v>942</v>
      </c>
      <c r="H454" s="741" t="s">
        <v>14</v>
      </c>
      <c r="I454" s="742">
        <v>1</v>
      </c>
      <c r="J454" s="742">
        <f>VLOOKUP(A454,CENIK!$A$2:$F$191,6,FALSE)</f>
        <v>0</v>
      </c>
      <c r="K454" s="742">
        <f t="shared" si="8"/>
        <v>0</v>
      </c>
    </row>
    <row r="455" spans="1:11" ht="45" x14ac:dyDescent="0.25">
      <c r="A455" s="737">
        <v>1206</v>
      </c>
      <c r="B455" s="737">
        <v>528</v>
      </c>
      <c r="C455" s="721" t="s">
        <v>2696</v>
      </c>
      <c r="D455" s="740" t="s">
        <v>295</v>
      </c>
      <c r="E455" s="740" t="s">
        <v>7</v>
      </c>
      <c r="F455" s="740" t="s">
        <v>8</v>
      </c>
      <c r="G455" s="740" t="s">
        <v>943</v>
      </c>
      <c r="H455" s="741" t="s">
        <v>14</v>
      </c>
      <c r="I455" s="742">
        <v>1</v>
      </c>
      <c r="J455" s="742">
        <f>VLOOKUP(A455,CENIK!$A$2:$F$191,6,FALSE)</f>
        <v>0</v>
      </c>
      <c r="K455" s="742">
        <f t="shared" si="8"/>
        <v>0</v>
      </c>
    </row>
    <row r="456" spans="1:11" ht="45" x14ac:dyDescent="0.25">
      <c r="A456" s="737">
        <v>1207</v>
      </c>
      <c r="B456" s="737">
        <v>528</v>
      </c>
      <c r="C456" s="721" t="s">
        <v>2697</v>
      </c>
      <c r="D456" s="740" t="s">
        <v>295</v>
      </c>
      <c r="E456" s="740" t="s">
        <v>7</v>
      </c>
      <c r="F456" s="740" t="s">
        <v>8</v>
      </c>
      <c r="G456" s="740" t="s">
        <v>944</v>
      </c>
      <c r="H456" s="741" t="s">
        <v>14</v>
      </c>
      <c r="I456" s="742">
        <v>1</v>
      </c>
      <c r="J456" s="742">
        <f>VLOOKUP(A456,CENIK!$A$2:$F$191,6,FALSE)</f>
        <v>0</v>
      </c>
      <c r="K456" s="742">
        <f t="shared" si="8"/>
        <v>0</v>
      </c>
    </row>
    <row r="457" spans="1:11" ht="45" x14ac:dyDescent="0.25">
      <c r="A457" s="737">
        <v>1211</v>
      </c>
      <c r="B457" s="737">
        <v>528</v>
      </c>
      <c r="C457" s="721" t="s">
        <v>2698</v>
      </c>
      <c r="D457" s="740" t="s">
        <v>295</v>
      </c>
      <c r="E457" s="740" t="s">
        <v>7</v>
      </c>
      <c r="F457" s="740" t="s">
        <v>8</v>
      </c>
      <c r="G457" s="740" t="s">
        <v>948</v>
      </c>
      <c r="H457" s="741" t="s">
        <v>14</v>
      </c>
      <c r="I457" s="742">
        <v>2</v>
      </c>
      <c r="J457" s="742">
        <f>VLOOKUP(A457,CENIK!$A$2:$F$191,6,FALSE)</f>
        <v>0</v>
      </c>
      <c r="K457" s="742">
        <f t="shared" si="8"/>
        <v>0</v>
      </c>
    </row>
    <row r="458" spans="1:11" ht="45" x14ac:dyDescent="0.25">
      <c r="A458" s="737">
        <v>1212</v>
      </c>
      <c r="B458" s="737">
        <v>528</v>
      </c>
      <c r="C458" s="721" t="s">
        <v>2699</v>
      </c>
      <c r="D458" s="740" t="s">
        <v>295</v>
      </c>
      <c r="E458" s="740" t="s">
        <v>7</v>
      </c>
      <c r="F458" s="740" t="s">
        <v>8</v>
      </c>
      <c r="G458" s="740" t="s">
        <v>949</v>
      </c>
      <c r="H458" s="741" t="s">
        <v>14</v>
      </c>
      <c r="I458" s="742">
        <v>1</v>
      </c>
      <c r="J458" s="742">
        <f>VLOOKUP(A458,CENIK!$A$2:$F$191,6,FALSE)</f>
        <v>0</v>
      </c>
      <c r="K458" s="742">
        <f t="shared" si="8"/>
        <v>0</v>
      </c>
    </row>
    <row r="459" spans="1:11" ht="30" x14ac:dyDescent="0.25">
      <c r="A459" s="737">
        <v>1301</v>
      </c>
      <c r="B459" s="737">
        <v>528</v>
      </c>
      <c r="C459" s="721" t="s">
        <v>2700</v>
      </c>
      <c r="D459" s="740" t="s">
        <v>295</v>
      </c>
      <c r="E459" s="740" t="s">
        <v>7</v>
      </c>
      <c r="F459" s="740" t="s">
        <v>16</v>
      </c>
      <c r="G459" s="740" t="s">
        <v>17</v>
      </c>
      <c r="H459" s="741" t="s">
        <v>10</v>
      </c>
      <c r="I459" s="742">
        <v>115.7</v>
      </c>
      <c r="J459" s="742">
        <f>VLOOKUP(A459,CENIK!$A$2:$F$191,6,FALSE)</f>
        <v>0</v>
      </c>
      <c r="K459" s="742">
        <f t="shared" si="8"/>
        <v>0</v>
      </c>
    </row>
    <row r="460" spans="1:11" ht="105" x14ac:dyDescent="0.25">
      <c r="A460" s="737">
        <v>1302</v>
      </c>
      <c r="B460" s="737">
        <v>528</v>
      </c>
      <c r="C460" s="721" t="s">
        <v>2701</v>
      </c>
      <c r="D460" s="740" t="s">
        <v>295</v>
      </c>
      <c r="E460" s="740" t="s">
        <v>7</v>
      </c>
      <c r="F460" s="740" t="s">
        <v>16</v>
      </c>
      <c r="G460" s="740" t="s">
        <v>952</v>
      </c>
      <c r="H460" s="741" t="s">
        <v>10</v>
      </c>
      <c r="I460" s="742">
        <v>115.7</v>
      </c>
      <c r="J460" s="742">
        <f>VLOOKUP(A460,CENIK!$A$2:$F$191,6,FALSE)</f>
        <v>0</v>
      </c>
      <c r="K460" s="742">
        <f t="shared" si="8"/>
        <v>0</v>
      </c>
    </row>
    <row r="461" spans="1:11" ht="45" x14ac:dyDescent="0.25">
      <c r="A461" s="737">
        <v>1307</v>
      </c>
      <c r="B461" s="737">
        <v>528</v>
      </c>
      <c r="C461" s="721" t="s">
        <v>2702</v>
      </c>
      <c r="D461" s="740" t="s">
        <v>295</v>
      </c>
      <c r="E461" s="740" t="s">
        <v>7</v>
      </c>
      <c r="F461" s="740" t="s">
        <v>16</v>
      </c>
      <c r="G461" s="740" t="s">
        <v>19</v>
      </c>
      <c r="H461" s="741" t="s">
        <v>6</v>
      </c>
      <c r="I461" s="742">
        <v>1</v>
      </c>
      <c r="J461" s="742">
        <f>VLOOKUP(A461,CENIK!$A$2:$F$191,6,FALSE)</f>
        <v>0</v>
      </c>
      <c r="K461" s="742">
        <f t="shared" si="8"/>
        <v>0</v>
      </c>
    </row>
    <row r="462" spans="1:11" ht="30" x14ac:dyDescent="0.25">
      <c r="A462" s="737">
        <v>1401</v>
      </c>
      <c r="B462" s="737">
        <v>528</v>
      </c>
      <c r="C462" s="721" t="s">
        <v>2703</v>
      </c>
      <c r="D462" s="740" t="s">
        <v>295</v>
      </c>
      <c r="E462" s="740" t="s">
        <v>7</v>
      </c>
      <c r="F462" s="740" t="s">
        <v>27</v>
      </c>
      <c r="G462" s="740" t="s">
        <v>955</v>
      </c>
      <c r="H462" s="741" t="s">
        <v>22</v>
      </c>
      <c r="I462" s="742">
        <v>2</v>
      </c>
      <c r="J462" s="742">
        <f>VLOOKUP(A462,CENIK!$A$2:$F$191,6,FALSE)</f>
        <v>0</v>
      </c>
      <c r="K462" s="742">
        <f t="shared" si="8"/>
        <v>0</v>
      </c>
    </row>
    <row r="463" spans="1:11" ht="30" x14ac:dyDescent="0.25">
      <c r="A463" s="737">
        <v>1402</v>
      </c>
      <c r="B463" s="737">
        <v>528</v>
      </c>
      <c r="C463" s="721" t="s">
        <v>2704</v>
      </c>
      <c r="D463" s="740" t="s">
        <v>295</v>
      </c>
      <c r="E463" s="740" t="s">
        <v>7</v>
      </c>
      <c r="F463" s="740" t="s">
        <v>27</v>
      </c>
      <c r="G463" s="740" t="s">
        <v>956</v>
      </c>
      <c r="H463" s="741" t="s">
        <v>22</v>
      </c>
      <c r="I463" s="742">
        <v>5</v>
      </c>
      <c r="J463" s="742">
        <f>VLOOKUP(A463,CENIK!$A$2:$F$191,6,FALSE)</f>
        <v>0</v>
      </c>
      <c r="K463" s="742">
        <f t="shared" si="8"/>
        <v>0</v>
      </c>
    </row>
    <row r="464" spans="1:11" ht="30" x14ac:dyDescent="0.25">
      <c r="A464" s="737">
        <v>1403</v>
      </c>
      <c r="B464" s="737">
        <v>528</v>
      </c>
      <c r="C464" s="721" t="s">
        <v>2705</v>
      </c>
      <c r="D464" s="740" t="s">
        <v>295</v>
      </c>
      <c r="E464" s="740" t="s">
        <v>7</v>
      </c>
      <c r="F464" s="740" t="s">
        <v>27</v>
      </c>
      <c r="G464" s="740" t="s">
        <v>957</v>
      </c>
      <c r="H464" s="741" t="s">
        <v>22</v>
      </c>
      <c r="I464" s="742">
        <v>2</v>
      </c>
      <c r="J464" s="742">
        <f>VLOOKUP(A464,CENIK!$A$2:$F$191,6,FALSE)</f>
        <v>0</v>
      </c>
      <c r="K464" s="742">
        <f t="shared" si="8"/>
        <v>0</v>
      </c>
    </row>
    <row r="465" spans="1:11" ht="30" x14ac:dyDescent="0.25">
      <c r="A465" s="737">
        <v>12308</v>
      </c>
      <c r="B465" s="737">
        <v>528</v>
      </c>
      <c r="C465" s="721" t="s">
        <v>2706</v>
      </c>
      <c r="D465" s="740" t="s">
        <v>295</v>
      </c>
      <c r="E465" s="740" t="s">
        <v>30</v>
      </c>
      <c r="F465" s="740" t="s">
        <v>31</v>
      </c>
      <c r="G465" s="740" t="s">
        <v>32</v>
      </c>
      <c r="H465" s="741" t="s">
        <v>33</v>
      </c>
      <c r="I465" s="742">
        <v>186</v>
      </c>
      <c r="J465" s="742">
        <f>VLOOKUP(A465,CENIK!$A$2:$F$191,6,FALSE)</f>
        <v>0</v>
      </c>
      <c r="K465" s="742">
        <f t="shared" si="8"/>
        <v>0</v>
      </c>
    </row>
    <row r="466" spans="1:11" ht="30" x14ac:dyDescent="0.25">
      <c r="A466" s="737">
        <v>12327</v>
      </c>
      <c r="B466" s="737">
        <v>528</v>
      </c>
      <c r="C466" s="721" t="s">
        <v>2707</v>
      </c>
      <c r="D466" s="740" t="s">
        <v>295</v>
      </c>
      <c r="E466" s="740" t="s">
        <v>30</v>
      </c>
      <c r="F466" s="740" t="s">
        <v>31</v>
      </c>
      <c r="G466" s="740" t="s">
        <v>36</v>
      </c>
      <c r="H466" s="741" t="s">
        <v>10</v>
      </c>
      <c r="I466" s="742">
        <v>5</v>
      </c>
      <c r="J466" s="742">
        <f>VLOOKUP(A466,CENIK!$A$2:$F$191,6,FALSE)</f>
        <v>0</v>
      </c>
      <c r="K466" s="742">
        <f t="shared" si="8"/>
        <v>0</v>
      </c>
    </row>
    <row r="467" spans="1:11" ht="45" x14ac:dyDescent="0.25">
      <c r="A467" s="737">
        <v>21106</v>
      </c>
      <c r="B467" s="737">
        <v>528</v>
      </c>
      <c r="C467" s="721" t="s">
        <v>2708</v>
      </c>
      <c r="D467" s="740" t="s">
        <v>295</v>
      </c>
      <c r="E467" s="740" t="s">
        <v>30</v>
      </c>
      <c r="F467" s="740" t="s">
        <v>31</v>
      </c>
      <c r="G467" s="740" t="s">
        <v>965</v>
      </c>
      <c r="H467" s="741" t="s">
        <v>24</v>
      </c>
      <c r="I467" s="742">
        <v>149</v>
      </c>
      <c r="J467" s="742">
        <f>VLOOKUP(A467,CENIK!$A$2:$F$191,6,FALSE)</f>
        <v>0</v>
      </c>
      <c r="K467" s="742">
        <f t="shared" si="8"/>
        <v>0</v>
      </c>
    </row>
    <row r="468" spans="1:11" ht="30" x14ac:dyDescent="0.25">
      <c r="A468" s="737">
        <v>22102</v>
      </c>
      <c r="B468" s="737">
        <v>528</v>
      </c>
      <c r="C468" s="721" t="s">
        <v>2709</v>
      </c>
      <c r="D468" s="740" t="s">
        <v>295</v>
      </c>
      <c r="E468" s="740" t="s">
        <v>30</v>
      </c>
      <c r="F468" s="740" t="s">
        <v>31</v>
      </c>
      <c r="G468" s="740" t="s">
        <v>42</v>
      </c>
      <c r="H468" s="741" t="s">
        <v>33</v>
      </c>
      <c r="I468" s="742">
        <v>186</v>
      </c>
      <c r="J468" s="742">
        <f>VLOOKUP(A468,CENIK!$A$2:$F$191,6,FALSE)</f>
        <v>0</v>
      </c>
      <c r="K468" s="742">
        <f t="shared" si="8"/>
        <v>0</v>
      </c>
    </row>
    <row r="469" spans="1:11" ht="30" x14ac:dyDescent="0.25">
      <c r="A469" s="737">
        <v>2208</v>
      </c>
      <c r="B469" s="737">
        <v>528</v>
      </c>
      <c r="C469" s="721" t="s">
        <v>2710</v>
      </c>
      <c r="D469" s="740" t="s">
        <v>295</v>
      </c>
      <c r="E469" s="740" t="s">
        <v>30</v>
      </c>
      <c r="F469" s="740" t="s">
        <v>43</v>
      </c>
      <c r="G469" s="740" t="s">
        <v>44</v>
      </c>
      <c r="H469" s="741" t="s">
        <v>33</v>
      </c>
      <c r="I469" s="742">
        <v>186</v>
      </c>
      <c r="J469" s="742">
        <f>VLOOKUP(A469,CENIK!$A$2:$F$191,6,FALSE)</f>
        <v>0</v>
      </c>
      <c r="K469" s="742">
        <f t="shared" si="8"/>
        <v>0</v>
      </c>
    </row>
    <row r="470" spans="1:11" ht="30" x14ac:dyDescent="0.25">
      <c r="A470" s="737">
        <v>22103</v>
      </c>
      <c r="B470" s="737">
        <v>528</v>
      </c>
      <c r="C470" s="721" t="s">
        <v>2711</v>
      </c>
      <c r="D470" s="740" t="s">
        <v>295</v>
      </c>
      <c r="E470" s="740" t="s">
        <v>30</v>
      </c>
      <c r="F470" s="740" t="s">
        <v>43</v>
      </c>
      <c r="G470" s="740" t="s">
        <v>48</v>
      </c>
      <c r="H470" s="741" t="s">
        <v>33</v>
      </c>
      <c r="I470" s="742">
        <v>186</v>
      </c>
      <c r="J470" s="742">
        <f>VLOOKUP(A470,CENIK!$A$2:$F$191,6,FALSE)</f>
        <v>0</v>
      </c>
      <c r="K470" s="742">
        <f t="shared" si="8"/>
        <v>0</v>
      </c>
    </row>
    <row r="471" spans="1:11" ht="30" x14ac:dyDescent="0.25">
      <c r="A471" s="737">
        <v>2224</v>
      </c>
      <c r="B471" s="737">
        <v>528</v>
      </c>
      <c r="C471" s="721" t="s">
        <v>2712</v>
      </c>
      <c r="D471" s="740" t="s">
        <v>295</v>
      </c>
      <c r="E471" s="740" t="s">
        <v>30</v>
      </c>
      <c r="F471" s="740" t="s">
        <v>43</v>
      </c>
      <c r="G471" s="740" t="s">
        <v>46</v>
      </c>
      <c r="H471" s="741" t="s">
        <v>12</v>
      </c>
      <c r="I471" s="742">
        <v>7</v>
      </c>
      <c r="J471" s="742">
        <f>VLOOKUP(A471,CENIK!$A$2:$F$191,6,FALSE)</f>
        <v>0</v>
      </c>
      <c r="K471" s="742">
        <f t="shared" si="8"/>
        <v>0</v>
      </c>
    </row>
    <row r="472" spans="1:11" ht="30" x14ac:dyDescent="0.25">
      <c r="A472" s="737">
        <v>2225</v>
      </c>
      <c r="B472" s="737">
        <v>528</v>
      </c>
      <c r="C472" s="721" t="s">
        <v>2713</v>
      </c>
      <c r="D472" s="740" t="s">
        <v>295</v>
      </c>
      <c r="E472" s="740" t="s">
        <v>30</v>
      </c>
      <c r="F472" s="740" t="s">
        <v>43</v>
      </c>
      <c r="G472" s="740" t="s">
        <v>47</v>
      </c>
      <c r="H472" s="741" t="s">
        <v>12</v>
      </c>
      <c r="I472" s="742">
        <v>5</v>
      </c>
      <c r="J472" s="742">
        <f>VLOOKUP(A472,CENIK!$A$2:$F$191,6,FALSE)</f>
        <v>0</v>
      </c>
      <c r="K472" s="742">
        <f t="shared" si="8"/>
        <v>0</v>
      </c>
    </row>
    <row r="473" spans="1:11" ht="30" x14ac:dyDescent="0.25">
      <c r="A473" s="737">
        <v>24405</v>
      </c>
      <c r="B473" s="737">
        <v>528</v>
      </c>
      <c r="C473" s="721" t="s">
        <v>2714</v>
      </c>
      <c r="D473" s="740" t="s">
        <v>295</v>
      </c>
      <c r="E473" s="740" t="s">
        <v>30</v>
      </c>
      <c r="F473" s="740" t="s">
        <v>43</v>
      </c>
      <c r="G473" s="740" t="s">
        <v>969</v>
      </c>
      <c r="H473" s="741" t="s">
        <v>24</v>
      </c>
      <c r="I473" s="742">
        <v>74</v>
      </c>
      <c r="J473" s="742">
        <f>VLOOKUP(A473,CENIK!$A$2:$F$191,6,FALSE)</f>
        <v>0</v>
      </c>
      <c r="K473" s="742">
        <f t="shared" si="8"/>
        <v>0</v>
      </c>
    </row>
    <row r="474" spans="1:11" ht="45" x14ac:dyDescent="0.25">
      <c r="A474" s="737">
        <v>31302</v>
      </c>
      <c r="B474" s="737">
        <v>528</v>
      </c>
      <c r="C474" s="721" t="s">
        <v>2715</v>
      </c>
      <c r="D474" s="740" t="s">
        <v>295</v>
      </c>
      <c r="E474" s="740" t="s">
        <v>30</v>
      </c>
      <c r="F474" s="740" t="s">
        <v>43</v>
      </c>
      <c r="G474" s="740" t="s">
        <v>971</v>
      </c>
      <c r="H474" s="741" t="s">
        <v>24</v>
      </c>
      <c r="I474" s="742">
        <v>56</v>
      </c>
      <c r="J474" s="742">
        <f>VLOOKUP(A474,CENIK!$A$2:$F$191,6,FALSE)</f>
        <v>0</v>
      </c>
      <c r="K474" s="742">
        <f t="shared" si="8"/>
        <v>0</v>
      </c>
    </row>
    <row r="475" spans="1:11" ht="30" x14ac:dyDescent="0.25">
      <c r="A475" s="737">
        <v>31602</v>
      </c>
      <c r="B475" s="737">
        <v>528</v>
      </c>
      <c r="C475" s="721" t="s">
        <v>2716</v>
      </c>
      <c r="D475" s="740" t="s">
        <v>295</v>
      </c>
      <c r="E475" s="740" t="s">
        <v>30</v>
      </c>
      <c r="F475" s="740" t="s">
        <v>43</v>
      </c>
      <c r="G475" s="740" t="s">
        <v>973</v>
      </c>
      <c r="H475" s="741" t="s">
        <v>33</v>
      </c>
      <c r="I475" s="742">
        <v>186</v>
      </c>
      <c r="J475" s="742">
        <f>VLOOKUP(A475,CENIK!$A$2:$F$191,6,FALSE)</f>
        <v>0</v>
      </c>
      <c r="K475" s="742">
        <f t="shared" si="8"/>
        <v>0</v>
      </c>
    </row>
    <row r="476" spans="1:11" ht="30" x14ac:dyDescent="0.25">
      <c r="A476" s="737">
        <v>32311</v>
      </c>
      <c r="B476" s="737">
        <v>528</v>
      </c>
      <c r="C476" s="721" t="s">
        <v>2717</v>
      </c>
      <c r="D476" s="740" t="s">
        <v>295</v>
      </c>
      <c r="E476" s="740" t="s">
        <v>30</v>
      </c>
      <c r="F476" s="740" t="s">
        <v>43</v>
      </c>
      <c r="G476" s="740" t="s">
        <v>975</v>
      </c>
      <c r="H476" s="741" t="s">
        <v>33</v>
      </c>
      <c r="I476" s="742">
        <v>186</v>
      </c>
      <c r="J476" s="742">
        <f>VLOOKUP(A476,CENIK!$A$2:$F$191,6,FALSE)</f>
        <v>0</v>
      </c>
      <c r="K476" s="742">
        <f t="shared" si="8"/>
        <v>0</v>
      </c>
    </row>
    <row r="477" spans="1:11" ht="30" x14ac:dyDescent="0.25">
      <c r="A477" s="737">
        <v>34901</v>
      </c>
      <c r="B477" s="737">
        <v>528</v>
      </c>
      <c r="C477" s="721" t="s">
        <v>2718</v>
      </c>
      <c r="D477" s="740" t="s">
        <v>295</v>
      </c>
      <c r="E477" s="740" t="s">
        <v>30</v>
      </c>
      <c r="F477" s="740" t="s">
        <v>43</v>
      </c>
      <c r="G477" s="740" t="s">
        <v>55</v>
      </c>
      <c r="H477" s="741" t="s">
        <v>33</v>
      </c>
      <c r="I477" s="742">
        <v>186</v>
      </c>
      <c r="J477" s="742">
        <f>VLOOKUP(A477,CENIK!$A$2:$F$191,6,FALSE)</f>
        <v>0</v>
      </c>
      <c r="K477" s="742">
        <f t="shared" si="8"/>
        <v>0</v>
      </c>
    </row>
    <row r="478" spans="1:11" ht="45" x14ac:dyDescent="0.25">
      <c r="A478" s="737">
        <v>4101</v>
      </c>
      <c r="B478" s="737">
        <v>528</v>
      </c>
      <c r="C478" s="721" t="s">
        <v>2719</v>
      </c>
      <c r="D478" s="740" t="s">
        <v>295</v>
      </c>
      <c r="E478" s="740" t="s">
        <v>85</v>
      </c>
      <c r="F478" s="740" t="s">
        <v>86</v>
      </c>
      <c r="G478" s="740" t="s">
        <v>459</v>
      </c>
      <c r="H478" s="741" t="s">
        <v>33</v>
      </c>
      <c r="I478" s="742">
        <v>258</v>
      </c>
      <c r="J478" s="742">
        <f>VLOOKUP(A478,CENIK!$A$2:$F$191,6,FALSE)</f>
        <v>0</v>
      </c>
      <c r="K478" s="742">
        <f t="shared" si="8"/>
        <v>0</v>
      </c>
    </row>
    <row r="479" spans="1:11" ht="45" x14ac:dyDescent="0.25">
      <c r="A479" s="737">
        <v>4105</v>
      </c>
      <c r="B479" s="737">
        <v>528</v>
      </c>
      <c r="C479" s="721" t="s">
        <v>2720</v>
      </c>
      <c r="D479" s="740" t="s">
        <v>295</v>
      </c>
      <c r="E479" s="740" t="s">
        <v>85</v>
      </c>
      <c r="F479" s="740" t="s">
        <v>86</v>
      </c>
      <c r="G479" s="740" t="s">
        <v>982</v>
      </c>
      <c r="H479" s="741" t="s">
        <v>24</v>
      </c>
      <c r="I479" s="742">
        <v>438</v>
      </c>
      <c r="J479" s="742">
        <f>VLOOKUP(A479,CENIK!$A$2:$F$191,6,FALSE)</f>
        <v>0</v>
      </c>
      <c r="K479" s="742">
        <f t="shared" si="8"/>
        <v>0</v>
      </c>
    </row>
    <row r="480" spans="1:11" ht="30" x14ac:dyDescent="0.25">
      <c r="A480" s="737">
        <v>4121</v>
      </c>
      <c r="B480" s="737">
        <v>528</v>
      </c>
      <c r="C480" s="721" t="s">
        <v>2721</v>
      </c>
      <c r="D480" s="740" t="s">
        <v>295</v>
      </c>
      <c r="E480" s="740" t="s">
        <v>85</v>
      </c>
      <c r="F480" s="740" t="s">
        <v>86</v>
      </c>
      <c r="G480" s="740" t="s">
        <v>986</v>
      </c>
      <c r="H480" s="741" t="s">
        <v>24</v>
      </c>
      <c r="I480" s="742">
        <v>10</v>
      </c>
      <c r="J480" s="742">
        <f>VLOOKUP(A480,CENIK!$A$2:$F$191,6,FALSE)</f>
        <v>0</v>
      </c>
      <c r="K480" s="742">
        <f t="shared" si="8"/>
        <v>0</v>
      </c>
    </row>
    <row r="481" spans="1:11" ht="30" x14ac:dyDescent="0.25">
      <c r="A481" s="737">
        <v>4201</v>
      </c>
      <c r="B481" s="737">
        <v>528</v>
      </c>
      <c r="C481" s="721" t="s">
        <v>2722</v>
      </c>
      <c r="D481" s="740" t="s">
        <v>295</v>
      </c>
      <c r="E481" s="740" t="s">
        <v>85</v>
      </c>
      <c r="F481" s="740" t="s">
        <v>98</v>
      </c>
      <c r="G481" s="740" t="s">
        <v>99</v>
      </c>
      <c r="H481" s="741" t="s">
        <v>33</v>
      </c>
      <c r="I481" s="742">
        <v>175</v>
      </c>
      <c r="J481" s="742">
        <f>VLOOKUP(A481,CENIK!$A$2:$F$191,6,FALSE)</f>
        <v>0</v>
      </c>
      <c r="K481" s="742">
        <f t="shared" si="8"/>
        <v>0</v>
      </c>
    </row>
    <row r="482" spans="1:11" ht="30" x14ac:dyDescent="0.25">
      <c r="A482" s="737">
        <v>4202</v>
      </c>
      <c r="B482" s="737">
        <v>528</v>
      </c>
      <c r="C482" s="721" t="s">
        <v>2723</v>
      </c>
      <c r="D482" s="740" t="s">
        <v>295</v>
      </c>
      <c r="E482" s="740" t="s">
        <v>85</v>
      </c>
      <c r="F482" s="740" t="s">
        <v>98</v>
      </c>
      <c r="G482" s="740" t="s">
        <v>100</v>
      </c>
      <c r="H482" s="741" t="s">
        <v>33</v>
      </c>
      <c r="I482" s="742">
        <v>175</v>
      </c>
      <c r="J482" s="742">
        <f>VLOOKUP(A482,CENIK!$A$2:$F$191,6,FALSE)</f>
        <v>0</v>
      </c>
      <c r="K482" s="742">
        <f t="shared" si="8"/>
        <v>0</v>
      </c>
    </row>
    <row r="483" spans="1:11" ht="60" x14ac:dyDescent="0.25">
      <c r="A483" s="737">
        <v>4203</v>
      </c>
      <c r="B483" s="737">
        <v>528</v>
      </c>
      <c r="C483" s="721" t="s">
        <v>2724</v>
      </c>
      <c r="D483" s="740" t="s">
        <v>295</v>
      </c>
      <c r="E483" s="740" t="s">
        <v>85</v>
      </c>
      <c r="F483" s="740" t="s">
        <v>98</v>
      </c>
      <c r="G483" s="740" t="s">
        <v>101</v>
      </c>
      <c r="H483" s="741" t="s">
        <v>24</v>
      </c>
      <c r="I483" s="742">
        <v>26</v>
      </c>
      <c r="J483" s="742">
        <f>VLOOKUP(A483,CENIK!$A$2:$F$191,6,FALSE)</f>
        <v>0</v>
      </c>
      <c r="K483" s="742">
        <f t="shared" si="8"/>
        <v>0</v>
      </c>
    </row>
    <row r="484" spans="1:11" ht="45" x14ac:dyDescent="0.25">
      <c r="A484" s="737">
        <v>4204</v>
      </c>
      <c r="B484" s="737">
        <v>528</v>
      </c>
      <c r="C484" s="721" t="s">
        <v>2725</v>
      </c>
      <c r="D484" s="740" t="s">
        <v>295</v>
      </c>
      <c r="E484" s="740" t="s">
        <v>85</v>
      </c>
      <c r="F484" s="740" t="s">
        <v>98</v>
      </c>
      <c r="G484" s="740" t="s">
        <v>102</v>
      </c>
      <c r="H484" s="741" t="s">
        <v>24</v>
      </c>
      <c r="I484" s="742">
        <v>93</v>
      </c>
      <c r="J484" s="742">
        <f>VLOOKUP(A484,CENIK!$A$2:$F$191,6,FALSE)</f>
        <v>0</v>
      </c>
      <c r="K484" s="742">
        <f t="shared" si="8"/>
        <v>0</v>
      </c>
    </row>
    <row r="485" spans="1:11" ht="45" x14ac:dyDescent="0.25">
      <c r="A485" s="737">
        <v>4205</v>
      </c>
      <c r="B485" s="737">
        <v>528</v>
      </c>
      <c r="C485" s="721" t="s">
        <v>2726</v>
      </c>
      <c r="D485" s="740" t="s">
        <v>295</v>
      </c>
      <c r="E485" s="740" t="s">
        <v>85</v>
      </c>
      <c r="F485" s="740" t="s">
        <v>98</v>
      </c>
      <c r="G485" s="740" t="s">
        <v>103</v>
      </c>
      <c r="H485" s="741" t="s">
        <v>33</v>
      </c>
      <c r="I485" s="742">
        <v>440</v>
      </c>
      <c r="J485" s="742">
        <f>VLOOKUP(A485,CENIK!$A$2:$F$191,6,FALSE)</f>
        <v>0</v>
      </c>
      <c r="K485" s="742">
        <f t="shared" si="8"/>
        <v>0</v>
      </c>
    </row>
    <row r="486" spans="1:11" ht="45" x14ac:dyDescent="0.25">
      <c r="A486" s="737">
        <v>4207</v>
      </c>
      <c r="B486" s="737">
        <v>528</v>
      </c>
      <c r="C486" s="721" t="s">
        <v>2727</v>
      </c>
      <c r="D486" s="740" t="s">
        <v>295</v>
      </c>
      <c r="E486" s="740" t="s">
        <v>85</v>
      </c>
      <c r="F486" s="740" t="s">
        <v>98</v>
      </c>
      <c r="G486" s="740" t="s">
        <v>990</v>
      </c>
      <c r="H486" s="741" t="s">
        <v>24</v>
      </c>
      <c r="I486" s="742">
        <v>173</v>
      </c>
      <c r="J486" s="742">
        <f>VLOOKUP(A486,CENIK!$A$2:$F$191,6,FALSE)</f>
        <v>0</v>
      </c>
      <c r="K486" s="742">
        <f t="shared" si="8"/>
        <v>0</v>
      </c>
    </row>
    <row r="487" spans="1:11" ht="30" x14ac:dyDescent="0.25">
      <c r="A487" s="737">
        <v>5101</v>
      </c>
      <c r="B487" s="737">
        <v>528</v>
      </c>
      <c r="C487" s="721" t="s">
        <v>2728</v>
      </c>
      <c r="D487" s="740" t="s">
        <v>295</v>
      </c>
      <c r="E487" s="740" t="s">
        <v>106</v>
      </c>
      <c r="F487" s="740" t="s">
        <v>107</v>
      </c>
      <c r="G487" s="740" t="s">
        <v>108</v>
      </c>
      <c r="H487" s="741" t="s">
        <v>6</v>
      </c>
      <c r="I487" s="742">
        <v>1</v>
      </c>
      <c r="J487" s="742">
        <f>VLOOKUP(A487,CENIK!$A$2:$F$191,6,FALSE)</f>
        <v>0</v>
      </c>
      <c r="K487" s="742">
        <f t="shared" si="8"/>
        <v>0</v>
      </c>
    </row>
    <row r="488" spans="1:11" ht="30" x14ac:dyDescent="0.25">
      <c r="A488" s="737">
        <v>5102</v>
      </c>
      <c r="B488" s="737">
        <v>528</v>
      </c>
      <c r="C488" s="721" t="s">
        <v>2729</v>
      </c>
      <c r="D488" s="740" t="s">
        <v>295</v>
      </c>
      <c r="E488" s="740" t="s">
        <v>106</v>
      </c>
      <c r="F488" s="740" t="s">
        <v>107</v>
      </c>
      <c r="G488" s="740" t="s">
        <v>109</v>
      </c>
      <c r="H488" s="741" t="s">
        <v>10</v>
      </c>
      <c r="I488" s="742">
        <v>115.7</v>
      </c>
      <c r="J488" s="742">
        <f>VLOOKUP(A488,CENIK!$A$2:$F$191,6,FALSE)</f>
        <v>0</v>
      </c>
      <c r="K488" s="742">
        <f t="shared" si="8"/>
        <v>0</v>
      </c>
    </row>
    <row r="489" spans="1:11" ht="45" x14ac:dyDescent="0.25">
      <c r="A489" s="737">
        <v>5108</v>
      </c>
      <c r="B489" s="737">
        <v>528</v>
      </c>
      <c r="C489" s="721" t="s">
        <v>2730</v>
      </c>
      <c r="D489" s="740" t="s">
        <v>295</v>
      </c>
      <c r="E489" s="740" t="s">
        <v>106</v>
      </c>
      <c r="F489" s="740" t="s">
        <v>107</v>
      </c>
      <c r="G489" s="740" t="s">
        <v>112</v>
      </c>
      <c r="H489" s="741" t="s">
        <v>113</v>
      </c>
      <c r="I489" s="742">
        <v>115.7</v>
      </c>
      <c r="J489" s="742">
        <f>VLOOKUP(A489,CENIK!$A$2:$F$191,6,FALSE)</f>
        <v>0</v>
      </c>
      <c r="K489" s="742">
        <f t="shared" si="8"/>
        <v>0</v>
      </c>
    </row>
    <row r="490" spans="1:11" ht="90" x14ac:dyDescent="0.25">
      <c r="A490" s="737">
        <v>6101</v>
      </c>
      <c r="B490" s="737">
        <v>528</v>
      </c>
      <c r="C490" s="721" t="s">
        <v>2731</v>
      </c>
      <c r="D490" s="740" t="s">
        <v>295</v>
      </c>
      <c r="E490" s="740" t="s">
        <v>128</v>
      </c>
      <c r="F490" s="740" t="s">
        <v>129</v>
      </c>
      <c r="G490" s="740" t="s">
        <v>6304</v>
      </c>
      <c r="H490" s="741" t="s">
        <v>10</v>
      </c>
      <c r="I490" s="742">
        <v>115.7</v>
      </c>
      <c r="J490" s="742">
        <f>VLOOKUP(A490,CENIK!$A$2:$F$191,6,FALSE)</f>
        <v>0</v>
      </c>
      <c r="K490" s="742">
        <f t="shared" ref="K490:K553" si="9">ROUND(J490*I490,2)</f>
        <v>0</v>
      </c>
    </row>
    <row r="491" spans="1:11" ht="90" x14ac:dyDescent="0.25">
      <c r="A491" s="737">
        <v>6202</v>
      </c>
      <c r="B491" s="737">
        <v>528</v>
      </c>
      <c r="C491" s="721" t="s">
        <v>2732</v>
      </c>
      <c r="D491" s="740" t="s">
        <v>295</v>
      </c>
      <c r="E491" s="740" t="s">
        <v>128</v>
      </c>
      <c r="F491" s="740" t="s">
        <v>132</v>
      </c>
      <c r="G491" s="740" t="s">
        <v>991</v>
      </c>
      <c r="H491" s="741" t="s">
        <v>6</v>
      </c>
      <c r="I491" s="742">
        <v>2</v>
      </c>
      <c r="J491" s="742">
        <f>VLOOKUP(A491,CENIK!$A$2:$F$191,6,FALSE)</f>
        <v>0</v>
      </c>
      <c r="K491" s="742">
        <f t="shared" si="9"/>
        <v>0</v>
      </c>
    </row>
    <row r="492" spans="1:11" ht="90" x14ac:dyDescent="0.25">
      <c r="A492" s="737">
        <v>6206</v>
      </c>
      <c r="B492" s="737">
        <v>528</v>
      </c>
      <c r="C492" s="721" t="s">
        <v>2733</v>
      </c>
      <c r="D492" s="740" t="s">
        <v>295</v>
      </c>
      <c r="E492" s="740" t="s">
        <v>128</v>
      </c>
      <c r="F492" s="740" t="s">
        <v>132</v>
      </c>
      <c r="G492" s="740" t="s">
        <v>995</v>
      </c>
      <c r="H492" s="741" t="s">
        <v>6</v>
      </c>
      <c r="I492" s="742">
        <v>5</v>
      </c>
      <c r="J492" s="742">
        <f>VLOOKUP(A492,CENIK!$A$2:$F$191,6,FALSE)</f>
        <v>0</v>
      </c>
      <c r="K492" s="742">
        <f t="shared" si="9"/>
        <v>0</v>
      </c>
    </row>
    <row r="493" spans="1:11" ht="90" x14ac:dyDescent="0.25">
      <c r="A493" s="737">
        <v>6253</v>
      </c>
      <c r="B493" s="737">
        <v>528</v>
      </c>
      <c r="C493" s="721" t="s">
        <v>2734</v>
      </c>
      <c r="D493" s="740" t="s">
        <v>295</v>
      </c>
      <c r="E493" s="740" t="s">
        <v>128</v>
      </c>
      <c r="F493" s="740" t="s">
        <v>132</v>
      </c>
      <c r="G493" s="740" t="s">
        <v>1004</v>
      </c>
      <c r="H493" s="741" t="s">
        <v>6</v>
      </c>
      <c r="I493" s="742">
        <v>7</v>
      </c>
      <c r="J493" s="742">
        <f>VLOOKUP(A493,CENIK!$A$2:$F$191,6,FALSE)</f>
        <v>0</v>
      </c>
      <c r="K493" s="742">
        <f t="shared" si="9"/>
        <v>0</v>
      </c>
    </row>
    <row r="494" spans="1:11" ht="30" x14ac:dyDescent="0.25">
      <c r="A494" s="737">
        <v>6257</v>
      </c>
      <c r="B494" s="737">
        <v>528</v>
      </c>
      <c r="C494" s="721" t="s">
        <v>2735</v>
      </c>
      <c r="D494" s="740" t="s">
        <v>295</v>
      </c>
      <c r="E494" s="740" t="s">
        <v>128</v>
      </c>
      <c r="F494" s="740" t="s">
        <v>132</v>
      </c>
      <c r="G494" s="740" t="s">
        <v>136</v>
      </c>
      <c r="H494" s="741" t="s">
        <v>6</v>
      </c>
      <c r="I494" s="742">
        <v>1</v>
      </c>
      <c r="J494" s="742">
        <f>VLOOKUP(A494,CENIK!$A$2:$F$191,6,FALSE)</f>
        <v>0</v>
      </c>
      <c r="K494" s="742">
        <f t="shared" si="9"/>
        <v>0</v>
      </c>
    </row>
    <row r="495" spans="1:11" ht="240" x14ac:dyDescent="0.25">
      <c r="A495" s="737">
        <v>6301</v>
      </c>
      <c r="B495" s="737">
        <v>528</v>
      </c>
      <c r="C495" s="721" t="s">
        <v>2736</v>
      </c>
      <c r="D495" s="740" t="s">
        <v>295</v>
      </c>
      <c r="E495" s="740" t="s">
        <v>128</v>
      </c>
      <c r="F495" s="740" t="s">
        <v>140</v>
      </c>
      <c r="G495" s="740" t="s">
        <v>1005</v>
      </c>
      <c r="H495" s="741" t="s">
        <v>6</v>
      </c>
      <c r="I495" s="742">
        <v>6</v>
      </c>
      <c r="J495" s="742">
        <f>VLOOKUP(A495,CENIK!$A$2:$F$191,6,FALSE)</f>
        <v>0</v>
      </c>
      <c r="K495" s="742">
        <f t="shared" si="9"/>
        <v>0</v>
      </c>
    </row>
    <row r="496" spans="1:11" ht="90" x14ac:dyDescent="0.25">
      <c r="A496" s="737">
        <v>6305</v>
      </c>
      <c r="B496" s="737">
        <v>528</v>
      </c>
      <c r="C496" s="721" t="s">
        <v>2737</v>
      </c>
      <c r="D496" s="740" t="s">
        <v>295</v>
      </c>
      <c r="E496" s="740" t="s">
        <v>128</v>
      </c>
      <c r="F496" s="740" t="s">
        <v>140</v>
      </c>
      <c r="G496" s="740" t="s">
        <v>143</v>
      </c>
      <c r="H496" s="741" t="s">
        <v>6</v>
      </c>
      <c r="I496" s="742">
        <v>7</v>
      </c>
      <c r="J496" s="742">
        <f>VLOOKUP(A496,CENIK!$A$2:$F$191,6,FALSE)</f>
        <v>0</v>
      </c>
      <c r="K496" s="742">
        <f t="shared" si="9"/>
        <v>0</v>
      </c>
    </row>
    <row r="497" spans="1:11" ht="30" x14ac:dyDescent="0.25">
      <c r="A497" s="737">
        <v>6401</v>
      </c>
      <c r="B497" s="737">
        <v>528</v>
      </c>
      <c r="C497" s="721" t="s">
        <v>2738</v>
      </c>
      <c r="D497" s="740" t="s">
        <v>295</v>
      </c>
      <c r="E497" s="740" t="s">
        <v>128</v>
      </c>
      <c r="F497" s="740" t="s">
        <v>144</v>
      </c>
      <c r="G497" s="740" t="s">
        <v>145</v>
      </c>
      <c r="H497" s="741" t="s">
        <v>10</v>
      </c>
      <c r="I497" s="742">
        <v>115.7</v>
      </c>
      <c r="J497" s="742">
        <f>VLOOKUP(A497,CENIK!$A$2:$F$191,6,FALSE)</f>
        <v>0</v>
      </c>
      <c r="K497" s="742">
        <f t="shared" si="9"/>
        <v>0</v>
      </c>
    </row>
    <row r="498" spans="1:11" ht="30" x14ac:dyDescent="0.25">
      <c r="A498" s="737">
        <v>6402</v>
      </c>
      <c r="B498" s="737">
        <v>528</v>
      </c>
      <c r="C498" s="721" t="s">
        <v>2739</v>
      </c>
      <c r="D498" s="740" t="s">
        <v>295</v>
      </c>
      <c r="E498" s="740" t="s">
        <v>128</v>
      </c>
      <c r="F498" s="740" t="s">
        <v>144</v>
      </c>
      <c r="G498" s="740" t="s">
        <v>340</v>
      </c>
      <c r="H498" s="741" t="s">
        <v>10</v>
      </c>
      <c r="I498" s="742">
        <v>115.7</v>
      </c>
      <c r="J498" s="742">
        <f>VLOOKUP(A498,CENIK!$A$2:$F$191,6,FALSE)</f>
        <v>0</v>
      </c>
      <c r="K498" s="742">
        <f t="shared" si="9"/>
        <v>0</v>
      </c>
    </row>
    <row r="499" spans="1:11" ht="45" x14ac:dyDescent="0.25">
      <c r="A499" s="737">
        <v>6405</v>
      </c>
      <c r="B499" s="737">
        <v>528</v>
      </c>
      <c r="C499" s="721" t="s">
        <v>2740</v>
      </c>
      <c r="D499" s="740" t="s">
        <v>295</v>
      </c>
      <c r="E499" s="740" t="s">
        <v>128</v>
      </c>
      <c r="F499" s="740" t="s">
        <v>144</v>
      </c>
      <c r="G499" s="740" t="s">
        <v>146</v>
      </c>
      <c r="H499" s="741" t="s">
        <v>10</v>
      </c>
      <c r="I499" s="742">
        <v>115.7</v>
      </c>
      <c r="J499" s="742">
        <f>VLOOKUP(A499,CENIK!$A$2:$F$191,6,FALSE)</f>
        <v>0</v>
      </c>
      <c r="K499" s="742">
        <f t="shared" si="9"/>
        <v>0</v>
      </c>
    </row>
    <row r="500" spans="1:11" ht="30" x14ac:dyDescent="0.25">
      <c r="A500" s="737">
        <v>6501</v>
      </c>
      <c r="B500" s="737">
        <v>528</v>
      </c>
      <c r="C500" s="721" t="s">
        <v>2741</v>
      </c>
      <c r="D500" s="740" t="s">
        <v>295</v>
      </c>
      <c r="E500" s="740" t="s">
        <v>128</v>
      </c>
      <c r="F500" s="740" t="s">
        <v>147</v>
      </c>
      <c r="G500" s="740" t="s">
        <v>1007</v>
      </c>
      <c r="H500" s="741" t="s">
        <v>6</v>
      </c>
      <c r="I500" s="742">
        <v>2</v>
      </c>
      <c r="J500" s="742">
        <f>VLOOKUP(A500,CENIK!$A$2:$F$191,6,FALSE)</f>
        <v>0</v>
      </c>
      <c r="K500" s="742">
        <f t="shared" si="9"/>
        <v>0</v>
      </c>
    </row>
    <row r="501" spans="1:11" ht="30" x14ac:dyDescent="0.25">
      <c r="A501" s="737">
        <v>6503</v>
      </c>
      <c r="B501" s="737">
        <v>528</v>
      </c>
      <c r="C501" s="721" t="s">
        <v>2742</v>
      </c>
      <c r="D501" s="740" t="s">
        <v>295</v>
      </c>
      <c r="E501" s="740" t="s">
        <v>128</v>
      </c>
      <c r="F501" s="740" t="s">
        <v>147</v>
      </c>
      <c r="G501" s="740" t="s">
        <v>1009</v>
      </c>
      <c r="H501" s="741" t="s">
        <v>6</v>
      </c>
      <c r="I501" s="742">
        <v>3</v>
      </c>
      <c r="J501" s="742">
        <f>VLOOKUP(A501,CENIK!$A$2:$F$191,6,FALSE)</f>
        <v>0</v>
      </c>
      <c r="K501" s="742">
        <f t="shared" si="9"/>
        <v>0</v>
      </c>
    </row>
    <row r="502" spans="1:11" ht="45" x14ac:dyDescent="0.25">
      <c r="A502" s="737">
        <v>1201</v>
      </c>
      <c r="B502" s="737">
        <v>527</v>
      </c>
      <c r="C502" s="721" t="s">
        <v>2743</v>
      </c>
      <c r="D502" s="740" t="s">
        <v>296</v>
      </c>
      <c r="E502" s="740" t="s">
        <v>7</v>
      </c>
      <c r="F502" s="740" t="s">
        <v>8</v>
      </c>
      <c r="G502" s="740" t="s">
        <v>9</v>
      </c>
      <c r="H502" s="741" t="s">
        <v>10</v>
      </c>
      <c r="I502" s="742">
        <v>155.80000000000001</v>
      </c>
      <c r="J502" s="742">
        <f>VLOOKUP(A502,CENIK!$A$2:$F$191,6,FALSE)</f>
        <v>0</v>
      </c>
      <c r="K502" s="742">
        <f t="shared" si="9"/>
        <v>0</v>
      </c>
    </row>
    <row r="503" spans="1:11" ht="30" x14ac:dyDescent="0.25">
      <c r="A503" s="737">
        <v>1202</v>
      </c>
      <c r="B503" s="737">
        <v>527</v>
      </c>
      <c r="C503" s="721" t="s">
        <v>2744</v>
      </c>
      <c r="D503" s="740" t="s">
        <v>296</v>
      </c>
      <c r="E503" s="740" t="s">
        <v>7</v>
      </c>
      <c r="F503" s="740" t="s">
        <v>8</v>
      </c>
      <c r="G503" s="740" t="s">
        <v>11</v>
      </c>
      <c r="H503" s="741" t="s">
        <v>12</v>
      </c>
      <c r="I503" s="742">
        <v>7</v>
      </c>
      <c r="J503" s="742">
        <f>VLOOKUP(A503,CENIK!$A$2:$F$191,6,FALSE)</f>
        <v>0</v>
      </c>
      <c r="K503" s="742">
        <f t="shared" si="9"/>
        <v>0</v>
      </c>
    </row>
    <row r="504" spans="1:11" ht="45" x14ac:dyDescent="0.25">
      <c r="A504" s="737">
        <v>1205</v>
      </c>
      <c r="B504" s="737">
        <v>527</v>
      </c>
      <c r="C504" s="721" t="s">
        <v>2745</v>
      </c>
      <c r="D504" s="740" t="s">
        <v>296</v>
      </c>
      <c r="E504" s="740" t="s">
        <v>7</v>
      </c>
      <c r="F504" s="740" t="s">
        <v>8</v>
      </c>
      <c r="G504" s="740" t="s">
        <v>942</v>
      </c>
      <c r="H504" s="741" t="s">
        <v>14</v>
      </c>
      <c r="I504" s="742">
        <v>1</v>
      </c>
      <c r="J504" s="742">
        <f>VLOOKUP(A504,CENIK!$A$2:$F$191,6,FALSE)</f>
        <v>0</v>
      </c>
      <c r="K504" s="742">
        <f t="shared" si="9"/>
        <v>0</v>
      </c>
    </row>
    <row r="505" spans="1:11" ht="45" x14ac:dyDescent="0.25">
      <c r="A505" s="737">
        <v>1206</v>
      </c>
      <c r="B505" s="737">
        <v>527</v>
      </c>
      <c r="C505" s="721" t="s">
        <v>2746</v>
      </c>
      <c r="D505" s="740" t="s">
        <v>296</v>
      </c>
      <c r="E505" s="740" t="s">
        <v>7</v>
      </c>
      <c r="F505" s="740" t="s">
        <v>8</v>
      </c>
      <c r="G505" s="740" t="s">
        <v>943</v>
      </c>
      <c r="H505" s="741" t="s">
        <v>14</v>
      </c>
      <c r="I505" s="742">
        <v>1</v>
      </c>
      <c r="J505" s="742">
        <f>VLOOKUP(A505,CENIK!$A$2:$F$191,6,FALSE)</f>
        <v>0</v>
      </c>
      <c r="K505" s="742">
        <f t="shared" si="9"/>
        <v>0</v>
      </c>
    </row>
    <row r="506" spans="1:11" ht="45" x14ac:dyDescent="0.25">
      <c r="A506" s="737">
        <v>1207</v>
      </c>
      <c r="B506" s="737">
        <v>527</v>
      </c>
      <c r="C506" s="721" t="s">
        <v>2747</v>
      </c>
      <c r="D506" s="740" t="s">
        <v>296</v>
      </c>
      <c r="E506" s="740" t="s">
        <v>7</v>
      </c>
      <c r="F506" s="740" t="s">
        <v>8</v>
      </c>
      <c r="G506" s="740" t="s">
        <v>944</v>
      </c>
      <c r="H506" s="741" t="s">
        <v>14</v>
      </c>
      <c r="I506" s="742">
        <v>1</v>
      </c>
      <c r="J506" s="742">
        <f>VLOOKUP(A506,CENIK!$A$2:$F$191,6,FALSE)</f>
        <v>0</v>
      </c>
      <c r="K506" s="742">
        <f t="shared" si="9"/>
        <v>0</v>
      </c>
    </row>
    <row r="507" spans="1:11" ht="45" x14ac:dyDescent="0.25">
      <c r="A507" s="737">
        <v>1211</v>
      </c>
      <c r="B507" s="737">
        <v>527</v>
      </c>
      <c r="C507" s="721" t="s">
        <v>2748</v>
      </c>
      <c r="D507" s="740" t="s">
        <v>296</v>
      </c>
      <c r="E507" s="740" t="s">
        <v>7</v>
      </c>
      <c r="F507" s="740" t="s">
        <v>8</v>
      </c>
      <c r="G507" s="740" t="s">
        <v>948</v>
      </c>
      <c r="H507" s="741" t="s">
        <v>14</v>
      </c>
      <c r="I507" s="742">
        <v>2</v>
      </c>
      <c r="J507" s="742">
        <f>VLOOKUP(A507,CENIK!$A$2:$F$191,6,FALSE)</f>
        <v>0</v>
      </c>
      <c r="K507" s="742">
        <f t="shared" si="9"/>
        <v>0</v>
      </c>
    </row>
    <row r="508" spans="1:11" ht="30" x14ac:dyDescent="0.25">
      <c r="A508" s="737">
        <v>1301</v>
      </c>
      <c r="B508" s="737">
        <v>527</v>
      </c>
      <c r="C508" s="721" t="s">
        <v>2749</v>
      </c>
      <c r="D508" s="740" t="s">
        <v>296</v>
      </c>
      <c r="E508" s="740" t="s">
        <v>7</v>
      </c>
      <c r="F508" s="740" t="s">
        <v>16</v>
      </c>
      <c r="G508" s="740" t="s">
        <v>17</v>
      </c>
      <c r="H508" s="741" t="s">
        <v>10</v>
      </c>
      <c r="I508" s="742">
        <v>155.80000000000001</v>
      </c>
      <c r="J508" s="742">
        <f>VLOOKUP(A508,CENIK!$A$2:$F$191,6,FALSE)</f>
        <v>0</v>
      </c>
      <c r="K508" s="742">
        <f t="shared" si="9"/>
        <v>0</v>
      </c>
    </row>
    <row r="509" spans="1:11" ht="105" x14ac:dyDescent="0.25">
      <c r="A509" s="737">
        <v>1302</v>
      </c>
      <c r="B509" s="737">
        <v>527</v>
      </c>
      <c r="C509" s="721" t="s">
        <v>2750</v>
      </c>
      <c r="D509" s="740" t="s">
        <v>296</v>
      </c>
      <c r="E509" s="740" t="s">
        <v>7</v>
      </c>
      <c r="F509" s="740" t="s">
        <v>16</v>
      </c>
      <c r="G509" s="740" t="s">
        <v>952</v>
      </c>
      <c r="H509" s="741" t="s">
        <v>10</v>
      </c>
      <c r="I509" s="742">
        <v>155.80000000000001</v>
      </c>
      <c r="J509" s="742">
        <f>VLOOKUP(A509,CENIK!$A$2:$F$191,6,FALSE)</f>
        <v>0</v>
      </c>
      <c r="K509" s="742">
        <f t="shared" si="9"/>
        <v>0</v>
      </c>
    </row>
    <row r="510" spans="1:11" ht="45" x14ac:dyDescent="0.25">
      <c r="A510" s="737">
        <v>1307</v>
      </c>
      <c r="B510" s="737">
        <v>527</v>
      </c>
      <c r="C510" s="721" t="s">
        <v>2751</v>
      </c>
      <c r="D510" s="740" t="s">
        <v>296</v>
      </c>
      <c r="E510" s="740" t="s">
        <v>7</v>
      </c>
      <c r="F510" s="740" t="s">
        <v>16</v>
      </c>
      <c r="G510" s="740" t="s">
        <v>19</v>
      </c>
      <c r="H510" s="741" t="s">
        <v>6</v>
      </c>
      <c r="I510" s="742">
        <v>2</v>
      </c>
      <c r="J510" s="742">
        <f>VLOOKUP(A510,CENIK!$A$2:$F$191,6,FALSE)</f>
        <v>0</v>
      </c>
      <c r="K510" s="742">
        <f t="shared" si="9"/>
        <v>0</v>
      </c>
    </row>
    <row r="511" spans="1:11" ht="30" x14ac:dyDescent="0.25">
      <c r="A511" s="737">
        <v>1401</v>
      </c>
      <c r="B511" s="737">
        <v>527</v>
      </c>
      <c r="C511" s="721" t="s">
        <v>2752</v>
      </c>
      <c r="D511" s="740" t="s">
        <v>296</v>
      </c>
      <c r="E511" s="740" t="s">
        <v>7</v>
      </c>
      <c r="F511" s="740" t="s">
        <v>27</v>
      </c>
      <c r="G511" s="740" t="s">
        <v>955</v>
      </c>
      <c r="H511" s="741" t="s">
        <v>22</v>
      </c>
      <c r="I511" s="742">
        <v>2</v>
      </c>
      <c r="J511" s="742">
        <f>VLOOKUP(A511,CENIK!$A$2:$F$191,6,FALSE)</f>
        <v>0</v>
      </c>
      <c r="K511" s="742">
        <f t="shared" si="9"/>
        <v>0</v>
      </c>
    </row>
    <row r="512" spans="1:11" ht="30" x14ac:dyDescent="0.25">
      <c r="A512" s="737">
        <v>1402</v>
      </c>
      <c r="B512" s="737">
        <v>527</v>
      </c>
      <c r="C512" s="721" t="s">
        <v>2753</v>
      </c>
      <c r="D512" s="740" t="s">
        <v>296</v>
      </c>
      <c r="E512" s="740" t="s">
        <v>7</v>
      </c>
      <c r="F512" s="740" t="s">
        <v>27</v>
      </c>
      <c r="G512" s="740" t="s">
        <v>956</v>
      </c>
      <c r="H512" s="741" t="s">
        <v>22</v>
      </c>
      <c r="I512" s="742">
        <v>5</v>
      </c>
      <c r="J512" s="742">
        <f>VLOOKUP(A512,CENIK!$A$2:$F$191,6,FALSE)</f>
        <v>0</v>
      </c>
      <c r="K512" s="742">
        <f t="shared" si="9"/>
        <v>0</v>
      </c>
    </row>
    <row r="513" spans="1:11" ht="30" x14ac:dyDescent="0.25">
      <c r="A513" s="737">
        <v>1403</v>
      </c>
      <c r="B513" s="737">
        <v>527</v>
      </c>
      <c r="C513" s="721" t="s">
        <v>2754</v>
      </c>
      <c r="D513" s="740" t="s">
        <v>296</v>
      </c>
      <c r="E513" s="740" t="s">
        <v>7</v>
      </c>
      <c r="F513" s="740" t="s">
        <v>27</v>
      </c>
      <c r="G513" s="740" t="s">
        <v>957</v>
      </c>
      <c r="H513" s="741" t="s">
        <v>22</v>
      </c>
      <c r="I513" s="742">
        <v>1</v>
      </c>
      <c r="J513" s="742">
        <f>VLOOKUP(A513,CENIK!$A$2:$F$191,6,FALSE)</f>
        <v>0</v>
      </c>
      <c r="K513" s="742">
        <f t="shared" si="9"/>
        <v>0</v>
      </c>
    </row>
    <row r="514" spans="1:11" ht="30" x14ac:dyDescent="0.25">
      <c r="A514" s="737">
        <v>12308</v>
      </c>
      <c r="B514" s="737">
        <v>527</v>
      </c>
      <c r="C514" s="721" t="s">
        <v>2755</v>
      </c>
      <c r="D514" s="740" t="s">
        <v>296</v>
      </c>
      <c r="E514" s="740" t="s">
        <v>30</v>
      </c>
      <c r="F514" s="740" t="s">
        <v>31</v>
      </c>
      <c r="G514" s="740" t="s">
        <v>32</v>
      </c>
      <c r="H514" s="741" t="s">
        <v>33</v>
      </c>
      <c r="I514" s="742">
        <v>240</v>
      </c>
      <c r="J514" s="742">
        <f>VLOOKUP(A514,CENIK!$A$2:$F$191,6,FALSE)</f>
        <v>0</v>
      </c>
      <c r="K514" s="742">
        <f t="shared" si="9"/>
        <v>0</v>
      </c>
    </row>
    <row r="515" spans="1:11" ht="45" x14ac:dyDescent="0.25">
      <c r="A515" s="737">
        <v>21106</v>
      </c>
      <c r="B515" s="737">
        <v>527</v>
      </c>
      <c r="C515" s="721" t="s">
        <v>2756</v>
      </c>
      <c r="D515" s="740" t="s">
        <v>296</v>
      </c>
      <c r="E515" s="740" t="s">
        <v>30</v>
      </c>
      <c r="F515" s="740" t="s">
        <v>31</v>
      </c>
      <c r="G515" s="740" t="s">
        <v>965</v>
      </c>
      <c r="H515" s="741" t="s">
        <v>24</v>
      </c>
      <c r="I515" s="742">
        <v>192</v>
      </c>
      <c r="J515" s="742">
        <f>VLOOKUP(A515,CENIK!$A$2:$F$191,6,FALSE)</f>
        <v>0</v>
      </c>
      <c r="K515" s="742">
        <f t="shared" si="9"/>
        <v>0</v>
      </c>
    </row>
    <row r="516" spans="1:11" ht="30" x14ac:dyDescent="0.25">
      <c r="A516" s="737">
        <v>22102</v>
      </c>
      <c r="B516" s="737">
        <v>527</v>
      </c>
      <c r="C516" s="721" t="s">
        <v>2757</v>
      </c>
      <c r="D516" s="740" t="s">
        <v>296</v>
      </c>
      <c r="E516" s="740" t="s">
        <v>30</v>
      </c>
      <c r="F516" s="740" t="s">
        <v>31</v>
      </c>
      <c r="G516" s="740" t="s">
        <v>42</v>
      </c>
      <c r="H516" s="741" t="s">
        <v>33</v>
      </c>
      <c r="I516" s="742">
        <v>240</v>
      </c>
      <c r="J516" s="742">
        <f>VLOOKUP(A516,CENIK!$A$2:$F$191,6,FALSE)</f>
        <v>0</v>
      </c>
      <c r="K516" s="742">
        <f t="shared" si="9"/>
        <v>0</v>
      </c>
    </row>
    <row r="517" spans="1:11" ht="30" x14ac:dyDescent="0.25">
      <c r="A517" s="737">
        <v>2208</v>
      </c>
      <c r="B517" s="737">
        <v>527</v>
      </c>
      <c r="C517" s="721" t="s">
        <v>2758</v>
      </c>
      <c r="D517" s="740" t="s">
        <v>296</v>
      </c>
      <c r="E517" s="740" t="s">
        <v>30</v>
      </c>
      <c r="F517" s="740" t="s">
        <v>43</v>
      </c>
      <c r="G517" s="740" t="s">
        <v>44</v>
      </c>
      <c r="H517" s="741" t="s">
        <v>33</v>
      </c>
      <c r="I517" s="742">
        <v>240</v>
      </c>
      <c r="J517" s="742">
        <f>VLOOKUP(A517,CENIK!$A$2:$F$191,6,FALSE)</f>
        <v>0</v>
      </c>
      <c r="K517" s="742">
        <f t="shared" si="9"/>
        <v>0</v>
      </c>
    </row>
    <row r="518" spans="1:11" ht="30" x14ac:dyDescent="0.25">
      <c r="A518" s="737">
        <v>22103</v>
      </c>
      <c r="B518" s="737">
        <v>527</v>
      </c>
      <c r="C518" s="721" t="s">
        <v>2759</v>
      </c>
      <c r="D518" s="740" t="s">
        <v>296</v>
      </c>
      <c r="E518" s="740" t="s">
        <v>30</v>
      </c>
      <c r="F518" s="740" t="s">
        <v>43</v>
      </c>
      <c r="G518" s="740" t="s">
        <v>48</v>
      </c>
      <c r="H518" s="741" t="s">
        <v>33</v>
      </c>
      <c r="I518" s="742">
        <v>240</v>
      </c>
      <c r="J518" s="742">
        <f>VLOOKUP(A518,CENIK!$A$2:$F$191,6,FALSE)</f>
        <v>0</v>
      </c>
      <c r="K518" s="742">
        <f t="shared" si="9"/>
        <v>0</v>
      </c>
    </row>
    <row r="519" spans="1:11" ht="30" x14ac:dyDescent="0.25">
      <c r="A519" s="737">
        <v>2224</v>
      </c>
      <c r="B519" s="737">
        <v>527</v>
      </c>
      <c r="C519" s="721" t="s">
        <v>2760</v>
      </c>
      <c r="D519" s="740" t="s">
        <v>296</v>
      </c>
      <c r="E519" s="740" t="s">
        <v>30</v>
      </c>
      <c r="F519" s="740" t="s">
        <v>43</v>
      </c>
      <c r="G519" s="740" t="s">
        <v>46</v>
      </c>
      <c r="H519" s="741" t="s">
        <v>12</v>
      </c>
      <c r="I519" s="742">
        <v>5</v>
      </c>
      <c r="J519" s="742">
        <f>VLOOKUP(A519,CENIK!$A$2:$F$191,6,FALSE)</f>
        <v>0</v>
      </c>
      <c r="K519" s="742">
        <f t="shared" si="9"/>
        <v>0</v>
      </c>
    </row>
    <row r="520" spans="1:11" ht="30" x14ac:dyDescent="0.25">
      <c r="A520" s="737">
        <v>2225</v>
      </c>
      <c r="B520" s="737">
        <v>527</v>
      </c>
      <c r="C520" s="721" t="s">
        <v>2761</v>
      </c>
      <c r="D520" s="740" t="s">
        <v>296</v>
      </c>
      <c r="E520" s="740" t="s">
        <v>30</v>
      </c>
      <c r="F520" s="740" t="s">
        <v>43</v>
      </c>
      <c r="G520" s="740" t="s">
        <v>47</v>
      </c>
      <c r="H520" s="741" t="s">
        <v>12</v>
      </c>
      <c r="I520" s="742">
        <v>3</v>
      </c>
      <c r="J520" s="742">
        <f>VLOOKUP(A520,CENIK!$A$2:$F$191,6,FALSE)</f>
        <v>0</v>
      </c>
      <c r="K520" s="742">
        <f t="shared" si="9"/>
        <v>0</v>
      </c>
    </row>
    <row r="521" spans="1:11" ht="30" x14ac:dyDescent="0.25">
      <c r="A521" s="737">
        <v>24405</v>
      </c>
      <c r="B521" s="737">
        <v>527</v>
      </c>
      <c r="C521" s="721" t="s">
        <v>2762</v>
      </c>
      <c r="D521" s="740" t="s">
        <v>296</v>
      </c>
      <c r="E521" s="740" t="s">
        <v>30</v>
      </c>
      <c r="F521" s="740" t="s">
        <v>43</v>
      </c>
      <c r="G521" s="740" t="s">
        <v>969</v>
      </c>
      <c r="H521" s="741" t="s">
        <v>24</v>
      </c>
      <c r="I521" s="742">
        <v>96</v>
      </c>
      <c r="J521" s="742">
        <f>VLOOKUP(A521,CENIK!$A$2:$F$191,6,FALSE)</f>
        <v>0</v>
      </c>
      <c r="K521" s="742">
        <f t="shared" si="9"/>
        <v>0</v>
      </c>
    </row>
    <row r="522" spans="1:11" ht="45" x14ac:dyDescent="0.25">
      <c r="A522" s="737">
        <v>31302</v>
      </c>
      <c r="B522" s="737">
        <v>527</v>
      </c>
      <c r="C522" s="721" t="s">
        <v>2763</v>
      </c>
      <c r="D522" s="740" t="s">
        <v>296</v>
      </c>
      <c r="E522" s="740" t="s">
        <v>30</v>
      </c>
      <c r="F522" s="740" t="s">
        <v>43</v>
      </c>
      <c r="G522" s="740" t="s">
        <v>971</v>
      </c>
      <c r="H522" s="741" t="s">
        <v>24</v>
      </c>
      <c r="I522" s="742">
        <v>72</v>
      </c>
      <c r="J522" s="742">
        <f>VLOOKUP(A522,CENIK!$A$2:$F$191,6,FALSE)</f>
        <v>0</v>
      </c>
      <c r="K522" s="742">
        <f t="shared" si="9"/>
        <v>0</v>
      </c>
    </row>
    <row r="523" spans="1:11" ht="30" x14ac:dyDescent="0.25">
      <c r="A523" s="737">
        <v>31602</v>
      </c>
      <c r="B523" s="737">
        <v>527</v>
      </c>
      <c r="C523" s="721" t="s">
        <v>2764</v>
      </c>
      <c r="D523" s="740" t="s">
        <v>296</v>
      </c>
      <c r="E523" s="740" t="s">
        <v>30</v>
      </c>
      <c r="F523" s="740" t="s">
        <v>43</v>
      </c>
      <c r="G523" s="740" t="s">
        <v>973</v>
      </c>
      <c r="H523" s="741" t="s">
        <v>33</v>
      </c>
      <c r="I523" s="742">
        <v>240</v>
      </c>
      <c r="J523" s="742">
        <f>VLOOKUP(A523,CENIK!$A$2:$F$191,6,FALSE)</f>
        <v>0</v>
      </c>
      <c r="K523" s="742">
        <f t="shared" si="9"/>
        <v>0</v>
      </c>
    </row>
    <row r="524" spans="1:11" ht="30" x14ac:dyDescent="0.25">
      <c r="A524" s="737">
        <v>32311</v>
      </c>
      <c r="B524" s="737">
        <v>527</v>
      </c>
      <c r="C524" s="721" t="s">
        <v>2765</v>
      </c>
      <c r="D524" s="740" t="s">
        <v>296</v>
      </c>
      <c r="E524" s="740" t="s">
        <v>30</v>
      </c>
      <c r="F524" s="740" t="s">
        <v>43</v>
      </c>
      <c r="G524" s="740" t="s">
        <v>975</v>
      </c>
      <c r="H524" s="741" t="s">
        <v>33</v>
      </c>
      <c r="I524" s="742">
        <v>240</v>
      </c>
      <c r="J524" s="742">
        <f>VLOOKUP(A524,CENIK!$A$2:$F$191,6,FALSE)</f>
        <v>0</v>
      </c>
      <c r="K524" s="742">
        <f t="shared" si="9"/>
        <v>0</v>
      </c>
    </row>
    <row r="525" spans="1:11" ht="30" x14ac:dyDescent="0.25">
      <c r="A525" s="737">
        <v>34901</v>
      </c>
      <c r="B525" s="737">
        <v>527</v>
      </c>
      <c r="C525" s="721" t="s">
        <v>2766</v>
      </c>
      <c r="D525" s="740" t="s">
        <v>296</v>
      </c>
      <c r="E525" s="740" t="s">
        <v>30</v>
      </c>
      <c r="F525" s="740" t="s">
        <v>43</v>
      </c>
      <c r="G525" s="740" t="s">
        <v>55</v>
      </c>
      <c r="H525" s="741" t="s">
        <v>33</v>
      </c>
      <c r="I525" s="742">
        <v>240</v>
      </c>
      <c r="J525" s="742">
        <f>VLOOKUP(A525,CENIK!$A$2:$F$191,6,FALSE)</f>
        <v>0</v>
      </c>
      <c r="K525" s="742">
        <f t="shared" si="9"/>
        <v>0</v>
      </c>
    </row>
    <row r="526" spans="1:11" ht="45" x14ac:dyDescent="0.25">
      <c r="A526" s="737">
        <v>4101</v>
      </c>
      <c r="B526" s="737">
        <v>527</v>
      </c>
      <c r="C526" s="721" t="s">
        <v>2767</v>
      </c>
      <c r="D526" s="740" t="s">
        <v>296</v>
      </c>
      <c r="E526" s="740" t="s">
        <v>85</v>
      </c>
      <c r="F526" s="740" t="s">
        <v>86</v>
      </c>
      <c r="G526" s="740" t="s">
        <v>459</v>
      </c>
      <c r="H526" s="741" t="s">
        <v>33</v>
      </c>
      <c r="I526" s="742">
        <v>372</v>
      </c>
      <c r="J526" s="742">
        <f>VLOOKUP(A526,CENIK!$A$2:$F$191,6,FALSE)</f>
        <v>0</v>
      </c>
      <c r="K526" s="742">
        <f t="shared" si="9"/>
        <v>0</v>
      </c>
    </row>
    <row r="527" spans="1:11" ht="45" x14ac:dyDescent="0.25">
      <c r="A527" s="737">
        <v>4105</v>
      </c>
      <c r="B527" s="737">
        <v>527</v>
      </c>
      <c r="C527" s="721" t="s">
        <v>2768</v>
      </c>
      <c r="D527" s="740" t="s">
        <v>296</v>
      </c>
      <c r="E527" s="740" t="s">
        <v>85</v>
      </c>
      <c r="F527" s="740" t="s">
        <v>86</v>
      </c>
      <c r="G527" s="740" t="s">
        <v>982</v>
      </c>
      <c r="H527" s="741" t="s">
        <v>24</v>
      </c>
      <c r="I527" s="742">
        <v>632</v>
      </c>
      <c r="J527" s="742">
        <f>VLOOKUP(A527,CENIK!$A$2:$F$191,6,FALSE)</f>
        <v>0</v>
      </c>
      <c r="K527" s="742">
        <f t="shared" si="9"/>
        <v>0</v>
      </c>
    </row>
    <row r="528" spans="1:11" ht="30" x14ac:dyDescent="0.25">
      <c r="A528" s="737">
        <v>4121</v>
      </c>
      <c r="B528" s="737">
        <v>527</v>
      </c>
      <c r="C528" s="721" t="s">
        <v>2769</v>
      </c>
      <c r="D528" s="740" t="s">
        <v>296</v>
      </c>
      <c r="E528" s="740" t="s">
        <v>85</v>
      </c>
      <c r="F528" s="740" t="s">
        <v>86</v>
      </c>
      <c r="G528" s="740" t="s">
        <v>986</v>
      </c>
      <c r="H528" s="741" t="s">
        <v>24</v>
      </c>
      <c r="I528" s="742">
        <v>6</v>
      </c>
      <c r="J528" s="742">
        <f>VLOOKUP(A528,CENIK!$A$2:$F$191,6,FALSE)</f>
        <v>0</v>
      </c>
      <c r="K528" s="742">
        <f t="shared" si="9"/>
        <v>0</v>
      </c>
    </row>
    <row r="529" spans="1:11" ht="30" x14ac:dyDescent="0.25">
      <c r="A529" s="737">
        <v>4201</v>
      </c>
      <c r="B529" s="737">
        <v>527</v>
      </c>
      <c r="C529" s="721" t="s">
        <v>2770</v>
      </c>
      <c r="D529" s="740" t="s">
        <v>296</v>
      </c>
      <c r="E529" s="740" t="s">
        <v>85</v>
      </c>
      <c r="F529" s="740" t="s">
        <v>98</v>
      </c>
      <c r="G529" s="740" t="s">
        <v>99</v>
      </c>
      <c r="H529" s="741" t="s">
        <v>33</v>
      </c>
      <c r="I529" s="742">
        <v>236</v>
      </c>
      <c r="J529" s="742">
        <f>VLOOKUP(A529,CENIK!$A$2:$F$191,6,FALSE)</f>
        <v>0</v>
      </c>
      <c r="K529" s="742">
        <f t="shared" si="9"/>
        <v>0</v>
      </c>
    </row>
    <row r="530" spans="1:11" ht="30" x14ac:dyDescent="0.25">
      <c r="A530" s="737">
        <v>4202</v>
      </c>
      <c r="B530" s="737">
        <v>527</v>
      </c>
      <c r="C530" s="721" t="s">
        <v>2771</v>
      </c>
      <c r="D530" s="740" t="s">
        <v>296</v>
      </c>
      <c r="E530" s="740" t="s">
        <v>85</v>
      </c>
      <c r="F530" s="740" t="s">
        <v>98</v>
      </c>
      <c r="G530" s="740" t="s">
        <v>100</v>
      </c>
      <c r="H530" s="741" t="s">
        <v>33</v>
      </c>
      <c r="I530" s="742">
        <v>126</v>
      </c>
      <c r="J530" s="742">
        <f>VLOOKUP(A530,CENIK!$A$2:$F$191,6,FALSE)</f>
        <v>0</v>
      </c>
      <c r="K530" s="742">
        <f t="shared" si="9"/>
        <v>0</v>
      </c>
    </row>
    <row r="531" spans="1:11" ht="60" x14ac:dyDescent="0.25">
      <c r="A531" s="737">
        <v>4203</v>
      </c>
      <c r="B531" s="737">
        <v>527</v>
      </c>
      <c r="C531" s="721" t="s">
        <v>2772</v>
      </c>
      <c r="D531" s="740" t="s">
        <v>296</v>
      </c>
      <c r="E531" s="740" t="s">
        <v>85</v>
      </c>
      <c r="F531" s="740" t="s">
        <v>98</v>
      </c>
      <c r="G531" s="740" t="s">
        <v>101</v>
      </c>
      <c r="H531" s="741" t="s">
        <v>24</v>
      </c>
      <c r="I531" s="742">
        <v>35</v>
      </c>
      <c r="J531" s="742">
        <f>VLOOKUP(A531,CENIK!$A$2:$F$191,6,FALSE)</f>
        <v>0</v>
      </c>
      <c r="K531" s="742">
        <f t="shared" si="9"/>
        <v>0</v>
      </c>
    </row>
    <row r="532" spans="1:11" ht="45" x14ac:dyDescent="0.25">
      <c r="A532" s="737">
        <v>4204</v>
      </c>
      <c r="B532" s="737">
        <v>527</v>
      </c>
      <c r="C532" s="721" t="s">
        <v>2773</v>
      </c>
      <c r="D532" s="740" t="s">
        <v>296</v>
      </c>
      <c r="E532" s="740" t="s">
        <v>85</v>
      </c>
      <c r="F532" s="740" t="s">
        <v>98</v>
      </c>
      <c r="G532" s="740" t="s">
        <v>102</v>
      </c>
      <c r="H532" s="741" t="s">
        <v>24</v>
      </c>
      <c r="I532" s="742">
        <v>125</v>
      </c>
      <c r="J532" s="742">
        <f>VLOOKUP(A532,CENIK!$A$2:$F$191,6,FALSE)</f>
        <v>0</v>
      </c>
      <c r="K532" s="742">
        <f t="shared" si="9"/>
        <v>0</v>
      </c>
    </row>
    <row r="533" spans="1:11" ht="45" x14ac:dyDescent="0.25">
      <c r="A533" s="737">
        <v>4205</v>
      </c>
      <c r="B533" s="737">
        <v>527</v>
      </c>
      <c r="C533" s="721" t="s">
        <v>2774</v>
      </c>
      <c r="D533" s="740" t="s">
        <v>296</v>
      </c>
      <c r="E533" s="740" t="s">
        <v>85</v>
      </c>
      <c r="F533" s="740" t="s">
        <v>98</v>
      </c>
      <c r="G533" s="740" t="s">
        <v>103</v>
      </c>
      <c r="H533" s="741" t="s">
        <v>33</v>
      </c>
      <c r="I533" s="742">
        <v>592</v>
      </c>
      <c r="J533" s="742">
        <f>VLOOKUP(A533,CENIK!$A$2:$F$191,6,FALSE)</f>
        <v>0</v>
      </c>
      <c r="K533" s="742">
        <f t="shared" si="9"/>
        <v>0</v>
      </c>
    </row>
    <row r="534" spans="1:11" ht="45" x14ac:dyDescent="0.25">
      <c r="A534" s="737">
        <v>4207</v>
      </c>
      <c r="B534" s="737">
        <v>527</v>
      </c>
      <c r="C534" s="721" t="s">
        <v>2775</v>
      </c>
      <c r="D534" s="740" t="s">
        <v>296</v>
      </c>
      <c r="E534" s="740" t="s">
        <v>85</v>
      </c>
      <c r="F534" s="740" t="s">
        <v>98</v>
      </c>
      <c r="G534" s="740" t="s">
        <v>990</v>
      </c>
      <c r="H534" s="741" t="s">
        <v>24</v>
      </c>
      <c r="I534" s="742">
        <v>469</v>
      </c>
      <c r="J534" s="742">
        <f>VLOOKUP(A534,CENIK!$A$2:$F$191,6,FALSE)</f>
        <v>0</v>
      </c>
      <c r="K534" s="742">
        <f t="shared" si="9"/>
        <v>0</v>
      </c>
    </row>
    <row r="535" spans="1:11" ht="30" x14ac:dyDescent="0.25">
      <c r="A535" s="737">
        <v>5102</v>
      </c>
      <c r="B535" s="737">
        <v>527</v>
      </c>
      <c r="C535" s="721" t="s">
        <v>2776</v>
      </c>
      <c r="D535" s="740" t="s">
        <v>296</v>
      </c>
      <c r="E535" s="740" t="s">
        <v>106</v>
      </c>
      <c r="F535" s="740" t="s">
        <v>107</v>
      </c>
      <c r="G535" s="740" t="s">
        <v>109</v>
      </c>
      <c r="H535" s="741" t="s">
        <v>10</v>
      </c>
      <c r="I535" s="742">
        <v>155.80000000000001</v>
      </c>
      <c r="J535" s="742">
        <f>VLOOKUP(A535,CENIK!$A$2:$F$191,6,FALSE)</f>
        <v>0</v>
      </c>
      <c r="K535" s="742">
        <f t="shared" si="9"/>
        <v>0</v>
      </c>
    </row>
    <row r="536" spans="1:11" ht="45" x14ac:dyDescent="0.25">
      <c r="A536" s="737">
        <v>5108</v>
      </c>
      <c r="B536" s="737">
        <v>527</v>
      </c>
      <c r="C536" s="721" t="s">
        <v>2777</v>
      </c>
      <c r="D536" s="740" t="s">
        <v>296</v>
      </c>
      <c r="E536" s="740" t="s">
        <v>106</v>
      </c>
      <c r="F536" s="740" t="s">
        <v>107</v>
      </c>
      <c r="G536" s="740" t="s">
        <v>112</v>
      </c>
      <c r="H536" s="741" t="s">
        <v>113</v>
      </c>
      <c r="I536" s="742">
        <v>155.80000000000001</v>
      </c>
      <c r="J536" s="742">
        <f>VLOOKUP(A536,CENIK!$A$2:$F$191,6,FALSE)</f>
        <v>0</v>
      </c>
      <c r="K536" s="742">
        <f t="shared" si="9"/>
        <v>0</v>
      </c>
    </row>
    <row r="537" spans="1:11" ht="90" x14ac:dyDescent="0.25">
      <c r="A537" s="737">
        <v>6101</v>
      </c>
      <c r="B537" s="737">
        <v>527</v>
      </c>
      <c r="C537" s="721" t="s">
        <v>2778</v>
      </c>
      <c r="D537" s="740" t="s">
        <v>296</v>
      </c>
      <c r="E537" s="740" t="s">
        <v>128</v>
      </c>
      <c r="F537" s="740" t="s">
        <v>129</v>
      </c>
      <c r="G537" s="740" t="s">
        <v>6304</v>
      </c>
      <c r="H537" s="741" t="s">
        <v>10</v>
      </c>
      <c r="I537" s="742">
        <v>155.80000000000001</v>
      </c>
      <c r="J537" s="742">
        <f>VLOOKUP(A537,CENIK!$A$2:$F$191,6,FALSE)</f>
        <v>0</v>
      </c>
      <c r="K537" s="742">
        <f t="shared" si="9"/>
        <v>0</v>
      </c>
    </row>
    <row r="538" spans="1:11" ht="90" x14ac:dyDescent="0.25">
      <c r="A538" s="737">
        <v>6204</v>
      </c>
      <c r="B538" s="737">
        <v>527</v>
      </c>
      <c r="C538" s="721" t="s">
        <v>2779</v>
      </c>
      <c r="D538" s="740" t="s">
        <v>296</v>
      </c>
      <c r="E538" s="740" t="s">
        <v>128</v>
      </c>
      <c r="F538" s="740" t="s">
        <v>132</v>
      </c>
      <c r="G538" s="740" t="s">
        <v>993</v>
      </c>
      <c r="H538" s="741" t="s">
        <v>6</v>
      </c>
      <c r="I538" s="742">
        <v>7</v>
      </c>
      <c r="J538" s="742">
        <f>VLOOKUP(A538,CENIK!$A$2:$F$191,6,FALSE)</f>
        <v>0</v>
      </c>
      <c r="K538" s="742">
        <f t="shared" si="9"/>
        <v>0</v>
      </c>
    </row>
    <row r="539" spans="1:11" ht="90" x14ac:dyDescent="0.25">
      <c r="A539" s="737">
        <v>6253</v>
      </c>
      <c r="B539" s="737">
        <v>527</v>
      </c>
      <c r="C539" s="721" t="s">
        <v>2780</v>
      </c>
      <c r="D539" s="740" t="s">
        <v>296</v>
      </c>
      <c r="E539" s="740" t="s">
        <v>128</v>
      </c>
      <c r="F539" s="740" t="s">
        <v>132</v>
      </c>
      <c r="G539" s="740" t="s">
        <v>1004</v>
      </c>
      <c r="H539" s="741" t="s">
        <v>6</v>
      </c>
      <c r="I539" s="742">
        <v>7</v>
      </c>
      <c r="J539" s="742">
        <f>VLOOKUP(A539,CENIK!$A$2:$F$191,6,FALSE)</f>
        <v>0</v>
      </c>
      <c r="K539" s="742">
        <f t="shared" si="9"/>
        <v>0</v>
      </c>
    </row>
    <row r="540" spans="1:11" ht="240" x14ac:dyDescent="0.25">
      <c r="A540" s="737">
        <v>6301</v>
      </c>
      <c r="B540" s="737">
        <v>527</v>
      </c>
      <c r="C540" s="721" t="s">
        <v>2781</v>
      </c>
      <c r="D540" s="740" t="s">
        <v>296</v>
      </c>
      <c r="E540" s="740" t="s">
        <v>128</v>
      </c>
      <c r="F540" s="740" t="s">
        <v>140</v>
      </c>
      <c r="G540" s="740" t="s">
        <v>1005</v>
      </c>
      <c r="H540" s="741" t="s">
        <v>6</v>
      </c>
      <c r="I540" s="742">
        <v>12</v>
      </c>
      <c r="J540" s="742">
        <f>VLOOKUP(A540,CENIK!$A$2:$F$191,6,FALSE)</f>
        <v>0</v>
      </c>
      <c r="K540" s="742">
        <f t="shared" si="9"/>
        <v>0</v>
      </c>
    </row>
    <row r="541" spans="1:11" ht="90" x14ac:dyDescent="0.25">
      <c r="A541" s="737">
        <v>6305</v>
      </c>
      <c r="B541" s="737">
        <v>527</v>
      </c>
      <c r="C541" s="721" t="s">
        <v>2782</v>
      </c>
      <c r="D541" s="740" t="s">
        <v>296</v>
      </c>
      <c r="E541" s="740" t="s">
        <v>128</v>
      </c>
      <c r="F541" s="740" t="s">
        <v>140</v>
      </c>
      <c r="G541" s="740" t="s">
        <v>143</v>
      </c>
      <c r="H541" s="741" t="s">
        <v>6</v>
      </c>
      <c r="I541" s="742">
        <v>12</v>
      </c>
      <c r="J541" s="742">
        <f>VLOOKUP(A541,CENIK!$A$2:$F$191,6,FALSE)</f>
        <v>0</v>
      </c>
      <c r="K541" s="742">
        <f t="shared" si="9"/>
        <v>0</v>
      </c>
    </row>
    <row r="542" spans="1:11" ht="30" x14ac:dyDescent="0.25">
      <c r="A542" s="737">
        <v>6401</v>
      </c>
      <c r="B542" s="737">
        <v>527</v>
      </c>
      <c r="C542" s="721" t="s">
        <v>2783</v>
      </c>
      <c r="D542" s="740" t="s">
        <v>296</v>
      </c>
      <c r="E542" s="740" t="s">
        <v>128</v>
      </c>
      <c r="F542" s="740" t="s">
        <v>144</v>
      </c>
      <c r="G542" s="740" t="s">
        <v>145</v>
      </c>
      <c r="H542" s="741" t="s">
        <v>10</v>
      </c>
      <c r="I542" s="742">
        <v>155.80000000000001</v>
      </c>
      <c r="J542" s="742">
        <f>VLOOKUP(A542,CENIK!$A$2:$F$191,6,FALSE)</f>
        <v>0</v>
      </c>
      <c r="K542" s="742">
        <f t="shared" si="9"/>
        <v>0</v>
      </c>
    </row>
    <row r="543" spans="1:11" ht="30" x14ac:dyDescent="0.25">
      <c r="A543" s="737">
        <v>6402</v>
      </c>
      <c r="B543" s="737">
        <v>527</v>
      </c>
      <c r="C543" s="721" t="s">
        <v>2784</v>
      </c>
      <c r="D543" s="740" t="s">
        <v>296</v>
      </c>
      <c r="E543" s="740" t="s">
        <v>128</v>
      </c>
      <c r="F543" s="740" t="s">
        <v>144</v>
      </c>
      <c r="G543" s="740" t="s">
        <v>340</v>
      </c>
      <c r="H543" s="741" t="s">
        <v>10</v>
      </c>
      <c r="I543" s="742">
        <v>155.80000000000001</v>
      </c>
      <c r="J543" s="742">
        <f>VLOOKUP(A543,CENIK!$A$2:$F$191,6,FALSE)</f>
        <v>0</v>
      </c>
      <c r="K543" s="742">
        <f t="shared" si="9"/>
        <v>0</v>
      </c>
    </row>
    <row r="544" spans="1:11" ht="45" x14ac:dyDescent="0.25">
      <c r="A544" s="737">
        <v>6405</v>
      </c>
      <c r="B544" s="737">
        <v>527</v>
      </c>
      <c r="C544" s="721" t="s">
        <v>2785</v>
      </c>
      <c r="D544" s="740" t="s">
        <v>296</v>
      </c>
      <c r="E544" s="740" t="s">
        <v>128</v>
      </c>
      <c r="F544" s="740" t="s">
        <v>144</v>
      </c>
      <c r="G544" s="740" t="s">
        <v>146</v>
      </c>
      <c r="H544" s="741" t="s">
        <v>10</v>
      </c>
      <c r="I544" s="742">
        <v>155.80000000000001</v>
      </c>
      <c r="J544" s="742">
        <f>VLOOKUP(A544,CENIK!$A$2:$F$191,6,FALSE)</f>
        <v>0</v>
      </c>
      <c r="K544" s="742">
        <f t="shared" si="9"/>
        <v>0</v>
      </c>
    </row>
    <row r="545" spans="1:11" ht="30" x14ac:dyDescent="0.25">
      <c r="A545" s="737">
        <v>6501</v>
      </c>
      <c r="B545" s="737">
        <v>527</v>
      </c>
      <c r="C545" s="721" t="s">
        <v>2786</v>
      </c>
      <c r="D545" s="740" t="s">
        <v>296</v>
      </c>
      <c r="E545" s="740" t="s">
        <v>128</v>
      </c>
      <c r="F545" s="740" t="s">
        <v>147</v>
      </c>
      <c r="G545" s="740" t="s">
        <v>1007</v>
      </c>
      <c r="H545" s="741" t="s">
        <v>6</v>
      </c>
      <c r="I545" s="742">
        <v>3</v>
      </c>
      <c r="J545" s="742">
        <f>VLOOKUP(A545,CENIK!$A$2:$F$191,6,FALSE)</f>
        <v>0</v>
      </c>
      <c r="K545" s="742">
        <f t="shared" si="9"/>
        <v>0</v>
      </c>
    </row>
    <row r="546" spans="1:11" ht="30" x14ac:dyDescent="0.25">
      <c r="A546" s="737">
        <v>6505</v>
      </c>
      <c r="B546" s="737">
        <v>527</v>
      </c>
      <c r="C546" s="721" t="s">
        <v>2787</v>
      </c>
      <c r="D546" s="740" t="s">
        <v>296</v>
      </c>
      <c r="E546" s="740" t="s">
        <v>128</v>
      </c>
      <c r="F546" s="740" t="s">
        <v>147</v>
      </c>
      <c r="G546" s="740" t="s">
        <v>1011</v>
      </c>
      <c r="H546" s="741" t="s">
        <v>6</v>
      </c>
      <c r="I546" s="742">
        <v>1</v>
      </c>
      <c r="J546" s="742">
        <f>VLOOKUP(A546,CENIK!$A$2:$F$191,6,FALSE)</f>
        <v>0</v>
      </c>
      <c r="K546" s="742">
        <f t="shared" si="9"/>
        <v>0</v>
      </c>
    </row>
    <row r="547" spans="1:11" ht="45" x14ac:dyDescent="0.25">
      <c r="A547" s="737">
        <v>1201</v>
      </c>
      <c r="B547" s="737">
        <v>522</v>
      </c>
      <c r="C547" s="721" t="s">
        <v>2788</v>
      </c>
      <c r="D547" s="740" t="s">
        <v>297</v>
      </c>
      <c r="E547" s="740" t="s">
        <v>7</v>
      </c>
      <c r="F547" s="740" t="s">
        <v>8</v>
      </c>
      <c r="G547" s="740" t="s">
        <v>9</v>
      </c>
      <c r="H547" s="741" t="s">
        <v>10</v>
      </c>
      <c r="I547" s="742">
        <v>32.200000000000003</v>
      </c>
      <c r="J547" s="742">
        <f>VLOOKUP(A547,CENIK!$A$2:$F$191,6,FALSE)</f>
        <v>0</v>
      </c>
      <c r="K547" s="742">
        <f t="shared" si="9"/>
        <v>0</v>
      </c>
    </row>
    <row r="548" spans="1:11" ht="30" x14ac:dyDescent="0.25">
      <c r="A548" s="737">
        <v>1202</v>
      </c>
      <c r="B548" s="737">
        <v>522</v>
      </c>
      <c r="C548" s="721" t="s">
        <v>2789</v>
      </c>
      <c r="D548" s="740" t="s">
        <v>297</v>
      </c>
      <c r="E548" s="740" t="s">
        <v>7</v>
      </c>
      <c r="F548" s="740" t="s">
        <v>8</v>
      </c>
      <c r="G548" s="740" t="s">
        <v>11</v>
      </c>
      <c r="H548" s="741" t="s">
        <v>12</v>
      </c>
      <c r="I548" s="742">
        <v>4</v>
      </c>
      <c r="J548" s="742">
        <f>VLOOKUP(A548,CENIK!$A$2:$F$191,6,FALSE)</f>
        <v>0</v>
      </c>
      <c r="K548" s="742">
        <f t="shared" si="9"/>
        <v>0</v>
      </c>
    </row>
    <row r="549" spans="1:11" ht="45" x14ac:dyDescent="0.25">
      <c r="A549" s="737">
        <v>1205</v>
      </c>
      <c r="B549" s="737">
        <v>522</v>
      </c>
      <c r="C549" s="721" t="s">
        <v>2790</v>
      </c>
      <c r="D549" s="740" t="s">
        <v>297</v>
      </c>
      <c r="E549" s="740" t="s">
        <v>7</v>
      </c>
      <c r="F549" s="740" t="s">
        <v>8</v>
      </c>
      <c r="G549" s="740" t="s">
        <v>942</v>
      </c>
      <c r="H549" s="741" t="s">
        <v>14</v>
      </c>
      <c r="I549" s="742">
        <v>1</v>
      </c>
      <c r="J549" s="742">
        <f>VLOOKUP(A549,CENIK!$A$2:$F$191,6,FALSE)</f>
        <v>0</v>
      </c>
      <c r="K549" s="742">
        <f t="shared" si="9"/>
        <v>0</v>
      </c>
    </row>
    <row r="550" spans="1:11" ht="30" x14ac:dyDescent="0.25">
      <c r="A550" s="737">
        <v>1301</v>
      </c>
      <c r="B550" s="737">
        <v>522</v>
      </c>
      <c r="C550" s="721" t="s">
        <v>2791</v>
      </c>
      <c r="D550" s="740" t="s">
        <v>297</v>
      </c>
      <c r="E550" s="740" t="s">
        <v>7</v>
      </c>
      <c r="F550" s="740" t="s">
        <v>16</v>
      </c>
      <c r="G550" s="740" t="s">
        <v>17</v>
      </c>
      <c r="H550" s="741" t="s">
        <v>10</v>
      </c>
      <c r="I550" s="742">
        <v>32.200000000000003</v>
      </c>
      <c r="J550" s="742">
        <f>VLOOKUP(A550,CENIK!$A$2:$F$191,6,FALSE)</f>
        <v>0</v>
      </c>
      <c r="K550" s="742">
        <f t="shared" si="9"/>
        <v>0</v>
      </c>
    </row>
    <row r="551" spans="1:11" ht="105" x14ac:dyDescent="0.25">
      <c r="A551" s="737">
        <v>1302</v>
      </c>
      <c r="B551" s="737">
        <v>522</v>
      </c>
      <c r="C551" s="721" t="s">
        <v>2792</v>
      </c>
      <c r="D551" s="740" t="s">
        <v>297</v>
      </c>
      <c r="E551" s="740" t="s">
        <v>7</v>
      </c>
      <c r="F551" s="740" t="s">
        <v>16</v>
      </c>
      <c r="G551" s="740" t="s">
        <v>952</v>
      </c>
      <c r="H551" s="741" t="s">
        <v>10</v>
      </c>
      <c r="I551" s="742">
        <v>32.200000000000003</v>
      </c>
      <c r="J551" s="742">
        <f>VLOOKUP(A551,CENIK!$A$2:$F$191,6,FALSE)</f>
        <v>0</v>
      </c>
      <c r="K551" s="742">
        <f t="shared" si="9"/>
        <v>0</v>
      </c>
    </row>
    <row r="552" spans="1:11" ht="30" x14ac:dyDescent="0.25">
      <c r="A552" s="737">
        <v>1401</v>
      </c>
      <c r="B552" s="737">
        <v>522</v>
      </c>
      <c r="C552" s="721" t="s">
        <v>2793</v>
      </c>
      <c r="D552" s="740" t="s">
        <v>297</v>
      </c>
      <c r="E552" s="740" t="s">
        <v>7</v>
      </c>
      <c r="F552" s="740" t="s">
        <v>27</v>
      </c>
      <c r="G552" s="740" t="s">
        <v>955</v>
      </c>
      <c r="H552" s="741" t="s">
        <v>22</v>
      </c>
      <c r="I552" s="742">
        <v>1</v>
      </c>
      <c r="J552" s="742">
        <f>VLOOKUP(A552,CENIK!$A$2:$F$191,6,FALSE)</f>
        <v>0</v>
      </c>
      <c r="K552" s="742">
        <f t="shared" si="9"/>
        <v>0</v>
      </c>
    </row>
    <row r="553" spans="1:11" ht="30" x14ac:dyDescent="0.25">
      <c r="A553" s="737">
        <v>1402</v>
      </c>
      <c r="B553" s="737">
        <v>522</v>
      </c>
      <c r="C553" s="721" t="s">
        <v>2794</v>
      </c>
      <c r="D553" s="740" t="s">
        <v>297</v>
      </c>
      <c r="E553" s="740" t="s">
        <v>7</v>
      </c>
      <c r="F553" s="740" t="s">
        <v>27</v>
      </c>
      <c r="G553" s="740" t="s">
        <v>956</v>
      </c>
      <c r="H553" s="741" t="s">
        <v>22</v>
      </c>
      <c r="I553" s="742">
        <v>1</v>
      </c>
      <c r="J553" s="742">
        <f>VLOOKUP(A553,CENIK!$A$2:$F$191,6,FALSE)</f>
        <v>0</v>
      </c>
      <c r="K553" s="742">
        <f t="shared" si="9"/>
        <v>0</v>
      </c>
    </row>
    <row r="554" spans="1:11" ht="30" x14ac:dyDescent="0.25">
      <c r="A554" s="737">
        <v>12308</v>
      </c>
      <c r="B554" s="737">
        <v>522</v>
      </c>
      <c r="C554" s="721" t="s">
        <v>2795</v>
      </c>
      <c r="D554" s="740" t="s">
        <v>297</v>
      </c>
      <c r="E554" s="740" t="s">
        <v>30</v>
      </c>
      <c r="F554" s="740" t="s">
        <v>31</v>
      </c>
      <c r="G554" s="740" t="s">
        <v>32</v>
      </c>
      <c r="H554" s="741" t="s">
        <v>33</v>
      </c>
      <c r="I554" s="742">
        <v>55</v>
      </c>
      <c r="J554" s="742">
        <f>VLOOKUP(A554,CENIK!$A$2:$F$191,6,FALSE)</f>
        <v>0</v>
      </c>
      <c r="K554" s="742">
        <f t="shared" ref="K554:K617" si="10">ROUND(J554*I554,2)</f>
        <v>0</v>
      </c>
    </row>
    <row r="555" spans="1:11" ht="30" x14ac:dyDescent="0.25">
      <c r="A555" s="737">
        <v>12327</v>
      </c>
      <c r="B555" s="737">
        <v>522</v>
      </c>
      <c r="C555" s="721" t="s">
        <v>2796</v>
      </c>
      <c r="D555" s="740" t="s">
        <v>297</v>
      </c>
      <c r="E555" s="740" t="s">
        <v>30</v>
      </c>
      <c r="F555" s="740" t="s">
        <v>31</v>
      </c>
      <c r="G555" s="740" t="s">
        <v>36</v>
      </c>
      <c r="H555" s="741" t="s">
        <v>10</v>
      </c>
      <c r="I555" s="742">
        <v>5</v>
      </c>
      <c r="J555" s="742">
        <f>VLOOKUP(A555,CENIK!$A$2:$F$191,6,FALSE)</f>
        <v>0</v>
      </c>
      <c r="K555" s="742">
        <f t="shared" si="10"/>
        <v>0</v>
      </c>
    </row>
    <row r="556" spans="1:11" ht="45" x14ac:dyDescent="0.25">
      <c r="A556" s="737">
        <v>21106</v>
      </c>
      <c r="B556" s="737">
        <v>522</v>
      </c>
      <c r="C556" s="721" t="s">
        <v>2797</v>
      </c>
      <c r="D556" s="740" t="s">
        <v>297</v>
      </c>
      <c r="E556" s="740" t="s">
        <v>30</v>
      </c>
      <c r="F556" s="740" t="s">
        <v>31</v>
      </c>
      <c r="G556" s="740" t="s">
        <v>965</v>
      </c>
      <c r="H556" s="741" t="s">
        <v>24</v>
      </c>
      <c r="I556" s="742">
        <v>44</v>
      </c>
      <c r="J556" s="742">
        <f>VLOOKUP(A556,CENIK!$A$2:$F$191,6,FALSE)</f>
        <v>0</v>
      </c>
      <c r="K556" s="742">
        <f t="shared" si="10"/>
        <v>0</v>
      </c>
    </row>
    <row r="557" spans="1:11" ht="30" x14ac:dyDescent="0.25">
      <c r="A557" s="737">
        <v>22102</v>
      </c>
      <c r="B557" s="737">
        <v>522</v>
      </c>
      <c r="C557" s="721" t="s">
        <v>2798</v>
      </c>
      <c r="D557" s="740" t="s">
        <v>297</v>
      </c>
      <c r="E557" s="740" t="s">
        <v>30</v>
      </c>
      <c r="F557" s="740" t="s">
        <v>31</v>
      </c>
      <c r="G557" s="740" t="s">
        <v>42</v>
      </c>
      <c r="H557" s="741" t="s">
        <v>33</v>
      </c>
      <c r="I557" s="742">
        <v>55</v>
      </c>
      <c r="J557" s="742">
        <f>VLOOKUP(A557,CENIK!$A$2:$F$191,6,FALSE)</f>
        <v>0</v>
      </c>
      <c r="K557" s="742">
        <f t="shared" si="10"/>
        <v>0</v>
      </c>
    </row>
    <row r="558" spans="1:11" ht="30" x14ac:dyDescent="0.25">
      <c r="A558" s="737">
        <v>2208</v>
      </c>
      <c r="B558" s="737">
        <v>522</v>
      </c>
      <c r="C558" s="721" t="s">
        <v>2799</v>
      </c>
      <c r="D558" s="740" t="s">
        <v>297</v>
      </c>
      <c r="E558" s="740" t="s">
        <v>30</v>
      </c>
      <c r="F558" s="740" t="s">
        <v>43</v>
      </c>
      <c r="G558" s="740" t="s">
        <v>44</v>
      </c>
      <c r="H558" s="741" t="s">
        <v>33</v>
      </c>
      <c r="I558" s="742">
        <v>55</v>
      </c>
      <c r="J558" s="742">
        <f>VLOOKUP(A558,CENIK!$A$2:$F$191,6,FALSE)</f>
        <v>0</v>
      </c>
      <c r="K558" s="742">
        <f t="shared" si="10"/>
        <v>0</v>
      </c>
    </row>
    <row r="559" spans="1:11" ht="30" x14ac:dyDescent="0.25">
      <c r="A559" s="737">
        <v>22103</v>
      </c>
      <c r="B559" s="737">
        <v>522</v>
      </c>
      <c r="C559" s="721" t="s">
        <v>2800</v>
      </c>
      <c r="D559" s="740" t="s">
        <v>297</v>
      </c>
      <c r="E559" s="740" t="s">
        <v>30</v>
      </c>
      <c r="F559" s="740" t="s">
        <v>43</v>
      </c>
      <c r="G559" s="740" t="s">
        <v>48</v>
      </c>
      <c r="H559" s="741" t="s">
        <v>33</v>
      </c>
      <c r="I559" s="742">
        <v>55</v>
      </c>
      <c r="J559" s="742">
        <f>VLOOKUP(A559,CENIK!$A$2:$F$191,6,FALSE)</f>
        <v>0</v>
      </c>
      <c r="K559" s="742">
        <f t="shared" si="10"/>
        <v>0</v>
      </c>
    </row>
    <row r="560" spans="1:11" ht="30" x14ac:dyDescent="0.25">
      <c r="A560" s="737">
        <v>2224</v>
      </c>
      <c r="B560" s="737">
        <v>522</v>
      </c>
      <c r="C560" s="721" t="s">
        <v>2801</v>
      </c>
      <c r="D560" s="740" t="s">
        <v>297</v>
      </c>
      <c r="E560" s="740" t="s">
        <v>30</v>
      </c>
      <c r="F560" s="740" t="s">
        <v>43</v>
      </c>
      <c r="G560" s="740" t="s">
        <v>46</v>
      </c>
      <c r="H560" s="741" t="s">
        <v>12</v>
      </c>
      <c r="I560" s="742">
        <v>2</v>
      </c>
      <c r="J560" s="742">
        <f>VLOOKUP(A560,CENIK!$A$2:$F$191,6,FALSE)</f>
        <v>0</v>
      </c>
      <c r="K560" s="742">
        <f t="shared" si="10"/>
        <v>0</v>
      </c>
    </row>
    <row r="561" spans="1:11" ht="30" x14ac:dyDescent="0.25">
      <c r="A561" s="737">
        <v>2225</v>
      </c>
      <c r="B561" s="737">
        <v>522</v>
      </c>
      <c r="C561" s="721" t="s">
        <v>2802</v>
      </c>
      <c r="D561" s="740" t="s">
        <v>297</v>
      </c>
      <c r="E561" s="740" t="s">
        <v>30</v>
      </c>
      <c r="F561" s="740" t="s">
        <v>43</v>
      </c>
      <c r="G561" s="740" t="s">
        <v>47</v>
      </c>
      <c r="H561" s="741" t="s">
        <v>12</v>
      </c>
      <c r="I561" s="742">
        <v>1</v>
      </c>
      <c r="J561" s="742">
        <f>VLOOKUP(A561,CENIK!$A$2:$F$191,6,FALSE)</f>
        <v>0</v>
      </c>
      <c r="K561" s="742">
        <f t="shared" si="10"/>
        <v>0</v>
      </c>
    </row>
    <row r="562" spans="1:11" ht="30" x14ac:dyDescent="0.25">
      <c r="A562" s="737">
        <v>24405</v>
      </c>
      <c r="B562" s="737">
        <v>522</v>
      </c>
      <c r="C562" s="721" t="s">
        <v>2803</v>
      </c>
      <c r="D562" s="740" t="s">
        <v>297</v>
      </c>
      <c r="E562" s="740" t="s">
        <v>30</v>
      </c>
      <c r="F562" s="740" t="s">
        <v>43</v>
      </c>
      <c r="G562" s="740" t="s">
        <v>969</v>
      </c>
      <c r="H562" s="741" t="s">
        <v>24</v>
      </c>
      <c r="I562" s="742">
        <v>22</v>
      </c>
      <c r="J562" s="742">
        <f>VLOOKUP(A562,CENIK!$A$2:$F$191,6,FALSE)</f>
        <v>0</v>
      </c>
      <c r="K562" s="742">
        <f t="shared" si="10"/>
        <v>0</v>
      </c>
    </row>
    <row r="563" spans="1:11" ht="45" x14ac:dyDescent="0.25">
      <c r="A563" s="737">
        <v>31302</v>
      </c>
      <c r="B563" s="737">
        <v>522</v>
      </c>
      <c r="C563" s="721" t="s">
        <v>2804</v>
      </c>
      <c r="D563" s="740" t="s">
        <v>297</v>
      </c>
      <c r="E563" s="740" t="s">
        <v>30</v>
      </c>
      <c r="F563" s="740" t="s">
        <v>43</v>
      </c>
      <c r="G563" s="740" t="s">
        <v>971</v>
      </c>
      <c r="H563" s="741" t="s">
        <v>24</v>
      </c>
      <c r="I563" s="742">
        <v>16.5</v>
      </c>
      <c r="J563" s="742">
        <f>VLOOKUP(A563,CENIK!$A$2:$F$191,6,FALSE)</f>
        <v>0</v>
      </c>
      <c r="K563" s="742">
        <f t="shared" si="10"/>
        <v>0</v>
      </c>
    </row>
    <row r="564" spans="1:11" ht="30" x14ac:dyDescent="0.25">
      <c r="A564" s="737">
        <v>31602</v>
      </c>
      <c r="B564" s="737">
        <v>522</v>
      </c>
      <c r="C564" s="721" t="s">
        <v>2805</v>
      </c>
      <c r="D564" s="740" t="s">
        <v>297</v>
      </c>
      <c r="E564" s="740" t="s">
        <v>30</v>
      </c>
      <c r="F564" s="740" t="s">
        <v>43</v>
      </c>
      <c r="G564" s="740" t="s">
        <v>973</v>
      </c>
      <c r="H564" s="741" t="s">
        <v>33</v>
      </c>
      <c r="I564" s="742">
        <v>55</v>
      </c>
      <c r="J564" s="742">
        <f>VLOOKUP(A564,CENIK!$A$2:$F$191,6,FALSE)</f>
        <v>0</v>
      </c>
      <c r="K564" s="742">
        <f t="shared" si="10"/>
        <v>0</v>
      </c>
    </row>
    <row r="565" spans="1:11" ht="30" x14ac:dyDescent="0.25">
      <c r="A565" s="737">
        <v>32311</v>
      </c>
      <c r="B565" s="737">
        <v>522</v>
      </c>
      <c r="C565" s="721" t="s">
        <v>2806</v>
      </c>
      <c r="D565" s="740" t="s">
        <v>297</v>
      </c>
      <c r="E565" s="740" t="s">
        <v>30</v>
      </c>
      <c r="F565" s="740" t="s">
        <v>43</v>
      </c>
      <c r="G565" s="740" t="s">
        <v>975</v>
      </c>
      <c r="H565" s="741" t="s">
        <v>33</v>
      </c>
      <c r="I565" s="742">
        <v>55</v>
      </c>
      <c r="J565" s="742">
        <f>VLOOKUP(A565,CENIK!$A$2:$F$191,6,FALSE)</f>
        <v>0</v>
      </c>
      <c r="K565" s="742">
        <f t="shared" si="10"/>
        <v>0</v>
      </c>
    </row>
    <row r="566" spans="1:11" ht="30" x14ac:dyDescent="0.25">
      <c r="A566" s="737">
        <v>34901</v>
      </c>
      <c r="B566" s="737">
        <v>522</v>
      </c>
      <c r="C566" s="721" t="s">
        <v>2807</v>
      </c>
      <c r="D566" s="740" t="s">
        <v>297</v>
      </c>
      <c r="E566" s="740" t="s">
        <v>30</v>
      </c>
      <c r="F566" s="740" t="s">
        <v>43</v>
      </c>
      <c r="G566" s="740" t="s">
        <v>55</v>
      </c>
      <c r="H566" s="741" t="s">
        <v>33</v>
      </c>
      <c r="I566" s="742">
        <v>55</v>
      </c>
      <c r="J566" s="742">
        <f>VLOOKUP(A566,CENIK!$A$2:$F$191,6,FALSE)</f>
        <v>0</v>
      </c>
      <c r="K566" s="742">
        <f t="shared" si="10"/>
        <v>0</v>
      </c>
    </row>
    <row r="567" spans="1:11" ht="45" x14ac:dyDescent="0.25">
      <c r="A567" s="737">
        <v>4110</v>
      </c>
      <c r="B567" s="737">
        <v>522</v>
      </c>
      <c r="C567" s="721" t="s">
        <v>2808</v>
      </c>
      <c r="D567" s="740" t="s">
        <v>297</v>
      </c>
      <c r="E567" s="740" t="s">
        <v>85</v>
      </c>
      <c r="F567" s="740" t="s">
        <v>86</v>
      </c>
      <c r="G567" s="740" t="s">
        <v>90</v>
      </c>
      <c r="H567" s="741" t="s">
        <v>24</v>
      </c>
      <c r="I567" s="742">
        <v>20</v>
      </c>
      <c r="J567" s="742">
        <f>VLOOKUP(A567,CENIK!$A$2:$F$191,6,FALSE)</f>
        <v>0</v>
      </c>
      <c r="K567" s="742">
        <f t="shared" si="10"/>
        <v>0</v>
      </c>
    </row>
    <row r="568" spans="1:11" ht="45" x14ac:dyDescent="0.25">
      <c r="A568" s="737">
        <v>4119</v>
      </c>
      <c r="B568" s="737">
        <v>522</v>
      </c>
      <c r="C568" s="721" t="s">
        <v>2809</v>
      </c>
      <c r="D568" s="740" t="s">
        <v>297</v>
      </c>
      <c r="E568" s="740" t="s">
        <v>85</v>
      </c>
      <c r="F568" s="740" t="s">
        <v>86</v>
      </c>
      <c r="G568" s="740" t="s">
        <v>96</v>
      </c>
      <c r="H568" s="741" t="s">
        <v>24</v>
      </c>
      <c r="I568" s="742">
        <v>56</v>
      </c>
      <c r="J568" s="742">
        <f>VLOOKUP(A568,CENIK!$A$2:$F$191,6,FALSE)</f>
        <v>0</v>
      </c>
      <c r="K568" s="742">
        <f t="shared" si="10"/>
        <v>0</v>
      </c>
    </row>
    <row r="569" spans="1:11" ht="30" x14ac:dyDescent="0.25">
      <c r="A569" s="737">
        <v>4121</v>
      </c>
      <c r="B569" s="737">
        <v>522</v>
      </c>
      <c r="C569" s="721" t="s">
        <v>2810</v>
      </c>
      <c r="D569" s="740" t="s">
        <v>297</v>
      </c>
      <c r="E569" s="740" t="s">
        <v>85</v>
      </c>
      <c r="F569" s="740" t="s">
        <v>86</v>
      </c>
      <c r="G569" s="740" t="s">
        <v>986</v>
      </c>
      <c r="H569" s="741" t="s">
        <v>24</v>
      </c>
      <c r="I569" s="742">
        <v>2</v>
      </c>
      <c r="J569" s="742">
        <f>VLOOKUP(A569,CENIK!$A$2:$F$191,6,FALSE)</f>
        <v>0</v>
      </c>
      <c r="K569" s="742">
        <f t="shared" si="10"/>
        <v>0</v>
      </c>
    </row>
    <row r="570" spans="1:11" ht="30" x14ac:dyDescent="0.25">
      <c r="A570" s="737">
        <v>4201</v>
      </c>
      <c r="B570" s="737">
        <v>522</v>
      </c>
      <c r="C570" s="721" t="s">
        <v>2811</v>
      </c>
      <c r="D570" s="740" t="s">
        <v>297</v>
      </c>
      <c r="E570" s="740" t="s">
        <v>85</v>
      </c>
      <c r="F570" s="740" t="s">
        <v>98</v>
      </c>
      <c r="G570" s="740" t="s">
        <v>99</v>
      </c>
      <c r="H570" s="741" t="s">
        <v>33</v>
      </c>
      <c r="I570" s="742">
        <v>33</v>
      </c>
      <c r="J570" s="742">
        <f>VLOOKUP(A570,CENIK!$A$2:$F$191,6,FALSE)</f>
        <v>0</v>
      </c>
      <c r="K570" s="742">
        <f t="shared" si="10"/>
        <v>0</v>
      </c>
    </row>
    <row r="571" spans="1:11" ht="30" x14ac:dyDescent="0.25">
      <c r="A571" s="737">
        <v>4202</v>
      </c>
      <c r="B571" s="737">
        <v>522</v>
      </c>
      <c r="C571" s="721" t="s">
        <v>2812</v>
      </c>
      <c r="D571" s="740" t="s">
        <v>297</v>
      </c>
      <c r="E571" s="740" t="s">
        <v>85</v>
      </c>
      <c r="F571" s="740" t="s">
        <v>98</v>
      </c>
      <c r="G571" s="740" t="s">
        <v>100</v>
      </c>
      <c r="H571" s="741" t="s">
        <v>33</v>
      </c>
      <c r="I571" s="742">
        <v>33</v>
      </c>
      <c r="J571" s="742">
        <f>VLOOKUP(A571,CENIK!$A$2:$F$191,6,FALSE)</f>
        <v>0</v>
      </c>
      <c r="K571" s="742">
        <f t="shared" si="10"/>
        <v>0</v>
      </c>
    </row>
    <row r="572" spans="1:11" ht="60" x14ac:dyDescent="0.25">
      <c r="A572" s="737">
        <v>4203</v>
      </c>
      <c r="B572" s="737">
        <v>522</v>
      </c>
      <c r="C572" s="721" t="s">
        <v>2813</v>
      </c>
      <c r="D572" s="740" t="s">
        <v>297</v>
      </c>
      <c r="E572" s="740" t="s">
        <v>85</v>
      </c>
      <c r="F572" s="740" t="s">
        <v>98</v>
      </c>
      <c r="G572" s="740" t="s">
        <v>101</v>
      </c>
      <c r="H572" s="741" t="s">
        <v>24</v>
      </c>
      <c r="I572" s="742">
        <v>4.5</v>
      </c>
      <c r="J572" s="742">
        <f>VLOOKUP(A572,CENIK!$A$2:$F$191,6,FALSE)</f>
        <v>0</v>
      </c>
      <c r="K572" s="742">
        <f t="shared" si="10"/>
        <v>0</v>
      </c>
    </row>
    <row r="573" spans="1:11" ht="45" x14ac:dyDescent="0.25">
      <c r="A573" s="737">
        <v>4204</v>
      </c>
      <c r="B573" s="737">
        <v>522</v>
      </c>
      <c r="C573" s="721" t="s">
        <v>2814</v>
      </c>
      <c r="D573" s="740" t="s">
        <v>297</v>
      </c>
      <c r="E573" s="740" t="s">
        <v>85</v>
      </c>
      <c r="F573" s="740" t="s">
        <v>98</v>
      </c>
      <c r="G573" s="740" t="s">
        <v>102</v>
      </c>
      <c r="H573" s="741" t="s">
        <v>24</v>
      </c>
      <c r="I573" s="742">
        <v>18</v>
      </c>
      <c r="J573" s="742">
        <f>VLOOKUP(A573,CENIK!$A$2:$F$191,6,FALSE)</f>
        <v>0</v>
      </c>
      <c r="K573" s="742">
        <f t="shared" si="10"/>
        <v>0</v>
      </c>
    </row>
    <row r="574" spans="1:11" ht="45" x14ac:dyDescent="0.25">
      <c r="A574" s="737">
        <v>4205</v>
      </c>
      <c r="B574" s="737">
        <v>522</v>
      </c>
      <c r="C574" s="721" t="s">
        <v>2815</v>
      </c>
      <c r="D574" s="740" t="s">
        <v>297</v>
      </c>
      <c r="E574" s="740" t="s">
        <v>85</v>
      </c>
      <c r="F574" s="740" t="s">
        <v>98</v>
      </c>
      <c r="G574" s="740" t="s">
        <v>103</v>
      </c>
      <c r="H574" s="741" t="s">
        <v>33</v>
      </c>
      <c r="I574" s="742">
        <v>122</v>
      </c>
      <c r="J574" s="742">
        <f>VLOOKUP(A574,CENIK!$A$2:$F$191,6,FALSE)</f>
        <v>0</v>
      </c>
      <c r="K574" s="742">
        <f t="shared" si="10"/>
        <v>0</v>
      </c>
    </row>
    <row r="575" spans="1:11" ht="45" x14ac:dyDescent="0.25">
      <c r="A575" s="737">
        <v>4207</v>
      </c>
      <c r="B575" s="737">
        <v>522</v>
      </c>
      <c r="C575" s="721" t="s">
        <v>2816</v>
      </c>
      <c r="D575" s="740" t="s">
        <v>297</v>
      </c>
      <c r="E575" s="740" t="s">
        <v>85</v>
      </c>
      <c r="F575" s="740" t="s">
        <v>98</v>
      </c>
      <c r="G575" s="740" t="s">
        <v>990</v>
      </c>
      <c r="H575" s="741" t="s">
        <v>24</v>
      </c>
      <c r="I575" s="742">
        <v>53.5</v>
      </c>
      <c r="J575" s="742">
        <f>VLOOKUP(A575,CENIK!$A$2:$F$191,6,FALSE)</f>
        <v>0</v>
      </c>
      <c r="K575" s="742">
        <f t="shared" si="10"/>
        <v>0</v>
      </c>
    </row>
    <row r="576" spans="1:11" ht="90" x14ac:dyDescent="0.25">
      <c r="A576" s="737">
        <v>6101</v>
      </c>
      <c r="B576" s="737">
        <v>522</v>
      </c>
      <c r="C576" s="721" t="s">
        <v>2817</v>
      </c>
      <c r="D576" s="740" t="s">
        <v>297</v>
      </c>
      <c r="E576" s="740" t="s">
        <v>128</v>
      </c>
      <c r="F576" s="740" t="s">
        <v>129</v>
      </c>
      <c r="G576" s="740" t="s">
        <v>6304</v>
      </c>
      <c r="H576" s="741" t="s">
        <v>10</v>
      </c>
      <c r="I576" s="742">
        <v>32.200000000000003</v>
      </c>
      <c r="J576" s="742">
        <f>VLOOKUP(A576,CENIK!$A$2:$F$191,6,FALSE)</f>
        <v>0</v>
      </c>
      <c r="K576" s="742">
        <f t="shared" si="10"/>
        <v>0</v>
      </c>
    </row>
    <row r="577" spans="1:11" ht="90" x14ac:dyDescent="0.25">
      <c r="A577" s="737">
        <v>6202</v>
      </c>
      <c r="B577" s="737">
        <v>522</v>
      </c>
      <c r="C577" s="721" t="s">
        <v>2818</v>
      </c>
      <c r="D577" s="740" t="s">
        <v>297</v>
      </c>
      <c r="E577" s="740" t="s">
        <v>128</v>
      </c>
      <c r="F577" s="740" t="s">
        <v>132</v>
      </c>
      <c r="G577" s="740" t="s">
        <v>991</v>
      </c>
      <c r="H577" s="741" t="s">
        <v>6</v>
      </c>
      <c r="I577" s="742">
        <v>4</v>
      </c>
      <c r="J577" s="742">
        <f>VLOOKUP(A577,CENIK!$A$2:$F$191,6,FALSE)</f>
        <v>0</v>
      </c>
      <c r="K577" s="742">
        <f t="shared" si="10"/>
        <v>0</v>
      </c>
    </row>
    <row r="578" spans="1:11" ht="90" x14ac:dyDescent="0.25">
      <c r="A578" s="737">
        <v>6253</v>
      </c>
      <c r="B578" s="737">
        <v>522</v>
      </c>
      <c r="C578" s="721" t="s">
        <v>2819</v>
      </c>
      <c r="D578" s="740" t="s">
        <v>297</v>
      </c>
      <c r="E578" s="740" t="s">
        <v>128</v>
      </c>
      <c r="F578" s="740" t="s">
        <v>132</v>
      </c>
      <c r="G578" s="740" t="s">
        <v>1004</v>
      </c>
      <c r="H578" s="741" t="s">
        <v>6</v>
      </c>
      <c r="I578" s="742">
        <v>4</v>
      </c>
      <c r="J578" s="742">
        <f>VLOOKUP(A578,CENIK!$A$2:$F$191,6,FALSE)</f>
        <v>0</v>
      </c>
      <c r="K578" s="742">
        <f t="shared" si="10"/>
        <v>0</v>
      </c>
    </row>
    <row r="579" spans="1:11" ht="240" x14ac:dyDescent="0.25">
      <c r="A579" s="737">
        <v>6301</v>
      </c>
      <c r="B579" s="737">
        <v>522</v>
      </c>
      <c r="C579" s="721" t="s">
        <v>2820</v>
      </c>
      <c r="D579" s="740" t="s">
        <v>297</v>
      </c>
      <c r="E579" s="740" t="s">
        <v>128</v>
      </c>
      <c r="F579" s="740" t="s">
        <v>140</v>
      </c>
      <c r="G579" s="740" t="s">
        <v>1005</v>
      </c>
      <c r="H579" s="741" t="s">
        <v>6</v>
      </c>
      <c r="I579" s="742">
        <v>4</v>
      </c>
      <c r="J579" s="742">
        <f>VLOOKUP(A579,CENIK!$A$2:$F$191,6,FALSE)</f>
        <v>0</v>
      </c>
      <c r="K579" s="742">
        <f t="shared" si="10"/>
        <v>0</v>
      </c>
    </row>
    <row r="580" spans="1:11" ht="90" x14ac:dyDescent="0.25">
      <c r="A580" s="737">
        <v>6305</v>
      </c>
      <c r="B580" s="737">
        <v>522</v>
      </c>
      <c r="C580" s="721" t="s">
        <v>2821</v>
      </c>
      <c r="D580" s="740" t="s">
        <v>297</v>
      </c>
      <c r="E580" s="740" t="s">
        <v>128</v>
      </c>
      <c r="F580" s="740" t="s">
        <v>140</v>
      </c>
      <c r="G580" s="740" t="s">
        <v>143</v>
      </c>
      <c r="H580" s="741" t="s">
        <v>6</v>
      </c>
      <c r="I580" s="742">
        <v>4</v>
      </c>
      <c r="J580" s="742">
        <f>VLOOKUP(A580,CENIK!$A$2:$F$191,6,FALSE)</f>
        <v>0</v>
      </c>
      <c r="K580" s="742">
        <f t="shared" si="10"/>
        <v>0</v>
      </c>
    </row>
    <row r="581" spans="1:11" ht="30" x14ac:dyDescent="0.25">
      <c r="A581" s="737">
        <v>6401</v>
      </c>
      <c r="B581" s="737">
        <v>522</v>
      </c>
      <c r="C581" s="721" t="s">
        <v>2822</v>
      </c>
      <c r="D581" s="740" t="s">
        <v>297</v>
      </c>
      <c r="E581" s="740" t="s">
        <v>128</v>
      </c>
      <c r="F581" s="740" t="s">
        <v>144</v>
      </c>
      <c r="G581" s="740" t="s">
        <v>145</v>
      </c>
      <c r="H581" s="741" t="s">
        <v>10</v>
      </c>
      <c r="I581" s="742">
        <v>32.200000000000003</v>
      </c>
      <c r="J581" s="742">
        <f>VLOOKUP(A581,CENIK!$A$2:$F$191,6,FALSE)</f>
        <v>0</v>
      </c>
      <c r="K581" s="742">
        <f t="shared" si="10"/>
        <v>0</v>
      </c>
    </row>
    <row r="582" spans="1:11" ht="30" x14ac:dyDescent="0.25">
      <c r="A582" s="737">
        <v>6402</v>
      </c>
      <c r="B582" s="737">
        <v>522</v>
      </c>
      <c r="C582" s="721" t="s">
        <v>2823</v>
      </c>
      <c r="D582" s="740" t="s">
        <v>297</v>
      </c>
      <c r="E582" s="740" t="s">
        <v>128</v>
      </c>
      <c r="F582" s="740" t="s">
        <v>144</v>
      </c>
      <c r="G582" s="740" t="s">
        <v>340</v>
      </c>
      <c r="H582" s="741" t="s">
        <v>10</v>
      </c>
      <c r="I582" s="742">
        <v>32.200000000000003</v>
      </c>
      <c r="J582" s="742">
        <f>VLOOKUP(A582,CENIK!$A$2:$F$191,6,FALSE)</f>
        <v>0</v>
      </c>
      <c r="K582" s="742">
        <f t="shared" si="10"/>
        <v>0</v>
      </c>
    </row>
    <row r="583" spans="1:11" ht="45" x14ac:dyDescent="0.25">
      <c r="A583" s="737">
        <v>6405</v>
      </c>
      <c r="B583" s="737">
        <v>522</v>
      </c>
      <c r="C583" s="721" t="s">
        <v>2824</v>
      </c>
      <c r="D583" s="740" t="s">
        <v>297</v>
      </c>
      <c r="E583" s="740" t="s">
        <v>128</v>
      </c>
      <c r="F583" s="740" t="s">
        <v>144</v>
      </c>
      <c r="G583" s="740" t="s">
        <v>146</v>
      </c>
      <c r="H583" s="741" t="s">
        <v>10</v>
      </c>
      <c r="I583" s="742">
        <v>32.200000000000003</v>
      </c>
      <c r="J583" s="742">
        <f>VLOOKUP(A583,CENIK!$A$2:$F$191,6,FALSE)</f>
        <v>0</v>
      </c>
      <c r="K583" s="742">
        <f t="shared" si="10"/>
        <v>0</v>
      </c>
    </row>
    <row r="584" spans="1:11" ht="45" x14ac:dyDescent="0.25">
      <c r="A584" s="737">
        <v>1201</v>
      </c>
      <c r="B584" s="737">
        <v>514</v>
      </c>
      <c r="C584" s="721" t="s">
        <v>2825</v>
      </c>
      <c r="D584" s="740" t="s">
        <v>298</v>
      </c>
      <c r="E584" s="740" t="s">
        <v>7</v>
      </c>
      <c r="F584" s="740" t="s">
        <v>8</v>
      </c>
      <c r="G584" s="740" t="s">
        <v>9</v>
      </c>
      <c r="H584" s="741" t="s">
        <v>10</v>
      </c>
      <c r="I584" s="742">
        <v>534.4</v>
      </c>
      <c r="J584" s="742">
        <f>VLOOKUP(A584,CENIK!$A$2:$F$191,6,FALSE)</f>
        <v>0</v>
      </c>
      <c r="K584" s="742">
        <f t="shared" si="10"/>
        <v>0</v>
      </c>
    </row>
    <row r="585" spans="1:11" ht="30" x14ac:dyDescent="0.25">
      <c r="A585" s="737">
        <v>1202</v>
      </c>
      <c r="B585" s="737">
        <v>514</v>
      </c>
      <c r="C585" s="721" t="s">
        <v>2826</v>
      </c>
      <c r="D585" s="740" t="s">
        <v>298</v>
      </c>
      <c r="E585" s="740" t="s">
        <v>7</v>
      </c>
      <c r="F585" s="740" t="s">
        <v>8</v>
      </c>
      <c r="G585" s="740" t="s">
        <v>11</v>
      </c>
      <c r="H585" s="741" t="s">
        <v>12</v>
      </c>
      <c r="I585" s="742">
        <v>20</v>
      </c>
      <c r="J585" s="742">
        <f>VLOOKUP(A585,CENIK!$A$2:$F$191,6,FALSE)</f>
        <v>0</v>
      </c>
      <c r="K585" s="742">
        <f t="shared" si="10"/>
        <v>0</v>
      </c>
    </row>
    <row r="586" spans="1:11" ht="45" x14ac:dyDescent="0.25">
      <c r="A586" s="737">
        <v>1205</v>
      </c>
      <c r="B586" s="737">
        <v>514</v>
      </c>
      <c r="C586" s="721" t="s">
        <v>2827</v>
      </c>
      <c r="D586" s="740" t="s">
        <v>298</v>
      </c>
      <c r="E586" s="740" t="s">
        <v>7</v>
      </c>
      <c r="F586" s="740" t="s">
        <v>8</v>
      </c>
      <c r="G586" s="740" t="s">
        <v>942</v>
      </c>
      <c r="H586" s="741" t="s">
        <v>14</v>
      </c>
      <c r="I586" s="742">
        <v>1</v>
      </c>
      <c r="J586" s="742">
        <f>VLOOKUP(A586,CENIK!$A$2:$F$191,6,FALSE)</f>
        <v>0</v>
      </c>
      <c r="K586" s="742">
        <f t="shared" si="10"/>
        <v>0</v>
      </c>
    </row>
    <row r="587" spans="1:11" ht="45" x14ac:dyDescent="0.25">
      <c r="A587" s="737">
        <v>1206</v>
      </c>
      <c r="B587" s="737">
        <v>514</v>
      </c>
      <c r="C587" s="721" t="s">
        <v>2828</v>
      </c>
      <c r="D587" s="740" t="s">
        <v>298</v>
      </c>
      <c r="E587" s="740" t="s">
        <v>7</v>
      </c>
      <c r="F587" s="740" t="s">
        <v>8</v>
      </c>
      <c r="G587" s="740" t="s">
        <v>943</v>
      </c>
      <c r="H587" s="741" t="s">
        <v>14</v>
      </c>
      <c r="I587" s="742">
        <v>1</v>
      </c>
      <c r="J587" s="742">
        <f>VLOOKUP(A587,CENIK!$A$2:$F$191,6,FALSE)</f>
        <v>0</v>
      </c>
      <c r="K587" s="742">
        <f t="shared" si="10"/>
        <v>0</v>
      </c>
    </row>
    <row r="588" spans="1:11" ht="45" x14ac:dyDescent="0.25">
      <c r="A588" s="737">
        <v>1207</v>
      </c>
      <c r="B588" s="737">
        <v>514</v>
      </c>
      <c r="C588" s="721" t="s">
        <v>2829</v>
      </c>
      <c r="D588" s="740" t="s">
        <v>298</v>
      </c>
      <c r="E588" s="740" t="s">
        <v>7</v>
      </c>
      <c r="F588" s="740" t="s">
        <v>8</v>
      </c>
      <c r="G588" s="740" t="s">
        <v>944</v>
      </c>
      <c r="H588" s="741" t="s">
        <v>14</v>
      </c>
      <c r="I588" s="742">
        <v>1</v>
      </c>
      <c r="J588" s="742">
        <f>VLOOKUP(A588,CENIK!$A$2:$F$191,6,FALSE)</f>
        <v>0</v>
      </c>
      <c r="K588" s="742">
        <f t="shared" si="10"/>
        <v>0</v>
      </c>
    </row>
    <row r="589" spans="1:11" ht="45" x14ac:dyDescent="0.25">
      <c r="A589" s="737">
        <v>1211</v>
      </c>
      <c r="B589" s="737">
        <v>514</v>
      </c>
      <c r="C589" s="721" t="s">
        <v>2830</v>
      </c>
      <c r="D589" s="740" t="s">
        <v>298</v>
      </c>
      <c r="E589" s="740" t="s">
        <v>7</v>
      </c>
      <c r="F589" s="740" t="s">
        <v>8</v>
      </c>
      <c r="G589" s="740" t="s">
        <v>948</v>
      </c>
      <c r="H589" s="741" t="s">
        <v>14</v>
      </c>
      <c r="I589" s="742">
        <v>2</v>
      </c>
      <c r="J589" s="742">
        <f>VLOOKUP(A589,CENIK!$A$2:$F$191,6,FALSE)</f>
        <v>0</v>
      </c>
      <c r="K589" s="742">
        <f t="shared" si="10"/>
        <v>0</v>
      </c>
    </row>
    <row r="590" spans="1:11" ht="30" x14ac:dyDescent="0.25">
      <c r="A590" s="737">
        <v>1301</v>
      </c>
      <c r="B590" s="737">
        <v>514</v>
      </c>
      <c r="C590" s="721" t="s">
        <v>2831</v>
      </c>
      <c r="D590" s="740" t="s">
        <v>298</v>
      </c>
      <c r="E590" s="740" t="s">
        <v>7</v>
      </c>
      <c r="F590" s="740" t="s">
        <v>16</v>
      </c>
      <c r="G590" s="740" t="s">
        <v>17</v>
      </c>
      <c r="H590" s="741" t="s">
        <v>10</v>
      </c>
      <c r="I590" s="742">
        <v>387</v>
      </c>
      <c r="J590" s="742">
        <f>VLOOKUP(A590,CENIK!$A$2:$F$191,6,FALSE)</f>
        <v>0</v>
      </c>
      <c r="K590" s="742">
        <f t="shared" si="10"/>
        <v>0</v>
      </c>
    </row>
    <row r="591" spans="1:11" ht="105" x14ac:dyDescent="0.25">
      <c r="A591" s="737">
        <v>1302</v>
      </c>
      <c r="B591" s="737">
        <v>514</v>
      </c>
      <c r="C591" s="721" t="s">
        <v>2832</v>
      </c>
      <c r="D591" s="740" t="s">
        <v>298</v>
      </c>
      <c r="E591" s="740" t="s">
        <v>7</v>
      </c>
      <c r="F591" s="740" t="s">
        <v>16</v>
      </c>
      <c r="G591" s="740" t="s">
        <v>952</v>
      </c>
      <c r="H591" s="741" t="s">
        <v>10</v>
      </c>
      <c r="I591" s="742">
        <v>387</v>
      </c>
      <c r="J591" s="742">
        <f>VLOOKUP(A591,CENIK!$A$2:$F$191,6,FALSE)</f>
        <v>0</v>
      </c>
      <c r="K591" s="742">
        <f t="shared" si="10"/>
        <v>0</v>
      </c>
    </row>
    <row r="592" spans="1:11" ht="45" x14ac:dyDescent="0.25">
      <c r="A592" s="737">
        <v>1309</v>
      </c>
      <c r="B592" s="737">
        <v>514</v>
      </c>
      <c r="C592" s="721" t="s">
        <v>2833</v>
      </c>
      <c r="D592" s="740" t="s">
        <v>298</v>
      </c>
      <c r="E592" s="740" t="s">
        <v>7</v>
      </c>
      <c r="F592" s="740" t="s">
        <v>16</v>
      </c>
      <c r="G592" s="740" t="s">
        <v>21</v>
      </c>
      <c r="H592" s="741" t="s">
        <v>22</v>
      </c>
      <c r="I592" s="742">
        <v>340</v>
      </c>
      <c r="J592" s="742">
        <f>VLOOKUP(A592,CENIK!$A$2:$F$191,6,FALSE)</f>
        <v>0</v>
      </c>
      <c r="K592" s="742">
        <f t="shared" si="10"/>
        <v>0</v>
      </c>
    </row>
    <row r="593" spans="1:11" ht="30" x14ac:dyDescent="0.25">
      <c r="A593" s="737">
        <v>1311</v>
      </c>
      <c r="B593" s="737">
        <v>514</v>
      </c>
      <c r="C593" s="721" t="s">
        <v>2834</v>
      </c>
      <c r="D593" s="740" t="s">
        <v>298</v>
      </c>
      <c r="E593" s="740" t="s">
        <v>7</v>
      </c>
      <c r="F593" s="740" t="s">
        <v>16</v>
      </c>
      <c r="G593" s="740" t="s">
        <v>25</v>
      </c>
      <c r="H593" s="741" t="s">
        <v>14</v>
      </c>
      <c r="I593" s="742">
        <v>1</v>
      </c>
      <c r="J593" s="742">
        <f>VLOOKUP(A593,CENIK!$A$2:$F$191,6,FALSE)</f>
        <v>0</v>
      </c>
      <c r="K593" s="742">
        <f t="shared" si="10"/>
        <v>0</v>
      </c>
    </row>
    <row r="594" spans="1:11" ht="30" x14ac:dyDescent="0.25">
      <c r="A594" s="737">
        <v>1401</v>
      </c>
      <c r="B594" s="737">
        <v>514</v>
      </c>
      <c r="C594" s="721" t="s">
        <v>2835</v>
      </c>
      <c r="D594" s="740" t="s">
        <v>298</v>
      </c>
      <c r="E594" s="740" t="s">
        <v>7</v>
      </c>
      <c r="F594" s="740" t="s">
        <v>27</v>
      </c>
      <c r="G594" s="740" t="s">
        <v>955</v>
      </c>
      <c r="H594" s="741" t="s">
        <v>22</v>
      </c>
      <c r="I594" s="742">
        <v>4</v>
      </c>
      <c r="J594" s="742">
        <f>VLOOKUP(A594,CENIK!$A$2:$F$191,6,FALSE)</f>
        <v>0</v>
      </c>
      <c r="K594" s="742">
        <f t="shared" si="10"/>
        <v>0</v>
      </c>
    </row>
    <row r="595" spans="1:11" ht="30" x14ac:dyDescent="0.25">
      <c r="A595" s="737">
        <v>1402</v>
      </c>
      <c r="B595" s="737">
        <v>514</v>
      </c>
      <c r="C595" s="721" t="s">
        <v>2836</v>
      </c>
      <c r="D595" s="740" t="s">
        <v>298</v>
      </c>
      <c r="E595" s="740" t="s">
        <v>7</v>
      </c>
      <c r="F595" s="740" t="s">
        <v>27</v>
      </c>
      <c r="G595" s="740" t="s">
        <v>956</v>
      </c>
      <c r="H595" s="741" t="s">
        <v>22</v>
      </c>
      <c r="I595" s="742">
        <v>8</v>
      </c>
      <c r="J595" s="742">
        <f>VLOOKUP(A595,CENIK!$A$2:$F$191,6,FALSE)</f>
        <v>0</v>
      </c>
      <c r="K595" s="742">
        <f t="shared" si="10"/>
        <v>0</v>
      </c>
    </row>
    <row r="596" spans="1:11" ht="30" x14ac:dyDescent="0.25">
      <c r="A596" s="737">
        <v>1403</v>
      </c>
      <c r="B596" s="737">
        <v>514</v>
      </c>
      <c r="C596" s="721" t="s">
        <v>2837</v>
      </c>
      <c r="D596" s="740" t="s">
        <v>298</v>
      </c>
      <c r="E596" s="740" t="s">
        <v>7</v>
      </c>
      <c r="F596" s="740" t="s">
        <v>27</v>
      </c>
      <c r="G596" s="740" t="s">
        <v>957</v>
      </c>
      <c r="H596" s="741" t="s">
        <v>22</v>
      </c>
      <c r="I596" s="742">
        <v>2</v>
      </c>
      <c r="J596" s="742">
        <f>VLOOKUP(A596,CENIK!$A$2:$F$191,6,FALSE)</f>
        <v>0</v>
      </c>
      <c r="K596" s="742">
        <f t="shared" si="10"/>
        <v>0</v>
      </c>
    </row>
    <row r="597" spans="1:11" ht="30" x14ac:dyDescent="0.25">
      <c r="A597" s="737">
        <v>12308</v>
      </c>
      <c r="B597" s="737">
        <v>514</v>
      </c>
      <c r="C597" s="721" t="s">
        <v>2838</v>
      </c>
      <c r="D597" s="740" t="s">
        <v>298</v>
      </c>
      <c r="E597" s="740" t="s">
        <v>30</v>
      </c>
      <c r="F597" s="740" t="s">
        <v>31</v>
      </c>
      <c r="G597" s="740" t="s">
        <v>32</v>
      </c>
      <c r="H597" s="741" t="s">
        <v>33</v>
      </c>
      <c r="I597" s="742">
        <v>603</v>
      </c>
      <c r="J597" s="742">
        <f>VLOOKUP(A597,CENIK!$A$2:$F$191,6,FALSE)</f>
        <v>0</v>
      </c>
      <c r="K597" s="742">
        <f t="shared" si="10"/>
        <v>0</v>
      </c>
    </row>
    <row r="598" spans="1:11" ht="45" x14ac:dyDescent="0.25">
      <c r="A598" s="737">
        <v>12404</v>
      </c>
      <c r="B598" s="737">
        <v>514</v>
      </c>
      <c r="C598" s="721" t="s">
        <v>2839</v>
      </c>
      <c r="D598" s="740" t="s">
        <v>298</v>
      </c>
      <c r="E598" s="740" t="s">
        <v>30</v>
      </c>
      <c r="F598" s="740" t="s">
        <v>31</v>
      </c>
      <c r="G598" s="740" t="s">
        <v>962</v>
      </c>
      <c r="H598" s="741" t="s">
        <v>10</v>
      </c>
      <c r="I598" s="742">
        <v>35</v>
      </c>
      <c r="J598" s="742">
        <f>VLOOKUP(A598,CENIK!$A$2:$F$191,6,FALSE)</f>
        <v>0</v>
      </c>
      <c r="K598" s="742">
        <f t="shared" si="10"/>
        <v>0</v>
      </c>
    </row>
    <row r="599" spans="1:11" ht="45" x14ac:dyDescent="0.25">
      <c r="A599" s="737">
        <v>21106</v>
      </c>
      <c r="B599" s="737">
        <v>514</v>
      </c>
      <c r="C599" s="721" t="s">
        <v>2840</v>
      </c>
      <c r="D599" s="740" t="s">
        <v>298</v>
      </c>
      <c r="E599" s="740" t="s">
        <v>30</v>
      </c>
      <c r="F599" s="740" t="s">
        <v>31</v>
      </c>
      <c r="G599" s="740" t="s">
        <v>965</v>
      </c>
      <c r="H599" s="741" t="s">
        <v>24</v>
      </c>
      <c r="I599" s="742">
        <v>483</v>
      </c>
      <c r="J599" s="742">
        <f>VLOOKUP(A599,CENIK!$A$2:$F$191,6,FALSE)</f>
        <v>0</v>
      </c>
      <c r="K599" s="742">
        <f t="shared" si="10"/>
        <v>0</v>
      </c>
    </row>
    <row r="600" spans="1:11" ht="30" x14ac:dyDescent="0.25">
      <c r="A600" s="737">
        <v>22102</v>
      </c>
      <c r="B600" s="737">
        <v>514</v>
      </c>
      <c r="C600" s="721" t="s">
        <v>2841</v>
      </c>
      <c r="D600" s="740" t="s">
        <v>298</v>
      </c>
      <c r="E600" s="740" t="s">
        <v>30</v>
      </c>
      <c r="F600" s="740" t="s">
        <v>31</v>
      </c>
      <c r="G600" s="740" t="s">
        <v>42</v>
      </c>
      <c r="H600" s="741" t="s">
        <v>33</v>
      </c>
      <c r="I600" s="742">
        <v>603</v>
      </c>
      <c r="J600" s="742">
        <f>VLOOKUP(A600,CENIK!$A$2:$F$191,6,FALSE)</f>
        <v>0</v>
      </c>
      <c r="K600" s="742">
        <f t="shared" si="10"/>
        <v>0</v>
      </c>
    </row>
    <row r="601" spans="1:11" ht="30" x14ac:dyDescent="0.25">
      <c r="A601" s="737">
        <v>2208</v>
      </c>
      <c r="B601" s="737">
        <v>514</v>
      </c>
      <c r="C601" s="721" t="s">
        <v>2842</v>
      </c>
      <c r="D601" s="740" t="s">
        <v>298</v>
      </c>
      <c r="E601" s="740" t="s">
        <v>30</v>
      </c>
      <c r="F601" s="740" t="s">
        <v>43</v>
      </c>
      <c r="G601" s="740" t="s">
        <v>44</v>
      </c>
      <c r="H601" s="741" t="s">
        <v>33</v>
      </c>
      <c r="I601" s="742">
        <v>603</v>
      </c>
      <c r="J601" s="742">
        <f>VLOOKUP(A601,CENIK!$A$2:$F$191,6,FALSE)</f>
        <v>0</v>
      </c>
      <c r="K601" s="742">
        <f t="shared" si="10"/>
        <v>0</v>
      </c>
    </row>
    <row r="602" spans="1:11" ht="30" x14ac:dyDescent="0.25">
      <c r="A602" s="737">
        <v>22103</v>
      </c>
      <c r="B602" s="737">
        <v>514</v>
      </c>
      <c r="C602" s="721" t="s">
        <v>2843</v>
      </c>
      <c r="D602" s="740" t="s">
        <v>298</v>
      </c>
      <c r="E602" s="740" t="s">
        <v>30</v>
      </c>
      <c r="F602" s="740" t="s">
        <v>43</v>
      </c>
      <c r="G602" s="740" t="s">
        <v>48</v>
      </c>
      <c r="H602" s="741" t="s">
        <v>33</v>
      </c>
      <c r="I602" s="742">
        <v>603</v>
      </c>
      <c r="J602" s="742">
        <f>VLOOKUP(A602,CENIK!$A$2:$F$191,6,FALSE)</f>
        <v>0</v>
      </c>
      <c r="K602" s="742">
        <f t="shared" si="10"/>
        <v>0</v>
      </c>
    </row>
    <row r="603" spans="1:11" ht="30" x14ac:dyDescent="0.25">
      <c r="A603" s="737">
        <v>2224</v>
      </c>
      <c r="B603" s="737">
        <v>514</v>
      </c>
      <c r="C603" s="721" t="s">
        <v>2844</v>
      </c>
      <c r="D603" s="740" t="s">
        <v>298</v>
      </c>
      <c r="E603" s="740" t="s">
        <v>30</v>
      </c>
      <c r="F603" s="740" t="s">
        <v>43</v>
      </c>
      <c r="G603" s="740" t="s">
        <v>46</v>
      </c>
      <c r="H603" s="741" t="s">
        <v>12</v>
      </c>
      <c r="I603" s="742">
        <v>5</v>
      </c>
      <c r="J603" s="742">
        <f>VLOOKUP(A603,CENIK!$A$2:$F$191,6,FALSE)</f>
        <v>0</v>
      </c>
      <c r="K603" s="742">
        <f t="shared" si="10"/>
        <v>0</v>
      </c>
    </row>
    <row r="604" spans="1:11" ht="30" x14ac:dyDescent="0.25">
      <c r="A604" s="737">
        <v>2225</v>
      </c>
      <c r="B604" s="737">
        <v>514</v>
      </c>
      <c r="C604" s="721" t="s">
        <v>2845</v>
      </c>
      <c r="D604" s="740" t="s">
        <v>298</v>
      </c>
      <c r="E604" s="740" t="s">
        <v>30</v>
      </c>
      <c r="F604" s="740" t="s">
        <v>43</v>
      </c>
      <c r="G604" s="740" t="s">
        <v>47</v>
      </c>
      <c r="H604" s="741" t="s">
        <v>12</v>
      </c>
      <c r="I604" s="742">
        <v>5</v>
      </c>
      <c r="J604" s="742">
        <f>VLOOKUP(A604,CENIK!$A$2:$F$191,6,FALSE)</f>
        <v>0</v>
      </c>
      <c r="K604" s="742">
        <f t="shared" si="10"/>
        <v>0</v>
      </c>
    </row>
    <row r="605" spans="1:11" ht="30" x14ac:dyDescent="0.25">
      <c r="A605" s="737">
        <v>24405</v>
      </c>
      <c r="B605" s="737">
        <v>514</v>
      </c>
      <c r="C605" s="721" t="s">
        <v>2846</v>
      </c>
      <c r="D605" s="740" t="s">
        <v>298</v>
      </c>
      <c r="E605" s="740" t="s">
        <v>30</v>
      </c>
      <c r="F605" s="740" t="s">
        <v>43</v>
      </c>
      <c r="G605" s="740" t="s">
        <v>969</v>
      </c>
      <c r="H605" s="741" t="s">
        <v>24</v>
      </c>
      <c r="I605" s="742">
        <v>239</v>
      </c>
      <c r="J605" s="742">
        <f>VLOOKUP(A605,CENIK!$A$2:$F$191,6,FALSE)</f>
        <v>0</v>
      </c>
      <c r="K605" s="742">
        <f t="shared" si="10"/>
        <v>0</v>
      </c>
    </row>
    <row r="606" spans="1:11" ht="45" x14ac:dyDescent="0.25">
      <c r="A606" s="737">
        <v>31302</v>
      </c>
      <c r="B606" s="737">
        <v>514</v>
      </c>
      <c r="C606" s="721" t="s">
        <v>2847</v>
      </c>
      <c r="D606" s="740" t="s">
        <v>298</v>
      </c>
      <c r="E606" s="740" t="s">
        <v>30</v>
      </c>
      <c r="F606" s="740" t="s">
        <v>43</v>
      </c>
      <c r="G606" s="740" t="s">
        <v>971</v>
      </c>
      <c r="H606" s="741" t="s">
        <v>24</v>
      </c>
      <c r="I606" s="742">
        <v>179</v>
      </c>
      <c r="J606" s="742">
        <f>VLOOKUP(A606,CENIK!$A$2:$F$191,6,FALSE)</f>
        <v>0</v>
      </c>
      <c r="K606" s="742">
        <f t="shared" si="10"/>
        <v>0</v>
      </c>
    </row>
    <row r="607" spans="1:11" ht="30" x14ac:dyDescent="0.25">
      <c r="A607" s="737">
        <v>31602</v>
      </c>
      <c r="B607" s="737">
        <v>514</v>
      </c>
      <c r="C607" s="721" t="s">
        <v>2848</v>
      </c>
      <c r="D607" s="740" t="s">
        <v>298</v>
      </c>
      <c r="E607" s="740" t="s">
        <v>30</v>
      </c>
      <c r="F607" s="740" t="s">
        <v>43</v>
      </c>
      <c r="G607" s="740" t="s">
        <v>973</v>
      </c>
      <c r="H607" s="741" t="s">
        <v>33</v>
      </c>
      <c r="I607" s="742">
        <v>603</v>
      </c>
      <c r="J607" s="742">
        <f>VLOOKUP(A607,CENIK!$A$2:$F$191,6,FALSE)</f>
        <v>0</v>
      </c>
      <c r="K607" s="742">
        <f t="shared" si="10"/>
        <v>0</v>
      </c>
    </row>
    <row r="608" spans="1:11" ht="30" x14ac:dyDescent="0.25">
      <c r="A608" s="737">
        <v>32311</v>
      </c>
      <c r="B608" s="737">
        <v>514</v>
      </c>
      <c r="C608" s="721" t="s">
        <v>2849</v>
      </c>
      <c r="D608" s="740" t="s">
        <v>298</v>
      </c>
      <c r="E608" s="740" t="s">
        <v>30</v>
      </c>
      <c r="F608" s="740" t="s">
        <v>43</v>
      </c>
      <c r="G608" s="740" t="s">
        <v>975</v>
      </c>
      <c r="H608" s="741" t="s">
        <v>33</v>
      </c>
      <c r="I608" s="742">
        <v>603</v>
      </c>
      <c r="J608" s="742">
        <f>VLOOKUP(A608,CENIK!$A$2:$F$191,6,FALSE)</f>
        <v>0</v>
      </c>
      <c r="K608" s="742">
        <f t="shared" si="10"/>
        <v>0</v>
      </c>
    </row>
    <row r="609" spans="1:11" ht="30" x14ac:dyDescent="0.25">
      <c r="A609" s="737">
        <v>34901</v>
      </c>
      <c r="B609" s="737">
        <v>514</v>
      </c>
      <c r="C609" s="721" t="s">
        <v>2850</v>
      </c>
      <c r="D609" s="740" t="s">
        <v>298</v>
      </c>
      <c r="E609" s="740" t="s">
        <v>30</v>
      </c>
      <c r="F609" s="740" t="s">
        <v>43</v>
      </c>
      <c r="G609" s="740" t="s">
        <v>55</v>
      </c>
      <c r="H609" s="741" t="s">
        <v>33</v>
      </c>
      <c r="I609" s="742">
        <v>603</v>
      </c>
      <c r="J609" s="742">
        <f>VLOOKUP(A609,CENIK!$A$2:$F$191,6,FALSE)</f>
        <v>0</v>
      </c>
      <c r="K609" s="742">
        <f t="shared" si="10"/>
        <v>0</v>
      </c>
    </row>
    <row r="610" spans="1:11" ht="30" x14ac:dyDescent="0.25">
      <c r="A610" s="737">
        <v>2303</v>
      </c>
      <c r="B610" s="737">
        <v>514</v>
      </c>
      <c r="C610" s="721" t="s">
        <v>2851</v>
      </c>
      <c r="D610" s="740" t="s">
        <v>298</v>
      </c>
      <c r="E610" s="740" t="s">
        <v>30</v>
      </c>
      <c r="F610" s="740" t="s">
        <v>59</v>
      </c>
      <c r="G610" s="740" t="s">
        <v>60</v>
      </c>
      <c r="H610" s="741" t="s">
        <v>6</v>
      </c>
      <c r="I610" s="742">
        <v>1</v>
      </c>
      <c r="J610" s="742">
        <f>VLOOKUP(A610,CENIK!$A$2:$F$191,6,FALSE)</f>
        <v>0</v>
      </c>
      <c r="K610" s="742">
        <f t="shared" si="10"/>
        <v>0</v>
      </c>
    </row>
    <row r="611" spans="1:11" ht="45" x14ac:dyDescent="0.25">
      <c r="A611" s="737">
        <v>4109</v>
      </c>
      <c r="B611" s="737">
        <v>514</v>
      </c>
      <c r="C611" s="721" t="s">
        <v>2852</v>
      </c>
      <c r="D611" s="740" t="s">
        <v>298</v>
      </c>
      <c r="E611" s="740" t="s">
        <v>85</v>
      </c>
      <c r="F611" s="740" t="s">
        <v>86</v>
      </c>
      <c r="G611" s="740" t="s">
        <v>984</v>
      </c>
      <c r="H611" s="741" t="s">
        <v>24</v>
      </c>
      <c r="I611" s="742">
        <v>383</v>
      </c>
      <c r="J611" s="742">
        <f>VLOOKUP(A611,CENIK!$A$2:$F$191,6,FALSE)</f>
        <v>0</v>
      </c>
      <c r="K611" s="742">
        <f t="shared" si="10"/>
        <v>0</v>
      </c>
    </row>
    <row r="612" spans="1:11" ht="45" x14ac:dyDescent="0.25">
      <c r="A612" s="737">
        <v>4110</v>
      </c>
      <c r="B612" s="737">
        <v>514</v>
      </c>
      <c r="C612" s="721" t="s">
        <v>2853</v>
      </c>
      <c r="D612" s="740" t="s">
        <v>298</v>
      </c>
      <c r="E612" s="740" t="s">
        <v>85</v>
      </c>
      <c r="F612" s="740" t="s">
        <v>86</v>
      </c>
      <c r="G612" s="740" t="s">
        <v>90</v>
      </c>
      <c r="H612" s="741" t="s">
        <v>24</v>
      </c>
      <c r="I612" s="742">
        <v>180</v>
      </c>
      <c r="J612" s="742">
        <f>VLOOKUP(A612,CENIK!$A$2:$F$191,6,FALSE)</f>
        <v>0</v>
      </c>
      <c r="K612" s="742">
        <f t="shared" si="10"/>
        <v>0</v>
      </c>
    </row>
    <row r="613" spans="1:11" ht="45" x14ac:dyDescent="0.25">
      <c r="A613" s="737">
        <v>4119</v>
      </c>
      <c r="B613" s="737">
        <v>514</v>
      </c>
      <c r="C613" s="721" t="s">
        <v>2854</v>
      </c>
      <c r="D613" s="740" t="s">
        <v>298</v>
      </c>
      <c r="E613" s="740" t="s">
        <v>85</v>
      </c>
      <c r="F613" s="740" t="s">
        <v>86</v>
      </c>
      <c r="G613" s="740" t="s">
        <v>96</v>
      </c>
      <c r="H613" s="741" t="s">
        <v>24</v>
      </c>
      <c r="I613" s="742">
        <v>674</v>
      </c>
      <c r="J613" s="742">
        <f>VLOOKUP(A613,CENIK!$A$2:$F$191,6,FALSE)</f>
        <v>0</v>
      </c>
      <c r="K613" s="742">
        <f t="shared" si="10"/>
        <v>0</v>
      </c>
    </row>
    <row r="614" spans="1:11" ht="30" x14ac:dyDescent="0.25">
      <c r="A614" s="737">
        <v>4121</v>
      </c>
      <c r="B614" s="737">
        <v>514</v>
      </c>
      <c r="C614" s="721" t="s">
        <v>2855</v>
      </c>
      <c r="D614" s="740" t="s">
        <v>298</v>
      </c>
      <c r="E614" s="740" t="s">
        <v>85</v>
      </c>
      <c r="F614" s="740" t="s">
        <v>86</v>
      </c>
      <c r="G614" s="740" t="s">
        <v>986</v>
      </c>
      <c r="H614" s="741" t="s">
        <v>24</v>
      </c>
      <c r="I614" s="742">
        <v>21</v>
      </c>
      <c r="J614" s="742">
        <f>VLOOKUP(A614,CENIK!$A$2:$F$191,6,FALSE)</f>
        <v>0</v>
      </c>
      <c r="K614" s="742">
        <f t="shared" si="10"/>
        <v>0</v>
      </c>
    </row>
    <row r="615" spans="1:11" ht="30" x14ac:dyDescent="0.25">
      <c r="A615" s="737">
        <v>4201</v>
      </c>
      <c r="B615" s="737">
        <v>514</v>
      </c>
      <c r="C615" s="721" t="s">
        <v>2856</v>
      </c>
      <c r="D615" s="740" t="s">
        <v>298</v>
      </c>
      <c r="E615" s="740" t="s">
        <v>85</v>
      </c>
      <c r="F615" s="740" t="s">
        <v>98</v>
      </c>
      <c r="G615" s="740" t="s">
        <v>99</v>
      </c>
      <c r="H615" s="741" t="s">
        <v>33</v>
      </c>
      <c r="I615" s="742">
        <v>375</v>
      </c>
      <c r="J615" s="742">
        <f>VLOOKUP(A615,CENIK!$A$2:$F$191,6,FALSE)</f>
        <v>0</v>
      </c>
      <c r="K615" s="742">
        <f t="shared" si="10"/>
        <v>0</v>
      </c>
    </row>
    <row r="616" spans="1:11" ht="30" x14ac:dyDescent="0.25">
      <c r="A616" s="737">
        <v>4202</v>
      </c>
      <c r="B616" s="737">
        <v>514</v>
      </c>
      <c r="C616" s="721" t="s">
        <v>2857</v>
      </c>
      <c r="D616" s="740" t="s">
        <v>298</v>
      </c>
      <c r="E616" s="740" t="s">
        <v>85</v>
      </c>
      <c r="F616" s="740" t="s">
        <v>98</v>
      </c>
      <c r="G616" s="740" t="s">
        <v>100</v>
      </c>
      <c r="H616" s="741" t="s">
        <v>33</v>
      </c>
      <c r="I616" s="742">
        <v>375</v>
      </c>
      <c r="J616" s="742">
        <f>VLOOKUP(A616,CENIK!$A$2:$F$191,6,FALSE)</f>
        <v>0</v>
      </c>
      <c r="K616" s="742">
        <f t="shared" si="10"/>
        <v>0</v>
      </c>
    </row>
    <row r="617" spans="1:11" ht="60" x14ac:dyDescent="0.25">
      <c r="A617" s="737">
        <v>4203</v>
      </c>
      <c r="B617" s="737">
        <v>514</v>
      </c>
      <c r="C617" s="721" t="s">
        <v>2858</v>
      </c>
      <c r="D617" s="740" t="s">
        <v>298</v>
      </c>
      <c r="E617" s="740" t="s">
        <v>85</v>
      </c>
      <c r="F617" s="740" t="s">
        <v>98</v>
      </c>
      <c r="G617" s="740" t="s">
        <v>101</v>
      </c>
      <c r="H617" s="741" t="s">
        <v>24</v>
      </c>
      <c r="I617" s="742">
        <v>68</v>
      </c>
      <c r="J617" s="742">
        <f>VLOOKUP(A617,CENIK!$A$2:$F$191,6,FALSE)</f>
        <v>0</v>
      </c>
      <c r="K617" s="742">
        <f t="shared" si="10"/>
        <v>0</v>
      </c>
    </row>
    <row r="618" spans="1:11" ht="45" x14ac:dyDescent="0.25">
      <c r="A618" s="737">
        <v>4204</v>
      </c>
      <c r="B618" s="737">
        <v>514</v>
      </c>
      <c r="C618" s="721" t="s">
        <v>2859</v>
      </c>
      <c r="D618" s="740" t="s">
        <v>298</v>
      </c>
      <c r="E618" s="740" t="s">
        <v>85</v>
      </c>
      <c r="F618" s="740" t="s">
        <v>98</v>
      </c>
      <c r="G618" s="740" t="s">
        <v>102</v>
      </c>
      <c r="H618" s="741" t="s">
        <v>24</v>
      </c>
      <c r="I618" s="742">
        <v>239</v>
      </c>
      <c r="J618" s="742">
        <f>VLOOKUP(A618,CENIK!$A$2:$F$191,6,FALSE)</f>
        <v>0</v>
      </c>
      <c r="K618" s="742">
        <f t="shared" ref="K618:K681" si="11">ROUND(J618*I618,2)</f>
        <v>0</v>
      </c>
    </row>
    <row r="619" spans="1:11" ht="45" x14ac:dyDescent="0.25">
      <c r="A619" s="737">
        <v>4205</v>
      </c>
      <c r="B619" s="737">
        <v>514</v>
      </c>
      <c r="C619" s="721" t="s">
        <v>2860</v>
      </c>
      <c r="D619" s="740" t="s">
        <v>298</v>
      </c>
      <c r="E619" s="740" t="s">
        <v>85</v>
      </c>
      <c r="F619" s="740" t="s">
        <v>98</v>
      </c>
      <c r="G619" s="740" t="s">
        <v>103</v>
      </c>
      <c r="H619" s="741" t="s">
        <v>33</v>
      </c>
      <c r="I619" s="742">
        <v>1750</v>
      </c>
      <c r="J619" s="742">
        <f>VLOOKUP(A619,CENIK!$A$2:$F$191,6,FALSE)</f>
        <v>0</v>
      </c>
      <c r="K619" s="742">
        <f t="shared" si="11"/>
        <v>0</v>
      </c>
    </row>
    <row r="620" spans="1:11" ht="45" x14ac:dyDescent="0.25">
      <c r="A620" s="737">
        <v>4207</v>
      </c>
      <c r="B620" s="737">
        <v>514</v>
      </c>
      <c r="C620" s="721" t="s">
        <v>2861</v>
      </c>
      <c r="D620" s="740" t="s">
        <v>298</v>
      </c>
      <c r="E620" s="740" t="s">
        <v>85</v>
      </c>
      <c r="F620" s="740" t="s">
        <v>98</v>
      </c>
      <c r="G620" s="740" t="s">
        <v>990</v>
      </c>
      <c r="H620" s="741" t="s">
        <v>24</v>
      </c>
      <c r="I620" s="742">
        <v>931</v>
      </c>
      <c r="J620" s="742">
        <f>VLOOKUP(A620,CENIK!$A$2:$F$191,6,FALSE)</f>
        <v>0</v>
      </c>
      <c r="K620" s="742">
        <f t="shared" si="11"/>
        <v>0</v>
      </c>
    </row>
    <row r="621" spans="1:11" ht="90" x14ac:dyDescent="0.25">
      <c r="A621" s="737">
        <v>6101</v>
      </c>
      <c r="B621" s="737">
        <v>514</v>
      </c>
      <c r="C621" s="721" t="s">
        <v>2862</v>
      </c>
      <c r="D621" s="740" t="s">
        <v>298</v>
      </c>
      <c r="E621" s="740" t="s">
        <v>128</v>
      </c>
      <c r="F621" s="740" t="s">
        <v>129</v>
      </c>
      <c r="G621" s="740" t="s">
        <v>6304</v>
      </c>
      <c r="H621" s="741" t="s">
        <v>10</v>
      </c>
      <c r="I621" s="742">
        <v>356.4</v>
      </c>
      <c r="J621" s="742">
        <f>VLOOKUP(A621,CENIK!$A$2:$F$191,6,FALSE)</f>
        <v>0</v>
      </c>
      <c r="K621" s="742">
        <f t="shared" si="11"/>
        <v>0</v>
      </c>
    </row>
    <row r="622" spans="1:11" ht="45" x14ac:dyDescent="0.25">
      <c r="A622" s="737">
        <v>6106</v>
      </c>
      <c r="B622" s="737">
        <v>514</v>
      </c>
      <c r="C622" s="721" t="s">
        <v>2863</v>
      </c>
      <c r="D622" s="740" t="s">
        <v>298</v>
      </c>
      <c r="E622" s="740" t="s">
        <v>128</v>
      </c>
      <c r="F622" s="740" t="s">
        <v>129</v>
      </c>
      <c r="G622" s="740" t="s">
        <v>131</v>
      </c>
      <c r="H622" s="741" t="s">
        <v>10</v>
      </c>
      <c r="I622" s="742">
        <v>178</v>
      </c>
      <c r="J622" s="742">
        <f>VLOOKUP(A622,CENIK!$A$2:$F$191,6,FALSE)</f>
        <v>0</v>
      </c>
      <c r="K622" s="742">
        <f t="shared" si="11"/>
        <v>0</v>
      </c>
    </row>
    <row r="623" spans="1:11" ht="90" x14ac:dyDescent="0.25">
      <c r="A623" s="737">
        <v>6202</v>
      </c>
      <c r="B623" s="737">
        <v>514</v>
      </c>
      <c r="C623" s="721" t="s">
        <v>2864</v>
      </c>
      <c r="D623" s="740" t="s">
        <v>298</v>
      </c>
      <c r="E623" s="740" t="s">
        <v>128</v>
      </c>
      <c r="F623" s="740" t="s">
        <v>132</v>
      </c>
      <c r="G623" s="740" t="s">
        <v>991</v>
      </c>
      <c r="H623" s="741" t="s">
        <v>6</v>
      </c>
      <c r="I623" s="742">
        <v>9</v>
      </c>
      <c r="J623" s="742">
        <f>VLOOKUP(A623,CENIK!$A$2:$F$191,6,FALSE)</f>
        <v>0</v>
      </c>
      <c r="K623" s="742">
        <f t="shared" si="11"/>
        <v>0</v>
      </c>
    </row>
    <row r="624" spans="1:11" ht="90" x14ac:dyDescent="0.25">
      <c r="A624" s="737">
        <v>6204</v>
      </c>
      <c r="B624" s="737">
        <v>514</v>
      </c>
      <c r="C624" s="721" t="s">
        <v>2865</v>
      </c>
      <c r="D624" s="740" t="s">
        <v>298</v>
      </c>
      <c r="E624" s="740" t="s">
        <v>128</v>
      </c>
      <c r="F624" s="740" t="s">
        <v>132</v>
      </c>
      <c r="G624" s="740" t="s">
        <v>993</v>
      </c>
      <c r="H624" s="741" t="s">
        <v>6</v>
      </c>
      <c r="I624" s="742">
        <v>7</v>
      </c>
      <c r="J624" s="742">
        <f>VLOOKUP(A624,CENIK!$A$2:$F$191,6,FALSE)</f>
        <v>0</v>
      </c>
      <c r="K624" s="742">
        <f t="shared" si="11"/>
        <v>0</v>
      </c>
    </row>
    <row r="625" spans="1:11" ht="90" x14ac:dyDescent="0.25">
      <c r="A625" s="737">
        <v>6206</v>
      </c>
      <c r="B625" s="737">
        <v>514</v>
      </c>
      <c r="C625" s="721" t="s">
        <v>2866</v>
      </c>
      <c r="D625" s="740" t="s">
        <v>298</v>
      </c>
      <c r="E625" s="740" t="s">
        <v>128</v>
      </c>
      <c r="F625" s="740" t="s">
        <v>132</v>
      </c>
      <c r="G625" s="740" t="s">
        <v>995</v>
      </c>
      <c r="H625" s="741" t="s">
        <v>6</v>
      </c>
      <c r="I625" s="742">
        <v>3</v>
      </c>
      <c r="J625" s="742">
        <f>VLOOKUP(A625,CENIK!$A$2:$F$191,6,FALSE)</f>
        <v>0</v>
      </c>
      <c r="K625" s="742">
        <f t="shared" si="11"/>
        <v>0</v>
      </c>
    </row>
    <row r="626" spans="1:11" ht="90" x14ac:dyDescent="0.25">
      <c r="A626" s="737">
        <v>6253</v>
      </c>
      <c r="B626" s="737">
        <v>514</v>
      </c>
      <c r="C626" s="721" t="s">
        <v>2867</v>
      </c>
      <c r="D626" s="740" t="s">
        <v>298</v>
      </c>
      <c r="E626" s="740" t="s">
        <v>128</v>
      </c>
      <c r="F626" s="740" t="s">
        <v>132</v>
      </c>
      <c r="G626" s="740" t="s">
        <v>1004</v>
      </c>
      <c r="H626" s="741" t="s">
        <v>6</v>
      </c>
      <c r="I626" s="742">
        <v>19</v>
      </c>
      <c r="J626" s="742">
        <f>VLOOKUP(A626,CENIK!$A$2:$F$191,6,FALSE)</f>
        <v>0</v>
      </c>
      <c r="K626" s="742">
        <f t="shared" si="11"/>
        <v>0</v>
      </c>
    </row>
    <row r="627" spans="1:11" ht="240" x14ac:dyDescent="0.25">
      <c r="A627" s="737">
        <v>6301</v>
      </c>
      <c r="B627" s="737">
        <v>514</v>
      </c>
      <c r="C627" s="721" t="s">
        <v>2868</v>
      </c>
      <c r="D627" s="740" t="s">
        <v>298</v>
      </c>
      <c r="E627" s="740" t="s">
        <v>128</v>
      </c>
      <c r="F627" s="740" t="s">
        <v>140</v>
      </c>
      <c r="G627" s="740" t="s">
        <v>1005</v>
      </c>
      <c r="H627" s="741" t="s">
        <v>6</v>
      </c>
      <c r="I627" s="742">
        <v>9</v>
      </c>
      <c r="J627" s="742">
        <f>VLOOKUP(A627,CENIK!$A$2:$F$191,6,FALSE)</f>
        <v>0</v>
      </c>
      <c r="K627" s="742">
        <f t="shared" si="11"/>
        <v>0</v>
      </c>
    </row>
    <row r="628" spans="1:11" ht="90" x14ac:dyDescent="0.25">
      <c r="A628" s="737">
        <v>6305</v>
      </c>
      <c r="B628" s="737">
        <v>514</v>
      </c>
      <c r="C628" s="721" t="s">
        <v>2869</v>
      </c>
      <c r="D628" s="740" t="s">
        <v>298</v>
      </c>
      <c r="E628" s="740" t="s">
        <v>128</v>
      </c>
      <c r="F628" s="740" t="s">
        <v>140</v>
      </c>
      <c r="G628" s="740" t="s">
        <v>143</v>
      </c>
      <c r="H628" s="741" t="s">
        <v>6</v>
      </c>
      <c r="I628" s="742">
        <v>9</v>
      </c>
      <c r="J628" s="742">
        <f>VLOOKUP(A628,CENIK!$A$2:$F$191,6,FALSE)</f>
        <v>0</v>
      </c>
      <c r="K628" s="742">
        <f t="shared" si="11"/>
        <v>0</v>
      </c>
    </row>
    <row r="629" spans="1:11" ht="30" x14ac:dyDescent="0.25">
      <c r="A629" s="737">
        <v>6401</v>
      </c>
      <c r="B629" s="737">
        <v>514</v>
      </c>
      <c r="C629" s="721" t="s">
        <v>2870</v>
      </c>
      <c r="D629" s="740" t="s">
        <v>298</v>
      </c>
      <c r="E629" s="740" t="s">
        <v>128</v>
      </c>
      <c r="F629" s="740" t="s">
        <v>144</v>
      </c>
      <c r="G629" s="740" t="s">
        <v>145</v>
      </c>
      <c r="H629" s="741" t="s">
        <v>10</v>
      </c>
      <c r="I629" s="742">
        <v>534.4</v>
      </c>
      <c r="J629" s="742">
        <f>VLOOKUP(A629,CENIK!$A$2:$F$191,6,FALSE)</f>
        <v>0</v>
      </c>
      <c r="K629" s="742">
        <f t="shared" si="11"/>
        <v>0</v>
      </c>
    </row>
    <row r="630" spans="1:11" ht="30" x14ac:dyDescent="0.25">
      <c r="A630" s="737">
        <v>6402</v>
      </c>
      <c r="B630" s="737">
        <v>514</v>
      </c>
      <c r="C630" s="721" t="s">
        <v>2871</v>
      </c>
      <c r="D630" s="740" t="s">
        <v>298</v>
      </c>
      <c r="E630" s="740" t="s">
        <v>128</v>
      </c>
      <c r="F630" s="740" t="s">
        <v>144</v>
      </c>
      <c r="G630" s="740" t="s">
        <v>340</v>
      </c>
      <c r="H630" s="741" t="s">
        <v>10</v>
      </c>
      <c r="I630" s="742">
        <v>356.4</v>
      </c>
      <c r="J630" s="742">
        <f>VLOOKUP(A630,CENIK!$A$2:$F$191,6,FALSE)</f>
        <v>0</v>
      </c>
      <c r="K630" s="742">
        <f t="shared" si="11"/>
        <v>0</v>
      </c>
    </row>
    <row r="631" spans="1:11" ht="30" x14ac:dyDescent="0.25">
      <c r="A631" s="737">
        <v>6403</v>
      </c>
      <c r="B631" s="737">
        <v>514</v>
      </c>
      <c r="C631" s="721" t="s">
        <v>2872</v>
      </c>
      <c r="D631" s="740" t="s">
        <v>298</v>
      </c>
      <c r="E631" s="740" t="s">
        <v>128</v>
      </c>
      <c r="F631" s="740" t="s">
        <v>144</v>
      </c>
      <c r="G631" s="740" t="s">
        <v>341</v>
      </c>
      <c r="H631" s="741" t="s">
        <v>10</v>
      </c>
      <c r="I631" s="742">
        <v>178</v>
      </c>
      <c r="J631" s="742">
        <f>VLOOKUP(A631,CENIK!$A$2:$F$191,6,FALSE)</f>
        <v>0</v>
      </c>
      <c r="K631" s="742">
        <f t="shared" si="11"/>
        <v>0</v>
      </c>
    </row>
    <row r="632" spans="1:11" ht="45" x14ac:dyDescent="0.25">
      <c r="A632" s="737">
        <v>6405</v>
      </c>
      <c r="B632" s="737">
        <v>514</v>
      </c>
      <c r="C632" s="721" t="s">
        <v>2873</v>
      </c>
      <c r="D632" s="740" t="s">
        <v>298</v>
      </c>
      <c r="E632" s="740" t="s">
        <v>128</v>
      </c>
      <c r="F632" s="740" t="s">
        <v>144</v>
      </c>
      <c r="G632" s="740" t="s">
        <v>146</v>
      </c>
      <c r="H632" s="741" t="s">
        <v>10</v>
      </c>
      <c r="I632" s="742">
        <v>356.4</v>
      </c>
      <c r="J632" s="742">
        <f>VLOOKUP(A632,CENIK!$A$2:$F$191,6,FALSE)</f>
        <v>0</v>
      </c>
      <c r="K632" s="742">
        <f t="shared" si="11"/>
        <v>0</v>
      </c>
    </row>
    <row r="633" spans="1:11" ht="30" x14ac:dyDescent="0.25">
      <c r="A633" s="737">
        <v>6501</v>
      </c>
      <c r="B633" s="737">
        <v>514</v>
      </c>
      <c r="C633" s="721" t="s">
        <v>2874</v>
      </c>
      <c r="D633" s="740" t="s">
        <v>298</v>
      </c>
      <c r="E633" s="740" t="s">
        <v>128</v>
      </c>
      <c r="F633" s="740" t="s">
        <v>147</v>
      </c>
      <c r="G633" s="740" t="s">
        <v>1007</v>
      </c>
      <c r="H633" s="741" t="s">
        <v>6</v>
      </c>
      <c r="I633" s="742">
        <v>5</v>
      </c>
      <c r="J633" s="742">
        <f>VLOOKUP(A633,CENIK!$A$2:$F$191,6,FALSE)</f>
        <v>0</v>
      </c>
      <c r="K633" s="742">
        <f t="shared" si="11"/>
        <v>0</v>
      </c>
    </row>
    <row r="634" spans="1:11" ht="30" x14ac:dyDescent="0.25">
      <c r="A634" s="737">
        <v>6503</v>
      </c>
      <c r="B634" s="737">
        <v>514</v>
      </c>
      <c r="C634" s="721" t="s">
        <v>2875</v>
      </c>
      <c r="D634" s="740" t="s">
        <v>298</v>
      </c>
      <c r="E634" s="740" t="s">
        <v>128</v>
      </c>
      <c r="F634" s="740" t="s">
        <v>147</v>
      </c>
      <c r="G634" s="740" t="s">
        <v>1009</v>
      </c>
      <c r="H634" s="741" t="s">
        <v>6</v>
      </c>
      <c r="I634" s="742">
        <v>5</v>
      </c>
      <c r="J634" s="742">
        <f>VLOOKUP(A634,CENIK!$A$2:$F$191,6,FALSE)</f>
        <v>0</v>
      </c>
      <c r="K634" s="742">
        <f t="shared" si="11"/>
        <v>0</v>
      </c>
    </row>
    <row r="635" spans="1:11" ht="30" x14ac:dyDescent="0.25">
      <c r="A635" s="737">
        <v>6504</v>
      </c>
      <c r="B635" s="737">
        <v>514</v>
      </c>
      <c r="C635" s="721" t="s">
        <v>2876</v>
      </c>
      <c r="D635" s="740" t="s">
        <v>298</v>
      </c>
      <c r="E635" s="740" t="s">
        <v>128</v>
      </c>
      <c r="F635" s="740" t="s">
        <v>147</v>
      </c>
      <c r="G635" s="740" t="s">
        <v>1010</v>
      </c>
      <c r="H635" s="741" t="s">
        <v>6</v>
      </c>
      <c r="I635" s="742">
        <v>9</v>
      </c>
      <c r="J635" s="742">
        <f>VLOOKUP(A635,CENIK!$A$2:$F$191,6,FALSE)</f>
        <v>0</v>
      </c>
      <c r="K635" s="742">
        <f t="shared" si="11"/>
        <v>0</v>
      </c>
    </row>
    <row r="636" spans="1:11" ht="45" x14ac:dyDescent="0.25">
      <c r="A636" s="737">
        <v>1201</v>
      </c>
      <c r="B636" s="737">
        <v>523</v>
      </c>
      <c r="C636" s="721" t="s">
        <v>2877</v>
      </c>
      <c r="D636" s="740" t="s">
        <v>299</v>
      </c>
      <c r="E636" s="740" t="s">
        <v>7</v>
      </c>
      <c r="F636" s="740" t="s">
        <v>8</v>
      </c>
      <c r="G636" s="740" t="s">
        <v>9</v>
      </c>
      <c r="H636" s="741" t="s">
        <v>10</v>
      </c>
      <c r="I636" s="742">
        <v>298.2</v>
      </c>
      <c r="J636" s="742">
        <f>VLOOKUP(A636,CENIK!$A$2:$F$191,6,FALSE)</f>
        <v>0</v>
      </c>
      <c r="K636" s="742">
        <f t="shared" si="11"/>
        <v>0</v>
      </c>
    </row>
    <row r="637" spans="1:11" ht="30" x14ac:dyDescent="0.25">
      <c r="A637" s="737">
        <v>1202</v>
      </c>
      <c r="B637" s="737">
        <v>523</v>
      </c>
      <c r="C637" s="721" t="s">
        <v>2878</v>
      </c>
      <c r="D637" s="740" t="s">
        <v>299</v>
      </c>
      <c r="E637" s="740" t="s">
        <v>7</v>
      </c>
      <c r="F637" s="740" t="s">
        <v>8</v>
      </c>
      <c r="G637" s="740" t="s">
        <v>11</v>
      </c>
      <c r="H637" s="741" t="s">
        <v>12</v>
      </c>
      <c r="I637" s="742">
        <v>13</v>
      </c>
      <c r="J637" s="742">
        <f>VLOOKUP(A637,CENIK!$A$2:$F$191,6,FALSE)</f>
        <v>0</v>
      </c>
      <c r="K637" s="742">
        <f t="shared" si="11"/>
        <v>0</v>
      </c>
    </row>
    <row r="638" spans="1:11" ht="45" x14ac:dyDescent="0.25">
      <c r="A638" s="737">
        <v>1205</v>
      </c>
      <c r="B638" s="737">
        <v>523</v>
      </c>
      <c r="C638" s="721" t="s">
        <v>2879</v>
      </c>
      <c r="D638" s="740" t="s">
        <v>299</v>
      </c>
      <c r="E638" s="740" t="s">
        <v>7</v>
      </c>
      <c r="F638" s="740" t="s">
        <v>8</v>
      </c>
      <c r="G638" s="740" t="s">
        <v>942</v>
      </c>
      <c r="H638" s="741" t="s">
        <v>14</v>
      </c>
      <c r="I638" s="742">
        <v>1</v>
      </c>
      <c r="J638" s="742">
        <f>VLOOKUP(A638,CENIK!$A$2:$F$191,6,FALSE)</f>
        <v>0</v>
      </c>
      <c r="K638" s="742">
        <f t="shared" si="11"/>
        <v>0</v>
      </c>
    </row>
    <row r="639" spans="1:11" ht="45" x14ac:dyDescent="0.25">
      <c r="A639" s="737">
        <v>1207</v>
      </c>
      <c r="B639" s="737">
        <v>523</v>
      </c>
      <c r="C639" s="721" t="s">
        <v>2880</v>
      </c>
      <c r="D639" s="740" t="s">
        <v>299</v>
      </c>
      <c r="E639" s="740" t="s">
        <v>7</v>
      </c>
      <c r="F639" s="740" t="s">
        <v>8</v>
      </c>
      <c r="G639" s="740" t="s">
        <v>944</v>
      </c>
      <c r="H639" s="741" t="s">
        <v>14</v>
      </c>
      <c r="I639" s="742">
        <v>1</v>
      </c>
      <c r="J639" s="742">
        <f>VLOOKUP(A639,CENIK!$A$2:$F$191,6,FALSE)</f>
        <v>0</v>
      </c>
      <c r="K639" s="742">
        <f t="shared" si="11"/>
        <v>0</v>
      </c>
    </row>
    <row r="640" spans="1:11" ht="45" x14ac:dyDescent="0.25">
      <c r="A640" s="737">
        <v>1211</v>
      </c>
      <c r="B640" s="737">
        <v>523</v>
      </c>
      <c r="C640" s="721" t="s">
        <v>2881</v>
      </c>
      <c r="D640" s="740" t="s">
        <v>299</v>
      </c>
      <c r="E640" s="740" t="s">
        <v>7</v>
      </c>
      <c r="F640" s="740" t="s">
        <v>8</v>
      </c>
      <c r="G640" s="740" t="s">
        <v>948</v>
      </c>
      <c r="H640" s="741" t="s">
        <v>14</v>
      </c>
      <c r="I640" s="742">
        <v>1</v>
      </c>
      <c r="J640" s="742">
        <f>VLOOKUP(A640,CENIK!$A$2:$F$191,6,FALSE)</f>
        <v>0</v>
      </c>
      <c r="K640" s="742">
        <f t="shared" si="11"/>
        <v>0</v>
      </c>
    </row>
    <row r="641" spans="1:11" ht="45" x14ac:dyDescent="0.25">
      <c r="A641" s="737">
        <v>1213</v>
      </c>
      <c r="B641" s="737">
        <v>523</v>
      </c>
      <c r="C641" s="721" t="s">
        <v>2882</v>
      </c>
      <c r="D641" s="740" t="s">
        <v>299</v>
      </c>
      <c r="E641" s="740" t="s">
        <v>7</v>
      </c>
      <c r="F641" s="740" t="s">
        <v>8</v>
      </c>
      <c r="G641" s="740" t="s">
        <v>950</v>
      </c>
      <c r="H641" s="741" t="s">
        <v>14</v>
      </c>
      <c r="I641" s="742">
        <v>1</v>
      </c>
      <c r="J641" s="742">
        <f>VLOOKUP(A641,CENIK!$A$2:$F$191,6,FALSE)</f>
        <v>0</v>
      </c>
      <c r="K641" s="742">
        <f t="shared" si="11"/>
        <v>0</v>
      </c>
    </row>
    <row r="642" spans="1:11" ht="30" x14ac:dyDescent="0.25">
      <c r="A642" s="737">
        <v>1301</v>
      </c>
      <c r="B642" s="737">
        <v>523</v>
      </c>
      <c r="C642" s="721" t="s">
        <v>2883</v>
      </c>
      <c r="D642" s="740" t="s">
        <v>299</v>
      </c>
      <c r="E642" s="740" t="s">
        <v>7</v>
      </c>
      <c r="F642" s="740" t="s">
        <v>16</v>
      </c>
      <c r="G642" s="740" t="s">
        <v>17</v>
      </c>
      <c r="H642" s="741" t="s">
        <v>10</v>
      </c>
      <c r="I642" s="742">
        <v>298.2</v>
      </c>
      <c r="J642" s="742">
        <f>VLOOKUP(A642,CENIK!$A$2:$F$191,6,FALSE)</f>
        <v>0</v>
      </c>
      <c r="K642" s="742">
        <f t="shared" si="11"/>
        <v>0</v>
      </c>
    </row>
    <row r="643" spans="1:11" ht="105" x14ac:dyDescent="0.25">
      <c r="A643" s="737">
        <v>1302</v>
      </c>
      <c r="B643" s="737">
        <v>523</v>
      </c>
      <c r="C643" s="721" t="s">
        <v>2884</v>
      </c>
      <c r="D643" s="740" t="s">
        <v>299</v>
      </c>
      <c r="E643" s="740" t="s">
        <v>7</v>
      </c>
      <c r="F643" s="740" t="s">
        <v>16</v>
      </c>
      <c r="G643" s="740" t="s">
        <v>952</v>
      </c>
      <c r="H643" s="741" t="s">
        <v>10</v>
      </c>
      <c r="I643" s="742">
        <v>298.2</v>
      </c>
      <c r="J643" s="742">
        <f>VLOOKUP(A643,CENIK!$A$2:$F$191,6,FALSE)</f>
        <v>0</v>
      </c>
      <c r="K643" s="742">
        <f t="shared" si="11"/>
        <v>0</v>
      </c>
    </row>
    <row r="644" spans="1:11" ht="45" x14ac:dyDescent="0.25">
      <c r="A644" s="737">
        <v>1307</v>
      </c>
      <c r="B644" s="737">
        <v>523</v>
      </c>
      <c r="C644" s="721" t="s">
        <v>2885</v>
      </c>
      <c r="D644" s="740" t="s">
        <v>299</v>
      </c>
      <c r="E644" s="740" t="s">
        <v>7</v>
      </c>
      <c r="F644" s="740" t="s">
        <v>16</v>
      </c>
      <c r="G644" s="740" t="s">
        <v>19</v>
      </c>
      <c r="H644" s="741" t="s">
        <v>6</v>
      </c>
      <c r="I644" s="742">
        <v>1</v>
      </c>
      <c r="J644" s="742">
        <f>VLOOKUP(A644,CENIK!$A$2:$F$191,6,FALSE)</f>
        <v>0</v>
      </c>
      <c r="K644" s="742">
        <f t="shared" si="11"/>
        <v>0</v>
      </c>
    </row>
    <row r="645" spans="1:11" ht="30" x14ac:dyDescent="0.25">
      <c r="A645" s="737">
        <v>1401</v>
      </c>
      <c r="B645" s="737">
        <v>523</v>
      </c>
      <c r="C645" s="721" t="s">
        <v>2886</v>
      </c>
      <c r="D645" s="740" t="s">
        <v>299</v>
      </c>
      <c r="E645" s="740" t="s">
        <v>7</v>
      </c>
      <c r="F645" s="740" t="s">
        <v>27</v>
      </c>
      <c r="G645" s="740" t="s">
        <v>955</v>
      </c>
      <c r="H645" s="741" t="s">
        <v>22</v>
      </c>
      <c r="I645" s="742">
        <v>3</v>
      </c>
      <c r="J645" s="742">
        <f>VLOOKUP(A645,CENIK!$A$2:$F$191,6,FALSE)</f>
        <v>0</v>
      </c>
      <c r="K645" s="742">
        <f t="shared" si="11"/>
        <v>0</v>
      </c>
    </row>
    <row r="646" spans="1:11" ht="30" x14ac:dyDescent="0.25">
      <c r="A646" s="737">
        <v>1402</v>
      </c>
      <c r="B646" s="737">
        <v>523</v>
      </c>
      <c r="C646" s="721" t="s">
        <v>2887</v>
      </c>
      <c r="D646" s="740" t="s">
        <v>299</v>
      </c>
      <c r="E646" s="740" t="s">
        <v>7</v>
      </c>
      <c r="F646" s="740" t="s">
        <v>27</v>
      </c>
      <c r="G646" s="740" t="s">
        <v>956</v>
      </c>
      <c r="H646" s="741" t="s">
        <v>22</v>
      </c>
      <c r="I646" s="742">
        <v>4</v>
      </c>
      <c r="J646" s="742">
        <f>VLOOKUP(A646,CENIK!$A$2:$F$191,6,FALSE)</f>
        <v>0</v>
      </c>
      <c r="K646" s="742">
        <f t="shared" si="11"/>
        <v>0</v>
      </c>
    </row>
    <row r="647" spans="1:11" ht="30" x14ac:dyDescent="0.25">
      <c r="A647" s="737">
        <v>1403</v>
      </c>
      <c r="B647" s="737">
        <v>523</v>
      </c>
      <c r="C647" s="721" t="s">
        <v>2888</v>
      </c>
      <c r="D647" s="740" t="s">
        <v>299</v>
      </c>
      <c r="E647" s="740" t="s">
        <v>7</v>
      </c>
      <c r="F647" s="740" t="s">
        <v>27</v>
      </c>
      <c r="G647" s="740" t="s">
        <v>957</v>
      </c>
      <c r="H647" s="741" t="s">
        <v>22</v>
      </c>
      <c r="I647" s="742">
        <v>2</v>
      </c>
      <c r="J647" s="742">
        <f>VLOOKUP(A647,CENIK!$A$2:$F$191,6,FALSE)</f>
        <v>0</v>
      </c>
      <c r="K647" s="742">
        <f t="shared" si="11"/>
        <v>0</v>
      </c>
    </row>
    <row r="648" spans="1:11" ht="30" x14ac:dyDescent="0.25">
      <c r="A648" s="737">
        <v>12308</v>
      </c>
      <c r="B648" s="737">
        <v>523</v>
      </c>
      <c r="C648" s="721" t="s">
        <v>2889</v>
      </c>
      <c r="D648" s="740" t="s">
        <v>299</v>
      </c>
      <c r="E648" s="740" t="s">
        <v>30</v>
      </c>
      <c r="F648" s="740" t="s">
        <v>31</v>
      </c>
      <c r="G648" s="740" t="s">
        <v>32</v>
      </c>
      <c r="H648" s="741" t="s">
        <v>33</v>
      </c>
      <c r="I648" s="742">
        <v>471</v>
      </c>
      <c r="J648" s="742">
        <f>VLOOKUP(A648,CENIK!$A$2:$F$191,6,FALSE)</f>
        <v>0</v>
      </c>
      <c r="K648" s="742">
        <f t="shared" si="11"/>
        <v>0</v>
      </c>
    </row>
    <row r="649" spans="1:11" ht="45" x14ac:dyDescent="0.25">
      <c r="A649" s="737">
        <v>21106</v>
      </c>
      <c r="B649" s="737">
        <v>523</v>
      </c>
      <c r="C649" s="721" t="s">
        <v>2890</v>
      </c>
      <c r="D649" s="740" t="s">
        <v>299</v>
      </c>
      <c r="E649" s="740" t="s">
        <v>30</v>
      </c>
      <c r="F649" s="740" t="s">
        <v>31</v>
      </c>
      <c r="G649" s="740" t="s">
        <v>965</v>
      </c>
      <c r="H649" s="741" t="s">
        <v>24</v>
      </c>
      <c r="I649" s="742">
        <v>377</v>
      </c>
      <c r="J649" s="742">
        <f>VLOOKUP(A649,CENIK!$A$2:$F$191,6,FALSE)</f>
        <v>0</v>
      </c>
      <c r="K649" s="742">
        <f t="shared" si="11"/>
        <v>0</v>
      </c>
    </row>
    <row r="650" spans="1:11" ht="30" x14ac:dyDescent="0.25">
      <c r="A650" s="737">
        <v>22102</v>
      </c>
      <c r="B650" s="737">
        <v>523</v>
      </c>
      <c r="C650" s="721" t="s">
        <v>2891</v>
      </c>
      <c r="D650" s="740" t="s">
        <v>299</v>
      </c>
      <c r="E650" s="740" t="s">
        <v>30</v>
      </c>
      <c r="F650" s="740" t="s">
        <v>31</v>
      </c>
      <c r="G650" s="740" t="s">
        <v>42</v>
      </c>
      <c r="H650" s="741" t="s">
        <v>33</v>
      </c>
      <c r="I650" s="742">
        <v>471</v>
      </c>
      <c r="J650" s="742">
        <f>VLOOKUP(A650,CENIK!$A$2:$F$191,6,FALSE)</f>
        <v>0</v>
      </c>
      <c r="K650" s="742">
        <f t="shared" si="11"/>
        <v>0</v>
      </c>
    </row>
    <row r="651" spans="1:11" ht="30" x14ac:dyDescent="0.25">
      <c r="A651" s="737">
        <v>2208</v>
      </c>
      <c r="B651" s="737">
        <v>523</v>
      </c>
      <c r="C651" s="721" t="s">
        <v>2892</v>
      </c>
      <c r="D651" s="740" t="s">
        <v>299</v>
      </c>
      <c r="E651" s="740" t="s">
        <v>30</v>
      </c>
      <c r="F651" s="740" t="s">
        <v>43</v>
      </c>
      <c r="G651" s="740" t="s">
        <v>44</v>
      </c>
      <c r="H651" s="741" t="s">
        <v>33</v>
      </c>
      <c r="I651" s="742">
        <v>471</v>
      </c>
      <c r="J651" s="742">
        <f>VLOOKUP(A651,CENIK!$A$2:$F$191,6,FALSE)</f>
        <v>0</v>
      </c>
      <c r="K651" s="742">
        <f t="shared" si="11"/>
        <v>0</v>
      </c>
    </row>
    <row r="652" spans="1:11" ht="30" x14ac:dyDescent="0.25">
      <c r="A652" s="737">
        <v>22103</v>
      </c>
      <c r="B652" s="737">
        <v>523</v>
      </c>
      <c r="C652" s="721" t="s">
        <v>2893</v>
      </c>
      <c r="D652" s="740" t="s">
        <v>299</v>
      </c>
      <c r="E652" s="740" t="s">
        <v>30</v>
      </c>
      <c r="F652" s="740" t="s">
        <v>43</v>
      </c>
      <c r="G652" s="740" t="s">
        <v>48</v>
      </c>
      <c r="H652" s="741" t="s">
        <v>33</v>
      </c>
      <c r="I652" s="742">
        <v>471</v>
      </c>
      <c r="J652" s="742">
        <f>VLOOKUP(A652,CENIK!$A$2:$F$191,6,FALSE)</f>
        <v>0</v>
      </c>
      <c r="K652" s="742">
        <f t="shared" si="11"/>
        <v>0</v>
      </c>
    </row>
    <row r="653" spans="1:11" ht="30" x14ac:dyDescent="0.25">
      <c r="A653" s="737">
        <v>2224</v>
      </c>
      <c r="B653" s="737">
        <v>523</v>
      </c>
      <c r="C653" s="721" t="s">
        <v>2894</v>
      </c>
      <c r="D653" s="740" t="s">
        <v>299</v>
      </c>
      <c r="E653" s="740" t="s">
        <v>30</v>
      </c>
      <c r="F653" s="740" t="s">
        <v>43</v>
      </c>
      <c r="G653" s="740" t="s">
        <v>46</v>
      </c>
      <c r="H653" s="741" t="s">
        <v>12</v>
      </c>
      <c r="I653" s="742">
        <v>9</v>
      </c>
      <c r="J653" s="742">
        <f>VLOOKUP(A653,CENIK!$A$2:$F$191,6,FALSE)</f>
        <v>0</v>
      </c>
      <c r="K653" s="742">
        <f t="shared" si="11"/>
        <v>0</v>
      </c>
    </row>
    <row r="654" spans="1:11" ht="30" x14ac:dyDescent="0.25">
      <c r="A654" s="737">
        <v>2225</v>
      </c>
      <c r="B654" s="737">
        <v>523</v>
      </c>
      <c r="C654" s="721" t="s">
        <v>2895</v>
      </c>
      <c r="D654" s="740" t="s">
        <v>299</v>
      </c>
      <c r="E654" s="740" t="s">
        <v>30</v>
      </c>
      <c r="F654" s="740" t="s">
        <v>43</v>
      </c>
      <c r="G654" s="740" t="s">
        <v>47</v>
      </c>
      <c r="H654" s="741" t="s">
        <v>12</v>
      </c>
      <c r="I654" s="742">
        <v>5</v>
      </c>
      <c r="J654" s="742">
        <f>VLOOKUP(A654,CENIK!$A$2:$F$191,6,FALSE)</f>
        <v>0</v>
      </c>
      <c r="K654" s="742">
        <f t="shared" si="11"/>
        <v>0</v>
      </c>
    </row>
    <row r="655" spans="1:11" ht="30" x14ac:dyDescent="0.25">
      <c r="A655" s="737">
        <v>24405</v>
      </c>
      <c r="B655" s="737">
        <v>523</v>
      </c>
      <c r="C655" s="721" t="s">
        <v>2896</v>
      </c>
      <c r="D655" s="740" t="s">
        <v>299</v>
      </c>
      <c r="E655" s="740" t="s">
        <v>30</v>
      </c>
      <c r="F655" s="740" t="s">
        <v>43</v>
      </c>
      <c r="G655" s="740" t="s">
        <v>969</v>
      </c>
      <c r="H655" s="741" t="s">
        <v>24</v>
      </c>
      <c r="I655" s="742">
        <v>189</v>
      </c>
      <c r="J655" s="742">
        <f>VLOOKUP(A655,CENIK!$A$2:$F$191,6,FALSE)</f>
        <v>0</v>
      </c>
      <c r="K655" s="742">
        <f t="shared" si="11"/>
        <v>0</v>
      </c>
    </row>
    <row r="656" spans="1:11" ht="45" x14ac:dyDescent="0.25">
      <c r="A656" s="737">
        <v>31302</v>
      </c>
      <c r="B656" s="737">
        <v>523</v>
      </c>
      <c r="C656" s="721" t="s">
        <v>2897</v>
      </c>
      <c r="D656" s="740" t="s">
        <v>299</v>
      </c>
      <c r="E656" s="740" t="s">
        <v>30</v>
      </c>
      <c r="F656" s="740" t="s">
        <v>43</v>
      </c>
      <c r="G656" s="740" t="s">
        <v>971</v>
      </c>
      <c r="H656" s="741" t="s">
        <v>24</v>
      </c>
      <c r="I656" s="742">
        <v>141</v>
      </c>
      <c r="J656" s="742">
        <f>VLOOKUP(A656,CENIK!$A$2:$F$191,6,FALSE)</f>
        <v>0</v>
      </c>
      <c r="K656" s="742">
        <f t="shared" si="11"/>
        <v>0</v>
      </c>
    </row>
    <row r="657" spans="1:11" ht="30" x14ac:dyDescent="0.25">
      <c r="A657" s="737">
        <v>31602</v>
      </c>
      <c r="B657" s="737">
        <v>523</v>
      </c>
      <c r="C657" s="721" t="s">
        <v>2898</v>
      </c>
      <c r="D657" s="740" t="s">
        <v>299</v>
      </c>
      <c r="E657" s="740" t="s">
        <v>30</v>
      </c>
      <c r="F657" s="740" t="s">
        <v>43</v>
      </c>
      <c r="G657" s="740" t="s">
        <v>973</v>
      </c>
      <c r="H657" s="741" t="s">
        <v>33</v>
      </c>
      <c r="I657" s="742">
        <v>471</v>
      </c>
      <c r="J657" s="742">
        <f>VLOOKUP(A657,CENIK!$A$2:$F$191,6,FALSE)</f>
        <v>0</v>
      </c>
      <c r="K657" s="742">
        <f t="shared" si="11"/>
        <v>0</v>
      </c>
    </row>
    <row r="658" spans="1:11" ht="30" x14ac:dyDescent="0.25">
      <c r="A658" s="737">
        <v>32311</v>
      </c>
      <c r="B658" s="737">
        <v>523</v>
      </c>
      <c r="C658" s="721" t="s">
        <v>2899</v>
      </c>
      <c r="D658" s="740" t="s">
        <v>299</v>
      </c>
      <c r="E658" s="740" t="s">
        <v>30</v>
      </c>
      <c r="F658" s="740" t="s">
        <v>43</v>
      </c>
      <c r="G658" s="740" t="s">
        <v>975</v>
      </c>
      <c r="H658" s="741" t="s">
        <v>33</v>
      </c>
      <c r="I658" s="742">
        <v>471</v>
      </c>
      <c r="J658" s="742">
        <f>VLOOKUP(A658,CENIK!$A$2:$F$191,6,FALSE)</f>
        <v>0</v>
      </c>
      <c r="K658" s="742">
        <f t="shared" si="11"/>
        <v>0</v>
      </c>
    </row>
    <row r="659" spans="1:11" ht="30" x14ac:dyDescent="0.25">
      <c r="A659" s="737">
        <v>34901</v>
      </c>
      <c r="B659" s="737">
        <v>523</v>
      </c>
      <c r="C659" s="721" t="s">
        <v>2900</v>
      </c>
      <c r="D659" s="740" t="s">
        <v>299</v>
      </c>
      <c r="E659" s="740" t="s">
        <v>30</v>
      </c>
      <c r="F659" s="740" t="s">
        <v>43</v>
      </c>
      <c r="G659" s="740" t="s">
        <v>55</v>
      </c>
      <c r="H659" s="741" t="s">
        <v>33</v>
      </c>
      <c r="I659" s="742">
        <v>471</v>
      </c>
      <c r="J659" s="742">
        <f>VLOOKUP(A659,CENIK!$A$2:$F$191,6,FALSE)</f>
        <v>0</v>
      </c>
      <c r="K659" s="742">
        <f t="shared" si="11"/>
        <v>0</v>
      </c>
    </row>
    <row r="660" spans="1:11" ht="45" x14ac:dyDescent="0.25">
      <c r="A660" s="737">
        <v>4101</v>
      </c>
      <c r="B660" s="737">
        <v>523</v>
      </c>
      <c r="C660" s="721" t="s">
        <v>2901</v>
      </c>
      <c r="D660" s="740" t="s">
        <v>299</v>
      </c>
      <c r="E660" s="740" t="s">
        <v>85</v>
      </c>
      <c r="F660" s="740" t="s">
        <v>86</v>
      </c>
      <c r="G660" s="740" t="s">
        <v>459</v>
      </c>
      <c r="H660" s="741" t="s">
        <v>33</v>
      </c>
      <c r="I660" s="742">
        <v>540</v>
      </c>
      <c r="J660" s="742">
        <f>VLOOKUP(A660,CENIK!$A$2:$F$191,6,FALSE)</f>
        <v>0</v>
      </c>
      <c r="K660" s="742">
        <f t="shared" si="11"/>
        <v>0</v>
      </c>
    </row>
    <row r="661" spans="1:11" ht="45" x14ac:dyDescent="0.25">
      <c r="A661" s="737">
        <v>4109</v>
      </c>
      <c r="B661" s="737">
        <v>523</v>
      </c>
      <c r="C661" s="721" t="s">
        <v>2902</v>
      </c>
      <c r="D661" s="740" t="s">
        <v>299</v>
      </c>
      <c r="E661" s="740" t="s">
        <v>85</v>
      </c>
      <c r="F661" s="740" t="s">
        <v>86</v>
      </c>
      <c r="G661" s="740" t="s">
        <v>984</v>
      </c>
      <c r="H661" s="741" t="s">
        <v>24</v>
      </c>
      <c r="I661" s="742">
        <v>596</v>
      </c>
      <c r="J661" s="742">
        <f>VLOOKUP(A661,CENIK!$A$2:$F$191,6,FALSE)</f>
        <v>0</v>
      </c>
      <c r="K661" s="742">
        <f t="shared" si="11"/>
        <v>0</v>
      </c>
    </row>
    <row r="662" spans="1:11" ht="45" x14ac:dyDescent="0.25">
      <c r="A662" s="737">
        <v>4110</v>
      </c>
      <c r="B662" s="737">
        <v>523</v>
      </c>
      <c r="C662" s="721" t="s">
        <v>2903</v>
      </c>
      <c r="D662" s="740" t="s">
        <v>299</v>
      </c>
      <c r="E662" s="740" t="s">
        <v>85</v>
      </c>
      <c r="F662" s="740" t="s">
        <v>86</v>
      </c>
      <c r="G662" s="740" t="s">
        <v>90</v>
      </c>
      <c r="H662" s="741" t="s">
        <v>24</v>
      </c>
      <c r="I662" s="742">
        <v>356</v>
      </c>
      <c r="J662" s="742">
        <f>VLOOKUP(A662,CENIK!$A$2:$F$191,6,FALSE)</f>
        <v>0</v>
      </c>
      <c r="K662" s="742">
        <f t="shared" si="11"/>
        <v>0</v>
      </c>
    </row>
    <row r="663" spans="1:11" ht="45" x14ac:dyDescent="0.25">
      <c r="A663" s="737">
        <v>4115</v>
      </c>
      <c r="B663" s="737">
        <v>523</v>
      </c>
      <c r="C663" s="721" t="s">
        <v>2904</v>
      </c>
      <c r="D663" s="740" t="s">
        <v>299</v>
      </c>
      <c r="E663" s="740" t="s">
        <v>85</v>
      </c>
      <c r="F663" s="740" t="s">
        <v>86</v>
      </c>
      <c r="G663" s="740" t="s">
        <v>93</v>
      </c>
      <c r="H663" s="741" t="s">
        <v>24</v>
      </c>
      <c r="I663" s="742">
        <v>114</v>
      </c>
      <c r="J663" s="742">
        <f>VLOOKUP(A663,CENIK!$A$2:$F$191,6,FALSE)</f>
        <v>0</v>
      </c>
      <c r="K663" s="742">
        <f t="shared" si="11"/>
        <v>0</v>
      </c>
    </row>
    <row r="664" spans="1:11" ht="30" x14ac:dyDescent="0.25">
      <c r="A664" s="737">
        <v>4121</v>
      </c>
      <c r="B664" s="737">
        <v>523</v>
      </c>
      <c r="C664" s="721" t="s">
        <v>2905</v>
      </c>
      <c r="D664" s="740" t="s">
        <v>299</v>
      </c>
      <c r="E664" s="740" t="s">
        <v>85</v>
      </c>
      <c r="F664" s="740" t="s">
        <v>86</v>
      </c>
      <c r="G664" s="740" t="s">
        <v>986</v>
      </c>
      <c r="H664" s="741" t="s">
        <v>24</v>
      </c>
      <c r="I664" s="742">
        <v>28</v>
      </c>
      <c r="J664" s="742">
        <f>VLOOKUP(A664,CENIK!$A$2:$F$191,6,FALSE)</f>
        <v>0</v>
      </c>
      <c r="K664" s="742">
        <f t="shared" si="11"/>
        <v>0</v>
      </c>
    </row>
    <row r="665" spans="1:11" ht="30" x14ac:dyDescent="0.25">
      <c r="A665" s="737">
        <v>4201</v>
      </c>
      <c r="B665" s="737">
        <v>523</v>
      </c>
      <c r="C665" s="721" t="s">
        <v>2906</v>
      </c>
      <c r="D665" s="740" t="s">
        <v>299</v>
      </c>
      <c r="E665" s="740" t="s">
        <v>85</v>
      </c>
      <c r="F665" s="740" t="s">
        <v>98</v>
      </c>
      <c r="G665" s="740" t="s">
        <v>99</v>
      </c>
      <c r="H665" s="741" t="s">
        <v>33</v>
      </c>
      <c r="I665" s="742">
        <v>420</v>
      </c>
      <c r="J665" s="742">
        <f>VLOOKUP(A665,CENIK!$A$2:$F$191,6,FALSE)</f>
        <v>0</v>
      </c>
      <c r="K665" s="742">
        <f t="shared" si="11"/>
        <v>0</v>
      </c>
    </row>
    <row r="666" spans="1:11" ht="30" x14ac:dyDescent="0.25">
      <c r="A666" s="737">
        <v>4202</v>
      </c>
      <c r="B666" s="737">
        <v>523</v>
      </c>
      <c r="C666" s="721" t="s">
        <v>2907</v>
      </c>
      <c r="D666" s="740" t="s">
        <v>299</v>
      </c>
      <c r="E666" s="740" t="s">
        <v>85</v>
      </c>
      <c r="F666" s="740" t="s">
        <v>98</v>
      </c>
      <c r="G666" s="740" t="s">
        <v>100</v>
      </c>
      <c r="H666" s="741" t="s">
        <v>33</v>
      </c>
      <c r="I666" s="742">
        <v>420</v>
      </c>
      <c r="J666" s="742">
        <f>VLOOKUP(A666,CENIK!$A$2:$F$191,6,FALSE)</f>
        <v>0</v>
      </c>
      <c r="K666" s="742">
        <f t="shared" si="11"/>
        <v>0</v>
      </c>
    </row>
    <row r="667" spans="1:11" ht="60" x14ac:dyDescent="0.25">
      <c r="A667" s="737">
        <v>4203</v>
      </c>
      <c r="B667" s="737">
        <v>523</v>
      </c>
      <c r="C667" s="721" t="s">
        <v>2908</v>
      </c>
      <c r="D667" s="740" t="s">
        <v>299</v>
      </c>
      <c r="E667" s="740" t="s">
        <v>85</v>
      </c>
      <c r="F667" s="740" t="s">
        <v>98</v>
      </c>
      <c r="G667" s="740" t="s">
        <v>101</v>
      </c>
      <c r="H667" s="741" t="s">
        <v>24</v>
      </c>
      <c r="I667" s="742">
        <v>62</v>
      </c>
      <c r="J667" s="742">
        <f>VLOOKUP(A667,CENIK!$A$2:$F$191,6,FALSE)</f>
        <v>0</v>
      </c>
      <c r="K667" s="742">
        <f t="shared" si="11"/>
        <v>0</v>
      </c>
    </row>
    <row r="668" spans="1:11" ht="45" x14ac:dyDescent="0.25">
      <c r="A668" s="737">
        <v>4204</v>
      </c>
      <c r="B668" s="737">
        <v>523</v>
      </c>
      <c r="C668" s="721" t="s">
        <v>2909</v>
      </c>
      <c r="D668" s="740" t="s">
        <v>299</v>
      </c>
      <c r="E668" s="740" t="s">
        <v>85</v>
      </c>
      <c r="F668" s="740" t="s">
        <v>98</v>
      </c>
      <c r="G668" s="740" t="s">
        <v>102</v>
      </c>
      <c r="H668" s="741" t="s">
        <v>24</v>
      </c>
      <c r="I668" s="742">
        <v>223</v>
      </c>
      <c r="J668" s="742">
        <f>VLOOKUP(A668,CENIK!$A$2:$F$191,6,FALSE)</f>
        <v>0</v>
      </c>
      <c r="K668" s="742">
        <f t="shared" si="11"/>
        <v>0</v>
      </c>
    </row>
    <row r="669" spans="1:11" ht="45" x14ac:dyDescent="0.25">
      <c r="A669" s="737">
        <v>4205</v>
      </c>
      <c r="B669" s="737">
        <v>523</v>
      </c>
      <c r="C669" s="721" t="s">
        <v>2910</v>
      </c>
      <c r="D669" s="740" t="s">
        <v>299</v>
      </c>
      <c r="E669" s="740" t="s">
        <v>85</v>
      </c>
      <c r="F669" s="740" t="s">
        <v>98</v>
      </c>
      <c r="G669" s="740" t="s">
        <v>103</v>
      </c>
      <c r="H669" s="741" t="s">
        <v>33</v>
      </c>
      <c r="I669" s="742">
        <v>1133</v>
      </c>
      <c r="J669" s="742">
        <f>VLOOKUP(A669,CENIK!$A$2:$F$191,6,FALSE)</f>
        <v>0</v>
      </c>
      <c r="K669" s="742">
        <f t="shared" si="11"/>
        <v>0</v>
      </c>
    </row>
    <row r="670" spans="1:11" ht="45" x14ac:dyDescent="0.25">
      <c r="A670" s="737">
        <v>4207</v>
      </c>
      <c r="B670" s="737">
        <v>523</v>
      </c>
      <c r="C670" s="721" t="s">
        <v>2911</v>
      </c>
      <c r="D670" s="740" t="s">
        <v>299</v>
      </c>
      <c r="E670" s="740" t="s">
        <v>85</v>
      </c>
      <c r="F670" s="740" t="s">
        <v>98</v>
      </c>
      <c r="G670" s="740" t="s">
        <v>990</v>
      </c>
      <c r="H670" s="741" t="s">
        <v>24</v>
      </c>
      <c r="I670" s="742">
        <v>793</v>
      </c>
      <c r="J670" s="742">
        <f>VLOOKUP(A670,CENIK!$A$2:$F$191,6,FALSE)</f>
        <v>0</v>
      </c>
      <c r="K670" s="742">
        <f t="shared" si="11"/>
        <v>0</v>
      </c>
    </row>
    <row r="671" spans="1:11" ht="90" x14ac:dyDescent="0.25">
      <c r="A671" s="737">
        <v>6101</v>
      </c>
      <c r="B671" s="737">
        <v>523</v>
      </c>
      <c r="C671" s="721" t="s">
        <v>2912</v>
      </c>
      <c r="D671" s="740" t="s">
        <v>299</v>
      </c>
      <c r="E671" s="740" t="s">
        <v>128</v>
      </c>
      <c r="F671" s="740" t="s">
        <v>129</v>
      </c>
      <c r="G671" s="740" t="s">
        <v>6304</v>
      </c>
      <c r="H671" s="741" t="s">
        <v>10</v>
      </c>
      <c r="I671" s="742">
        <v>298.2</v>
      </c>
      <c r="J671" s="742">
        <f>VLOOKUP(A671,CENIK!$A$2:$F$191,6,FALSE)</f>
        <v>0</v>
      </c>
      <c r="K671" s="742">
        <f t="shared" si="11"/>
        <v>0</v>
      </c>
    </row>
    <row r="672" spans="1:11" ht="90" x14ac:dyDescent="0.25">
      <c r="A672" s="737">
        <v>6202</v>
      </c>
      <c r="B672" s="737">
        <v>523</v>
      </c>
      <c r="C672" s="721" t="s">
        <v>2913</v>
      </c>
      <c r="D672" s="740" t="s">
        <v>299</v>
      </c>
      <c r="E672" s="740" t="s">
        <v>128</v>
      </c>
      <c r="F672" s="740" t="s">
        <v>132</v>
      </c>
      <c r="G672" s="740" t="s">
        <v>991</v>
      </c>
      <c r="H672" s="741" t="s">
        <v>6</v>
      </c>
      <c r="I672" s="742">
        <v>14</v>
      </c>
      <c r="J672" s="742">
        <f>VLOOKUP(A672,CENIK!$A$2:$F$191,6,FALSE)</f>
        <v>0</v>
      </c>
      <c r="K672" s="742">
        <f t="shared" si="11"/>
        <v>0</v>
      </c>
    </row>
    <row r="673" spans="1:11" ht="90" x14ac:dyDescent="0.25">
      <c r="A673" s="737">
        <v>6204</v>
      </c>
      <c r="B673" s="737">
        <v>523</v>
      </c>
      <c r="C673" s="721" t="s">
        <v>2914</v>
      </c>
      <c r="D673" s="740" t="s">
        <v>299</v>
      </c>
      <c r="E673" s="740" t="s">
        <v>128</v>
      </c>
      <c r="F673" s="740" t="s">
        <v>132</v>
      </c>
      <c r="G673" s="740" t="s">
        <v>993</v>
      </c>
      <c r="H673" s="741" t="s">
        <v>6</v>
      </c>
      <c r="I673" s="742">
        <v>5</v>
      </c>
      <c r="J673" s="742">
        <f>VLOOKUP(A673,CENIK!$A$2:$F$191,6,FALSE)</f>
        <v>0</v>
      </c>
      <c r="K673" s="742">
        <f t="shared" si="11"/>
        <v>0</v>
      </c>
    </row>
    <row r="674" spans="1:11" ht="90" x14ac:dyDescent="0.25">
      <c r="A674" s="737">
        <v>6253</v>
      </c>
      <c r="B674" s="737">
        <v>523</v>
      </c>
      <c r="C674" s="721" t="s">
        <v>2915</v>
      </c>
      <c r="D674" s="740" t="s">
        <v>299</v>
      </c>
      <c r="E674" s="740" t="s">
        <v>128</v>
      </c>
      <c r="F674" s="740" t="s">
        <v>132</v>
      </c>
      <c r="G674" s="740" t="s">
        <v>1004</v>
      </c>
      <c r="H674" s="741" t="s">
        <v>6</v>
      </c>
      <c r="I674" s="742">
        <v>19</v>
      </c>
      <c r="J674" s="742">
        <f>VLOOKUP(A674,CENIK!$A$2:$F$191,6,FALSE)</f>
        <v>0</v>
      </c>
      <c r="K674" s="742">
        <f t="shared" si="11"/>
        <v>0</v>
      </c>
    </row>
    <row r="675" spans="1:11" ht="240" x14ac:dyDescent="0.25">
      <c r="A675" s="737">
        <v>6301</v>
      </c>
      <c r="B675" s="737">
        <v>523</v>
      </c>
      <c r="C675" s="721" t="s">
        <v>2916</v>
      </c>
      <c r="D675" s="740" t="s">
        <v>299</v>
      </c>
      <c r="E675" s="740" t="s">
        <v>128</v>
      </c>
      <c r="F675" s="740" t="s">
        <v>140</v>
      </c>
      <c r="G675" s="740" t="s">
        <v>1005</v>
      </c>
      <c r="H675" s="741" t="s">
        <v>6</v>
      </c>
      <c r="I675" s="742">
        <v>11</v>
      </c>
      <c r="J675" s="742">
        <f>VLOOKUP(A675,CENIK!$A$2:$F$191,6,FALSE)</f>
        <v>0</v>
      </c>
      <c r="K675" s="742">
        <f t="shared" si="11"/>
        <v>0</v>
      </c>
    </row>
    <row r="676" spans="1:11" ht="90" x14ac:dyDescent="0.25">
      <c r="A676" s="737">
        <v>6305</v>
      </c>
      <c r="B676" s="737">
        <v>523</v>
      </c>
      <c r="C676" s="721" t="s">
        <v>2917</v>
      </c>
      <c r="D676" s="740" t="s">
        <v>299</v>
      </c>
      <c r="E676" s="740" t="s">
        <v>128</v>
      </c>
      <c r="F676" s="740" t="s">
        <v>140</v>
      </c>
      <c r="G676" s="740" t="s">
        <v>143</v>
      </c>
      <c r="H676" s="741" t="s">
        <v>6</v>
      </c>
      <c r="I676" s="742">
        <v>11</v>
      </c>
      <c r="J676" s="742">
        <f>VLOOKUP(A676,CENIK!$A$2:$F$191,6,FALSE)</f>
        <v>0</v>
      </c>
      <c r="K676" s="742">
        <f t="shared" si="11"/>
        <v>0</v>
      </c>
    </row>
    <row r="677" spans="1:11" ht="30" x14ac:dyDescent="0.25">
      <c r="A677" s="737">
        <v>6401</v>
      </c>
      <c r="B677" s="737">
        <v>523</v>
      </c>
      <c r="C677" s="721" t="s">
        <v>2918</v>
      </c>
      <c r="D677" s="740" t="s">
        <v>299</v>
      </c>
      <c r="E677" s="740" t="s">
        <v>128</v>
      </c>
      <c r="F677" s="740" t="s">
        <v>144</v>
      </c>
      <c r="G677" s="740" t="s">
        <v>145</v>
      </c>
      <c r="H677" s="741" t="s">
        <v>10</v>
      </c>
      <c r="I677" s="742">
        <v>298.2</v>
      </c>
      <c r="J677" s="742">
        <f>VLOOKUP(A677,CENIK!$A$2:$F$191,6,FALSE)</f>
        <v>0</v>
      </c>
      <c r="K677" s="742">
        <f t="shared" si="11"/>
        <v>0</v>
      </c>
    </row>
    <row r="678" spans="1:11" ht="30" x14ac:dyDescent="0.25">
      <c r="A678" s="737">
        <v>6402</v>
      </c>
      <c r="B678" s="737">
        <v>523</v>
      </c>
      <c r="C678" s="721" t="s">
        <v>2919</v>
      </c>
      <c r="D678" s="740" t="s">
        <v>299</v>
      </c>
      <c r="E678" s="740" t="s">
        <v>128</v>
      </c>
      <c r="F678" s="740" t="s">
        <v>144</v>
      </c>
      <c r="G678" s="740" t="s">
        <v>340</v>
      </c>
      <c r="H678" s="741" t="s">
        <v>10</v>
      </c>
      <c r="I678" s="742">
        <v>298.2</v>
      </c>
      <c r="J678" s="742">
        <f>VLOOKUP(A678,CENIK!$A$2:$F$191,6,FALSE)</f>
        <v>0</v>
      </c>
      <c r="K678" s="742">
        <f t="shared" si="11"/>
        <v>0</v>
      </c>
    </row>
    <row r="679" spans="1:11" ht="45" x14ac:dyDescent="0.25">
      <c r="A679" s="737">
        <v>6405</v>
      </c>
      <c r="B679" s="737">
        <v>523</v>
      </c>
      <c r="C679" s="721" t="s">
        <v>2920</v>
      </c>
      <c r="D679" s="740" t="s">
        <v>299</v>
      </c>
      <c r="E679" s="740" t="s">
        <v>128</v>
      </c>
      <c r="F679" s="740" t="s">
        <v>144</v>
      </c>
      <c r="G679" s="740" t="s">
        <v>146</v>
      </c>
      <c r="H679" s="741" t="s">
        <v>10</v>
      </c>
      <c r="I679" s="742">
        <v>298.2</v>
      </c>
      <c r="J679" s="742">
        <f>VLOOKUP(A679,CENIK!$A$2:$F$191,6,FALSE)</f>
        <v>0</v>
      </c>
      <c r="K679" s="742">
        <f t="shared" si="11"/>
        <v>0</v>
      </c>
    </row>
    <row r="680" spans="1:11" ht="30" x14ac:dyDescent="0.25">
      <c r="A680" s="737">
        <v>6501</v>
      </c>
      <c r="B680" s="737">
        <v>523</v>
      </c>
      <c r="C680" s="721" t="s">
        <v>2921</v>
      </c>
      <c r="D680" s="740" t="s">
        <v>299</v>
      </c>
      <c r="E680" s="740" t="s">
        <v>128</v>
      </c>
      <c r="F680" s="740" t="s">
        <v>147</v>
      </c>
      <c r="G680" s="740" t="s">
        <v>1007</v>
      </c>
      <c r="H680" s="741" t="s">
        <v>6</v>
      </c>
      <c r="I680" s="742">
        <v>6</v>
      </c>
      <c r="J680" s="742">
        <f>VLOOKUP(A680,CENIK!$A$2:$F$191,6,FALSE)</f>
        <v>0</v>
      </c>
      <c r="K680" s="742">
        <f t="shared" si="11"/>
        <v>0</v>
      </c>
    </row>
    <row r="681" spans="1:11" ht="30" x14ac:dyDescent="0.25">
      <c r="A681" s="737">
        <v>6503</v>
      </c>
      <c r="B681" s="737">
        <v>523</v>
      </c>
      <c r="C681" s="721" t="s">
        <v>2922</v>
      </c>
      <c r="D681" s="740" t="s">
        <v>299</v>
      </c>
      <c r="E681" s="740" t="s">
        <v>128</v>
      </c>
      <c r="F681" s="740" t="s">
        <v>147</v>
      </c>
      <c r="G681" s="740" t="s">
        <v>1009</v>
      </c>
      <c r="H681" s="741" t="s">
        <v>6</v>
      </c>
      <c r="I681" s="742">
        <v>7</v>
      </c>
      <c r="J681" s="742">
        <f>VLOOKUP(A681,CENIK!$A$2:$F$191,6,FALSE)</f>
        <v>0</v>
      </c>
      <c r="K681" s="742">
        <f t="shared" si="11"/>
        <v>0</v>
      </c>
    </row>
    <row r="682" spans="1:11" ht="45" x14ac:dyDescent="0.25">
      <c r="A682" s="737">
        <v>1201</v>
      </c>
      <c r="B682" s="737">
        <v>516</v>
      </c>
      <c r="C682" s="721" t="s">
        <v>2923</v>
      </c>
      <c r="D682" s="740" t="s">
        <v>300</v>
      </c>
      <c r="E682" s="740" t="s">
        <v>7</v>
      </c>
      <c r="F682" s="740" t="s">
        <v>8</v>
      </c>
      <c r="G682" s="740" t="s">
        <v>9</v>
      </c>
      <c r="H682" s="741" t="s">
        <v>10</v>
      </c>
      <c r="I682" s="742">
        <v>238.2</v>
      </c>
      <c r="J682" s="742">
        <f>VLOOKUP(A682,CENIK!$A$2:$F$191,6,FALSE)</f>
        <v>0</v>
      </c>
      <c r="K682" s="742">
        <f t="shared" ref="K682:K745" si="12">ROUND(J682*I682,2)</f>
        <v>0</v>
      </c>
    </row>
    <row r="683" spans="1:11" ht="30" x14ac:dyDescent="0.25">
      <c r="A683" s="737">
        <v>1202</v>
      </c>
      <c r="B683" s="737">
        <v>516</v>
      </c>
      <c r="C683" s="721" t="s">
        <v>2924</v>
      </c>
      <c r="D683" s="740" t="s">
        <v>300</v>
      </c>
      <c r="E683" s="740" t="s">
        <v>7</v>
      </c>
      <c r="F683" s="740" t="s">
        <v>8</v>
      </c>
      <c r="G683" s="740" t="s">
        <v>11</v>
      </c>
      <c r="H683" s="741" t="s">
        <v>12</v>
      </c>
      <c r="I683" s="742">
        <v>12</v>
      </c>
      <c r="J683" s="742">
        <f>VLOOKUP(A683,CENIK!$A$2:$F$191,6,FALSE)</f>
        <v>0</v>
      </c>
      <c r="K683" s="742">
        <f t="shared" si="12"/>
        <v>0</v>
      </c>
    </row>
    <row r="684" spans="1:11" ht="45" x14ac:dyDescent="0.25">
      <c r="A684" s="737">
        <v>1205</v>
      </c>
      <c r="B684" s="737">
        <v>516</v>
      </c>
      <c r="C684" s="721" t="s">
        <v>2925</v>
      </c>
      <c r="D684" s="740" t="s">
        <v>300</v>
      </c>
      <c r="E684" s="740" t="s">
        <v>7</v>
      </c>
      <c r="F684" s="740" t="s">
        <v>8</v>
      </c>
      <c r="G684" s="740" t="s">
        <v>942</v>
      </c>
      <c r="H684" s="741" t="s">
        <v>14</v>
      </c>
      <c r="I684" s="742">
        <v>1</v>
      </c>
      <c r="J684" s="742">
        <f>VLOOKUP(A684,CENIK!$A$2:$F$191,6,FALSE)</f>
        <v>0</v>
      </c>
      <c r="K684" s="742">
        <f t="shared" si="12"/>
        <v>0</v>
      </c>
    </row>
    <row r="685" spans="1:11" ht="30" x14ac:dyDescent="0.25">
      <c r="A685" s="737">
        <v>1301</v>
      </c>
      <c r="B685" s="737">
        <v>516</v>
      </c>
      <c r="C685" s="721" t="s">
        <v>2926</v>
      </c>
      <c r="D685" s="740" t="s">
        <v>300</v>
      </c>
      <c r="E685" s="740" t="s">
        <v>7</v>
      </c>
      <c r="F685" s="740" t="s">
        <v>16</v>
      </c>
      <c r="G685" s="740" t="s">
        <v>17</v>
      </c>
      <c r="H685" s="741" t="s">
        <v>10</v>
      </c>
      <c r="I685" s="742">
        <v>238.2</v>
      </c>
      <c r="J685" s="742">
        <f>VLOOKUP(A685,CENIK!$A$2:$F$191,6,FALSE)</f>
        <v>0</v>
      </c>
      <c r="K685" s="742">
        <f t="shared" si="12"/>
        <v>0</v>
      </c>
    </row>
    <row r="686" spans="1:11" ht="105" x14ac:dyDescent="0.25">
      <c r="A686" s="737">
        <v>1302</v>
      </c>
      <c r="B686" s="737">
        <v>516</v>
      </c>
      <c r="C686" s="721" t="s">
        <v>2927</v>
      </c>
      <c r="D686" s="740" t="s">
        <v>300</v>
      </c>
      <c r="E686" s="740" t="s">
        <v>7</v>
      </c>
      <c r="F686" s="740" t="s">
        <v>16</v>
      </c>
      <c r="G686" s="740" t="s">
        <v>952</v>
      </c>
      <c r="H686" s="741" t="s">
        <v>10</v>
      </c>
      <c r="I686" s="742">
        <v>238.2</v>
      </c>
      <c r="J686" s="742">
        <f>VLOOKUP(A686,CENIK!$A$2:$F$191,6,FALSE)</f>
        <v>0</v>
      </c>
      <c r="K686" s="742">
        <f t="shared" si="12"/>
        <v>0</v>
      </c>
    </row>
    <row r="687" spans="1:11" ht="45" x14ac:dyDescent="0.25">
      <c r="A687" s="737">
        <v>1307</v>
      </c>
      <c r="B687" s="737">
        <v>516</v>
      </c>
      <c r="C687" s="721" t="s">
        <v>2928</v>
      </c>
      <c r="D687" s="740" t="s">
        <v>300</v>
      </c>
      <c r="E687" s="740" t="s">
        <v>7</v>
      </c>
      <c r="F687" s="740" t="s">
        <v>16</v>
      </c>
      <c r="G687" s="740" t="s">
        <v>19</v>
      </c>
      <c r="H687" s="741" t="s">
        <v>6</v>
      </c>
      <c r="I687" s="742">
        <v>1</v>
      </c>
      <c r="J687" s="742">
        <f>VLOOKUP(A687,CENIK!$A$2:$F$191,6,FALSE)</f>
        <v>0</v>
      </c>
      <c r="K687" s="742">
        <f t="shared" si="12"/>
        <v>0</v>
      </c>
    </row>
    <row r="688" spans="1:11" ht="30" x14ac:dyDescent="0.25">
      <c r="A688" s="737">
        <v>1401</v>
      </c>
      <c r="B688" s="737">
        <v>516</v>
      </c>
      <c r="C688" s="721" t="s">
        <v>2929</v>
      </c>
      <c r="D688" s="740" t="s">
        <v>300</v>
      </c>
      <c r="E688" s="740" t="s">
        <v>7</v>
      </c>
      <c r="F688" s="740" t="s">
        <v>27</v>
      </c>
      <c r="G688" s="740" t="s">
        <v>955</v>
      </c>
      <c r="H688" s="741" t="s">
        <v>22</v>
      </c>
      <c r="I688" s="742">
        <v>3</v>
      </c>
      <c r="J688" s="742">
        <f>VLOOKUP(A688,CENIK!$A$2:$F$191,6,FALSE)</f>
        <v>0</v>
      </c>
      <c r="K688" s="742">
        <f t="shared" si="12"/>
        <v>0</v>
      </c>
    </row>
    <row r="689" spans="1:11" ht="30" x14ac:dyDescent="0.25">
      <c r="A689" s="737">
        <v>1402</v>
      </c>
      <c r="B689" s="737">
        <v>516</v>
      </c>
      <c r="C689" s="721" t="s">
        <v>2930</v>
      </c>
      <c r="D689" s="740" t="s">
        <v>300</v>
      </c>
      <c r="E689" s="740" t="s">
        <v>7</v>
      </c>
      <c r="F689" s="740" t="s">
        <v>27</v>
      </c>
      <c r="G689" s="740" t="s">
        <v>956</v>
      </c>
      <c r="H689" s="741" t="s">
        <v>22</v>
      </c>
      <c r="I689" s="742">
        <v>3</v>
      </c>
      <c r="J689" s="742">
        <f>VLOOKUP(A689,CENIK!$A$2:$F$191,6,FALSE)</f>
        <v>0</v>
      </c>
      <c r="K689" s="742">
        <f t="shared" si="12"/>
        <v>0</v>
      </c>
    </row>
    <row r="690" spans="1:11" ht="30" x14ac:dyDescent="0.25">
      <c r="A690" s="737">
        <v>1403</v>
      </c>
      <c r="B690" s="737">
        <v>516</v>
      </c>
      <c r="C690" s="721" t="s">
        <v>2931</v>
      </c>
      <c r="D690" s="740" t="s">
        <v>300</v>
      </c>
      <c r="E690" s="740" t="s">
        <v>7</v>
      </c>
      <c r="F690" s="740" t="s">
        <v>27</v>
      </c>
      <c r="G690" s="740" t="s">
        <v>957</v>
      </c>
      <c r="H690" s="741" t="s">
        <v>22</v>
      </c>
      <c r="I690" s="742">
        <v>3</v>
      </c>
      <c r="J690" s="742">
        <f>VLOOKUP(A690,CENIK!$A$2:$F$191,6,FALSE)</f>
        <v>0</v>
      </c>
      <c r="K690" s="742">
        <f t="shared" si="12"/>
        <v>0</v>
      </c>
    </row>
    <row r="691" spans="1:11" ht="30" x14ac:dyDescent="0.25">
      <c r="A691" s="737">
        <v>12308</v>
      </c>
      <c r="B691" s="737">
        <v>516</v>
      </c>
      <c r="C691" s="721" t="s">
        <v>2932</v>
      </c>
      <c r="D691" s="740" t="s">
        <v>300</v>
      </c>
      <c r="E691" s="740" t="s">
        <v>30</v>
      </c>
      <c r="F691" s="740" t="s">
        <v>31</v>
      </c>
      <c r="G691" s="740" t="s">
        <v>32</v>
      </c>
      <c r="H691" s="741" t="s">
        <v>33</v>
      </c>
      <c r="I691" s="742">
        <v>365</v>
      </c>
      <c r="J691" s="742">
        <f>VLOOKUP(A691,CENIK!$A$2:$F$191,6,FALSE)</f>
        <v>0</v>
      </c>
      <c r="K691" s="742">
        <f t="shared" si="12"/>
        <v>0</v>
      </c>
    </row>
    <row r="692" spans="1:11" ht="30" x14ac:dyDescent="0.25">
      <c r="A692" s="737">
        <v>12327</v>
      </c>
      <c r="B692" s="737">
        <v>516</v>
      </c>
      <c r="C692" s="721" t="s">
        <v>2933</v>
      </c>
      <c r="D692" s="740" t="s">
        <v>300</v>
      </c>
      <c r="E692" s="740" t="s">
        <v>30</v>
      </c>
      <c r="F692" s="740" t="s">
        <v>31</v>
      </c>
      <c r="G692" s="740" t="s">
        <v>36</v>
      </c>
      <c r="H692" s="741" t="s">
        <v>10</v>
      </c>
      <c r="I692" s="742">
        <v>30</v>
      </c>
      <c r="J692" s="742">
        <f>VLOOKUP(A692,CENIK!$A$2:$F$191,6,FALSE)</f>
        <v>0</v>
      </c>
      <c r="K692" s="742">
        <f t="shared" si="12"/>
        <v>0</v>
      </c>
    </row>
    <row r="693" spans="1:11" ht="45" x14ac:dyDescent="0.25">
      <c r="A693" s="737">
        <v>21106</v>
      </c>
      <c r="B693" s="737">
        <v>516</v>
      </c>
      <c r="C693" s="721" t="s">
        <v>2934</v>
      </c>
      <c r="D693" s="740" t="s">
        <v>300</v>
      </c>
      <c r="E693" s="740" t="s">
        <v>30</v>
      </c>
      <c r="F693" s="740" t="s">
        <v>31</v>
      </c>
      <c r="G693" s="740" t="s">
        <v>965</v>
      </c>
      <c r="H693" s="741" t="s">
        <v>24</v>
      </c>
      <c r="I693" s="742">
        <v>292</v>
      </c>
      <c r="J693" s="742">
        <f>VLOOKUP(A693,CENIK!$A$2:$F$191,6,FALSE)</f>
        <v>0</v>
      </c>
      <c r="K693" s="742">
        <f t="shared" si="12"/>
        <v>0</v>
      </c>
    </row>
    <row r="694" spans="1:11" ht="30" x14ac:dyDescent="0.25">
      <c r="A694" s="737">
        <v>22102</v>
      </c>
      <c r="B694" s="737">
        <v>516</v>
      </c>
      <c r="C694" s="721" t="s">
        <v>2935</v>
      </c>
      <c r="D694" s="740" t="s">
        <v>300</v>
      </c>
      <c r="E694" s="740" t="s">
        <v>30</v>
      </c>
      <c r="F694" s="740" t="s">
        <v>31</v>
      </c>
      <c r="G694" s="740" t="s">
        <v>42</v>
      </c>
      <c r="H694" s="741" t="s">
        <v>33</v>
      </c>
      <c r="I694" s="742">
        <v>365</v>
      </c>
      <c r="J694" s="742">
        <f>VLOOKUP(A694,CENIK!$A$2:$F$191,6,FALSE)</f>
        <v>0</v>
      </c>
      <c r="K694" s="742">
        <f t="shared" si="12"/>
        <v>0</v>
      </c>
    </row>
    <row r="695" spans="1:11" ht="30" x14ac:dyDescent="0.25">
      <c r="A695" s="737">
        <v>2208</v>
      </c>
      <c r="B695" s="737">
        <v>516</v>
      </c>
      <c r="C695" s="721" t="s">
        <v>2936</v>
      </c>
      <c r="D695" s="740" t="s">
        <v>300</v>
      </c>
      <c r="E695" s="740" t="s">
        <v>30</v>
      </c>
      <c r="F695" s="740" t="s">
        <v>43</v>
      </c>
      <c r="G695" s="740" t="s">
        <v>44</v>
      </c>
      <c r="H695" s="741" t="s">
        <v>33</v>
      </c>
      <c r="I695" s="742">
        <v>365</v>
      </c>
      <c r="J695" s="742">
        <f>VLOOKUP(A695,CENIK!$A$2:$F$191,6,FALSE)</f>
        <v>0</v>
      </c>
      <c r="K695" s="742">
        <f t="shared" si="12"/>
        <v>0</v>
      </c>
    </row>
    <row r="696" spans="1:11" ht="30" x14ac:dyDescent="0.25">
      <c r="A696" s="737">
        <v>22103</v>
      </c>
      <c r="B696" s="737">
        <v>516</v>
      </c>
      <c r="C696" s="721" t="s">
        <v>2937</v>
      </c>
      <c r="D696" s="740" t="s">
        <v>300</v>
      </c>
      <c r="E696" s="740" t="s">
        <v>30</v>
      </c>
      <c r="F696" s="740" t="s">
        <v>43</v>
      </c>
      <c r="G696" s="740" t="s">
        <v>48</v>
      </c>
      <c r="H696" s="741" t="s">
        <v>33</v>
      </c>
      <c r="I696" s="742">
        <v>365</v>
      </c>
      <c r="J696" s="742">
        <f>VLOOKUP(A696,CENIK!$A$2:$F$191,6,FALSE)</f>
        <v>0</v>
      </c>
      <c r="K696" s="742">
        <f t="shared" si="12"/>
        <v>0</v>
      </c>
    </row>
    <row r="697" spans="1:11" ht="30" x14ac:dyDescent="0.25">
      <c r="A697" s="737">
        <v>2224</v>
      </c>
      <c r="B697" s="737">
        <v>516</v>
      </c>
      <c r="C697" s="721" t="s">
        <v>2938</v>
      </c>
      <c r="D697" s="740" t="s">
        <v>300</v>
      </c>
      <c r="E697" s="740" t="s">
        <v>30</v>
      </c>
      <c r="F697" s="740" t="s">
        <v>43</v>
      </c>
      <c r="G697" s="740" t="s">
        <v>46</v>
      </c>
      <c r="H697" s="741" t="s">
        <v>12</v>
      </c>
      <c r="I697" s="742">
        <v>3</v>
      </c>
      <c r="J697" s="742">
        <f>VLOOKUP(A697,CENIK!$A$2:$F$191,6,FALSE)</f>
        <v>0</v>
      </c>
      <c r="K697" s="742">
        <f t="shared" si="12"/>
        <v>0</v>
      </c>
    </row>
    <row r="698" spans="1:11" ht="30" x14ac:dyDescent="0.25">
      <c r="A698" s="737">
        <v>2225</v>
      </c>
      <c r="B698" s="737">
        <v>516</v>
      </c>
      <c r="C698" s="721" t="s">
        <v>2939</v>
      </c>
      <c r="D698" s="740" t="s">
        <v>300</v>
      </c>
      <c r="E698" s="740" t="s">
        <v>30</v>
      </c>
      <c r="F698" s="740" t="s">
        <v>43</v>
      </c>
      <c r="G698" s="740" t="s">
        <v>47</v>
      </c>
      <c r="H698" s="741" t="s">
        <v>12</v>
      </c>
      <c r="I698" s="742">
        <v>1</v>
      </c>
      <c r="J698" s="742">
        <f>VLOOKUP(A698,CENIK!$A$2:$F$191,6,FALSE)</f>
        <v>0</v>
      </c>
      <c r="K698" s="742">
        <f t="shared" si="12"/>
        <v>0</v>
      </c>
    </row>
    <row r="699" spans="1:11" ht="30" x14ac:dyDescent="0.25">
      <c r="A699" s="737">
        <v>24405</v>
      </c>
      <c r="B699" s="737">
        <v>516</v>
      </c>
      <c r="C699" s="721" t="s">
        <v>2940</v>
      </c>
      <c r="D699" s="740" t="s">
        <v>300</v>
      </c>
      <c r="E699" s="740" t="s">
        <v>30</v>
      </c>
      <c r="F699" s="740" t="s">
        <v>43</v>
      </c>
      <c r="G699" s="740" t="s">
        <v>969</v>
      </c>
      <c r="H699" s="741" t="s">
        <v>24</v>
      </c>
      <c r="I699" s="742">
        <v>146</v>
      </c>
      <c r="J699" s="742">
        <f>VLOOKUP(A699,CENIK!$A$2:$F$191,6,FALSE)</f>
        <v>0</v>
      </c>
      <c r="K699" s="742">
        <f t="shared" si="12"/>
        <v>0</v>
      </c>
    </row>
    <row r="700" spans="1:11" ht="45" x14ac:dyDescent="0.25">
      <c r="A700" s="737">
        <v>31302</v>
      </c>
      <c r="B700" s="737">
        <v>516</v>
      </c>
      <c r="C700" s="721" t="s">
        <v>2941</v>
      </c>
      <c r="D700" s="740" t="s">
        <v>300</v>
      </c>
      <c r="E700" s="740" t="s">
        <v>30</v>
      </c>
      <c r="F700" s="740" t="s">
        <v>43</v>
      </c>
      <c r="G700" s="740" t="s">
        <v>971</v>
      </c>
      <c r="H700" s="741" t="s">
        <v>24</v>
      </c>
      <c r="I700" s="742">
        <v>110</v>
      </c>
      <c r="J700" s="742">
        <f>VLOOKUP(A700,CENIK!$A$2:$F$191,6,FALSE)</f>
        <v>0</v>
      </c>
      <c r="K700" s="742">
        <f t="shared" si="12"/>
        <v>0</v>
      </c>
    </row>
    <row r="701" spans="1:11" ht="30" x14ac:dyDescent="0.25">
      <c r="A701" s="737">
        <v>31602</v>
      </c>
      <c r="B701" s="737">
        <v>516</v>
      </c>
      <c r="C701" s="721" t="s">
        <v>2942</v>
      </c>
      <c r="D701" s="740" t="s">
        <v>300</v>
      </c>
      <c r="E701" s="740" t="s">
        <v>30</v>
      </c>
      <c r="F701" s="740" t="s">
        <v>43</v>
      </c>
      <c r="G701" s="740" t="s">
        <v>973</v>
      </c>
      <c r="H701" s="741" t="s">
        <v>33</v>
      </c>
      <c r="I701" s="742">
        <v>365</v>
      </c>
      <c r="J701" s="742">
        <f>VLOOKUP(A701,CENIK!$A$2:$F$191,6,FALSE)</f>
        <v>0</v>
      </c>
      <c r="K701" s="742">
        <f t="shared" si="12"/>
        <v>0</v>
      </c>
    </row>
    <row r="702" spans="1:11" ht="30" x14ac:dyDescent="0.25">
      <c r="A702" s="737">
        <v>32311</v>
      </c>
      <c r="B702" s="737">
        <v>516</v>
      </c>
      <c r="C702" s="721" t="s">
        <v>2943</v>
      </c>
      <c r="D702" s="740" t="s">
        <v>300</v>
      </c>
      <c r="E702" s="740" t="s">
        <v>30</v>
      </c>
      <c r="F702" s="740" t="s">
        <v>43</v>
      </c>
      <c r="G702" s="740" t="s">
        <v>975</v>
      </c>
      <c r="H702" s="741" t="s">
        <v>33</v>
      </c>
      <c r="I702" s="742">
        <v>365</v>
      </c>
      <c r="J702" s="742">
        <f>VLOOKUP(A702,CENIK!$A$2:$F$191,6,FALSE)</f>
        <v>0</v>
      </c>
      <c r="K702" s="742">
        <f t="shared" si="12"/>
        <v>0</v>
      </c>
    </row>
    <row r="703" spans="1:11" ht="30" x14ac:dyDescent="0.25">
      <c r="A703" s="737">
        <v>34901</v>
      </c>
      <c r="B703" s="737">
        <v>516</v>
      </c>
      <c r="C703" s="721" t="s">
        <v>2944</v>
      </c>
      <c r="D703" s="740" t="s">
        <v>300</v>
      </c>
      <c r="E703" s="740" t="s">
        <v>30</v>
      </c>
      <c r="F703" s="740" t="s">
        <v>43</v>
      </c>
      <c r="G703" s="740" t="s">
        <v>55</v>
      </c>
      <c r="H703" s="741" t="s">
        <v>33</v>
      </c>
      <c r="I703" s="742">
        <v>365</v>
      </c>
      <c r="J703" s="742">
        <f>VLOOKUP(A703,CENIK!$A$2:$F$191,6,FALSE)</f>
        <v>0</v>
      </c>
      <c r="K703" s="742">
        <f t="shared" si="12"/>
        <v>0</v>
      </c>
    </row>
    <row r="704" spans="1:11" ht="45" x14ac:dyDescent="0.25">
      <c r="A704" s="737">
        <v>4101</v>
      </c>
      <c r="B704" s="737">
        <v>516</v>
      </c>
      <c r="C704" s="721" t="s">
        <v>2945</v>
      </c>
      <c r="D704" s="740" t="s">
        <v>300</v>
      </c>
      <c r="E704" s="740" t="s">
        <v>85</v>
      </c>
      <c r="F704" s="740" t="s">
        <v>86</v>
      </c>
      <c r="G704" s="740" t="s">
        <v>459</v>
      </c>
      <c r="H704" s="741" t="s">
        <v>33</v>
      </c>
      <c r="I704" s="742">
        <v>477</v>
      </c>
      <c r="J704" s="742">
        <f>VLOOKUP(A704,CENIK!$A$2:$F$191,6,FALSE)</f>
        <v>0</v>
      </c>
      <c r="K704" s="742">
        <f t="shared" si="12"/>
        <v>0</v>
      </c>
    </row>
    <row r="705" spans="1:11" ht="45" x14ac:dyDescent="0.25">
      <c r="A705" s="737">
        <v>4105</v>
      </c>
      <c r="B705" s="737">
        <v>516</v>
      </c>
      <c r="C705" s="721" t="s">
        <v>2946</v>
      </c>
      <c r="D705" s="740" t="s">
        <v>300</v>
      </c>
      <c r="E705" s="740" t="s">
        <v>85</v>
      </c>
      <c r="F705" s="740" t="s">
        <v>86</v>
      </c>
      <c r="G705" s="740" t="s">
        <v>982</v>
      </c>
      <c r="H705" s="741" t="s">
        <v>24</v>
      </c>
      <c r="I705" s="742">
        <v>809</v>
      </c>
      <c r="J705" s="742">
        <f>VLOOKUP(A705,CENIK!$A$2:$F$191,6,FALSE)</f>
        <v>0</v>
      </c>
      <c r="K705" s="742">
        <f t="shared" si="12"/>
        <v>0</v>
      </c>
    </row>
    <row r="706" spans="1:11" ht="30" x14ac:dyDescent="0.25">
      <c r="A706" s="737">
        <v>4121</v>
      </c>
      <c r="B706" s="737">
        <v>516</v>
      </c>
      <c r="C706" s="721" t="s">
        <v>2947</v>
      </c>
      <c r="D706" s="740" t="s">
        <v>300</v>
      </c>
      <c r="E706" s="740" t="s">
        <v>85</v>
      </c>
      <c r="F706" s="740" t="s">
        <v>86</v>
      </c>
      <c r="G706" s="740" t="s">
        <v>986</v>
      </c>
      <c r="H706" s="741" t="s">
        <v>24</v>
      </c>
      <c r="I706" s="742">
        <v>15</v>
      </c>
      <c r="J706" s="742">
        <f>VLOOKUP(A706,CENIK!$A$2:$F$191,6,FALSE)</f>
        <v>0</v>
      </c>
      <c r="K706" s="742">
        <f t="shared" si="12"/>
        <v>0</v>
      </c>
    </row>
    <row r="707" spans="1:11" ht="30" x14ac:dyDescent="0.25">
      <c r="A707" s="737">
        <v>4201</v>
      </c>
      <c r="B707" s="737">
        <v>516</v>
      </c>
      <c r="C707" s="721" t="s">
        <v>2948</v>
      </c>
      <c r="D707" s="740" t="s">
        <v>300</v>
      </c>
      <c r="E707" s="740" t="s">
        <v>85</v>
      </c>
      <c r="F707" s="740" t="s">
        <v>98</v>
      </c>
      <c r="G707" s="740" t="s">
        <v>99</v>
      </c>
      <c r="H707" s="741" t="s">
        <v>33</v>
      </c>
      <c r="I707" s="742">
        <v>359</v>
      </c>
      <c r="J707" s="742">
        <f>VLOOKUP(A707,CENIK!$A$2:$F$191,6,FALSE)</f>
        <v>0</v>
      </c>
      <c r="K707" s="742">
        <f t="shared" si="12"/>
        <v>0</v>
      </c>
    </row>
    <row r="708" spans="1:11" ht="30" x14ac:dyDescent="0.25">
      <c r="A708" s="737">
        <v>4202</v>
      </c>
      <c r="B708" s="737">
        <v>516</v>
      </c>
      <c r="C708" s="721" t="s">
        <v>2949</v>
      </c>
      <c r="D708" s="740" t="s">
        <v>300</v>
      </c>
      <c r="E708" s="740" t="s">
        <v>85</v>
      </c>
      <c r="F708" s="740" t="s">
        <v>98</v>
      </c>
      <c r="G708" s="740" t="s">
        <v>100</v>
      </c>
      <c r="H708" s="741" t="s">
        <v>33</v>
      </c>
      <c r="I708" s="742">
        <v>359</v>
      </c>
      <c r="J708" s="742">
        <f>VLOOKUP(A708,CENIK!$A$2:$F$191,6,FALSE)</f>
        <v>0</v>
      </c>
      <c r="K708" s="742">
        <f t="shared" si="12"/>
        <v>0</v>
      </c>
    </row>
    <row r="709" spans="1:11" ht="60" x14ac:dyDescent="0.25">
      <c r="A709" s="737">
        <v>4203</v>
      </c>
      <c r="B709" s="737">
        <v>516</v>
      </c>
      <c r="C709" s="721" t="s">
        <v>2950</v>
      </c>
      <c r="D709" s="740" t="s">
        <v>300</v>
      </c>
      <c r="E709" s="740" t="s">
        <v>85</v>
      </c>
      <c r="F709" s="740" t="s">
        <v>98</v>
      </c>
      <c r="G709" s="740" t="s">
        <v>101</v>
      </c>
      <c r="H709" s="741" t="s">
        <v>24</v>
      </c>
      <c r="I709" s="742">
        <v>54</v>
      </c>
      <c r="J709" s="742">
        <f>VLOOKUP(A709,CENIK!$A$2:$F$191,6,FALSE)</f>
        <v>0</v>
      </c>
      <c r="K709" s="742">
        <f t="shared" si="12"/>
        <v>0</v>
      </c>
    </row>
    <row r="710" spans="1:11" ht="45" x14ac:dyDescent="0.25">
      <c r="A710" s="737">
        <v>4204</v>
      </c>
      <c r="B710" s="737">
        <v>516</v>
      </c>
      <c r="C710" s="721" t="s">
        <v>2951</v>
      </c>
      <c r="D710" s="740" t="s">
        <v>300</v>
      </c>
      <c r="E710" s="740" t="s">
        <v>85</v>
      </c>
      <c r="F710" s="740" t="s">
        <v>98</v>
      </c>
      <c r="G710" s="740" t="s">
        <v>102</v>
      </c>
      <c r="H710" s="741" t="s">
        <v>24</v>
      </c>
      <c r="I710" s="742">
        <v>191</v>
      </c>
      <c r="J710" s="742">
        <f>VLOOKUP(A710,CENIK!$A$2:$F$191,6,FALSE)</f>
        <v>0</v>
      </c>
      <c r="K710" s="742">
        <f t="shared" si="12"/>
        <v>0</v>
      </c>
    </row>
    <row r="711" spans="1:11" ht="45" x14ac:dyDescent="0.25">
      <c r="A711" s="737">
        <v>4205</v>
      </c>
      <c r="B711" s="737">
        <v>516</v>
      </c>
      <c r="C711" s="721" t="s">
        <v>2952</v>
      </c>
      <c r="D711" s="740" t="s">
        <v>300</v>
      </c>
      <c r="E711" s="740" t="s">
        <v>85</v>
      </c>
      <c r="F711" s="740" t="s">
        <v>98</v>
      </c>
      <c r="G711" s="740" t="s">
        <v>103</v>
      </c>
      <c r="H711" s="741" t="s">
        <v>33</v>
      </c>
      <c r="I711" s="742">
        <v>905</v>
      </c>
      <c r="J711" s="742">
        <f>VLOOKUP(A711,CENIK!$A$2:$F$191,6,FALSE)</f>
        <v>0</v>
      </c>
      <c r="K711" s="742">
        <f t="shared" si="12"/>
        <v>0</v>
      </c>
    </row>
    <row r="712" spans="1:11" ht="45" x14ac:dyDescent="0.25">
      <c r="A712" s="737">
        <v>4207</v>
      </c>
      <c r="B712" s="737">
        <v>516</v>
      </c>
      <c r="C712" s="721" t="s">
        <v>2953</v>
      </c>
      <c r="D712" s="740" t="s">
        <v>300</v>
      </c>
      <c r="E712" s="740" t="s">
        <v>85</v>
      </c>
      <c r="F712" s="740" t="s">
        <v>98</v>
      </c>
      <c r="G712" s="740" t="s">
        <v>990</v>
      </c>
      <c r="H712" s="741" t="s">
        <v>24</v>
      </c>
      <c r="I712" s="742">
        <v>565</v>
      </c>
      <c r="J712" s="742">
        <f>VLOOKUP(A712,CENIK!$A$2:$F$191,6,FALSE)</f>
        <v>0</v>
      </c>
      <c r="K712" s="742">
        <f t="shared" si="12"/>
        <v>0</v>
      </c>
    </row>
    <row r="713" spans="1:11" ht="90" x14ac:dyDescent="0.25">
      <c r="A713" s="737">
        <v>6101</v>
      </c>
      <c r="B713" s="737">
        <v>516</v>
      </c>
      <c r="C713" s="721" t="s">
        <v>2954</v>
      </c>
      <c r="D713" s="740" t="s">
        <v>300</v>
      </c>
      <c r="E713" s="740" t="s">
        <v>128</v>
      </c>
      <c r="F713" s="740" t="s">
        <v>129</v>
      </c>
      <c r="G713" s="740" t="s">
        <v>6304</v>
      </c>
      <c r="H713" s="741" t="s">
        <v>10</v>
      </c>
      <c r="I713" s="742">
        <v>238.2</v>
      </c>
      <c r="J713" s="742">
        <f>VLOOKUP(A713,CENIK!$A$2:$F$191,6,FALSE)</f>
        <v>0</v>
      </c>
      <c r="K713" s="742">
        <f t="shared" si="12"/>
        <v>0</v>
      </c>
    </row>
    <row r="714" spans="1:11" ht="90" x14ac:dyDescent="0.25">
      <c r="A714" s="737">
        <v>6202</v>
      </c>
      <c r="B714" s="737">
        <v>516</v>
      </c>
      <c r="C714" s="721" t="s">
        <v>2955</v>
      </c>
      <c r="D714" s="740" t="s">
        <v>300</v>
      </c>
      <c r="E714" s="740" t="s">
        <v>128</v>
      </c>
      <c r="F714" s="740" t="s">
        <v>132</v>
      </c>
      <c r="G714" s="740" t="s">
        <v>991</v>
      </c>
      <c r="H714" s="741" t="s">
        <v>6</v>
      </c>
      <c r="I714" s="742">
        <v>11</v>
      </c>
      <c r="J714" s="742">
        <f>VLOOKUP(A714,CENIK!$A$2:$F$191,6,FALSE)</f>
        <v>0</v>
      </c>
      <c r="K714" s="742">
        <f t="shared" si="12"/>
        <v>0</v>
      </c>
    </row>
    <row r="715" spans="1:11" ht="90" x14ac:dyDescent="0.25">
      <c r="A715" s="737">
        <v>6204</v>
      </c>
      <c r="B715" s="737">
        <v>516</v>
      </c>
      <c r="C715" s="721" t="s">
        <v>2956</v>
      </c>
      <c r="D715" s="740" t="s">
        <v>300</v>
      </c>
      <c r="E715" s="740" t="s">
        <v>128</v>
      </c>
      <c r="F715" s="740" t="s">
        <v>132</v>
      </c>
      <c r="G715" s="740" t="s">
        <v>993</v>
      </c>
      <c r="H715" s="741" t="s">
        <v>6</v>
      </c>
      <c r="I715" s="742">
        <v>1</v>
      </c>
      <c r="J715" s="742">
        <f>VLOOKUP(A715,CENIK!$A$2:$F$191,6,FALSE)</f>
        <v>0</v>
      </c>
      <c r="K715" s="742">
        <f t="shared" si="12"/>
        <v>0</v>
      </c>
    </row>
    <row r="716" spans="1:11" ht="90" x14ac:dyDescent="0.25">
      <c r="A716" s="737">
        <v>6253</v>
      </c>
      <c r="B716" s="737">
        <v>516</v>
      </c>
      <c r="C716" s="721" t="s">
        <v>2957</v>
      </c>
      <c r="D716" s="740" t="s">
        <v>300</v>
      </c>
      <c r="E716" s="740" t="s">
        <v>128</v>
      </c>
      <c r="F716" s="740" t="s">
        <v>132</v>
      </c>
      <c r="G716" s="740" t="s">
        <v>1004</v>
      </c>
      <c r="H716" s="741" t="s">
        <v>6</v>
      </c>
      <c r="I716" s="742">
        <v>12</v>
      </c>
      <c r="J716" s="742">
        <f>VLOOKUP(A716,CENIK!$A$2:$F$191,6,FALSE)</f>
        <v>0</v>
      </c>
      <c r="K716" s="742">
        <f t="shared" si="12"/>
        <v>0</v>
      </c>
    </row>
    <row r="717" spans="1:11" ht="30" x14ac:dyDescent="0.25">
      <c r="A717" s="737">
        <v>6255</v>
      </c>
      <c r="B717" s="737">
        <v>516</v>
      </c>
      <c r="C717" s="721" t="s">
        <v>2958</v>
      </c>
      <c r="D717" s="740" t="s">
        <v>300</v>
      </c>
      <c r="E717" s="740" t="s">
        <v>128</v>
      </c>
      <c r="F717" s="740" t="s">
        <v>132</v>
      </c>
      <c r="G717" s="740" t="s">
        <v>135</v>
      </c>
      <c r="H717" s="741" t="s">
        <v>6</v>
      </c>
      <c r="I717" s="742">
        <v>1</v>
      </c>
      <c r="J717" s="742">
        <f>VLOOKUP(A717,CENIK!$A$2:$F$191,6,FALSE)</f>
        <v>0</v>
      </c>
      <c r="K717" s="742">
        <f t="shared" si="12"/>
        <v>0</v>
      </c>
    </row>
    <row r="718" spans="1:11" ht="240" x14ac:dyDescent="0.25">
      <c r="A718" s="737">
        <v>6301</v>
      </c>
      <c r="B718" s="737">
        <v>516</v>
      </c>
      <c r="C718" s="721" t="s">
        <v>2959</v>
      </c>
      <c r="D718" s="740" t="s">
        <v>300</v>
      </c>
      <c r="E718" s="740" t="s">
        <v>128</v>
      </c>
      <c r="F718" s="740" t="s">
        <v>140</v>
      </c>
      <c r="G718" s="740" t="s">
        <v>1005</v>
      </c>
      <c r="H718" s="741" t="s">
        <v>6</v>
      </c>
      <c r="I718" s="742">
        <v>8</v>
      </c>
      <c r="J718" s="742">
        <f>VLOOKUP(A718,CENIK!$A$2:$F$191,6,FALSE)</f>
        <v>0</v>
      </c>
      <c r="K718" s="742">
        <f t="shared" si="12"/>
        <v>0</v>
      </c>
    </row>
    <row r="719" spans="1:11" ht="90" x14ac:dyDescent="0.25">
      <c r="A719" s="737">
        <v>6305</v>
      </c>
      <c r="B719" s="737">
        <v>516</v>
      </c>
      <c r="C719" s="721" t="s">
        <v>2960</v>
      </c>
      <c r="D719" s="740" t="s">
        <v>300</v>
      </c>
      <c r="E719" s="740" t="s">
        <v>128</v>
      </c>
      <c r="F719" s="740" t="s">
        <v>140</v>
      </c>
      <c r="G719" s="740" t="s">
        <v>143</v>
      </c>
      <c r="H719" s="741" t="s">
        <v>6</v>
      </c>
      <c r="I719" s="742">
        <v>8</v>
      </c>
      <c r="J719" s="742">
        <f>VLOOKUP(A719,CENIK!$A$2:$F$191,6,FALSE)</f>
        <v>0</v>
      </c>
      <c r="K719" s="742">
        <f t="shared" si="12"/>
        <v>0</v>
      </c>
    </row>
    <row r="720" spans="1:11" ht="30" x14ac:dyDescent="0.25">
      <c r="A720" s="737">
        <v>6401</v>
      </c>
      <c r="B720" s="737">
        <v>516</v>
      </c>
      <c r="C720" s="721" t="s">
        <v>2961</v>
      </c>
      <c r="D720" s="740" t="s">
        <v>300</v>
      </c>
      <c r="E720" s="740" t="s">
        <v>128</v>
      </c>
      <c r="F720" s="740" t="s">
        <v>144</v>
      </c>
      <c r="G720" s="740" t="s">
        <v>145</v>
      </c>
      <c r="H720" s="741" t="s">
        <v>10</v>
      </c>
      <c r="I720" s="742">
        <v>238.2</v>
      </c>
      <c r="J720" s="742">
        <f>VLOOKUP(A720,CENIK!$A$2:$F$191,6,FALSE)</f>
        <v>0</v>
      </c>
      <c r="K720" s="742">
        <f t="shared" si="12"/>
        <v>0</v>
      </c>
    </row>
    <row r="721" spans="1:11" ht="30" x14ac:dyDescent="0.25">
      <c r="A721" s="737">
        <v>6402</v>
      </c>
      <c r="B721" s="737">
        <v>516</v>
      </c>
      <c r="C721" s="721" t="s">
        <v>2962</v>
      </c>
      <c r="D721" s="740" t="s">
        <v>300</v>
      </c>
      <c r="E721" s="740" t="s">
        <v>128</v>
      </c>
      <c r="F721" s="740" t="s">
        <v>144</v>
      </c>
      <c r="G721" s="740" t="s">
        <v>340</v>
      </c>
      <c r="H721" s="741" t="s">
        <v>10</v>
      </c>
      <c r="I721" s="742">
        <v>238.2</v>
      </c>
      <c r="J721" s="742">
        <f>VLOOKUP(A721,CENIK!$A$2:$F$191,6,FALSE)</f>
        <v>0</v>
      </c>
      <c r="K721" s="742">
        <f t="shared" si="12"/>
        <v>0</v>
      </c>
    </row>
    <row r="722" spans="1:11" ht="45" x14ac:dyDescent="0.25">
      <c r="A722" s="737">
        <v>6405</v>
      </c>
      <c r="B722" s="737">
        <v>516</v>
      </c>
      <c r="C722" s="721" t="s">
        <v>2963</v>
      </c>
      <c r="D722" s="740" t="s">
        <v>300</v>
      </c>
      <c r="E722" s="740" t="s">
        <v>128</v>
      </c>
      <c r="F722" s="740" t="s">
        <v>144</v>
      </c>
      <c r="G722" s="740" t="s">
        <v>146</v>
      </c>
      <c r="H722" s="741" t="s">
        <v>10</v>
      </c>
      <c r="I722" s="742">
        <v>238.2</v>
      </c>
      <c r="J722" s="742">
        <f>VLOOKUP(A722,CENIK!$A$2:$F$191,6,FALSE)</f>
        <v>0</v>
      </c>
      <c r="K722" s="742">
        <f t="shared" si="12"/>
        <v>0</v>
      </c>
    </row>
    <row r="723" spans="1:11" ht="30" x14ac:dyDescent="0.25">
      <c r="A723" s="737">
        <v>6501</v>
      </c>
      <c r="B723" s="737">
        <v>516</v>
      </c>
      <c r="C723" s="721" t="s">
        <v>2964</v>
      </c>
      <c r="D723" s="740" t="s">
        <v>300</v>
      </c>
      <c r="E723" s="740" t="s">
        <v>128</v>
      </c>
      <c r="F723" s="740" t="s">
        <v>147</v>
      </c>
      <c r="G723" s="740" t="s">
        <v>1007</v>
      </c>
      <c r="H723" s="741" t="s">
        <v>6</v>
      </c>
      <c r="I723" s="742">
        <v>2</v>
      </c>
      <c r="J723" s="742">
        <f>VLOOKUP(A723,CENIK!$A$2:$F$191,6,FALSE)</f>
        <v>0</v>
      </c>
      <c r="K723" s="742">
        <f t="shared" si="12"/>
        <v>0</v>
      </c>
    </row>
    <row r="724" spans="1:11" ht="30" x14ac:dyDescent="0.25">
      <c r="A724" s="737">
        <v>6505</v>
      </c>
      <c r="B724" s="737">
        <v>516</v>
      </c>
      <c r="C724" s="721" t="s">
        <v>2965</v>
      </c>
      <c r="D724" s="740" t="s">
        <v>300</v>
      </c>
      <c r="E724" s="740" t="s">
        <v>128</v>
      </c>
      <c r="F724" s="740" t="s">
        <v>147</v>
      </c>
      <c r="G724" s="740" t="s">
        <v>1011</v>
      </c>
      <c r="H724" s="741" t="s">
        <v>6</v>
      </c>
      <c r="I724" s="742">
        <v>3</v>
      </c>
      <c r="J724" s="742">
        <f>VLOOKUP(A724,CENIK!$A$2:$F$191,6,FALSE)</f>
        <v>0</v>
      </c>
      <c r="K724" s="742">
        <f t="shared" si="12"/>
        <v>0</v>
      </c>
    </row>
    <row r="725" spans="1:11" ht="45" x14ac:dyDescent="0.25">
      <c r="A725" s="737">
        <v>1201</v>
      </c>
      <c r="B725" s="737">
        <v>520</v>
      </c>
      <c r="C725" s="721" t="s">
        <v>2966</v>
      </c>
      <c r="D725" s="740" t="s">
        <v>301</v>
      </c>
      <c r="E725" s="740" t="s">
        <v>7</v>
      </c>
      <c r="F725" s="740" t="s">
        <v>8</v>
      </c>
      <c r="G725" s="740" t="s">
        <v>9</v>
      </c>
      <c r="H725" s="741" t="s">
        <v>10</v>
      </c>
      <c r="I725" s="742">
        <v>89</v>
      </c>
      <c r="J725" s="742">
        <f>VLOOKUP(A725,CENIK!$A$2:$F$191,6,FALSE)</f>
        <v>0</v>
      </c>
      <c r="K725" s="742">
        <f t="shared" si="12"/>
        <v>0</v>
      </c>
    </row>
    <row r="726" spans="1:11" ht="30" x14ac:dyDescent="0.25">
      <c r="A726" s="737">
        <v>1202</v>
      </c>
      <c r="B726" s="737">
        <v>520</v>
      </c>
      <c r="C726" s="721" t="s">
        <v>2967</v>
      </c>
      <c r="D726" s="740" t="s">
        <v>301</v>
      </c>
      <c r="E726" s="740" t="s">
        <v>7</v>
      </c>
      <c r="F726" s="740" t="s">
        <v>8</v>
      </c>
      <c r="G726" s="740" t="s">
        <v>11</v>
      </c>
      <c r="H726" s="741" t="s">
        <v>12</v>
      </c>
      <c r="I726" s="742">
        <v>6</v>
      </c>
      <c r="J726" s="742">
        <f>VLOOKUP(A726,CENIK!$A$2:$F$191,6,FALSE)</f>
        <v>0</v>
      </c>
      <c r="K726" s="742">
        <f t="shared" si="12"/>
        <v>0</v>
      </c>
    </row>
    <row r="727" spans="1:11" ht="45" x14ac:dyDescent="0.25">
      <c r="A727" s="737">
        <v>1205</v>
      </c>
      <c r="B727" s="737">
        <v>520</v>
      </c>
      <c r="C727" s="721" t="s">
        <v>2968</v>
      </c>
      <c r="D727" s="740" t="s">
        <v>301</v>
      </c>
      <c r="E727" s="740" t="s">
        <v>7</v>
      </c>
      <c r="F727" s="740" t="s">
        <v>8</v>
      </c>
      <c r="G727" s="740" t="s">
        <v>942</v>
      </c>
      <c r="H727" s="741" t="s">
        <v>14</v>
      </c>
      <c r="I727" s="742">
        <v>1</v>
      </c>
      <c r="J727" s="742">
        <f>VLOOKUP(A727,CENIK!$A$2:$F$191,6,FALSE)</f>
        <v>0</v>
      </c>
      <c r="K727" s="742">
        <f t="shared" si="12"/>
        <v>0</v>
      </c>
    </row>
    <row r="728" spans="1:11" ht="45" x14ac:dyDescent="0.25">
      <c r="A728" s="737">
        <v>1211</v>
      </c>
      <c r="B728" s="737">
        <v>520</v>
      </c>
      <c r="C728" s="721" t="s">
        <v>2969</v>
      </c>
      <c r="D728" s="740" t="s">
        <v>301</v>
      </c>
      <c r="E728" s="740" t="s">
        <v>7</v>
      </c>
      <c r="F728" s="740" t="s">
        <v>8</v>
      </c>
      <c r="G728" s="740" t="s">
        <v>948</v>
      </c>
      <c r="H728" s="741" t="s">
        <v>14</v>
      </c>
      <c r="I728" s="742">
        <v>1</v>
      </c>
      <c r="J728" s="742">
        <f>VLOOKUP(A728,CENIK!$A$2:$F$191,6,FALSE)</f>
        <v>0</v>
      </c>
      <c r="K728" s="742">
        <f t="shared" si="12"/>
        <v>0</v>
      </c>
    </row>
    <row r="729" spans="1:11" ht="30" x14ac:dyDescent="0.25">
      <c r="A729" s="737">
        <v>1301</v>
      </c>
      <c r="B729" s="737">
        <v>520</v>
      </c>
      <c r="C729" s="721" t="s">
        <v>2970</v>
      </c>
      <c r="D729" s="740" t="s">
        <v>301</v>
      </c>
      <c r="E729" s="740" t="s">
        <v>7</v>
      </c>
      <c r="F729" s="740" t="s">
        <v>16</v>
      </c>
      <c r="G729" s="740" t="s">
        <v>17</v>
      </c>
      <c r="H729" s="741" t="s">
        <v>10</v>
      </c>
      <c r="I729" s="742">
        <v>89</v>
      </c>
      <c r="J729" s="742">
        <f>VLOOKUP(A729,CENIK!$A$2:$F$191,6,FALSE)</f>
        <v>0</v>
      </c>
      <c r="K729" s="742">
        <f t="shared" si="12"/>
        <v>0</v>
      </c>
    </row>
    <row r="730" spans="1:11" ht="105" x14ac:dyDescent="0.25">
      <c r="A730" s="737">
        <v>1302</v>
      </c>
      <c r="B730" s="737">
        <v>520</v>
      </c>
      <c r="C730" s="721" t="s">
        <v>2971</v>
      </c>
      <c r="D730" s="740" t="s">
        <v>301</v>
      </c>
      <c r="E730" s="740" t="s">
        <v>7</v>
      </c>
      <c r="F730" s="740" t="s">
        <v>16</v>
      </c>
      <c r="G730" s="740" t="s">
        <v>952</v>
      </c>
      <c r="H730" s="741" t="s">
        <v>10</v>
      </c>
      <c r="I730" s="742">
        <v>89</v>
      </c>
      <c r="J730" s="742">
        <f>VLOOKUP(A730,CENIK!$A$2:$F$191,6,FALSE)</f>
        <v>0</v>
      </c>
      <c r="K730" s="742">
        <f t="shared" si="12"/>
        <v>0</v>
      </c>
    </row>
    <row r="731" spans="1:11" ht="30" x14ac:dyDescent="0.25">
      <c r="A731" s="737">
        <v>1401</v>
      </c>
      <c r="B731" s="737">
        <v>520</v>
      </c>
      <c r="C731" s="721" t="s">
        <v>2972</v>
      </c>
      <c r="D731" s="740" t="s">
        <v>301</v>
      </c>
      <c r="E731" s="740" t="s">
        <v>7</v>
      </c>
      <c r="F731" s="740" t="s">
        <v>27</v>
      </c>
      <c r="G731" s="740" t="s">
        <v>955</v>
      </c>
      <c r="H731" s="741" t="s">
        <v>22</v>
      </c>
      <c r="I731" s="742">
        <v>1</v>
      </c>
      <c r="J731" s="742">
        <f>VLOOKUP(A731,CENIK!$A$2:$F$191,6,FALSE)</f>
        <v>0</v>
      </c>
      <c r="K731" s="742">
        <f t="shared" si="12"/>
        <v>0</v>
      </c>
    </row>
    <row r="732" spans="1:11" ht="30" x14ac:dyDescent="0.25">
      <c r="A732" s="737">
        <v>1402</v>
      </c>
      <c r="B732" s="737">
        <v>520</v>
      </c>
      <c r="C732" s="721" t="s">
        <v>2973</v>
      </c>
      <c r="D732" s="740" t="s">
        <v>301</v>
      </c>
      <c r="E732" s="740" t="s">
        <v>7</v>
      </c>
      <c r="F732" s="740" t="s">
        <v>27</v>
      </c>
      <c r="G732" s="740" t="s">
        <v>956</v>
      </c>
      <c r="H732" s="741" t="s">
        <v>22</v>
      </c>
      <c r="I732" s="742">
        <v>2</v>
      </c>
      <c r="J732" s="742">
        <f>VLOOKUP(A732,CENIK!$A$2:$F$191,6,FALSE)</f>
        <v>0</v>
      </c>
      <c r="K732" s="742">
        <f t="shared" si="12"/>
        <v>0</v>
      </c>
    </row>
    <row r="733" spans="1:11" ht="30" x14ac:dyDescent="0.25">
      <c r="A733" s="737">
        <v>12308</v>
      </c>
      <c r="B733" s="737">
        <v>520</v>
      </c>
      <c r="C733" s="721" t="s">
        <v>2974</v>
      </c>
      <c r="D733" s="740" t="s">
        <v>301</v>
      </c>
      <c r="E733" s="740" t="s">
        <v>30</v>
      </c>
      <c r="F733" s="740" t="s">
        <v>31</v>
      </c>
      <c r="G733" s="740" t="s">
        <v>32</v>
      </c>
      <c r="H733" s="741" t="s">
        <v>33</v>
      </c>
      <c r="I733" s="742">
        <v>138</v>
      </c>
      <c r="J733" s="742">
        <f>VLOOKUP(A733,CENIK!$A$2:$F$191,6,FALSE)</f>
        <v>0</v>
      </c>
      <c r="K733" s="742">
        <f t="shared" si="12"/>
        <v>0</v>
      </c>
    </row>
    <row r="734" spans="1:11" ht="30" x14ac:dyDescent="0.25">
      <c r="A734" s="737">
        <v>12327</v>
      </c>
      <c r="B734" s="737">
        <v>520</v>
      </c>
      <c r="C734" s="721" t="s">
        <v>2975</v>
      </c>
      <c r="D734" s="740" t="s">
        <v>301</v>
      </c>
      <c r="E734" s="740" t="s">
        <v>30</v>
      </c>
      <c r="F734" s="740" t="s">
        <v>31</v>
      </c>
      <c r="G734" s="740" t="s">
        <v>36</v>
      </c>
      <c r="H734" s="741" t="s">
        <v>10</v>
      </c>
      <c r="I734" s="742">
        <v>10</v>
      </c>
      <c r="J734" s="742">
        <f>VLOOKUP(A734,CENIK!$A$2:$F$191,6,FALSE)</f>
        <v>0</v>
      </c>
      <c r="K734" s="742">
        <f t="shared" si="12"/>
        <v>0</v>
      </c>
    </row>
    <row r="735" spans="1:11" ht="45" x14ac:dyDescent="0.25">
      <c r="A735" s="737">
        <v>21106</v>
      </c>
      <c r="B735" s="737">
        <v>520</v>
      </c>
      <c r="C735" s="721" t="s">
        <v>2976</v>
      </c>
      <c r="D735" s="740" t="s">
        <v>301</v>
      </c>
      <c r="E735" s="740" t="s">
        <v>30</v>
      </c>
      <c r="F735" s="740" t="s">
        <v>31</v>
      </c>
      <c r="G735" s="740" t="s">
        <v>965</v>
      </c>
      <c r="H735" s="741" t="s">
        <v>24</v>
      </c>
      <c r="I735" s="742">
        <v>110</v>
      </c>
      <c r="J735" s="742">
        <f>VLOOKUP(A735,CENIK!$A$2:$F$191,6,FALSE)</f>
        <v>0</v>
      </c>
      <c r="K735" s="742">
        <f t="shared" si="12"/>
        <v>0</v>
      </c>
    </row>
    <row r="736" spans="1:11" ht="30" x14ac:dyDescent="0.25">
      <c r="A736" s="737">
        <v>22102</v>
      </c>
      <c r="B736" s="737">
        <v>520</v>
      </c>
      <c r="C736" s="721" t="s">
        <v>2977</v>
      </c>
      <c r="D736" s="740" t="s">
        <v>301</v>
      </c>
      <c r="E736" s="740" t="s">
        <v>30</v>
      </c>
      <c r="F736" s="740" t="s">
        <v>31</v>
      </c>
      <c r="G736" s="740" t="s">
        <v>42</v>
      </c>
      <c r="H736" s="741" t="s">
        <v>33</v>
      </c>
      <c r="I736" s="742">
        <v>138</v>
      </c>
      <c r="J736" s="742">
        <f>VLOOKUP(A736,CENIK!$A$2:$F$191,6,FALSE)</f>
        <v>0</v>
      </c>
      <c r="K736" s="742">
        <f t="shared" si="12"/>
        <v>0</v>
      </c>
    </row>
    <row r="737" spans="1:11" ht="30" x14ac:dyDescent="0.25">
      <c r="A737" s="737">
        <v>2208</v>
      </c>
      <c r="B737" s="737">
        <v>520</v>
      </c>
      <c r="C737" s="721" t="s">
        <v>2978</v>
      </c>
      <c r="D737" s="740" t="s">
        <v>301</v>
      </c>
      <c r="E737" s="740" t="s">
        <v>30</v>
      </c>
      <c r="F737" s="740" t="s">
        <v>43</v>
      </c>
      <c r="G737" s="740" t="s">
        <v>44</v>
      </c>
      <c r="H737" s="741" t="s">
        <v>33</v>
      </c>
      <c r="I737" s="742">
        <v>138</v>
      </c>
      <c r="J737" s="742">
        <f>VLOOKUP(A737,CENIK!$A$2:$F$191,6,FALSE)</f>
        <v>0</v>
      </c>
      <c r="K737" s="742">
        <f t="shared" si="12"/>
        <v>0</v>
      </c>
    </row>
    <row r="738" spans="1:11" ht="30" x14ac:dyDescent="0.25">
      <c r="A738" s="737">
        <v>22103</v>
      </c>
      <c r="B738" s="737">
        <v>520</v>
      </c>
      <c r="C738" s="721" t="s">
        <v>2979</v>
      </c>
      <c r="D738" s="740" t="s">
        <v>301</v>
      </c>
      <c r="E738" s="740" t="s">
        <v>30</v>
      </c>
      <c r="F738" s="740" t="s">
        <v>43</v>
      </c>
      <c r="G738" s="740" t="s">
        <v>48</v>
      </c>
      <c r="H738" s="741" t="s">
        <v>33</v>
      </c>
      <c r="I738" s="742">
        <v>138</v>
      </c>
      <c r="J738" s="742">
        <f>VLOOKUP(A738,CENIK!$A$2:$F$191,6,FALSE)</f>
        <v>0</v>
      </c>
      <c r="K738" s="742">
        <f t="shared" si="12"/>
        <v>0</v>
      </c>
    </row>
    <row r="739" spans="1:11" ht="30" x14ac:dyDescent="0.25">
      <c r="A739" s="737">
        <v>2224</v>
      </c>
      <c r="B739" s="737">
        <v>520</v>
      </c>
      <c r="C739" s="721" t="s">
        <v>2980</v>
      </c>
      <c r="D739" s="740" t="s">
        <v>301</v>
      </c>
      <c r="E739" s="740" t="s">
        <v>30</v>
      </c>
      <c r="F739" s="740" t="s">
        <v>43</v>
      </c>
      <c r="G739" s="740" t="s">
        <v>46</v>
      </c>
      <c r="H739" s="741" t="s">
        <v>12</v>
      </c>
      <c r="I739" s="742">
        <v>5</v>
      </c>
      <c r="J739" s="742">
        <f>VLOOKUP(A739,CENIK!$A$2:$F$191,6,FALSE)</f>
        <v>0</v>
      </c>
      <c r="K739" s="742">
        <f t="shared" si="12"/>
        <v>0</v>
      </c>
    </row>
    <row r="740" spans="1:11" ht="30" x14ac:dyDescent="0.25">
      <c r="A740" s="737">
        <v>24405</v>
      </c>
      <c r="B740" s="737">
        <v>520</v>
      </c>
      <c r="C740" s="721" t="s">
        <v>2981</v>
      </c>
      <c r="D740" s="740" t="s">
        <v>301</v>
      </c>
      <c r="E740" s="740" t="s">
        <v>30</v>
      </c>
      <c r="F740" s="740" t="s">
        <v>43</v>
      </c>
      <c r="G740" s="740" t="s">
        <v>969</v>
      </c>
      <c r="H740" s="741" t="s">
        <v>24</v>
      </c>
      <c r="I740" s="742">
        <v>55</v>
      </c>
      <c r="J740" s="742">
        <f>VLOOKUP(A740,CENIK!$A$2:$F$191,6,FALSE)</f>
        <v>0</v>
      </c>
      <c r="K740" s="742">
        <f t="shared" si="12"/>
        <v>0</v>
      </c>
    </row>
    <row r="741" spans="1:11" ht="45" x14ac:dyDescent="0.25">
      <c r="A741" s="737">
        <v>31302</v>
      </c>
      <c r="B741" s="737">
        <v>520</v>
      </c>
      <c r="C741" s="721" t="s">
        <v>2982</v>
      </c>
      <c r="D741" s="740" t="s">
        <v>301</v>
      </c>
      <c r="E741" s="740" t="s">
        <v>30</v>
      </c>
      <c r="F741" s="740" t="s">
        <v>43</v>
      </c>
      <c r="G741" s="740" t="s">
        <v>971</v>
      </c>
      <c r="H741" s="741" t="s">
        <v>24</v>
      </c>
      <c r="I741" s="742">
        <v>41</v>
      </c>
      <c r="J741" s="742">
        <f>VLOOKUP(A741,CENIK!$A$2:$F$191,6,FALSE)</f>
        <v>0</v>
      </c>
      <c r="K741" s="742">
        <f t="shared" si="12"/>
        <v>0</v>
      </c>
    </row>
    <row r="742" spans="1:11" ht="30" x14ac:dyDescent="0.25">
      <c r="A742" s="737">
        <v>31602</v>
      </c>
      <c r="B742" s="737">
        <v>520</v>
      </c>
      <c r="C742" s="721" t="s">
        <v>2983</v>
      </c>
      <c r="D742" s="740" t="s">
        <v>301</v>
      </c>
      <c r="E742" s="740" t="s">
        <v>30</v>
      </c>
      <c r="F742" s="740" t="s">
        <v>43</v>
      </c>
      <c r="G742" s="740" t="s">
        <v>973</v>
      </c>
      <c r="H742" s="741" t="s">
        <v>33</v>
      </c>
      <c r="I742" s="742">
        <v>138</v>
      </c>
      <c r="J742" s="742">
        <f>VLOOKUP(A742,CENIK!$A$2:$F$191,6,FALSE)</f>
        <v>0</v>
      </c>
      <c r="K742" s="742">
        <f t="shared" si="12"/>
        <v>0</v>
      </c>
    </row>
    <row r="743" spans="1:11" ht="30" x14ac:dyDescent="0.25">
      <c r="A743" s="737">
        <v>32311</v>
      </c>
      <c r="B743" s="737">
        <v>520</v>
      </c>
      <c r="C743" s="721" t="s">
        <v>2984</v>
      </c>
      <c r="D743" s="740" t="s">
        <v>301</v>
      </c>
      <c r="E743" s="740" t="s">
        <v>30</v>
      </c>
      <c r="F743" s="740" t="s">
        <v>43</v>
      </c>
      <c r="G743" s="740" t="s">
        <v>975</v>
      </c>
      <c r="H743" s="741" t="s">
        <v>33</v>
      </c>
      <c r="I743" s="742">
        <v>138</v>
      </c>
      <c r="J743" s="742">
        <f>VLOOKUP(A743,CENIK!$A$2:$F$191,6,FALSE)</f>
        <v>0</v>
      </c>
      <c r="K743" s="742">
        <f t="shared" si="12"/>
        <v>0</v>
      </c>
    </row>
    <row r="744" spans="1:11" ht="30" x14ac:dyDescent="0.25">
      <c r="A744" s="737">
        <v>34901</v>
      </c>
      <c r="B744" s="737">
        <v>520</v>
      </c>
      <c r="C744" s="721" t="s">
        <v>2985</v>
      </c>
      <c r="D744" s="740" t="s">
        <v>301</v>
      </c>
      <c r="E744" s="740" t="s">
        <v>30</v>
      </c>
      <c r="F744" s="740" t="s">
        <v>43</v>
      </c>
      <c r="G744" s="740" t="s">
        <v>55</v>
      </c>
      <c r="H744" s="741" t="s">
        <v>33</v>
      </c>
      <c r="I744" s="742">
        <v>138</v>
      </c>
      <c r="J744" s="742">
        <f>VLOOKUP(A744,CENIK!$A$2:$F$191,6,FALSE)</f>
        <v>0</v>
      </c>
      <c r="K744" s="742">
        <f t="shared" si="12"/>
        <v>0</v>
      </c>
    </row>
    <row r="745" spans="1:11" ht="45" x14ac:dyDescent="0.25">
      <c r="A745" s="737">
        <v>4101</v>
      </c>
      <c r="B745" s="737">
        <v>520</v>
      </c>
      <c r="C745" s="721" t="s">
        <v>2986</v>
      </c>
      <c r="D745" s="740" t="s">
        <v>301</v>
      </c>
      <c r="E745" s="740" t="s">
        <v>85</v>
      </c>
      <c r="F745" s="740" t="s">
        <v>86</v>
      </c>
      <c r="G745" s="740" t="s">
        <v>459</v>
      </c>
      <c r="H745" s="741" t="s">
        <v>33</v>
      </c>
      <c r="I745" s="742">
        <v>175</v>
      </c>
      <c r="J745" s="742">
        <f>VLOOKUP(A745,CENIK!$A$2:$F$191,6,FALSE)</f>
        <v>0</v>
      </c>
      <c r="K745" s="742">
        <f t="shared" si="12"/>
        <v>0</v>
      </c>
    </row>
    <row r="746" spans="1:11" ht="45" x14ac:dyDescent="0.25">
      <c r="A746" s="737">
        <v>4105</v>
      </c>
      <c r="B746" s="737">
        <v>520</v>
      </c>
      <c r="C746" s="721" t="s">
        <v>2987</v>
      </c>
      <c r="D746" s="740" t="s">
        <v>301</v>
      </c>
      <c r="E746" s="740" t="s">
        <v>85</v>
      </c>
      <c r="F746" s="740" t="s">
        <v>86</v>
      </c>
      <c r="G746" s="740" t="s">
        <v>982</v>
      </c>
      <c r="H746" s="741" t="s">
        <v>24</v>
      </c>
      <c r="I746" s="742">
        <v>298</v>
      </c>
      <c r="J746" s="742">
        <f>VLOOKUP(A746,CENIK!$A$2:$F$191,6,FALSE)</f>
        <v>0</v>
      </c>
      <c r="K746" s="742">
        <f t="shared" ref="K746:K804" si="13">ROUND(J746*I746,2)</f>
        <v>0</v>
      </c>
    </row>
    <row r="747" spans="1:11" ht="30" x14ac:dyDescent="0.25">
      <c r="A747" s="737">
        <v>4121</v>
      </c>
      <c r="B747" s="737">
        <v>520</v>
      </c>
      <c r="C747" s="721" t="s">
        <v>2988</v>
      </c>
      <c r="D747" s="740" t="s">
        <v>301</v>
      </c>
      <c r="E747" s="740" t="s">
        <v>85</v>
      </c>
      <c r="F747" s="740" t="s">
        <v>86</v>
      </c>
      <c r="G747" s="740" t="s">
        <v>986</v>
      </c>
      <c r="H747" s="741" t="s">
        <v>24</v>
      </c>
      <c r="I747" s="742">
        <v>5</v>
      </c>
      <c r="J747" s="742">
        <f>VLOOKUP(A747,CENIK!$A$2:$F$191,6,FALSE)</f>
        <v>0</v>
      </c>
      <c r="K747" s="742">
        <f t="shared" si="13"/>
        <v>0</v>
      </c>
    </row>
    <row r="748" spans="1:11" ht="30" x14ac:dyDescent="0.25">
      <c r="A748" s="737">
        <v>4201</v>
      </c>
      <c r="B748" s="737">
        <v>520</v>
      </c>
      <c r="C748" s="721" t="s">
        <v>2989</v>
      </c>
      <c r="D748" s="740" t="s">
        <v>301</v>
      </c>
      <c r="E748" s="740" t="s">
        <v>85</v>
      </c>
      <c r="F748" s="740" t="s">
        <v>98</v>
      </c>
      <c r="G748" s="740" t="s">
        <v>99</v>
      </c>
      <c r="H748" s="741" t="s">
        <v>33</v>
      </c>
      <c r="I748" s="742">
        <v>134</v>
      </c>
      <c r="J748" s="742">
        <f>VLOOKUP(A748,CENIK!$A$2:$F$191,6,FALSE)</f>
        <v>0</v>
      </c>
      <c r="K748" s="742">
        <f t="shared" si="13"/>
        <v>0</v>
      </c>
    </row>
    <row r="749" spans="1:11" ht="30" x14ac:dyDescent="0.25">
      <c r="A749" s="737">
        <v>4202</v>
      </c>
      <c r="B749" s="737">
        <v>520</v>
      </c>
      <c r="C749" s="721" t="s">
        <v>2990</v>
      </c>
      <c r="D749" s="740" t="s">
        <v>301</v>
      </c>
      <c r="E749" s="740" t="s">
        <v>85</v>
      </c>
      <c r="F749" s="740" t="s">
        <v>98</v>
      </c>
      <c r="G749" s="740" t="s">
        <v>100</v>
      </c>
      <c r="H749" s="741" t="s">
        <v>33</v>
      </c>
      <c r="I749" s="742">
        <v>134</v>
      </c>
      <c r="J749" s="742">
        <f>VLOOKUP(A749,CENIK!$A$2:$F$191,6,FALSE)</f>
        <v>0</v>
      </c>
      <c r="K749" s="742">
        <f t="shared" si="13"/>
        <v>0</v>
      </c>
    </row>
    <row r="750" spans="1:11" ht="60" x14ac:dyDescent="0.25">
      <c r="A750" s="737">
        <v>4203</v>
      </c>
      <c r="B750" s="737">
        <v>520</v>
      </c>
      <c r="C750" s="721" t="s">
        <v>2991</v>
      </c>
      <c r="D750" s="740" t="s">
        <v>301</v>
      </c>
      <c r="E750" s="740" t="s">
        <v>85</v>
      </c>
      <c r="F750" s="740" t="s">
        <v>98</v>
      </c>
      <c r="G750" s="740" t="s">
        <v>101</v>
      </c>
      <c r="H750" s="741" t="s">
        <v>24</v>
      </c>
      <c r="I750" s="742">
        <v>20</v>
      </c>
      <c r="J750" s="742">
        <f>VLOOKUP(A750,CENIK!$A$2:$F$191,6,FALSE)</f>
        <v>0</v>
      </c>
      <c r="K750" s="742">
        <f t="shared" si="13"/>
        <v>0</v>
      </c>
    </row>
    <row r="751" spans="1:11" ht="45" x14ac:dyDescent="0.25">
      <c r="A751" s="737">
        <v>4204</v>
      </c>
      <c r="B751" s="737">
        <v>520</v>
      </c>
      <c r="C751" s="721" t="s">
        <v>2992</v>
      </c>
      <c r="D751" s="740" t="s">
        <v>301</v>
      </c>
      <c r="E751" s="740" t="s">
        <v>85</v>
      </c>
      <c r="F751" s="740" t="s">
        <v>98</v>
      </c>
      <c r="G751" s="740" t="s">
        <v>102</v>
      </c>
      <c r="H751" s="741" t="s">
        <v>24</v>
      </c>
      <c r="I751" s="742">
        <v>71</v>
      </c>
      <c r="J751" s="742">
        <f>VLOOKUP(A751,CENIK!$A$2:$F$191,6,FALSE)</f>
        <v>0</v>
      </c>
      <c r="K751" s="742">
        <f t="shared" si="13"/>
        <v>0</v>
      </c>
    </row>
    <row r="752" spans="1:11" ht="45" x14ac:dyDescent="0.25">
      <c r="A752" s="737">
        <v>4205</v>
      </c>
      <c r="B752" s="737">
        <v>520</v>
      </c>
      <c r="C752" s="721" t="s">
        <v>2993</v>
      </c>
      <c r="D752" s="740" t="s">
        <v>301</v>
      </c>
      <c r="E752" s="740" t="s">
        <v>85</v>
      </c>
      <c r="F752" s="740" t="s">
        <v>98</v>
      </c>
      <c r="G752" s="740" t="s">
        <v>103</v>
      </c>
      <c r="H752" s="741" t="s">
        <v>33</v>
      </c>
      <c r="I752" s="742">
        <v>338</v>
      </c>
      <c r="J752" s="742">
        <f>VLOOKUP(A752,CENIK!$A$2:$F$191,6,FALSE)</f>
        <v>0</v>
      </c>
      <c r="K752" s="742">
        <f t="shared" si="13"/>
        <v>0</v>
      </c>
    </row>
    <row r="753" spans="1:11" ht="45" x14ac:dyDescent="0.25">
      <c r="A753" s="737">
        <v>4207</v>
      </c>
      <c r="B753" s="737">
        <v>520</v>
      </c>
      <c r="C753" s="721" t="s">
        <v>2994</v>
      </c>
      <c r="D753" s="740" t="s">
        <v>301</v>
      </c>
      <c r="E753" s="740" t="s">
        <v>85</v>
      </c>
      <c r="F753" s="740" t="s">
        <v>98</v>
      </c>
      <c r="G753" s="740" t="s">
        <v>990</v>
      </c>
      <c r="H753" s="741" t="s">
        <v>24</v>
      </c>
      <c r="I753" s="742">
        <v>207</v>
      </c>
      <c r="J753" s="742">
        <f>VLOOKUP(A753,CENIK!$A$2:$F$191,6,FALSE)</f>
        <v>0</v>
      </c>
      <c r="K753" s="742">
        <f t="shared" si="13"/>
        <v>0</v>
      </c>
    </row>
    <row r="754" spans="1:11" ht="90" x14ac:dyDescent="0.25">
      <c r="A754" s="737">
        <v>6101</v>
      </c>
      <c r="B754" s="737">
        <v>520</v>
      </c>
      <c r="C754" s="721" t="s">
        <v>2995</v>
      </c>
      <c r="D754" s="740" t="s">
        <v>301</v>
      </c>
      <c r="E754" s="740" t="s">
        <v>128</v>
      </c>
      <c r="F754" s="740" t="s">
        <v>129</v>
      </c>
      <c r="G754" s="740" t="s">
        <v>6304</v>
      </c>
      <c r="H754" s="741" t="s">
        <v>10</v>
      </c>
      <c r="I754" s="742">
        <v>89</v>
      </c>
      <c r="J754" s="742">
        <f>VLOOKUP(A754,CENIK!$A$2:$F$191,6,FALSE)</f>
        <v>0</v>
      </c>
      <c r="K754" s="742">
        <f t="shared" si="13"/>
        <v>0</v>
      </c>
    </row>
    <row r="755" spans="1:11" ht="90" x14ac:dyDescent="0.25">
      <c r="A755" s="737">
        <v>6202</v>
      </c>
      <c r="B755" s="737">
        <v>520</v>
      </c>
      <c r="C755" s="721" t="s">
        <v>2996</v>
      </c>
      <c r="D755" s="740" t="s">
        <v>301</v>
      </c>
      <c r="E755" s="740" t="s">
        <v>128</v>
      </c>
      <c r="F755" s="740" t="s">
        <v>132</v>
      </c>
      <c r="G755" s="740" t="s">
        <v>991</v>
      </c>
      <c r="H755" s="741" t="s">
        <v>6</v>
      </c>
      <c r="I755" s="742">
        <v>5</v>
      </c>
      <c r="J755" s="742">
        <f>VLOOKUP(A755,CENIK!$A$2:$F$191,6,FALSE)</f>
        <v>0</v>
      </c>
      <c r="K755" s="742">
        <f t="shared" si="13"/>
        <v>0</v>
      </c>
    </row>
    <row r="756" spans="1:11" ht="90" x14ac:dyDescent="0.25">
      <c r="A756" s="737">
        <v>6204</v>
      </c>
      <c r="B756" s="737">
        <v>520</v>
      </c>
      <c r="C756" s="721" t="s">
        <v>2997</v>
      </c>
      <c r="D756" s="740" t="s">
        <v>301</v>
      </c>
      <c r="E756" s="740" t="s">
        <v>128</v>
      </c>
      <c r="F756" s="740" t="s">
        <v>132</v>
      </c>
      <c r="G756" s="740" t="s">
        <v>993</v>
      </c>
      <c r="H756" s="741" t="s">
        <v>6</v>
      </c>
      <c r="I756" s="742">
        <v>1</v>
      </c>
      <c r="J756" s="742">
        <f>VLOOKUP(A756,CENIK!$A$2:$F$191,6,FALSE)</f>
        <v>0</v>
      </c>
      <c r="K756" s="742">
        <f t="shared" si="13"/>
        <v>0</v>
      </c>
    </row>
    <row r="757" spans="1:11" ht="90" x14ac:dyDescent="0.25">
      <c r="A757" s="737">
        <v>6253</v>
      </c>
      <c r="B757" s="737">
        <v>520</v>
      </c>
      <c r="C757" s="721" t="s">
        <v>2998</v>
      </c>
      <c r="D757" s="740" t="s">
        <v>301</v>
      </c>
      <c r="E757" s="740" t="s">
        <v>128</v>
      </c>
      <c r="F757" s="740" t="s">
        <v>132</v>
      </c>
      <c r="G757" s="740" t="s">
        <v>1004</v>
      </c>
      <c r="H757" s="741" t="s">
        <v>6</v>
      </c>
      <c r="I757" s="742">
        <v>6</v>
      </c>
      <c r="J757" s="742">
        <f>VLOOKUP(A757,CENIK!$A$2:$F$191,6,FALSE)</f>
        <v>0</v>
      </c>
      <c r="K757" s="742">
        <f t="shared" si="13"/>
        <v>0</v>
      </c>
    </row>
    <row r="758" spans="1:11" ht="30" x14ac:dyDescent="0.25">
      <c r="A758" s="737">
        <v>6255</v>
      </c>
      <c r="B758" s="737">
        <v>520</v>
      </c>
      <c r="C758" s="721" t="s">
        <v>2999</v>
      </c>
      <c r="D758" s="740" t="s">
        <v>301</v>
      </c>
      <c r="E758" s="740" t="s">
        <v>128</v>
      </c>
      <c r="F758" s="740" t="s">
        <v>132</v>
      </c>
      <c r="G758" s="740" t="s">
        <v>135</v>
      </c>
      <c r="H758" s="741" t="s">
        <v>6</v>
      </c>
      <c r="I758" s="742">
        <v>1</v>
      </c>
      <c r="J758" s="742">
        <f>VLOOKUP(A758,CENIK!$A$2:$F$191,6,FALSE)</f>
        <v>0</v>
      </c>
      <c r="K758" s="742">
        <f t="shared" si="13"/>
        <v>0</v>
      </c>
    </row>
    <row r="759" spans="1:11" ht="240" x14ac:dyDescent="0.25">
      <c r="A759" s="737">
        <v>6301</v>
      </c>
      <c r="B759" s="737">
        <v>520</v>
      </c>
      <c r="C759" s="721" t="s">
        <v>3000</v>
      </c>
      <c r="D759" s="740" t="s">
        <v>301</v>
      </c>
      <c r="E759" s="740" t="s">
        <v>128</v>
      </c>
      <c r="F759" s="740" t="s">
        <v>140</v>
      </c>
      <c r="G759" s="740" t="s">
        <v>1005</v>
      </c>
      <c r="H759" s="741" t="s">
        <v>6</v>
      </c>
      <c r="I759" s="742">
        <v>4</v>
      </c>
      <c r="J759" s="742">
        <f>VLOOKUP(A759,CENIK!$A$2:$F$191,6,FALSE)</f>
        <v>0</v>
      </c>
      <c r="K759" s="742">
        <f t="shared" si="13"/>
        <v>0</v>
      </c>
    </row>
    <row r="760" spans="1:11" ht="90" x14ac:dyDescent="0.25">
      <c r="A760" s="737">
        <v>6305</v>
      </c>
      <c r="B760" s="737">
        <v>520</v>
      </c>
      <c r="C760" s="721" t="s">
        <v>3001</v>
      </c>
      <c r="D760" s="740" t="s">
        <v>301</v>
      </c>
      <c r="E760" s="740" t="s">
        <v>128</v>
      </c>
      <c r="F760" s="740" t="s">
        <v>140</v>
      </c>
      <c r="G760" s="740" t="s">
        <v>143</v>
      </c>
      <c r="H760" s="741" t="s">
        <v>6</v>
      </c>
      <c r="I760" s="742">
        <v>4</v>
      </c>
      <c r="J760" s="742">
        <f>VLOOKUP(A760,CENIK!$A$2:$F$191,6,FALSE)</f>
        <v>0</v>
      </c>
      <c r="K760" s="742">
        <f t="shared" si="13"/>
        <v>0</v>
      </c>
    </row>
    <row r="761" spans="1:11" ht="30" x14ac:dyDescent="0.25">
      <c r="A761" s="737">
        <v>6401</v>
      </c>
      <c r="B761" s="737">
        <v>520</v>
      </c>
      <c r="C761" s="721" t="s">
        <v>3002</v>
      </c>
      <c r="D761" s="740" t="s">
        <v>301</v>
      </c>
      <c r="E761" s="740" t="s">
        <v>128</v>
      </c>
      <c r="F761" s="740" t="s">
        <v>144</v>
      </c>
      <c r="G761" s="740" t="s">
        <v>145</v>
      </c>
      <c r="H761" s="741" t="s">
        <v>10</v>
      </c>
      <c r="I761" s="742">
        <v>89</v>
      </c>
      <c r="J761" s="742">
        <f>VLOOKUP(A761,CENIK!$A$2:$F$191,6,FALSE)</f>
        <v>0</v>
      </c>
      <c r="K761" s="742">
        <f t="shared" si="13"/>
        <v>0</v>
      </c>
    </row>
    <row r="762" spans="1:11" ht="30" x14ac:dyDescent="0.25">
      <c r="A762" s="737">
        <v>6402</v>
      </c>
      <c r="B762" s="737">
        <v>520</v>
      </c>
      <c r="C762" s="721" t="s">
        <v>3003</v>
      </c>
      <c r="D762" s="740" t="s">
        <v>301</v>
      </c>
      <c r="E762" s="740" t="s">
        <v>128</v>
      </c>
      <c r="F762" s="740" t="s">
        <v>144</v>
      </c>
      <c r="G762" s="740" t="s">
        <v>340</v>
      </c>
      <c r="H762" s="741" t="s">
        <v>10</v>
      </c>
      <c r="I762" s="742">
        <v>89</v>
      </c>
      <c r="J762" s="742">
        <f>VLOOKUP(A762,CENIK!$A$2:$F$191,6,FALSE)</f>
        <v>0</v>
      </c>
      <c r="K762" s="742">
        <f t="shared" si="13"/>
        <v>0</v>
      </c>
    </row>
    <row r="763" spans="1:11" ht="45" x14ac:dyDescent="0.25">
      <c r="A763" s="737">
        <v>6405</v>
      </c>
      <c r="B763" s="737">
        <v>520</v>
      </c>
      <c r="C763" s="721" t="s">
        <v>3004</v>
      </c>
      <c r="D763" s="740" t="s">
        <v>301</v>
      </c>
      <c r="E763" s="740" t="s">
        <v>128</v>
      </c>
      <c r="F763" s="740" t="s">
        <v>144</v>
      </c>
      <c r="G763" s="740" t="s">
        <v>146</v>
      </c>
      <c r="H763" s="741" t="s">
        <v>10</v>
      </c>
      <c r="I763" s="742">
        <v>89</v>
      </c>
      <c r="J763" s="742">
        <f>VLOOKUP(A763,CENIK!$A$2:$F$191,6,FALSE)</f>
        <v>0</v>
      </c>
      <c r="K763" s="742">
        <f t="shared" si="13"/>
        <v>0</v>
      </c>
    </row>
    <row r="764" spans="1:11" ht="30" x14ac:dyDescent="0.25">
      <c r="A764" s="737">
        <v>6501</v>
      </c>
      <c r="B764" s="737">
        <v>520</v>
      </c>
      <c r="C764" s="721" t="s">
        <v>3005</v>
      </c>
      <c r="D764" s="740" t="s">
        <v>301</v>
      </c>
      <c r="E764" s="740" t="s">
        <v>128</v>
      </c>
      <c r="F764" s="740" t="s">
        <v>147</v>
      </c>
      <c r="G764" s="740" t="s">
        <v>1007</v>
      </c>
      <c r="H764" s="741" t="s">
        <v>6</v>
      </c>
      <c r="I764" s="742">
        <v>3</v>
      </c>
      <c r="J764" s="742">
        <f>VLOOKUP(A764,CENIK!$A$2:$F$191,6,FALSE)</f>
        <v>0</v>
      </c>
      <c r="K764" s="742">
        <f t="shared" si="13"/>
        <v>0</v>
      </c>
    </row>
    <row r="765" spans="1:11" ht="45" x14ac:dyDescent="0.25">
      <c r="A765" s="737">
        <v>1201</v>
      </c>
      <c r="B765" s="737">
        <v>521</v>
      </c>
      <c r="C765" s="721" t="s">
        <v>3006</v>
      </c>
      <c r="D765" s="740" t="s">
        <v>302</v>
      </c>
      <c r="E765" s="740" t="s">
        <v>7</v>
      </c>
      <c r="F765" s="740" t="s">
        <v>8</v>
      </c>
      <c r="G765" s="740" t="s">
        <v>9</v>
      </c>
      <c r="H765" s="741" t="s">
        <v>10</v>
      </c>
      <c r="I765" s="742">
        <v>60</v>
      </c>
      <c r="J765" s="742">
        <f>VLOOKUP(A765,CENIK!$A$2:$F$191,6,FALSE)</f>
        <v>0</v>
      </c>
      <c r="K765" s="742">
        <f t="shared" si="13"/>
        <v>0</v>
      </c>
    </row>
    <row r="766" spans="1:11" ht="30" x14ac:dyDescent="0.25">
      <c r="A766" s="737">
        <v>1202</v>
      </c>
      <c r="B766" s="737">
        <v>521</v>
      </c>
      <c r="C766" s="721" t="s">
        <v>3007</v>
      </c>
      <c r="D766" s="740" t="s">
        <v>302</v>
      </c>
      <c r="E766" s="740" t="s">
        <v>7</v>
      </c>
      <c r="F766" s="740" t="s">
        <v>8</v>
      </c>
      <c r="G766" s="740" t="s">
        <v>11</v>
      </c>
      <c r="H766" s="741" t="s">
        <v>12</v>
      </c>
      <c r="I766" s="742">
        <v>3</v>
      </c>
      <c r="J766" s="742">
        <f>VLOOKUP(A766,CENIK!$A$2:$F$191,6,FALSE)</f>
        <v>0</v>
      </c>
      <c r="K766" s="742">
        <f t="shared" si="13"/>
        <v>0</v>
      </c>
    </row>
    <row r="767" spans="1:11" ht="45" x14ac:dyDescent="0.25">
      <c r="A767" s="737">
        <v>1205</v>
      </c>
      <c r="B767" s="737">
        <v>521</v>
      </c>
      <c r="C767" s="721" t="s">
        <v>3008</v>
      </c>
      <c r="D767" s="740" t="s">
        <v>302</v>
      </c>
      <c r="E767" s="740" t="s">
        <v>7</v>
      </c>
      <c r="F767" s="740" t="s">
        <v>8</v>
      </c>
      <c r="G767" s="740" t="s">
        <v>942</v>
      </c>
      <c r="H767" s="741" t="s">
        <v>14</v>
      </c>
      <c r="I767" s="742">
        <v>1</v>
      </c>
      <c r="J767" s="742">
        <f>VLOOKUP(A767,CENIK!$A$2:$F$191,6,FALSE)</f>
        <v>0</v>
      </c>
      <c r="K767" s="742">
        <f t="shared" si="13"/>
        <v>0</v>
      </c>
    </row>
    <row r="768" spans="1:11" ht="45" x14ac:dyDescent="0.25">
      <c r="A768" s="737">
        <v>1211</v>
      </c>
      <c r="B768" s="737">
        <v>521</v>
      </c>
      <c r="C768" s="721" t="s">
        <v>3009</v>
      </c>
      <c r="D768" s="740" t="s">
        <v>302</v>
      </c>
      <c r="E768" s="740" t="s">
        <v>7</v>
      </c>
      <c r="F768" s="740" t="s">
        <v>8</v>
      </c>
      <c r="G768" s="740" t="s">
        <v>948</v>
      </c>
      <c r="H768" s="741" t="s">
        <v>14</v>
      </c>
      <c r="I768" s="742">
        <v>1</v>
      </c>
      <c r="J768" s="742">
        <f>VLOOKUP(A768,CENIK!$A$2:$F$191,6,FALSE)</f>
        <v>0</v>
      </c>
      <c r="K768" s="742">
        <f t="shared" si="13"/>
        <v>0</v>
      </c>
    </row>
    <row r="769" spans="1:11" ht="30" x14ac:dyDescent="0.25">
      <c r="A769" s="737">
        <v>1301</v>
      </c>
      <c r="B769" s="737">
        <v>521</v>
      </c>
      <c r="C769" s="721" t="s">
        <v>3010</v>
      </c>
      <c r="D769" s="740" t="s">
        <v>302</v>
      </c>
      <c r="E769" s="740" t="s">
        <v>7</v>
      </c>
      <c r="F769" s="740" t="s">
        <v>16</v>
      </c>
      <c r="G769" s="740" t="s">
        <v>17</v>
      </c>
      <c r="H769" s="741" t="s">
        <v>10</v>
      </c>
      <c r="I769" s="742">
        <v>60</v>
      </c>
      <c r="J769" s="742">
        <f>VLOOKUP(A769,CENIK!$A$2:$F$191,6,FALSE)</f>
        <v>0</v>
      </c>
      <c r="K769" s="742">
        <f t="shared" si="13"/>
        <v>0</v>
      </c>
    </row>
    <row r="770" spans="1:11" ht="105" x14ac:dyDescent="0.25">
      <c r="A770" s="737">
        <v>1302</v>
      </c>
      <c r="B770" s="737">
        <v>521</v>
      </c>
      <c r="C770" s="721" t="s">
        <v>3011</v>
      </c>
      <c r="D770" s="740" t="s">
        <v>302</v>
      </c>
      <c r="E770" s="740" t="s">
        <v>7</v>
      </c>
      <c r="F770" s="740" t="s">
        <v>16</v>
      </c>
      <c r="G770" s="740" t="s">
        <v>952</v>
      </c>
      <c r="H770" s="741" t="s">
        <v>10</v>
      </c>
      <c r="I770" s="742">
        <v>60</v>
      </c>
      <c r="J770" s="742">
        <f>VLOOKUP(A770,CENIK!$A$2:$F$191,6,FALSE)</f>
        <v>0</v>
      </c>
      <c r="K770" s="742">
        <f t="shared" si="13"/>
        <v>0</v>
      </c>
    </row>
    <row r="771" spans="1:11" ht="45" x14ac:dyDescent="0.25">
      <c r="A771" s="737">
        <v>1307</v>
      </c>
      <c r="B771" s="737">
        <v>521</v>
      </c>
      <c r="C771" s="721" t="s">
        <v>3012</v>
      </c>
      <c r="D771" s="740" t="s">
        <v>302</v>
      </c>
      <c r="E771" s="740" t="s">
        <v>7</v>
      </c>
      <c r="F771" s="740" t="s">
        <v>16</v>
      </c>
      <c r="G771" s="740" t="s">
        <v>19</v>
      </c>
      <c r="H771" s="741" t="s">
        <v>6</v>
      </c>
      <c r="I771" s="742">
        <v>1</v>
      </c>
      <c r="J771" s="742">
        <f>VLOOKUP(A771,CENIK!$A$2:$F$191,6,FALSE)</f>
        <v>0</v>
      </c>
      <c r="K771" s="742">
        <f t="shared" si="13"/>
        <v>0</v>
      </c>
    </row>
    <row r="772" spans="1:11" ht="30" x14ac:dyDescent="0.25">
      <c r="A772" s="737">
        <v>1401</v>
      </c>
      <c r="B772" s="737">
        <v>521</v>
      </c>
      <c r="C772" s="721" t="s">
        <v>3013</v>
      </c>
      <c r="D772" s="740" t="s">
        <v>302</v>
      </c>
      <c r="E772" s="740" t="s">
        <v>7</v>
      </c>
      <c r="F772" s="740" t="s">
        <v>27</v>
      </c>
      <c r="G772" s="740" t="s">
        <v>955</v>
      </c>
      <c r="H772" s="741" t="s">
        <v>22</v>
      </c>
      <c r="I772" s="742">
        <v>1</v>
      </c>
      <c r="J772" s="742">
        <f>VLOOKUP(A772,CENIK!$A$2:$F$191,6,FALSE)</f>
        <v>0</v>
      </c>
      <c r="K772" s="742">
        <f t="shared" si="13"/>
        <v>0</v>
      </c>
    </row>
    <row r="773" spans="1:11" ht="30" x14ac:dyDescent="0.25">
      <c r="A773" s="737">
        <v>1402</v>
      </c>
      <c r="B773" s="737">
        <v>521</v>
      </c>
      <c r="C773" s="721" t="s">
        <v>3014</v>
      </c>
      <c r="D773" s="740" t="s">
        <v>302</v>
      </c>
      <c r="E773" s="740" t="s">
        <v>7</v>
      </c>
      <c r="F773" s="740" t="s">
        <v>27</v>
      </c>
      <c r="G773" s="740" t="s">
        <v>956</v>
      </c>
      <c r="H773" s="741" t="s">
        <v>22</v>
      </c>
      <c r="I773" s="742">
        <v>4</v>
      </c>
      <c r="J773" s="742">
        <f>VLOOKUP(A773,CENIK!$A$2:$F$191,6,FALSE)</f>
        <v>0</v>
      </c>
      <c r="K773" s="742">
        <f t="shared" si="13"/>
        <v>0</v>
      </c>
    </row>
    <row r="774" spans="1:11" ht="30" x14ac:dyDescent="0.25">
      <c r="A774" s="737">
        <v>12308</v>
      </c>
      <c r="B774" s="737">
        <v>521</v>
      </c>
      <c r="C774" s="721" t="s">
        <v>3015</v>
      </c>
      <c r="D774" s="740" t="s">
        <v>302</v>
      </c>
      <c r="E774" s="740" t="s">
        <v>30</v>
      </c>
      <c r="F774" s="740" t="s">
        <v>31</v>
      </c>
      <c r="G774" s="740" t="s">
        <v>32</v>
      </c>
      <c r="H774" s="741" t="s">
        <v>33</v>
      </c>
      <c r="I774" s="742">
        <v>95</v>
      </c>
      <c r="J774" s="742">
        <f>VLOOKUP(A774,CENIK!$A$2:$F$191,6,FALSE)</f>
        <v>0</v>
      </c>
      <c r="K774" s="742">
        <f t="shared" si="13"/>
        <v>0</v>
      </c>
    </row>
    <row r="775" spans="1:11" ht="45" x14ac:dyDescent="0.25">
      <c r="A775" s="737">
        <v>21106</v>
      </c>
      <c r="B775" s="737">
        <v>521</v>
      </c>
      <c r="C775" s="721" t="s">
        <v>3016</v>
      </c>
      <c r="D775" s="740" t="s">
        <v>302</v>
      </c>
      <c r="E775" s="740" t="s">
        <v>30</v>
      </c>
      <c r="F775" s="740" t="s">
        <v>31</v>
      </c>
      <c r="G775" s="740" t="s">
        <v>965</v>
      </c>
      <c r="H775" s="741" t="s">
        <v>24</v>
      </c>
      <c r="I775" s="742">
        <v>76</v>
      </c>
      <c r="J775" s="742">
        <f>VLOOKUP(A775,CENIK!$A$2:$F$191,6,FALSE)</f>
        <v>0</v>
      </c>
      <c r="K775" s="742">
        <f t="shared" si="13"/>
        <v>0</v>
      </c>
    </row>
    <row r="776" spans="1:11" ht="30" x14ac:dyDescent="0.25">
      <c r="A776" s="737">
        <v>22102</v>
      </c>
      <c r="B776" s="737">
        <v>521</v>
      </c>
      <c r="C776" s="721" t="s">
        <v>3017</v>
      </c>
      <c r="D776" s="740" t="s">
        <v>302</v>
      </c>
      <c r="E776" s="740" t="s">
        <v>30</v>
      </c>
      <c r="F776" s="740" t="s">
        <v>31</v>
      </c>
      <c r="G776" s="740" t="s">
        <v>42</v>
      </c>
      <c r="H776" s="741" t="s">
        <v>33</v>
      </c>
      <c r="I776" s="742">
        <v>95</v>
      </c>
      <c r="J776" s="742">
        <f>VLOOKUP(A776,CENIK!$A$2:$F$191,6,FALSE)</f>
        <v>0</v>
      </c>
      <c r="K776" s="742">
        <f t="shared" si="13"/>
        <v>0</v>
      </c>
    </row>
    <row r="777" spans="1:11" ht="30" x14ac:dyDescent="0.25">
      <c r="A777" s="737">
        <v>2208</v>
      </c>
      <c r="B777" s="737">
        <v>521</v>
      </c>
      <c r="C777" s="721" t="s">
        <v>3018</v>
      </c>
      <c r="D777" s="740" t="s">
        <v>302</v>
      </c>
      <c r="E777" s="740" t="s">
        <v>30</v>
      </c>
      <c r="F777" s="740" t="s">
        <v>43</v>
      </c>
      <c r="G777" s="740" t="s">
        <v>44</v>
      </c>
      <c r="H777" s="741" t="s">
        <v>33</v>
      </c>
      <c r="I777" s="742">
        <v>95</v>
      </c>
      <c r="J777" s="742">
        <f>VLOOKUP(A777,CENIK!$A$2:$F$191,6,FALSE)</f>
        <v>0</v>
      </c>
      <c r="K777" s="742">
        <f t="shared" si="13"/>
        <v>0</v>
      </c>
    </row>
    <row r="778" spans="1:11" ht="30" x14ac:dyDescent="0.25">
      <c r="A778" s="737">
        <v>22103</v>
      </c>
      <c r="B778" s="737">
        <v>521</v>
      </c>
      <c r="C778" s="721" t="s">
        <v>3019</v>
      </c>
      <c r="D778" s="740" t="s">
        <v>302</v>
      </c>
      <c r="E778" s="740" t="s">
        <v>30</v>
      </c>
      <c r="F778" s="740" t="s">
        <v>43</v>
      </c>
      <c r="G778" s="740" t="s">
        <v>48</v>
      </c>
      <c r="H778" s="741" t="s">
        <v>33</v>
      </c>
      <c r="I778" s="742">
        <v>95</v>
      </c>
      <c r="J778" s="742">
        <f>VLOOKUP(A778,CENIK!$A$2:$F$191,6,FALSE)</f>
        <v>0</v>
      </c>
      <c r="K778" s="742">
        <f t="shared" si="13"/>
        <v>0</v>
      </c>
    </row>
    <row r="779" spans="1:11" ht="30" x14ac:dyDescent="0.25">
      <c r="A779" s="737">
        <v>2224</v>
      </c>
      <c r="B779" s="737">
        <v>521</v>
      </c>
      <c r="C779" s="721" t="s">
        <v>3020</v>
      </c>
      <c r="D779" s="740" t="s">
        <v>302</v>
      </c>
      <c r="E779" s="740" t="s">
        <v>30</v>
      </c>
      <c r="F779" s="740" t="s">
        <v>43</v>
      </c>
      <c r="G779" s="740" t="s">
        <v>46</v>
      </c>
      <c r="H779" s="741" t="s">
        <v>12</v>
      </c>
      <c r="I779" s="742">
        <v>4</v>
      </c>
      <c r="J779" s="742">
        <f>VLOOKUP(A779,CENIK!$A$2:$F$191,6,FALSE)</f>
        <v>0</v>
      </c>
      <c r="K779" s="742">
        <f t="shared" si="13"/>
        <v>0</v>
      </c>
    </row>
    <row r="780" spans="1:11" ht="30" x14ac:dyDescent="0.25">
      <c r="A780" s="737">
        <v>24405</v>
      </c>
      <c r="B780" s="737">
        <v>521</v>
      </c>
      <c r="C780" s="721" t="s">
        <v>3021</v>
      </c>
      <c r="D780" s="740" t="s">
        <v>302</v>
      </c>
      <c r="E780" s="740" t="s">
        <v>30</v>
      </c>
      <c r="F780" s="740" t="s">
        <v>43</v>
      </c>
      <c r="G780" s="740" t="s">
        <v>969</v>
      </c>
      <c r="H780" s="741" t="s">
        <v>24</v>
      </c>
      <c r="I780" s="742">
        <v>38</v>
      </c>
      <c r="J780" s="742">
        <f>VLOOKUP(A780,CENIK!$A$2:$F$191,6,FALSE)</f>
        <v>0</v>
      </c>
      <c r="K780" s="742">
        <f t="shared" si="13"/>
        <v>0</v>
      </c>
    </row>
    <row r="781" spans="1:11" ht="45" x14ac:dyDescent="0.25">
      <c r="A781" s="737">
        <v>31302</v>
      </c>
      <c r="B781" s="737">
        <v>521</v>
      </c>
      <c r="C781" s="721" t="s">
        <v>3022</v>
      </c>
      <c r="D781" s="740" t="s">
        <v>302</v>
      </c>
      <c r="E781" s="740" t="s">
        <v>30</v>
      </c>
      <c r="F781" s="740" t="s">
        <v>43</v>
      </c>
      <c r="G781" s="740" t="s">
        <v>971</v>
      </c>
      <c r="H781" s="741" t="s">
        <v>24</v>
      </c>
      <c r="I781" s="742">
        <v>28.5</v>
      </c>
      <c r="J781" s="742">
        <f>VLOOKUP(A781,CENIK!$A$2:$F$191,6,FALSE)</f>
        <v>0</v>
      </c>
      <c r="K781" s="742">
        <f t="shared" si="13"/>
        <v>0</v>
      </c>
    </row>
    <row r="782" spans="1:11" ht="30" x14ac:dyDescent="0.25">
      <c r="A782" s="737">
        <v>31602</v>
      </c>
      <c r="B782" s="737">
        <v>521</v>
      </c>
      <c r="C782" s="721" t="s">
        <v>3023</v>
      </c>
      <c r="D782" s="740" t="s">
        <v>302</v>
      </c>
      <c r="E782" s="740" t="s">
        <v>30</v>
      </c>
      <c r="F782" s="740" t="s">
        <v>43</v>
      </c>
      <c r="G782" s="740" t="s">
        <v>973</v>
      </c>
      <c r="H782" s="741" t="s">
        <v>33</v>
      </c>
      <c r="I782" s="742">
        <v>95</v>
      </c>
      <c r="J782" s="742">
        <f>VLOOKUP(A782,CENIK!$A$2:$F$191,6,FALSE)</f>
        <v>0</v>
      </c>
      <c r="K782" s="742">
        <f t="shared" si="13"/>
        <v>0</v>
      </c>
    </row>
    <row r="783" spans="1:11" ht="30" x14ac:dyDescent="0.25">
      <c r="A783" s="737">
        <v>32311</v>
      </c>
      <c r="B783" s="737">
        <v>521</v>
      </c>
      <c r="C783" s="721" t="s">
        <v>3024</v>
      </c>
      <c r="D783" s="740" t="s">
        <v>302</v>
      </c>
      <c r="E783" s="740" t="s">
        <v>30</v>
      </c>
      <c r="F783" s="740" t="s">
        <v>43</v>
      </c>
      <c r="G783" s="740" t="s">
        <v>975</v>
      </c>
      <c r="H783" s="741" t="s">
        <v>33</v>
      </c>
      <c r="I783" s="742">
        <v>95</v>
      </c>
      <c r="J783" s="742">
        <f>VLOOKUP(A783,CENIK!$A$2:$F$191,6,FALSE)</f>
        <v>0</v>
      </c>
      <c r="K783" s="742">
        <f t="shared" si="13"/>
        <v>0</v>
      </c>
    </row>
    <row r="784" spans="1:11" ht="30" x14ac:dyDescent="0.25">
      <c r="A784" s="737">
        <v>34901</v>
      </c>
      <c r="B784" s="737">
        <v>521</v>
      </c>
      <c r="C784" s="721" t="s">
        <v>3025</v>
      </c>
      <c r="D784" s="740" t="s">
        <v>302</v>
      </c>
      <c r="E784" s="740" t="s">
        <v>30</v>
      </c>
      <c r="F784" s="740" t="s">
        <v>43</v>
      </c>
      <c r="G784" s="740" t="s">
        <v>55</v>
      </c>
      <c r="H784" s="741" t="s">
        <v>33</v>
      </c>
      <c r="I784" s="742">
        <v>95</v>
      </c>
      <c r="J784" s="742">
        <f>VLOOKUP(A784,CENIK!$A$2:$F$191,6,FALSE)</f>
        <v>0</v>
      </c>
      <c r="K784" s="742">
        <f t="shared" si="13"/>
        <v>0</v>
      </c>
    </row>
    <row r="785" spans="1:12" ht="45" x14ac:dyDescent="0.25">
      <c r="A785" s="737">
        <v>4101</v>
      </c>
      <c r="B785" s="737">
        <v>521</v>
      </c>
      <c r="C785" s="721" t="s">
        <v>3026</v>
      </c>
      <c r="D785" s="740" t="s">
        <v>302</v>
      </c>
      <c r="E785" s="740" t="s">
        <v>85</v>
      </c>
      <c r="F785" s="740" t="s">
        <v>86</v>
      </c>
      <c r="G785" s="740" t="s">
        <v>459</v>
      </c>
      <c r="H785" s="741" t="s">
        <v>33</v>
      </c>
      <c r="I785" s="742">
        <v>162</v>
      </c>
      <c r="J785" s="742">
        <f>VLOOKUP(A785,CENIK!$A$2:$F$191,6,FALSE)</f>
        <v>0</v>
      </c>
      <c r="K785" s="742">
        <f t="shared" si="13"/>
        <v>0</v>
      </c>
    </row>
    <row r="786" spans="1:12" s="744" customFormat="1" ht="45" x14ac:dyDescent="0.25">
      <c r="A786" s="737">
        <v>4105</v>
      </c>
      <c r="B786" s="737">
        <v>521</v>
      </c>
      <c r="C786" s="721" t="s">
        <v>3027</v>
      </c>
      <c r="D786" s="740" t="s">
        <v>302</v>
      </c>
      <c r="E786" s="740" t="s">
        <v>85</v>
      </c>
      <c r="F786" s="740" t="s">
        <v>86</v>
      </c>
      <c r="G786" s="740" t="s">
        <v>982</v>
      </c>
      <c r="H786" s="741" t="s">
        <v>24</v>
      </c>
      <c r="I786" s="742">
        <v>276</v>
      </c>
      <c r="J786" s="742">
        <f>VLOOKUP(A786,CENIK!$A$2:$F$191,6,FALSE)</f>
        <v>0</v>
      </c>
      <c r="K786" s="742">
        <f t="shared" si="13"/>
        <v>0</v>
      </c>
    </row>
    <row r="787" spans="1:12" ht="30" x14ac:dyDescent="0.25">
      <c r="A787" s="737">
        <v>4121</v>
      </c>
      <c r="B787" s="737">
        <v>521</v>
      </c>
      <c r="C787" s="721" t="s">
        <v>3028</v>
      </c>
      <c r="D787" s="740" t="s">
        <v>302</v>
      </c>
      <c r="E787" s="740" t="s">
        <v>85</v>
      </c>
      <c r="F787" s="740" t="s">
        <v>86</v>
      </c>
      <c r="G787" s="740" t="s">
        <v>986</v>
      </c>
      <c r="H787" s="741" t="s">
        <v>24</v>
      </c>
      <c r="I787" s="742">
        <v>5</v>
      </c>
      <c r="J787" s="742">
        <f>VLOOKUP(A787,CENIK!$A$2:$F$191,6,FALSE)</f>
        <v>0</v>
      </c>
      <c r="K787" s="742">
        <f t="shared" si="13"/>
        <v>0</v>
      </c>
      <c r="L787" s="668"/>
    </row>
    <row r="788" spans="1:12" ht="30" x14ac:dyDescent="0.25">
      <c r="A788" s="737">
        <v>4201</v>
      </c>
      <c r="B788" s="737">
        <v>521</v>
      </c>
      <c r="C788" s="721" t="s">
        <v>3029</v>
      </c>
      <c r="D788" s="740" t="s">
        <v>302</v>
      </c>
      <c r="E788" s="740" t="s">
        <v>85</v>
      </c>
      <c r="F788" s="740" t="s">
        <v>98</v>
      </c>
      <c r="G788" s="740" t="s">
        <v>99</v>
      </c>
      <c r="H788" s="741" t="s">
        <v>33</v>
      </c>
      <c r="I788" s="742">
        <v>92</v>
      </c>
      <c r="J788" s="742">
        <f>VLOOKUP(A788,CENIK!$A$2:$F$191,6,FALSE)</f>
        <v>0</v>
      </c>
      <c r="K788" s="742">
        <f t="shared" si="13"/>
        <v>0</v>
      </c>
      <c r="L788" s="668"/>
    </row>
    <row r="789" spans="1:12" ht="30" x14ac:dyDescent="0.25">
      <c r="A789" s="737">
        <v>4202</v>
      </c>
      <c r="B789" s="737">
        <v>521</v>
      </c>
      <c r="C789" s="721" t="s">
        <v>3030</v>
      </c>
      <c r="D789" s="740" t="s">
        <v>302</v>
      </c>
      <c r="E789" s="740" t="s">
        <v>85</v>
      </c>
      <c r="F789" s="740" t="s">
        <v>98</v>
      </c>
      <c r="G789" s="740" t="s">
        <v>100</v>
      </c>
      <c r="H789" s="741" t="s">
        <v>33</v>
      </c>
      <c r="I789" s="742">
        <v>92</v>
      </c>
      <c r="J789" s="742">
        <f>VLOOKUP(A789,CENIK!$A$2:$F$191,6,FALSE)</f>
        <v>0</v>
      </c>
      <c r="K789" s="742">
        <f t="shared" si="13"/>
        <v>0</v>
      </c>
      <c r="L789" s="668"/>
    </row>
    <row r="790" spans="1:12" ht="60" x14ac:dyDescent="0.25">
      <c r="A790" s="737">
        <v>4203</v>
      </c>
      <c r="B790" s="737">
        <v>521</v>
      </c>
      <c r="C790" s="721" t="s">
        <v>3031</v>
      </c>
      <c r="D790" s="740" t="s">
        <v>302</v>
      </c>
      <c r="E790" s="740" t="s">
        <v>85</v>
      </c>
      <c r="F790" s="740" t="s">
        <v>98</v>
      </c>
      <c r="G790" s="740" t="s">
        <v>101</v>
      </c>
      <c r="H790" s="741" t="s">
        <v>24</v>
      </c>
      <c r="I790" s="742">
        <v>13.5</v>
      </c>
      <c r="J790" s="742">
        <f>VLOOKUP(A790,CENIK!$A$2:$F$191,6,FALSE)</f>
        <v>0</v>
      </c>
      <c r="K790" s="742">
        <f t="shared" si="13"/>
        <v>0</v>
      </c>
      <c r="L790" s="668"/>
    </row>
    <row r="791" spans="1:12" ht="45" x14ac:dyDescent="0.25">
      <c r="A791" s="737">
        <v>4204</v>
      </c>
      <c r="B791" s="737">
        <v>521</v>
      </c>
      <c r="C791" s="721" t="s">
        <v>3032</v>
      </c>
      <c r="D791" s="740" t="s">
        <v>302</v>
      </c>
      <c r="E791" s="740" t="s">
        <v>85</v>
      </c>
      <c r="F791" s="740" t="s">
        <v>98</v>
      </c>
      <c r="G791" s="740" t="s">
        <v>102</v>
      </c>
      <c r="H791" s="741" t="s">
        <v>24</v>
      </c>
      <c r="I791" s="742">
        <v>48</v>
      </c>
      <c r="J791" s="742">
        <f>VLOOKUP(A791,CENIK!$A$2:$F$191,6,FALSE)</f>
        <v>0</v>
      </c>
      <c r="K791" s="742">
        <f t="shared" si="13"/>
        <v>0</v>
      </c>
    </row>
    <row r="792" spans="1:12" ht="45" x14ac:dyDescent="0.25">
      <c r="A792" s="737">
        <v>4205</v>
      </c>
      <c r="B792" s="737">
        <v>521</v>
      </c>
      <c r="C792" s="721" t="s">
        <v>3033</v>
      </c>
      <c r="D792" s="740" t="s">
        <v>302</v>
      </c>
      <c r="E792" s="740" t="s">
        <v>85</v>
      </c>
      <c r="F792" s="740" t="s">
        <v>98</v>
      </c>
      <c r="G792" s="740" t="s">
        <v>103</v>
      </c>
      <c r="H792" s="741" t="s">
        <v>33</v>
      </c>
      <c r="I792" s="742">
        <v>228</v>
      </c>
      <c r="J792" s="742">
        <f>VLOOKUP(A792,CENIK!$A$2:$F$191,6,FALSE)</f>
        <v>0</v>
      </c>
      <c r="K792" s="742">
        <f t="shared" si="13"/>
        <v>0</v>
      </c>
    </row>
    <row r="793" spans="1:12" ht="45" x14ac:dyDescent="0.25">
      <c r="A793" s="737">
        <v>4207</v>
      </c>
      <c r="B793" s="737">
        <v>521</v>
      </c>
      <c r="C793" s="721" t="s">
        <v>3034</v>
      </c>
      <c r="D793" s="740" t="s">
        <v>302</v>
      </c>
      <c r="E793" s="740" t="s">
        <v>85</v>
      </c>
      <c r="F793" s="740" t="s">
        <v>98</v>
      </c>
      <c r="G793" s="740" t="s">
        <v>990</v>
      </c>
      <c r="H793" s="741" t="s">
        <v>24</v>
      </c>
      <c r="I793" s="742">
        <v>216.5</v>
      </c>
      <c r="J793" s="742">
        <f>VLOOKUP(A793,CENIK!$A$2:$F$191,6,FALSE)</f>
        <v>0</v>
      </c>
      <c r="K793" s="742">
        <f t="shared" si="13"/>
        <v>0</v>
      </c>
    </row>
    <row r="794" spans="1:12" ht="90" x14ac:dyDescent="0.25">
      <c r="A794" s="737">
        <v>6101</v>
      </c>
      <c r="B794" s="737">
        <v>521</v>
      </c>
      <c r="C794" s="721" t="s">
        <v>3035</v>
      </c>
      <c r="D794" s="740" t="s">
        <v>302</v>
      </c>
      <c r="E794" s="740" t="s">
        <v>128</v>
      </c>
      <c r="F794" s="740" t="s">
        <v>129</v>
      </c>
      <c r="G794" s="740" t="s">
        <v>6304</v>
      </c>
      <c r="H794" s="741" t="s">
        <v>10</v>
      </c>
      <c r="I794" s="742">
        <v>60</v>
      </c>
      <c r="J794" s="742">
        <f>VLOOKUP(A794,CENIK!$A$2:$F$191,6,FALSE)</f>
        <v>0</v>
      </c>
      <c r="K794" s="742">
        <f t="shared" si="13"/>
        <v>0</v>
      </c>
    </row>
    <row r="795" spans="1:12" ht="90" x14ac:dyDescent="0.25">
      <c r="A795" s="737">
        <v>6202</v>
      </c>
      <c r="B795" s="737">
        <v>521</v>
      </c>
      <c r="C795" s="721" t="s">
        <v>3036</v>
      </c>
      <c r="D795" s="740" t="s">
        <v>302</v>
      </c>
      <c r="E795" s="740" t="s">
        <v>128</v>
      </c>
      <c r="F795" s="740" t="s">
        <v>132</v>
      </c>
      <c r="G795" s="740" t="s">
        <v>991</v>
      </c>
      <c r="H795" s="741" t="s">
        <v>6</v>
      </c>
      <c r="I795" s="742">
        <v>2</v>
      </c>
      <c r="J795" s="742">
        <f>VLOOKUP(A795,CENIK!$A$2:$F$191,6,FALSE)</f>
        <v>0</v>
      </c>
      <c r="K795" s="742">
        <f t="shared" si="13"/>
        <v>0</v>
      </c>
    </row>
    <row r="796" spans="1:12" ht="90" x14ac:dyDescent="0.25">
      <c r="A796" s="737">
        <v>6206</v>
      </c>
      <c r="B796" s="737">
        <v>521</v>
      </c>
      <c r="C796" s="721" t="s">
        <v>3037</v>
      </c>
      <c r="D796" s="740" t="s">
        <v>302</v>
      </c>
      <c r="E796" s="740" t="s">
        <v>128</v>
      </c>
      <c r="F796" s="740" t="s">
        <v>132</v>
      </c>
      <c r="G796" s="740" t="s">
        <v>995</v>
      </c>
      <c r="H796" s="741" t="s">
        <v>6</v>
      </c>
      <c r="I796" s="742">
        <v>1</v>
      </c>
      <c r="J796" s="742">
        <f>VLOOKUP(A796,CENIK!$A$2:$F$191,6,FALSE)</f>
        <v>0</v>
      </c>
      <c r="K796" s="742">
        <f t="shared" si="13"/>
        <v>0</v>
      </c>
    </row>
    <row r="797" spans="1:12" ht="90" x14ac:dyDescent="0.25">
      <c r="A797" s="737">
        <v>6253</v>
      </c>
      <c r="B797" s="737">
        <v>521</v>
      </c>
      <c r="C797" s="721" t="s">
        <v>3038</v>
      </c>
      <c r="D797" s="740" t="s">
        <v>302</v>
      </c>
      <c r="E797" s="740" t="s">
        <v>128</v>
      </c>
      <c r="F797" s="740" t="s">
        <v>132</v>
      </c>
      <c r="G797" s="740" t="s">
        <v>1004</v>
      </c>
      <c r="H797" s="741" t="s">
        <v>6</v>
      </c>
      <c r="I797" s="742">
        <v>3</v>
      </c>
      <c r="J797" s="742">
        <f>VLOOKUP(A797,CENIK!$A$2:$F$191,6,FALSE)</f>
        <v>0</v>
      </c>
      <c r="K797" s="742">
        <f t="shared" si="13"/>
        <v>0</v>
      </c>
    </row>
    <row r="798" spans="1:12" ht="240" x14ac:dyDescent="0.25">
      <c r="A798" s="737">
        <v>6301</v>
      </c>
      <c r="B798" s="737">
        <v>521</v>
      </c>
      <c r="C798" s="721" t="s">
        <v>3039</v>
      </c>
      <c r="D798" s="740" t="s">
        <v>302</v>
      </c>
      <c r="E798" s="740" t="s">
        <v>128</v>
      </c>
      <c r="F798" s="740" t="s">
        <v>140</v>
      </c>
      <c r="G798" s="740" t="s">
        <v>1005</v>
      </c>
      <c r="H798" s="741" t="s">
        <v>6</v>
      </c>
      <c r="I798" s="742">
        <v>2</v>
      </c>
      <c r="J798" s="742">
        <f>VLOOKUP(A798,CENIK!$A$2:$F$191,6,FALSE)</f>
        <v>0</v>
      </c>
      <c r="K798" s="742">
        <f t="shared" si="13"/>
        <v>0</v>
      </c>
    </row>
    <row r="799" spans="1:12" ht="90" x14ac:dyDescent="0.25">
      <c r="A799" s="737">
        <v>6305</v>
      </c>
      <c r="B799" s="737">
        <v>521</v>
      </c>
      <c r="C799" s="721" t="s">
        <v>3040</v>
      </c>
      <c r="D799" s="740" t="s">
        <v>302</v>
      </c>
      <c r="E799" s="740" t="s">
        <v>128</v>
      </c>
      <c r="F799" s="740" t="s">
        <v>140</v>
      </c>
      <c r="G799" s="740" t="s">
        <v>143</v>
      </c>
      <c r="H799" s="741" t="s">
        <v>6</v>
      </c>
      <c r="I799" s="742">
        <v>2</v>
      </c>
      <c r="J799" s="742">
        <f>VLOOKUP(A799,CENIK!$A$2:$F$191,6,FALSE)</f>
        <v>0</v>
      </c>
      <c r="K799" s="742">
        <f t="shared" si="13"/>
        <v>0</v>
      </c>
    </row>
    <row r="800" spans="1:12" ht="30" x14ac:dyDescent="0.25">
      <c r="A800" s="737">
        <v>6401</v>
      </c>
      <c r="B800" s="737">
        <v>521</v>
      </c>
      <c r="C800" s="721" t="s">
        <v>3041</v>
      </c>
      <c r="D800" s="740" t="s">
        <v>302</v>
      </c>
      <c r="E800" s="740" t="s">
        <v>128</v>
      </c>
      <c r="F800" s="740" t="s">
        <v>144</v>
      </c>
      <c r="G800" s="740" t="s">
        <v>145</v>
      </c>
      <c r="H800" s="741" t="s">
        <v>10</v>
      </c>
      <c r="I800" s="742">
        <v>60</v>
      </c>
      <c r="J800" s="742">
        <f>VLOOKUP(A800,CENIK!$A$2:$F$191,6,FALSE)</f>
        <v>0</v>
      </c>
      <c r="K800" s="742">
        <f t="shared" si="13"/>
        <v>0</v>
      </c>
    </row>
    <row r="801" spans="1:11" ht="30" x14ac:dyDescent="0.25">
      <c r="A801" s="737">
        <v>6402</v>
      </c>
      <c r="B801" s="737">
        <v>521</v>
      </c>
      <c r="C801" s="721" t="s">
        <v>3042</v>
      </c>
      <c r="D801" s="740" t="s">
        <v>302</v>
      </c>
      <c r="E801" s="740" t="s">
        <v>128</v>
      </c>
      <c r="F801" s="740" t="s">
        <v>144</v>
      </c>
      <c r="G801" s="740" t="s">
        <v>340</v>
      </c>
      <c r="H801" s="741" t="s">
        <v>10</v>
      </c>
      <c r="I801" s="742">
        <v>60</v>
      </c>
      <c r="J801" s="742">
        <f>VLOOKUP(A801,CENIK!$A$2:$F$191,6,FALSE)</f>
        <v>0</v>
      </c>
      <c r="K801" s="742">
        <f t="shared" si="13"/>
        <v>0</v>
      </c>
    </row>
    <row r="802" spans="1:11" ht="45" x14ac:dyDescent="0.25">
      <c r="A802" s="737">
        <v>6405</v>
      </c>
      <c r="B802" s="737">
        <v>521</v>
      </c>
      <c r="C802" s="721" t="s">
        <v>3043</v>
      </c>
      <c r="D802" s="740" t="s">
        <v>302</v>
      </c>
      <c r="E802" s="740" t="s">
        <v>128</v>
      </c>
      <c r="F802" s="740" t="s">
        <v>144</v>
      </c>
      <c r="G802" s="740" t="s">
        <v>146</v>
      </c>
      <c r="H802" s="741" t="s">
        <v>10</v>
      </c>
      <c r="I802" s="742">
        <v>60</v>
      </c>
      <c r="J802" s="742">
        <f>VLOOKUP(A802,CENIK!$A$2:$F$191,6,FALSE)</f>
        <v>0</v>
      </c>
      <c r="K802" s="742">
        <f t="shared" si="13"/>
        <v>0</v>
      </c>
    </row>
    <row r="803" spans="1:11" ht="30" x14ac:dyDescent="0.25">
      <c r="A803" s="737">
        <v>6501</v>
      </c>
      <c r="B803" s="737">
        <v>521</v>
      </c>
      <c r="C803" s="721" t="s">
        <v>3044</v>
      </c>
      <c r="D803" s="740" t="s">
        <v>302</v>
      </c>
      <c r="E803" s="740" t="s">
        <v>128</v>
      </c>
      <c r="F803" s="740" t="s">
        <v>147</v>
      </c>
      <c r="G803" s="740" t="s">
        <v>1007</v>
      </c>
      <c r="H803" s="741" t="s">
        <v>6</v>
      </c>
      <c r="I803" s="742">
        <v>3</v>
      </c>
      <c r="J803" s="742">
        <f>VLOOKUP(A803,CENIK!$A$2:$F$191,6,FALSE)</f>
        <v>0</v>
      </c>
      <c r="K803" s="742">
        <f t="shared" si="13"/>
        <v>0</v>
      </c>
    </row>
    <row r="804" spans="1:11" ht="30" x14ac:dyDescent="0.25">
      <c r="A804" s="737">
        <v>6503</v>
      </c>
      <c r="B804" s="737">
        <v>521</v>
      </c>
      <c r="C804" s="721" t="s">
        <v>3045</v>
      </c>
      <c r="D804" s="740" t="s">
        <v>302</v>
      </c>
      <c r="E804" s="740" t="s">
        <v>128</v>
      </c>
      <c r="F804" s="740" t="s">
        <v>147</v>
      </c>
      <c r="G804" s="740" t="s">
        <v>1009</v>
      </c>
      <c r="H804" s="741" t="s">
        <v>6</v>
      </c>
      <c r="I804" s="742">
        <v>2</v>
      </c>
      <c r="J804" s="742">
        <f>VLOOKUP(A804,CENIK!$A$2:$F$191,6,FALSE)</f>
        <v>0</v>
      </c>
      <c r="K804" s="742">
        <f t="shared" si="13"/>
        <v>0</v>
      </c>
    </row>
  </sheetData>
  <sheetProtection algorithmName="SHA-512" hashValue="qnnB1SM9/Uqi+1sOrGPEbK+IPBN9FqWsAXpSkPh/l9vGXE2s9SHL2DPcO8lOW74ndJMAgQIVFmvuKacqEKCVBg==" saltValue="Frj74YYYvcgrJYfpD6a53Q==" spinCount="100000" sheet="1" objects="1" scenarios="1"/>
  <mergeCells count="4">
    <mergeCell ref="D30:E30"/>
    <mergeCell ref="D31:E37"/>
    <mergeCell ref="F31:F36"/>
    <mergeCell ref="F6: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1062"/>
  <sheetViews>
    <sheetView topLeftCell="D1" zoomScale="70" zoomScaleNormal="70" workbookViewId="0">
      <selection activeCell="J633" sqref="J633"/>
    </sheetView>
  </sheetViews>
  <sheetFormatPr defaultRowHeight="15" x14ac:dyDescent="0.25"/>
  <cols>
    <col min="1" max="1" width="9.140625" style="11" hidden="1" customWidth="1"/>
    <col min="2" max="2" width="7.28515625" style="11" hidden="1" customWidth="1"/>
    <col min="3" max="3" width="10.7109375" style="11" hidden="1" customWidth="1"/>
    <col min="4" max="4" width="19.28515625" style="12" customWidth="1"/>
    <col min="5" max="5" width="21.42578125" style="5" customWidth="1"/>
    <col min="6" max="6" width="22.42578125" style="5" customWidth="1"/>
    <col min="7" max="7" width="86.85546875" style="5" customWidth="1"/>
    <col min="8" max="8" width="16.5703125" customWidth="1"/>
    <col min="9" max="11" width="16" style="43" customWidth="1"/>
    <col min="13" max="13" width="9.140625" customWidth="1"/>
  </cols>
  <sheetData>
    <row r="2" spans="1:17" ht="26.25" x14ac:dyDescent="0.25">
      <c r="G2" s="145" t="s">
        <v>6095</v>
      </c>
      <c r="J2" s="42"/>
      <c r="K2" s="42"/>
    </row>
    <row r="3" spans="1:17" x14ac:dyDescent="0.25">
      <c r="E3" s="17"/>
      <c r="F3" s="17"/>
    </row>
    <row r="4" spans="1:17" ht="18.75" x14ac:dyDescent="0.3">
      <c r="B4" s="56"/>
      <c r="C4" s="56"/>
      <c r="E4" s="18"/>
      <c r="F4" s="582" t="s">
        <v>6096</v>
      </c>
      <c r="G4" s="583" t="s">
        <v>457</v>
      </c>
      <c r="H4" s="584"/>
      <c r="I4" s="585"/>
      <c r="J4" s="585"/>
      <c r="K4" s="587">
        <f>+H21</f>
        <v>0</v>
      </c>
      <c r="N4" s="56"/>
      <c r="O4" s="56"/>
      <c r="P4" s="57"/>
      <c r="Q4" s="57"/>
    </row>
    <row r="5" spans="1:17" ht="18.75" x14ac:dyDescent="0.3">
      <c r="B5" s="56"/>
      <c r="C5" s="56"/>
      <c r="E5" s="18"/>
      <c r="F5" s="582" t="s">
        <v>6097</v>
      </c>
      <c r="G5" s="583" t="s">
        <v>456</v>
      </c>
      <c r="H5" s="584"/>
      <c r="I5" s="585"/>
      <c r="J5" s="585"/>
      <c r="K5" s="587">
        <f>H498</f>
        <v>0</v>
      </c>
      <c r="N5" s="56"/>
      <c r="O5" s="56"/>
      <c r="P5" s="57"/>
      <c r="Q5" s="57"/>
    </row>
    <row r="6" spans="1:17" s="84" customFormat="1" x14ac:dyDescent="0.25">
      <c r="A6" s="310"/>
      <c r="B6" s="310"/>
      <c r="C6" s="409"/>
      <c r="D6" s="146"/>
      <c r="E6" s="146"/>
      <c r="F6" s="146"/>
      <c r="H6" s="147"/>
      <c r="I6" s="147"/>
      <c r="J6" s="147"/>
    </row>
    <row r="7" spans="1:17" s="84" customFormat="1" ht="26.25" x14ac:dyDescent="0.25">
      <c r="A7" s="310"/>
      <c r="B7" s="310"/>
      <c r="D7" s="145" t="s">
        <v>6098</v>
      </c>
      <c r="E7" s="146"/>
      <c r="F7" s="146"/>
      <c r="G7" s="146"/>
      <c r="I7" s="147"/>
      <c r="J7" s="410"/>
      <c r="K7" s="147"/>
    </row>
    <row r="8" spans="1:17" s="84" customFormat="1" x14ac:dyDescent="0.25">
      <c r="A8" s="310"/>
      <c r="B8" s="310"/>
      <c r="D8" s="411"/>
      <c r="E8" s="246"/>
      <c r="F8" s="246"/>
      <c r="G8" s="246"/>
      <c r="H8" s="247"/>
      <c r="I8" s="248"/>
      <c r="J8" s="248"/>
      <c r="K8" s="412"/>
      <c r="L8" s="248"/>
    </row>
    <row r="9" spans="1:17" s="84" customFormat="1" ht="18" x14ac:dyDescent="0.25">
      <c r="A9" s="310"/>
      <c r="B9" s="310"/>
      <c r="D9" s="411"/>
      <c r="E9" s="246"/>
      <c r="F9" s="413" t="s">
        <v>6099</v>
      </c>
      <c r="G9" s="249" t="s">
        <v>6100</v>
      </c>
      <c r="H9" s="414"/>
      <c r="I9" s="248"/>
      <c r="J9" s="248"/>
      <c r="K9" s="412"/>
      <c r="L9" s="248"/>
    </row>
    <row r="10" spans="1:17" s="84" customFormat="1" x14ac:dyDescent="0.25">
      <c r="A10" s="310"/>
      <c r="B10" s="310"/>
      <c r="D10" s="411"/>
      <c r="E10" s="246"/>
      <c r="F10" s="247"/>
      <c r="G10" s="247"/>
      <c r="H10" s="414"/>
      <c r="I10" s="248"/>
      <c r="J10" s="248"/>
      <c r="K10" s="412"/>
      <c r="L10" s="248"/>
    </row>
    <row r="11" spans="1:17" s="84" customFormat="1" x14ac:dyDescent="0.25">
      <c r="A11" s="310"/>
      <c r="B11" s="310"/>
      <c r="D11" s="411"/>
      <c r="E11" s="246"/>
      <c r="F11" s="247"/>
      <c r="G11" s="247"/>
      <c r="H11" s="414"/>
      <c r="I11" s="248"/>
      <c r="J11" s="248"/>
      <c r="K11" s="412"/>
      <c r="L11" s="248"/>
    </row>
    <row r="12" spans="1:17" s="84" customFormat="1" ht="18.75" x14ac:dyDescent="0.3">
      <c r="A12" s="310"/>
      <c r="B12" s="310"/>
      <c r="D12" s="411"/>
      <c r="E12" s="246"/>
      <c r="F12" s="415" t="s">
        <v>5880</v>
      </c>
      <c r="G12" s="416" t="s">
        <v>6101</v>
      </c>
      <c r="H12" s="417">
        <f>+L131</f>
        <v>0</v>
      </c>
      <c r="I12" s="248"/>
      <c r="J12" s="248"/>
      <c r="K12" s="412"/>
      <c r="L12" s="248"/>
    </row>
    <row r="13" spans="1:17" s="84" customFormat="1" ht="18.75" x14ac:dyDescent="0.3">
      <c r="A13" s="310"/>
      <c r="B13" s="310"/>
      <c r="D13" s="411"/>
      <c r="E13" s="246"/>
      <c r="F13" s="418"/>
      <c r="G13" s="418"/>
      <c r="H13" s="417"/>
      <c r="I13" s="248"/>
      <c r="J13" s="248"/>
      <c r="K13" s="412"/>
      <c r="L13" s="248"/>
    </row>
    <row r="14" spans="1:17" s="84" customFormat="1" ht="18.75" x14ac:dyDescent="0.3">
      <c r="A14" s="310"/>
      <c r="B14" s="310"/>
      <c r="D14" s="411"/>
      <c r="E14" s="246"/>
      <c r="F14" s="415" t="s">
        <v>5893</v>
      </c>
      <c r="G14" s="416" t="s">
        <v>6102</v>
      </c>
      <c r="H14" s="417">
        <f>K224</f>
        <v>0</v>
      </c>
      <c r="I14" s="248"/>
      <c r="J14" s="248"/>
      <c r="K14" s="412"/>
      <c r="L14" s="248"/>
    </row>
    <row r="15" spans="1:17" s="84" customFormat="1" ht="18.75" x14ac:dyDescent="0.3">
      <c r="A15" s="310"/>
      <c r="B15" s="310"/>
      <c r="D15" s="411"/>
      <c r="E15" s="246"/>
      <c r="F15" s="418"/>
      <c r="G15" s="418"/>
      <c r="H15" s="417"/>
      <c r="I15" s="248"/>
      <c r="J15" s="248"/>
      <c r="K15" s="412"/>
      <c r="L15" s="248"/>
    </row>
    <row r="16" spans="1:17" s="84" customFormat="1" ht="18.75" x14ac:dyDescent="0.3">
      <c r="A16" s="310"/>
      <c r="B16" s="310"/>
      <c r="D16" s="411"/>
      <c r="E16" s="246"/>
      <c r="F16" s="415" t="s">
        <v>5895</v>
      </c>
      <c r="G16" s="416" t="s">
        <v>5872</v>
      </c>
      <c r="H16" s="417">
        <f>+L403</f>
        <v>0</v>
      </c>
      <c r="I16" s="248"/>
      <c r="J16" s="248"/>
      <c r="K16" s="412"/>
      <c r="L16" s="248"/>
    </row>
    <row r="17" spans="1:12" s="84" customFormat="1" ht="18.75" x14ac:dyDescent="0.3">
      <c r="A17" s="310"/>
      <c r="B17" s="310"/>
      <c r="D17" s="411"/>
      <c r="E17" s="246"/>
      <c r="F17" s="418"/>
      <c r="G17" s="418"/>
      <c r="H17" s="417"/>
      <c r="I17" s="248"/>
      <c r="J17" s="248"/>
      <c r="K17" s="412"/>
      <c r="L17" s="248"/>
    </row>
    <row r="18" spans="1:12" s="84" customFormat="1" ht="18.75" x14ac:dyDescent="0.3">
      <c r="A18" s="310"/>
      <c r="B18" s="310"/>
      <c r="D18" s="411"/>
      <c r="E18" s="246"/>
      <c r="F18" s="415" t="s">
        <v>5897</v>
      </c>
      <c r="G18" s="416" t="s">
        <v>6103</v>
      </c>
      <c r="H18" s="417">
        <f>+L480</f>
        <v>0</v>
      </c>
      <c r="I18" s="248"/>
      <c r="J18" s="248"/>
      <c r="K18" s="412"/>
      <c r="L18" s="248"/>
    </row>
    <row r="19" spans="1:12" s="84" customFormat="1" ht="18.75" x14ac:dyDescent="0.3">
      <c r="A19" s="310"/>
      <c r="B19" s="310"/>
      <c r="D19" s="411"/>
      <c r="E19" s="246"/>
      <c r="F19" s="415"/>
      <c r="G19" s="416"/>
      <c r="H19" s="417"/>
      <c r="I19" s="248"/>
      <c r="J19" s="248"/>
      <c r="K19" s="412"/>
      <c r="L19" s="248"/>
    </row>
    <row r="20" spans="1:12" s="84" customFormat="1" ht="15.75" thickBot="1" x14ac:dyDescent="0.3">
      <c r="A20" s="310"/>
      <c r="B20" s="310"/>
      <c r="D20" s="411"/>
      <c r="E20" s="246"/>
      <c r="F20" s="247"/>
      <c r="G20" s="247"/>
      <c r="H20" s="419"/>
      <c r="I20" s="248"/>
      <c r="J20" s="248"/>
      <c r="K20" s="412"/>
      <c r="L20" s="248"/>
    </row>
    <row r="21" spans="1:12" s="84" customFormat="1" ht="18.75" thickBot="1" x14ac:dyDescent="0.3">
      <c r="A21" s="310"/>
      <c r="B21" s="310"/>
      <c r="D21" s="411"/>
      <c r="E21" s="246"/>
      <c r="F21" s="247"/>
      <c r="G21" s="420" t="s">
        <v>6104</v>
      </c>
      <c r="H21" s="421">
        <f>SUM(H12:H18)</f>
        <v>0</v>
      </c>
      <c r="I21" s="248"/>
      <c r="J21" s="248"/>
      <c r="K21" s="412"/>
      <c r="L21" s="248"/>
    </row>
    <row r="22" spans="1:12" s="84" customFormat="1" x14ac:dyDescent="0.25">
      <c r="A22" s="310"/>
      <c r="B22" s="310"/>
      <c r="D22" s="411"/>
      <c r="E22" s="246"/>
      <c r="F22" s="246"/>
      <c r="G22" s="246"/>
      <c r="H22" s="247"/>
      <c r="I22" s="248"/>
      <c r="J22" s="248"/>
      <c r="K22" s="412"/>
      <c r="L22" s="248"/>
    </row>
    <row r="23" spans="1:12" s="84" customFormat="1" x14ac:dyDescent="0.25">
      <c r="A23" s="310"/>
      <c r="B23" s="310"/>
      <c r="D23" s="411"/>
      <c r="E23" s="246"/>
      <c r="F23" s="246"/>
      <c r="G23" s="246"/>
      <c r="H23" s="247"/>
      <c r="I23" s="248"/>
      <c r="J23" s="248"/>
      <c r="K23" s="412"/>
      <c r="L23" s="248"/>
    </row>
    <row r="24" spans="1:12" s="84" customFormat="1" x14ac:dyDescent="0.25">
      <c r="A24" s="310"/>
      <c r="B24" s="310"/>
      <c r="D24" s="411"/>
      <c r="E24" s="246"/>
      <c r="F24" s="246"/>
      <c r="G24" s="246"/>
      <c r="H24" s="247"/>
      <c r="I24" s="248"/>
      <c r="J24" s="248"/>
      <c r="K24" s="412"/>
      <c r="L24" s="248"/>
    </row>
    <row r="25" spans="1:12" s="84" customFormat="1" ht="18" x14ac:dyDescent="0.25">
      <c r="A25" s="310"/>
      <c r="B25" s="310"/>
      <c r="D25" s="411"/>
      <c r="E25" s="246"/>
      <c r="F25" s="413" t="s">
        <v>5880</v>
      </c>
      <c r="G25" s="249" t="s">
        <v>6101</v>
      </c>
      <c r="H25" s="422"/>
      <c r="I25" s="247"/>
      <c r="J25" s="247"/>
      <c r="K25" s="423"/>
      <c r="L25" s="424"/>
    </row>
    <row r="26" spans="1:12" s="84" customFormat="1" x14ac:dyDescent="0.25">
      <c r="A26" s="310"/>
      <c r="B26" s="310"/>
      <c r="D26" s="411"/>
      <c r="E26" s="246"/>
      <c r="F26" s="247"/>
      <c r="G26" s="247"/>
      <c r="H26" s="422"/>
      <c r="I26" s="247"/>
      <c r="J26" s="247"/>
      <c r="K26" s="423"/>
      <c r="L26" s="424"/>
    </row>
    <row r="27" spans="1:12" s="84" customFormat="1" x14ac:dyDescent="0.25">
      <c r="A27" s="310"/>
      <c r="B27" s="310"/>
      <c r="D27" s="411"/>
      <c r="E27" s="246"/>
      <c r="F27" s="247"/>
      <c r="G27" s="247"/>
      <c r="H27" s="422"/>
      <c r="I27" s="247"/>
      <c r="J27" s="247"/>
      <c r="K27" s="423"/>
      <c r="L27" s="424"/>
    </row>
    <row r="28" spans="1:12" s="84" customFormat="1" x14ac:dyDescent="0.25">
      <c r="A28" s="310"/>
      <c r="B28" s="310"/>
      <c r="D28" s="411"/>
      <c r="E28" s="246"/>
      <c r="F28" s="425" t="s">
        <v>6105</v>
      </c>
      <c r="G28" s="426" t="s">
        <v>6106</v>
      </c>
      <c r="H28" s="422"/>
      <c r="I28" s="247"/>
      <c r="J28" s="247"/>
      <c r="K28" s="423"/>
      <c r="L28" s="424"/>
    </row>
    <row r="29" spans="1:12" s="84" customFormat="1" x14ac:dyDescent="0.25">
      <c r="A29" s="310"/>
      <c r="B29" s="310"/>
      <c r="D29" s="411"/>
      <c r="E29" s="246"/>
      <c r="F29" s="247"/>
      <c r="G29" s="247"/>
      <c r="H29" s="422"/>
      <c r="I29" s="247"/>
      <c r="J29" s="247"/>
      <c r="K29" s="423"/>
      <c r="L29" s="424"/>
    </row>
    <row r="30" spans="1:12" s="84" customFormat="1" x14ac:dyDescent="0.25">
      <c r="A30" s="310"/>
      <c r="B30" s="310"/>
      <c r="D30" s="411"/>
      <c r="E30" s="358"/>
      <c r="F30" s="247"/>
      <c r="G30" s="427" t="s">
        <v>5873</v>
      </c>
      <c r="H30" s="428" t="s">
        <v>5874</v>
      </c>
      <c r="I30" s="429"/>
      <c r="J30" s="429" t="s">
        <v>5753</v>
      </c>
      <c r="K30" s="745" t="s">
        <v>5875</v>
      </c>
      <c r="L30" s="431" t="s">
        <v>5876</v>
      </c>
    </row>
    <row r="31" spans="1:12" s="84" customFormat="1" x14ac:dyDescent="0.25">
      <c r="A31" s="310"/>
      <c r="B31" s="310"/>
      <c r="D31" s="411"/>
      <c r="E31" s="284"/>
      <c r="F31" s="432"/>
      <c r="G31" s="247"/>
      <c r="H31" s="422"/>
      <c r="I31" s="247"/>
      <c r="J31" s="247"/>
      <c r="K31" s="746"/>
      <c r="L31" s="424"/>
    </row>
    <row r="32" spans="1:12" s="84" customFormat="1" ht="45" x14ac:dyDescent="0.25">
      <c r="A32" s="310"/>
      <c r="B32" s="310"/>
      <c r="D32" s="411"/>
      <c r="E32" s="433" t="str">
        <f t="shared" ref="E32:E37" si="0">CONCATENATE($F$4,F32)</f>
        <v>7ČP-G1  1.1.1</v>
      </c>
      <c r="F32" s="433" t="s">
        <v>6107</v>
      </c>
      <c r="G32" s="434" t="s">
        <v>6108</v>
      </c>
      <c r="H32" s="435" t="s">
        <v>6</v>
      </c>
      <c r="I32" s="247"/>
      <c r="J32" s="578">
        <v>4</v>
      </c>
      <c r="K32" s="747"/>
      <c r="L32" s="573">
        <f t="shared" ref="L32:L38" si="1">ROUND(J32*K32,2)</f>
        <v>0</v>
      </c>
    </row>
    <row r="33" spans="1:12" s="84" customFormat="1" ht="30" x14ac:dyDescent="0.25">
      <c r="A33" s="310"/>
      <c r="B33" s="310"/>
      <c r="D33" s="411"/>
      <c r="E33" s="433" t="str">
        <f t="shared" si="0"/>
        <v>7ČP-G1  1.1.2</v>
      </c>
      <c r="F33" s="433" t="s">
        <v>6109</v>
      </c>
      <c r="G33" s="434" t="s">
        <v>11</v>
      </c>
      <c r="H33" s="435" t="s">
        <v>12</v>
      </c>
      <c r="I33" s="247"/>
      <c r="J33" s="578">
        <v>2</v>
      </c>
      <c r="K33" s="747"/>
      <c r="L33" s="573">
        <f t="shared" si="1"/>
        <v>0</v>
      </c>
    </row>
    <row r="34" spans="1:12" s="84" customFormat="1" ht="45" x14ac:dyDescent="0.25">
      <c r="A34" s="310"/>
      <c r="B34" s="310"/>
      <c r="D34" s="411"/>
      <c r="E34" s="433" t="str">
        <f t="shared" si="0"/>
        <v>7ČP-G1  1.1.3</v>
      </c>
      <c r="F34" s="433" t="s">
        <v>6110</v>
      </c>
      <c r="G34" s="434" t="s">
        <v>15</v>
      </c>
      <c r="H34" s="435"/>
      <c r="I34" s="247"/>
      <c r="J34" s="578">
        <v>1</v>
      </c>
      <c r="K34" s="747"/>
      <c r="L34" s="573">
        <f t="shared" si="1"/>
        <v>0</v>
      </c>
    </row>
    <row r="35" spans="1:12" s="84" customFormat="1" ht="30" x14ac:dyDescent="0.25">
      <c r="A35" s="310"/>
      <c r="B35" s="310"/>
      <c r="D35" s="411"/>
      <c r="E35" s="433" t="str">
        <f t="shared" si="0"/>
        <v>7ČP-G1  1.1.4</v>
      </c>
      <c r="F35" s="433" t="s">
        <v>6111</v>
      </c>
      <c r="G35" s="434" t="s">
        <v>6112</v>
      </c>
      <c r="H35" s="435" t="s">
        <v>33</v>
      </c>
      <c r="I35" s="247"/>
      <c r="J35" s="578">
        <v>50</v>
      </c>
      <c r="K35" s="747"/>
      <c r="L35" s="573">
        <f t="shared" si="1"/>
        <v>0</v>
      </c>
    </row>
    <row r="36" spans="1:12" s="84" customFormat="1" x14ac:dyDescent="0.25">
      <c r="A36" s="310"/>
      <c r="B36" s="310"/>
      <c r="D36" s="411"/>
      <c r="E36" s="433" t="str">
        <f t="shared" si="0"/>
        <v>7ČP-G1  1.1.5</v>
      </c>
      <c r="F36" s="433" t="s">
        <v>6113</v>
      </c>
      <c r="G36" s="434" t="s">
        <v>28</v>
      </c>
      <c r="H36" s="435" t="s">
        <v>22</v>
      </c>
      <c r="I36" s="247"/>
      <c r="J36" s="578">
        <v>3</v>
      </c>
      <c r="K36" s="747"/>
      <c r="L36" s="573">
        <f t="shared" si="1"/>
        <v>0</v>
      </c>
    </row>
    <row r="37" spans="1:12" s="84" customFormat="1" x14ac:dyDescent="0.25">
      <c r="A37" s="310"/>
      <c r="B37" s="310"/>
      <c r="D37" s="411"/>
      <c r="E37" s="433" t="str">
        <f t="shared" si="0"/>
        <v>7ČP-G1  1.1.6</v>
      </c>
      <c r="F37" s="433" t="s">
        <v>6114</v>
      </c>
      <c r="G37" s="434" t="s">
        <v>6115</v>
      </c>
      <c r="H37" s="435" t="s">
        <v>22</v>
      </c>
      <c r="I37" s="247"/>
      <c r="J37" s="578">
        <v>3</v>
      </c>
      <c r="K37" s="747"/>
      <c r="L37" s="573">
        <f t="shared" si="1"/>
        <v>0</v>
      </c>
    </row>
    <row r="38" spans="1:12" s="84" customFormat="1" x14ac:dyDescent="0.25">
      <c r="A38" s="310"/>
      <c r="B38" s="310"/>
      <c r="D38" s="411"/>
      <c r="E38" s="433"/>
      <c r="F38" s="433" t="s">
        <v>6116</v>
      </c>
      <c r="G38" s="434" t="s">
        <v>29</v>
      </c>
      <c r="H38" s="435" t="s">
        <v>22</v>
      </c>
      <c r="I38" s="247"/>
      <c r="J38" s="578">
        <v>3</v>
      </c>
      <c r="K38" s="747"/>
      <c r="L38" s="573">
        <f t="shared" si="1"/>
        <v>0</v>
      </c>
    </row>
    <row r="39" spans="1:12" s="84" customFormat="1" x14ac:dyDescent="0.25">
      <c r="A39" s="310"/>
      <c r="B39" s="310"/>
      <c r="D39" s="411"/>
      <c r="E39" s="284"/>
      <c r="F39" s="432"/>
      <c r="G39" s="434"/>
      <c r="H39" s="435"/>
      <c r="I39" s="247"/>
      <c r="J39" s="601"/>
      <c r="K39" s="748"/>
      <c r="L39" s="437"/>
    </row>
    <row r="40" spans="1:12" s="84" customFormat="1" x14ac:dyDescent="0.25">
      <c r="A40" s="310"/>
      <c r="B40" s="310"/>
      <c r="D40" s="411"/>
      <c r="E40" s="284"/>
      <c r="F40" s="432"/>
      <c r="G40" s="438" t="s">
        <v>6117</v>
      </c>
      <c r="H40" s="439"/>
      <c r="I40" s="440"/>
      <c r="J40" s="602"/>
      <c r="K40" s="749"/>
      <c r="L40" s="574">
        <f>SUM(L32:L38)</f>
        <v>0</v>
      </c>
    </row>
    <row r="41" spans="1:12" s="84" customFormat="1" x14ac:dyDescent="0.25">
      <c r="A41" s="310"/>
      <c r="B41" s="310"/>
      <c r="D41" s="411"/>
      <c r="E41" s="284"/>
      <c r="F41" s="432"/>
      <c r="G41" s="247"/>
      <c r="H41" s="422"/>
      <c r="I41" s="247"/>
      <c r="J41" s="412"/>
      <c r="K41" s="746"/>
      <c r="L41" s="423"/>
    </row>
    <row r="42" spans="1:12" s="84" customFormat="1" x14ac:dyDescent="0.25">
      <c r="A42" s="310"/>
      <c r="B42" s="310"/>
      <c r="D42" s="411"/>
      <c r="E42" s="284"/>
      <c r="F42" s="432"/>
      <c r="G42" s="247"/>
      <c r="H42" s="422"/>
      <c r="I42" s="247"/>
      <c r="J42" s="412"/>
      <c r="K42" s="746"/>
      <c r="L42" s="423"/>
    </row>
    <row r="43" spans="1:12" s="84" customFormat="1" x14ac:dyDescent="0.25">
      <c r="A43" s="310"/>
      <c r="B43" s="310"/>
      <c r="D43" s="411"/>
      <c r="E43" s="433"/>
      <c r="F43" s="433" t="s">
        <v>6118</v>
      </c>
      <c r="G43" s="426" t="s">
        <v>6119</v>
      </c>
      <c r="H43" s="422"/>
      <c r="I43" s="247"/>
      <c r="J43" s="412"/>
      <c r="K43" s="746"/>
      <c r="L43" s="423"/>
    </row>
    <row r="44" spans="1:12" s="84" customFormat="1" x14ac:dyDescent="0.25">
      <c r="A44" s="310"/>
      <c r="B44" s="310"/>
      <c r="D44" s="411"/>
      <c r="E44" s="284"/>
      <c r="F44" s="432"/>
      <c r="G44" s="247"/>
      <c r="H44" s="422"/>
      <c r="I44" s="247"/>
      <c r="J44" s="412"/>
      <c r="K44" s="746"/>
      <c r="L44" s="423"/>
    </row>
    <row r="45" spans="1:12" s="84" customFormat="1" x14ac:dyDescent="0.25">
      <c r="A45" s="310"/>
      <c r="B45" s="310"/>
      <c r="D45" s="411"/>
      <c r="E45" s="284"/>
      <c r="F45" s="432"/>
      <c r="G45" s="427" t="s">
        <v>5873</v>
      </c>
      <c r="H45" s="428" t="s">
        <v>5874</v>
      </c>
      <c r="I45" s="429"/>
      <c r="J45" s="429" t="s">
        <v>5753</v>
      </c>
      <c r="K45" s="745" t="s">
        <v>5875</v>
      </c>
      <c r="L45" s="430" t="s">
        <v>5876</v>
      </c>
    </row>
    <row r="46" spans="1:12" s="84" customFormat="1" x14ac:dyDescent="0.25">
      <c r="A46" s="310"/>
      <c r="B46" s="310"/>
      <c r="D46" s="411"/>
      <c r="E46" s="284"/>
      <c r="F46" s="432"/>
      <c r="G46" s="247"/>
      <c r="H46" s="422"/>
      <c r="I46" s="247"/>
      <c r="J46" s="412"/>
      <c r="K46" s="746"/>
      <c r="L46" s="423"/>
    </row>
    <row r="47" spans="1:12" s="84" customFormat="1" x14ac:dyDescent="0.25">
      <c r="A47" s="310"/>
      <c r="B47" s="310"/>
      <c r="D47" s="411"/>
      <c r="E47" s="433" t="str">
        <f t="shared" ref="E47:E63" si="2">CONCATENATE($F$4,F47)</f>
        <v>7ČP-G1  1.2.1</v>
      </c>
      <c r="F47" s="433" t="s">
        <v>6120</v>
      </c>
      <c r="G47" s="442" t="s">
        <v>49</v>
      </c>
      <c r="H47" s="435" t="s">
        <v>24</v>
      </c>
      <c r="I47" s="247"/>
      <c r="J47" s="578">
        <v>32</v>
      </c>
      <c r="K47" s="747"/>
      <c r="L47" s="573">
        <f t="shared" ref="L47:L63" si="3">ROUND(J47*K47,2)</f>
        <v>0</v>
      </c>
    </row>
    <row r="48" spans="1:12" s="84" customFormat="1" ht="30" x14ac:dyDescent="0.25">
      <c r="A48" s="310"/>
      <c r="B48" s="310"/>
      <c r="D48" s="411"/>
      <c r="E48" s="433" t="str">
        <f t="shared" si="2"/>
        <v>7ČP-G1  1.2.2</v>
      </c>
      <c r="F48" s="433" t="s">
        <v>6121</v>
      </c>
      <c r="G48" s="442" t="s">
        <v>51</v>
      </c>
      <c r="H48" s="435" t="s">
        <v>24</v>
      </c>
      <c r="I48" s="247"/>
      <c r="J48" s="578">
        <v>24</v>
      </c>
      <c r="K48" s="747"/>
      <c r="L48" s="573">
        <f t="shared" si="3"/>
        <v>0</v>
      </c>
    </row>
    <row r="49" spans="1:12" s="84" customFormat="1" x14ac:dyDescent="0.25">
      <c r="A49" s="310"/>
      <c r="B49" s="310"/>
      <c r="D49" s="411"/>
      <c r="E49" s="433" t="str">
        <f t="shared" si="2"/>
        <v>7ČP-G1  1.2.3</v>
      </c>
      <c r="F49" s="433" t="s">
        <v>6122</v>
      </c>
      <c r="G49" s="443" t="s">
        <v>48</v>
      </c>
      <c r="H49" s="435" t="s">
        <v>33</v>
      </c>
      <c r="I49" s="247"/>
      <c r="J49" s="578">
        <v>80</v>
      </c>
      <c r="K49" s="747"/>
      <c r="L49" s="573">
        <f t="shared" si="3"/>
        <v>0</v>
      </c>
    </row>
    <row r="50" spans="1:12" s="84" customFormat="1" x14ac:dyDescent="0.25">
      <c r="A50" s="310"/>
      <c r="B50" s="310"/>
      <c r="D50" s="411"/>
      <c r="E50" s="433" t="str">
        <f t="shared" si="2"/>
        <v>7ČP-G1  1.2.4</v>
      </c>
      <c r="F50" s="433" t="s">
        <v>6123</v>
      </c>
      <c r="G50" s="442" t="s">
        <v>52</v>
      </c>
      <c r="H50" s="435" t="s">
        <v>33</v>
      </c>
      <c r="I50" s="247"/>
      <c r="J50" s="578">
        <v>80</v>
      </c>
      <c r="K50" s="747"/>
      <c r="L50" s="573">
        <f t="shared" si="3"/>
        <v>0</v>
      </c>
    </row>
    <row r="51" spans="1:12" s="84" customFormat="1" ht="30" x14ac:dyDescent="0.25">
      <c r="A51" s="310"/>
      <c r="B51" s="310"/>
      <c r="D51" s="411"/>
      <c r="E51" s="433" t="str">
        <f t="shared" si="2"/>
        <v>7ČP-G1  1.2.5</v>
      </c>
      <c r="F51" s="433" t="s">
        <v>6124</v>
      </c>
      <c r="G51" s="442" t="s">
        <v>53</v>
      </c>
      <c r="H51" s="435" t="s">
        <v>33</v>
      </c>
      <c r="I51" s="247"/>
      <c r="J51" s="578">
        <v>80</v>
      </c>
      <c r="K51" s="747"/>
      <c r="L51" s="573">
        <f t="shared" si="3"/>
        <v>0</v>
      </c>
    </row>
    <row r="52" spans="1:12" s="84" customFormat="1" x14ac:dyDescent="0.25">
      <c r="A52" s="310"/>
      <c r="B52" s="310"/>
      <c r="D52" s="411"/>
      <c r="E52" s="433" t="str">
        <f t="shared" si="2"/>
        <v>7ČP-G1  1.2.6</v>
      </c>
      <c r="F52" s="433" t="s">
        <v>6125</v>
      </c>
      <c r="G52" s="434" t="s">
        <v>44</v>
      </c>
      <c r="H52" s="435" t="s">
        <v>33</v>
      </c>
      <c r="I52" s="247"/>
      <c r="J52" s="578">
        <v>80</v>
      </c>
      <c r="K52" s="747"/>
      <c r="L52" s="573">
        <f t="shared" si="3"/>
        <v>0</v>
      </c>
    </row>
    <row r="53" spans="1:12" s="84" customFormat="1" x14ac:dyDescent="0.25">
      <c r="A53" s="310"/>
      <c r="B53" s="310"/>
      <c r="D53" s="411"/>
      <c r="E53" s="433" t="str">
        <f t="shared" si="2"/>
        <v>7ČP-G1  1.2.7</v>
      </c>
      <c r="F53" s="433" t="s">
        <v>6126</v>
      </c>
      <c r="G53" s="442" t="s">
        <v>55</v>
      </c>
      <c r="H53" s="435" t="s">
        <v>33</v>
      </c>
      <c r="I53" s="247"/>
      <c r="J53" s="578">
        <v>80</v>
      </c>
      <c r="K53" s="747"/>
      <c r="L53" s="573">
        <f t="shared" si="3"/>
        <v>0</v>
      </c>
    </row>
    <row r="54" spans="1:12" s="84" customFormat="1" x14ac:dyDescent="0.25">
      <c r="A54" s="310"/>
      <c r="B54" s="310"/>
      <c r="D54" s="411"/>
      <c r="E54" s="433" t="str">
        <f t="shared" si="2"/>
        <v>7ČP-G1  1.2.8</v>
      </c>
      <c r="F54" s="433" t="s">
        <v>6127</v>
      </c>
      <c r="G54" s="442" t="s">
        <v>56</v>
      </c>
      <c r="H54" s="435" t="s">
        <v>10</v>
      </c>
      <c r="I54" s="247"/>
      <c r="J54" s="578">
        <v>13</v>
      </c>
      <c r="K54" s="747"/>
      <c r="L54" s="573">
        <f t="shared" si="3"/>
        <v>0</v>
      </c>
    </row>
    <row r="55" spans="1:12" s="84" customFormat="1" ht="30" x14ac:dyDescent="0.25">
      <c r="A55" s="310"/>
      <c r="B55" s="310"/>
      <c r="D55" s="411"/>
      <c r="E55" s="433" t="str">
        <f t="shared" si="2"/>
        <v>7ČP-G1  1.2.9</v>
      </c>
      <c r="F55" s="433" t="s">
        <v>6128</v>
      </c>
      <c r="G55" s="434" t="s">
        <v>6129</v>
      </c>
      <c r="H55" s="435" t="s">
        <v>14</v>
      </c>
      <c r="I55" s="247"/>
      <c r="J55" s="578">
        <v>1</v>
      </c>
      <c r="K55" s="747"/>
      <c r="L55" s="573">
        <f t="shared" si="3"/>
        <v>0</v>
      </c>
    </row>
    <row r="56" spans="1:12" s="84" customFormat="1" ht="30" x14ac:dyDescent="0.25">
      <c r="A56" s="310"/>
      <c r="B56" s="310"/>
      <c r="D56" s="411"/>
      <c r="E56" s="433" t="str">
        <f t="shared" si="2"/>
        <v>7ČP-G1  1.2.10</v>
      </c>
      <c r="F56" s="433" t="s">
        <v>6130</v>
      </c>
      <c r="G56" s="444" t="s">
        <v>54</v>
      </c>
      <c r="H56" s="435" t="s">
        <v>10</v>
      </c>
      <c r="I56" s="247"/>
      <c r="J56" s="578">
        <v>27</v>
      </c>
      <c r="K56" s="747"/>
      <c r="L56" s="573">
        <f t="shared" si="3"/>
        <v>0</v>
      </c>
    </row>
    <row r="57" spans="1:12" s="84" customFormat="1" ht="30" x14ac:dyDescent="0.25">
      <c r="A57" s="310"/>
      <c r="B57" s="310"/>
      <c r="D57" s="411"/>
      <c r="E57" s="433" t="str">
        <f t="shared" si="2"/>
        <v>7ČP-G1  1.2.11</v>
      </c>
      <c r="F57" s="433" t="s">
        <v>6131</v>
      </c>
      <c r="G57" s="445" t="s">
        <v>6132</v>
      </c>
      <c r="H57" s="435" t="s">
        <v>12</v>
      </c>
      <c r="I57" s="247"/>
      <c r="J57" s="578">
        <v>1</v>
      </c>
      <c r="K57" s="747"/>
      <c r="L57" s="573">
        <f t="shared" si="3"/>
        <v>0</v>
      </c>
    </row>
    <row r="58" spans="1:12" s="84" customFormat="1" ht="30" x14ac:dyDescent="0.25">
      <c r="A58" s="310"/>
      <c r="B58" s="310"/>
      <c r="D58" s="411"/>
      <c r="E58" s="433" t="str">
        <f t="shared" si="2"/>
        <v>7ČP-G1  1.2.12</v>
      </c>
      <c r="F58" s="433" t="s">
        <v>6133</v>
      </c>
      <c r="G58" s="245" t="s">
        <v>6134</v>
      </c>
      <c r="H58" s="435" t="s">
        <v>12</v>
      </c>
      <c r="I58" s="247"/>
      <c r="J58" s="578">
        <v>1</v>
      </c>
      <c r="K58" s="747"/>
      <c r="L58" s="573">
        <f t="shared" si="3"/>
        <v>0</v>
      </c>
    </row>
    <row r="59" spans="1:12" s="84" customFormat="1" ht="30" x14ac:dyDescent="0.25">
      <c r="A59" s="310"/>
      <c r="B59" s="310"/>
      <c r="D59" s="411"/>
      <c r="E59" s="433" t="str">
        <f t="shared" si="2"/>
        <v>7ČP-G1  1.2.13</v>
      </c>
      <c r="F59" s="433" t="s">
        <v>6135</v>
      </c>
      <c r="G59" s="442" t="s">
        <v>6136</v>
      </c>
      <c r="H59" s="435" t="s">
        <v>12</v>
      </c>
      <c r="I59" s="247"/>
      <c r="J59" s="578">
        <v>1</v>
      </c>
      <c r="K59" s="747"/>
      <c r="L59" s="573">
        <f t="shared" si="3"/>
        <v>0</v>
      </c>
    </row>
    <row r="60" spans="1:12" s="84" customFormat="1" ht="30" x14ac:dyDescent="0.25">
      <c r="A60" s="310"/>
      <c r="B60" s="310"/>
      <c r="D60" s="411"/>
      <c r="E60" s="433" t="str">
        <f t="shared" si="2"/>
        <v>7ČP-G1  1.2.14</v>
      </c>
      <c r="F60" s="433" t="s">
        <v>6137</v>
      </c>
      <c r="G60" s="434" t="s">
        <v>6138</v>
      </c>
      <c r="H60" s="435" t="s">
        <v>10</v>
      </c>
      <c r="I60" s="247"/>
      <c r="J60" s="578">
        <v>6</v>
      </c>
      <c r="K60" s="747"/>
      <c r="L60" s="573">
        <f t="shared" si="3"/>
        <v>0</v>
      </c>
    </row>
    <row r="61" spans="1:12" s="84" customFormat="1" x14ac:dyDescent="0.25">
      <c r="A61" s="310"/>
      <c r="B61" s="310"/>
      <c r="D61" s="411"/>
      <c r="E61" s="433" t="str">
        <f t="shared" si="2"/>
        <v>7ČP-G1  1.2.15</v>
      </c>
      <c r="F61" s="433" t="s">
        <v>6139</v>
      </c>
      <c r="G61" s="434" t="s">
        <v>6140</v>
      </c>
      <c r="H61" s="435" t="s">
        <v>12</v>
      </c>
      <c r="I61" s="446"/>
      <c r="J61" s="603">
        <v>13</v>
      </c>
      <c r="K61" s="750"/>
      <c r="L61" s="573">
        <f t="shared" si="3"/>
        <v>0</v>
      </c>
    </row>
    <row r="62" spans="1:12" s="84" customFormat="1" x14ac:dyDescent="0.25">
      <c r="A62" s="310"/>
      <c r="B62" s="310"/>
      <c r="D62" s="411"/>
      <c r="E62" s="433" t="str">
        <f t="shared" si="2"/>
        <v>7ČP-G1  1.2.16</v>
      </c>
      <c r="F62" s="433" t="s">
        <v>6141</v>
      </c>
      <c r="G62" s="434" t="s">
        <v>6142</v>
      </c>
      <c r="H62" s="435" t="s">
        <v>12</v>
      </c>
      <c r="I62" s="446"/>
      <c r="J62" s="603">
        <v>1</v>
      </c>
      <c r="K62" s="750"/>
      <c r="L62" s="573">
        <f t="shared" si="3"/>
        <v>0</v>
      </c>
    </row>
    <row r="63" spans="1:12" s="84" customFormat="1" ht="30" x14ac:dyDescent="0.25">
      <c r="A63" s="310"/>
      <c r="B63" s="310"/>
      <c r="D63" s="411"/>
      <c r="E63" s="433" t="str">
        <f t="shared" si="2"/>
        <v>7ČP-G1  1.2.17</v>
      </c>
      <c r="F63" s="433" t="s">
        <v>6143</v>
      </c>
      <c r="G63" s="434" t="s">
        <v>6144</v>
      </c>
      <c r="H63" s="435" t="s">
        <v>12</v>
      </c>
      <c r="I63" s="247"/>
      <c r="J63" s="603">
        <v>1</v>
      </c>
      <c r="K63" s="747"/>
      <c r="L63" s="573">
        <f t="shared" si="3"/>
        <v>0</v>
      </c>
    </row>
    <row r="64" spans="1:12" s="84" customFormat="1" x14ac:dyDescent="0.25">
      <c r="A64" s="310"/>
      <c r="B64" s="310"/>
      <c r="D64" s="411"/>
      <c r="E64" s="284"/>
      <c r="F64" s="432"/>
      <c r="G64" s="247"/>
      <c r="H64" s="422"/>
      <c r="I64" s="247"/>
      <c r="J64" s="412"/>
      <c r="K64" s="746"/>
      <c r="L64" s="423"/>
    </row>
    <row r="65" spans="1:12" s="84" customFormat="1" x14ac:dyDescent="0.25">
      <c r="A65" s="310"/>
      <c r="B65" s="310"/>
      <c r="D65" s="411"/>
      <c r="E65" s="284"/>
      <c r="F65" s="432"/>
      <c r="G65" s="438" t="s">
        <v>6145</v>
      </c>
      <c r="H65" s="447"/>
      <c r="I65" s="448"/>
      <c r="J65" s="602"/>
      <c r="K65" s="749"/>
      <c r="L65" s="574">
        <f>SUM(L47:L63)</f>
        <v>0</v>
      </c>
    </row>
    <row r="66" spans="1:12" s="84" customFormat="1" x14ac:dyDescent="0.25">
      <c r="A66" s="310"/>
      <c r="B66" s="310"/>
      <c r="D66" s="411"/>
      <c r="E66" s="284"/>
      <c r="F66" s="432"/>
      <c r="G66" s="247"/>
      <c r="H66" s="422"/>
      <c r="I66" s="247"/>
      <c r="J66" s="412"/>
      <c r="K66" s="746"/>
      <c r="L66" s="423"/>
    </row>
    <row r="67" spans="1:12" s="84" customFormat="1" x14ac:dyDescent="0.25">
      <c r="A67" s="310"/>
      <c r="B67" s="310"/>
      <c r="D67" s="411"/>
      <c r="E67" s="284"/>
      <c r="F67" s="432"/>
      <c r="G67" s="247"/>
      <c r="H67" s="422"/>
      <c r="I67" s="247"/>
      <c r="J67" s="412"/>
      <c r="K67" s="746"/>
      <c r="L67" s="423"/>
    </row>
    <row r="68" spans="1:12" s="84" customFormat="1" x14ac:dyDescent="0.25">
      <c r="A68" s="310"/>
      <c r="B68" s="310"/>
      <c r="D68" s="411"/>
      <c r="E68" s="284"/>
      <c r="F68" s="432"/>
      <c r="G68" s="247"/>
      <c r="H68" s="422"/>
      <c r="I68" s="247"/>
      <c r="J68" s="412"/>
      <c r="K68" s="746"/>
      <c r="L68" s="423"/>
    </row>
    <row r="69" spans="1:12" s="84" customFormat="1" x14ac:dyDescent="0.25">
      <c r="A69" s="310"/>
      <c r="B69" s="310"/>
      <c r="D69" s="411"/>
      <c r="E69" s="433"/>
      <c r="F69" s="433" t="s">
        <v>6146</v>
      </c>
      <c r="G69" s="426" t="s">
        <v>6147</v>
      </c>
      <c r="H69" s="422"/>
      <c r="I69" s="247"/>
      <c r="J69" s="412"/>
      <c r="K69" s="746"/>
      <c r="L69" s="423"/>
    </row>
    <row r="70" spans="1:12" s="84" customFormat="1" x14ac:dyDescent="0.25">
      <c r="A70" s="310"/>
      <c r="B70" s="310"/>
      <c r="D70" s="411"/>
      <c r="E70" s="284"/>
      <c r="F70" s="432"/>
      <c r="G70" s="247"/>
      <c r="H70" s="422"/>
      <c r="I70" s="247"/>
      <c r="J70" s="412"/>
      <c r="K70" s="746"/>
      <c r="L70" s="423"/>
    </row>
    <row r="71" spans="1:12" s="84" customFormat="1" x14ac:dyDescent="0.25">
      <c r="A71" s="310"/>
      <c r="B71" s="310"/>
      <c r="D71" s="411"/>
      <c r="E71" s="284"/>
      <c r="F71" s="432"/>
      <c r="G71" s="427" t="s">
        <v>5873</v>
      </c>
      <c r="H71" s="428" t="s">
        <v>5874</v>
      </c>
      <c r="I71" s="429"/>
      <c r="J71" s="429" t="s">
        <v>5753</v>
      </c>
      <c r="K71" s="745" t="s">
        <v>5875</v>
      </c>
      <c r="L71" s="430" t="s">
        <v>5876</v>
      </c>
    </row>
    <row r="72" spans="1:12" s="84" customFormat="1" x14ac:dyDescent="0.25">
      <c r="A72" s="310"/>
      <c r="B72" s="310"/>
      <c r="D72" s="411"/>
      <c r="E72" s="284"/>
      <c r="F72" s="432"/>
      <c r="G72" s="247"/>
      <c r="H72" s="422"/>
      <c r="I72" s="247"/>
      <c r="J72" s="412"/>
      <c r="K72" s="746"/>
      <c r="L72" s="423"/>
    </row>
    <row r="73" spans="1:12" s="84" customFormat="1" x14ac:dyDescent="0.25">
      <c r="A73" s="310"/>
      <c r="B73" s="310"/>
      <c r="D73" s="411"/>
      <c r="E73" s="433" t="str">
        <f>CONCATENATE($F$4,F73)</f>
        <v>7ČP-G1  1.3.1</v>
      </c>
      <c r="F73" s="433" t="s">
        <v>6148</v>
      </c>
      <c r="G73" s="434" t="s">
        <v>6149</v>
      </c>
      <c r="H73" s="435" t="s">
        <v>33</v>
      </c>
      <c r="I73" s="247"/>
      <c r="J73" s="578">
        <v>100</v>
      </c>
      <c r="K73" s="747"/>
      <c r="L73" s="573">
        <f>ROUND(J73*K73,2)</f>
        <v>0</v>
      </c>
    </row>
    <row r="74" spans="1:12" s="84" customFormat="1" ht="30" x14ac:dyDescent="0.25">
      <c r="A74" s="310"/>
      <c r="B74" s="310"/>
      <c r="D74" s="411"/>
      <c r="E74" s="433" t="str">
        <f>CONCATENATE($F$4,F74)</f>
        <v>7ČP-G1  1.3.2</v>
      </c>
      <c r="F74" s="433" t="s">
        <v>6150</v>
      </c>
      <c r="G74" s="434" t="s">
        <v>66</v>
      </c>
      <c r="H74" s="435" t="s">
        <v>33</v>
      </c>
      <c r="I74" s="247"/>
      <c r="J74" s="578">
        <v>100</v>
      </c>
      <c r="K74" s="747"/>
      <c r="L74" s="573">
        <f>ROUND(J74*K74,2)</f>
        <v>0</v>
      </c>
    </row>
    <row r="75" spans="1:12" s="84" customFormat="1" ht="45" x14ac:dyDescent="0.25">
      <c r="A75" s="310"/>
      <c r="B75" s="310"/>
      <c r="D75" s="411"/>
      <c r="E75" s="433" t="str">
        <f>CONCATENATE($F$4,F75)</f>
        <v>7ČP-G1  1.3.3</v>
      </c>
      <c r="F75" s="433" t="s">
        <v>6151</v>
      </c>
      <c r="G75" s="434" t="s">
        <v>76</v>
      </c>
      <c r="H75" s="435" t="s">
        <v>33</v>
      </c>
      <c r="I75" s="247"/>
      <c r="J75" s="578">
        <v>32</v>
      </c>
      <c r="K75" s="747"/>
      <c r="L75" s="573">
        <f>ROUND(J75*K75,2)</f>
        <v>0</v>
      </c>
    </row>
    <row r="76" spans="1:12" s="84" customFormat="1" x14ac:dyDescent="0.25">
      <c r="A76" s="310"/>
      <c r="B76" s="310"/>
      <c r="D76" s="411"/>
      <c r="E76" s="284"/>
      <c r="F76" s="432"/>
      <c r="G76" s="434"/>
      <c r="H76" s="435"/>
      <c r="I76" s="247"/>
      <c r="J76" s="601"/>
      <c r="K76" s="748"/>
      <c r="L76" s="437"/>
    </row>
    <row r="77" spans="1:12" s="84" customFormat="1" x14ac:dyDescent="0.25">
      <c r="A77" s="310"/>
      <c r="B77" s="310"/>
      <c r="D77" s="411"/>
      <c r="E77" s="284"/>
      <c r="F77" s="432"/>
      <c r="G77" s="438" t="s">
        <v>6152</v>
      </c>
      <c r="H77" s="439"/>
      <c r="I77" s="440"/>
      <c r="J77" s="602"/>
      <c r="K77" s="749"/>
      <c r="L77" s="574">
        <f>SUM(L73:L75)</f>
        <v>0</v>
      </c>
    </row>
    <row r="78" spans="1:12" s="84" customFormat="1" x14ac:dyDescent="0.25">
      <c r="A78" s="310"/>
      <c r="B78" s="310"/>
      <c r="D78" s="411"/>
      <c r="E78" s="284"/>
      <c r="F78" s="432"/>
      <c r="G78" s="247"/>
      <c r="H78" s="422"/>
      <c r="I78" s="247"/>
      <c r="J78" s="412"/>
      <c r="K78" s="746"/>
      <c r="L78" s="423"/>
    </row>
    <row r="79" spans="1:12" s="84" customFormat="1" x14ac:dyDescent="0.25">
      <c r="A79" s="310"/>
      <c r="B79" s="310"/>
      <c r="D79" s="411"/>
      <c r="E79" s="284"/>
      <c r="F79" s="432"/>
      <c r="G79" s="247"/>
      <c r="H79" s="422"/>
      <c r="I79" s="247"/>
      <c r="J79" s="412"/>
      <c r="K79" s="746"/>
      <c r="L79" s="423"/>
    </row>
    <row r="80" spans="1:12" s="84" customFormat="1" x14ac:dyDescent="0.25">
      <c r="A80" s="310"/>
      <c r="B80" s="310"/>
      <c r="D80" s="411"/>
      <c r="E80" s="433"/>
      <c r="F80" s="433" t="s">
        <v>6153</v>
      </c>
      <c r="G80" s="426" t="s">
        <v>6154</v>
      </c>
      <c r="H80" s="422"/>
      <c r="I80" s="247"/>
      <c r="J80" s="412"/>
      <c r="K80" s="746"/>
      <c r="L80" s="423"/>
    </row>
    <row r="81" spans="1:12" s="84" customFormat="1" x14ac:dyDescent="0.25">
      <c r="A81" s="310"/>
      <c r="B81" s="310"/>
      <c r="D81" s="411"/>
      <c r="E81" s="284"/>
      <c r="F81" s="432"/>
      <c r="G81" s="247"/>
      <c r="H81" s="422"/>
      <c r="I81" s="247"/>
      <c r="J81" s="412"/>
      <c r="K81" s="746"/>
      <c r="L81" s="423"/>
    </row>
    <row r="82" spans="1:12" s="84" customFormat="1" x14ac:dyDescent="0.25">
      <c r="A82" s="310"/>
      <c r="B82" s="310"/>
      <c r="D82" s="411"/>
      <c r="E82" s="284"/>
      <c r="F82" s="432"/>
      <c r="G82" s="427" t="s">
        <v>5873</v>
      </c>
      <c r="H82" s="428" t="s">
        <v>5874</v>
      </c>
      <c r="I82" s="429"/>
      <c r="J82" s="429" t="s">
        <v>5753</v>
      </c>
      <c r="K82" s="745" t="s">
        <v>5875</v>
      </c>
      <c r="L82" s="430" t="s">
        <v>5876</v>
      </c>
    </row>
    <row r="83" spans="1:12" s="84" customFormat="1" x14ac:dyDescent="0.25">
      <c r="A83" s="310"/>
      <c r="B83" s="310"/>
      <c r="D83" s="411"/>
      <c r="E83" s="284"/>
      <c r="F83" s="432"/>
      <c r="G83" s="247"/>
      <c r="H83" s="422"/>
      <c r="I83" s="247"/>
      <c r="J83" s="412"/>
      <c r="K83" s="746"/>
      <c r="L83" s="423"/>
    </row>
    <row r="84" spans="1:12" s="84" customFormat="1" ht="45" x14ac:dyDescent="0.25">
      <c r="A84" s="310"/>
      <c r="B84" s="310"/>
      <c r="D84" s="411"/>
      <c r="E84" s="433" t="str">
        <f t="shared" ref="E84:E92" si="4">CONCATENATE($F$4,F84)</f>
        <v>7ČP-G1  1.4.1</v>
      </c>
      <c r="F84" s="433" t="s">
        <v>6155</v>
      </c>
      <c r="G84" s="449" t="s">
        <v>460</v>
      </c>
      <c r="H84" s="435" t="s">
        <v>33</v>
      </c>
      <c r="I84" s="247"/>
      <c r="J84" s="578">
        <v>80</v>
      </c>
      <c r="K84" s="747"/>
      <c r="L84" s="573">
        <f t="shared" ref="L84:L92" si="5">ROUND(J84*K84,2)</f>
        <v>0</v>
      </c>
    </row>
    <row r="85" spans="1:12" s="84" customFormat="1" ht="30" x14ac:dyDescent="0.25">
      <c r="A85" s="310"/>
      <c r="B85" s="310"/>
      <c r="D85" s="411"/>
      <c r="E85" s="433" t="str">
        <f t="shared" si="4"/>
        <v>7ČP-G1  1.4.2</v>
      </c>
      <c r="F85" s="433" t="s">
        <v>6156</v>
      </c>
      <c r="G85" s="449" t="s">
        <v>6157</v>
      </c>
      <c r="H85" s="435" t="s">
        <v>24</v>
      </c>
      <c r="I85" s="247"/>
      <c r="J85" s="578">
        <v>96</v>
      </c>
      <c r="K85" s="747"/>
      <c r="L85" s="573">
        <f t="shared" si="5"/>
        <v>0</v>
      </c>
    </row>
    <row r="86" spans="1:12" s="84" customFormat="1" ht="45" x14ac:dyDescent="0.25">
      <c r="A86" s="310"/>
      <c r="B86" s="310"/>
      <c r="D86" s="411"/>
      <c r="E86" s="433" t="str">
        <f t="shared" si="4"/>
        <v>7ČP-G1  1.4.3</v>
      </c>
      <c r="F86" s="433" t="s">
        <v>6158</v>
      </c>
      <c r="G86" s="434" t="s">
        <v>6159</v>
      </c>
      <c r="H86" s="435" t="s">
        <v>24</v>
      </c>
      <c r="I86" s="247"/>
      <c r="J86" s="578">
        <v>32</v>
      </c>
      <c r="K86" s="747"/>
      <c r="L86" s="573">
        <f t="shared" si="5"/>
        <v>0</v>
      </c>
    </row>
    <row r="87" spans="1:12" s="84" customFormat="1" ht="30" x14ac:dyDescent="0.25">
      <c r="A87" s="310"/>
      <c r="B87" s="310"/>
      <c r="D87" s="411"/>
      <c r="E87" s="433" t="str">
        <f t="shared" si="4"/>
        <v>7ČP-G1  1.4.4</v>
      </c>
      <c r="F87" s="433" t="s">
        <v>6160</v>
      </c>
      <c r="G87" s="434" t="s">
        <v>6161</v>
      </c>
      <c r="H87" s="435" t="s">
        <v>24</v>
      </c>
      <c r="I87" s="247"/>
      <c r="J87" s="578">
        <v>5</v>
      </c>
      <c r="K87" s="747"/>
      <c r="L87" s="573">
        <f t="shared" si="5"/>
        <v>0</v>
      </c>
    </row>
    <row r="88" spans="1:12" s="84" customFormat="1" x14ac:dyDescent="0.25">
      <c r="A88" s="310"/>
      <c r="B88" s="310"/>
      <c r="D88" s="411"/>
      <c r="E88" s="433" t="str">
        <f t="shared" si="4"/>
        <v>7ČP-G1  1.4.5</v>
      </c>
      <c r="F88" s="433" t="s">
        <v>6162</v>
      </c>
      <c r="G88" s="434" t="s">
        <v>97</v>
      </c>
      <c r="H88" s="435" t="s">
        <v>22</v>
      </c>
      <c r="I88" s="247"/>
      <c r="J88" s="578">
        <v>60</v>
      </c>
      <c r="K88" s="747"/>
      <c r="L88" s="573">
        <f t="shared" si="5"/>
        <v>0</v>
      </c>
    </row>
    <row r="89" spans="1:12" s="84" customFormat="1" ht="30" x14ac:dyDescent="0.25">
      <c r="A89" s="310"/>
      <c r="B89" s="310"/>
      <c r="D89" s="411"/>
      <c r="E89" s="433" t="str">
        <f t="shared" si="4"/>
        <v>7ČP-G1  1.4.6</v>
      </c>
      <c r="F89" s="433" t="s">
        <v>6163</v>
      </c>
      <c r="G89" s="434" t="s">
        <v>99</v>
      </c>
      <c r="H89" s="435" t="s">
        <v>33</v>
      </c>
      <c r="I89" s="247"/>
      <c r="J89" s="578">
        <v>16</v>
      </c>
      <c r="K89" s="747"/>
      <c r="L89" s="573">
        <f t="shared" si="5"/>
        <v>0</v>
      </c>
    </row>
    <row r="90" spans="1:12" s="84" customFormat="1" x14ac:dyDescent="0.25">
      <c r="A90" s="310"/>
      <c r="B90" s="310"/>
      <c r="D90" s="411"/>
      <c r="E90" s="433" t="str">
        <f t="shared" si="4"/>
        <v>7ČP-G1  1.4.7</v>
      </c>
      <c r="F90" s="433" t="s">
        <v>6164</v>
      </c>
      <c r="G90" s="434" t="s">
        <v>100</v>
      </c>
      <c r="H90" s="435" t="s">
        <v>33</v>
      </c>
      <c r="I90" s="247"/>
      <c r="J90" s="578">
        <v>16</v>
      </c>
      <c r="K90" s="747"/>
      <c r="L90" s="573">
        <f t="shared" si="5"/>
        <v>0</v>
      </c>
    </row>
    <row r="91" spans="1:12" s="84" customFormat="1" ht="45" x14ac:dyDescent="0.25">
      <c r="A91" s="310"/>
      <c r="B91" s="310"/>
      <c r="D91" s="411"/>
      <c r="E91" s="433" t="str">
        <f t="shared" si="4"/>
        <v>7ČP-G1  1.4.8</v>
      </c>
      <c r="F91" s="433" t="s">
        <v>6165</v>
      </c>
      <c r="G91" s="434" t="s">
        <v>103</v>
      </c>
      <c r="H91" s="435" t="s">
        <v>33</v>
      </c>
      <c r="I91" s="247"/>
      <c r="J91" s="578">
        <v>130</v>
      </c>
      <c r="K91" s="747"/>
      <c r="L91" s="573">
        <f t="shared" si="5"/>
        <v>0</v>
      </c>
    </row>
    <row r="92" spans="1:12" s="84" customFormat="1" ht="45" x14ac:dyDescent="0.25">
      <c r="A92" s="310"/>
      <c r="B92" s="310"/>
      <c r="D92" s="411"/>
      <c r="E92" s="433" t="str">
        <f t="shared" si="4"/>
        <v>7ČP-G1  1.4.9</v>
      </c>
      <c r="F92" s="433" t="s">
        <v>6166</v>
      </c>
      <c r="G92" s="434" t="s">
        <v>105</v>
      </c>
      <c r="H92" s="435" t="s">
        <v>24</v>
      </c>
      <c r="I92" s="247"/>
      <c r="J92" s="578">
        <v>44</v>
      </c>
      <c r="K92" s="747"/>
      <c r="L92" s="573">
        <f t="shared" si="5"/>
        <v>0</v>
      </c>
    </row>
    <row r="93" spans="1:12" s="84" customFormat="1" x14ac:dyDescent="0.25">
      <c r="A93" s="310"/>
      <c r="B93" s="310"/>
      <c r="D93" s="411"/>
      <c r="E93" s="284"/>
      <c r="F93" s="432"/>
      <c r="G93" s="434"/>
      <c r="H93" s="435"/>
      <c r="I93" s="247"/>
      <c r="J93" s="601"/>
      <c r="K93" s="748"/>
      <c r="L93" s="437"/>
    </row>
    <row r="94" spans="1:12" s="84" customFormat="1" x14ac:dyDescent="0.25">
      <c r="A94" s="310"/>
      <c r="B94" s="310"/>
      <c r="D94" s="411"/>
      <c r="E94" s="284"/>
      <c r="F94" s="432"/>
      <c r="G94" s="438" t="s">
        <v>6167</v>
      </c>
      <c r="H94" s="439"/>
      <c r="I94" s="440"/>
      <c r="J94" s="602"/>
      <c r="K94" s="749"/>
      <c r="L94" s="574">
        <f>SUM(L84:L92)</f>
        <v>0</v>
      </c>
    </row>
    <row r="95" spans="1:12" s="84" customFormat="1" x14ac:dyDescent="0.25">
      <c r="A95" s="310"/>
      <c r="B95" s="310"/>
      <c r="D95" s="411"/>
      <c r="E95" s="284"/>
      <c r="F95" s="432"/>
      <c r="G95" s="247"/>
      <c r="H95" s="422"/>
      <c r="I95" s="247"/>
      <c r="J95" s="601"/>
      <c r="K95" s="748"/>
      <c r="L95" s="437"/>
    </row>
    <row r="96" spans="1:12" s="84" customFormat="1" x14ac:dyDescent="0.25">
      <c r="A96" s="310"/>
      <c r="B96" s="310"/>
      <c r="D96" s="411"/>
      <c r="E96" s="284"/>
      <c r="F96" s="432"/>
      <c r="G96" s="247"/>
      <c r="H96" s="422"/>
      <c r="I96" s="247"/>
      <c r="J96" s="412"/>
      <c r="K96" s="746"/>
      <c r="L96" s="423"/>
    </row>
    <row r="97" spans="1:12" s="84" customFormat="1" x14ac:dyDescent="0.25">
      <c r="A97" s="310"/>
      <c r="B97" s="310"/>
      <c r="D97" s="411"/>
      <c r="E97" s="433"/>
      <c r="F97" s="433" t="s">
        <v>6168</v>
      </c>
      <c r="G97" s="426" t="s">
        <v>6169</v>
      </c>
      <c r="H97" s="422"/>
      <c r="I97" s="247"/>
      <c r="J97" s="412"/>
      <c r="K97" s="746"/>
      <c r="L97" s="423"/>
    </row>
    <row r="98" spans="1:12" s="84" customFormat="1" x14ac:dyDescent="0.25">
      <c r="A98" s="310"/>
      <c r="B98" s="310"/>
      <c r="D98" s="411"/>
      <c r="E98" s="284"/>
      <c r="F98" s="432"/>
      <c r="G98" s="247"/>
      <c r="H98" s="422"/>
      <c r="I98" s="247"/>
      <c r="J98" s="412"/>
      <c r="K98" s="746"/>
      <c r="L98" s="423"/>
    </row>
    <row r="99" spans="1:12" s="84" customFormat="1" x14ac:dyDescent="0.25">
      <c r="A99" s="310"/>
      <c r="B99" s="310"/>
      <c r="D99" s="411"/>
      <c r="E99" s="284"/>
      <c r="F99" s="432"/>
      <c r="G99" s="427" t="s">
        <v>5873</v>
      </c>
      <c r="H99" s="428" t="s">
        <v>5874</v>
      </c>
      <c r="I99" s="429"/>
      <c r="J99" s="429" t="s">
        <v>5753</v>
      </c>
      <c r="K99" s="745" t="s">
        <v>5875</v>
      </c>
      <c r="L99" s="430" t="s">
        <v>5876</v>
      </c>
    </row>
    <row r="100" spans="1:12" s="84" customFormat="1" x14ac:dyDescent="0.25">
      <c r="A100" s="310"/>
      <c r="B100" s="310"/>
      <c r="D100" s="411"/>
      <c r="E100" s="284"/>
      <c r="F100" s="432"/>
      <c r="G100" s="247"/>
      <c r="H100" s="422"/>
      <c r="I100" s="247"/>
      <c r="J100" s="412"/>
      <c r="K100" s="746"/>
      <c r="L100" s="423"/>
    </row>
    <row r="101" spans="1:12" s="84" customFormat="1" ht="60" x14ac:dyDescent="0.25">
      <c r="A101" s="310"/>
      <c r="B101" s="310"/>
      <c r="D101" s="411"/>
      <c r="E101" s="433" t="str">
        <f>CONCATENATE($F$4,F101)</f>
        <v>7ČP-G1  1.6.1</v>
      </c>
      <c r="F101" s="433" t="s">
        <v>6170</v>
      </c>
      <c r="G101" s="434" t="s">
        <v>134</v>
      </c>
      <c r="H101" s="446" t="s">
        <v>6</v>
      </c>
      <c r="I101" s="446"/>
      <c r="J101" s="603">
        <v>1</v>
      </c>
      <c r="K101" s="750"/>
      <c r="L101" s="573">
        <f>ROUND(J101*K101,2)</f>
        <v>0</v>
      </c>
    </row>
    <row r="102" spans="1:12" s="84" customFormat="1" ht="30" x14ac:dyDescent="0.25">
      <c r="A102" s="310"/>
      <c r="B102" s="310"/>
      <c r="D102" s="411"/>
      <c r="E102" s="433" t="str">
        <f>CONCATENATE($F$4,F102)</f>
        <v>7ČP-G1  1.6.2</v>
      </c>
      <c r="F102" s="433" t="s">
        <v>6171</v>
      </c>
      <c r="G102" s="449" t="s">
        <v>6172</v>
      </c>
      <c r="H102" s="446"/>
      <c r="I102" s="446"/>
      <c r="J102" s="603">
        <v>1</v>
      </c>
      <c r="K102" s="750"/>
      <c r="L102" s="573">
        <f>ROUND(J102*K102,2)</f>
        <v>0</v>
      </c>
    </row>
    <row r="103" spans="1:12" s="84" customFormat="1" ht="60" x14ac:dyDescent="0.25">
      <c r="A103" s="310"/>
      <c r="B103" s="310"/>
      <c r="D103" s="411"/>
      <c r="E103" s="433" t="str">
        <f>CONCATENATE($F$4,F103)</f>
        <v>7ČP-G1  1.6.3</v>
      </c>
      <c r="F103" s="433" t="s">
        <v>6173</v>
      </c>
      <c r="G103" s="449" t="s">
        <v>6174</v>
      </c>
      <c r="H103" s="446" t="s">
        <v>6</v>
      </c>
      <c r="I103" s="446"/>
      <c r="J103" s="603">
        <v>1</v>
      </c>
      <c r="K103" s="750"/>
      <c r="L103" s="573">
        <f>ROUND(J103*K103,2)</f>
        <v>0</v>
      </c>
    </row>
    <row r="104" spans="1:12" s="84" customFormat="1" ht="90" x14ac:dyDescent="0.25">
      <c r="A104" s="310"/>
      <c r="B104" s="310"/>
      <c r="D104" s="411"/>
      <c r="E104" s="433" t="str">
        <f>CONCATENATE($F$4,F104)</f>
        <v>7ČP-G1  1.6.4</v>
      </c>
      <c r="F104" s="433" t="s">
        <v>6175</v>
      </c>
      <c r="G104" s="443" t="s">
        <v>461</v>
      </c>
      <c r="H104" s="446" t="s">
        <v>6</v>
      </c>
      <c r="I104" s="247"/>
      <c r="J104" s="578">
        <v>1</v>
      </c>
      <c r="K104" s="747"/>
      <c r="L104" s="573">
        <f>ROUND(J104*K104,2)</f>
        <v>0</v>
      </c>
    </row>
    <row r="105" spans="1:12" s="84" customFormat="1" ht="30" x14ac:dyDescent="0.25">
      <c r="A105" s="310"/>
      <c r="B105" s="310"/>
      <c r="D105" s="411"/>
      <c r="E105" s="433" t="str">
        <f>CONCATENATE($F$4,F105)</f>
        <v>7ČP-G1  1.6.5</v>
      </c>
      <c r="F105" s="433" t="s">
        <v>6176</v>
      </c>
      <c r="G105" s="434" t="s">
        <v>6177</v>
      </c>
      <c r="H105" s="446" t="s">
        <v>10</v>
      </c>
      <c r="I105" s="247"/>
      <c r="J105" s="578">
        <v>2</v>
      </c>
      <c r="K105" s="747"/>
      <c r="L105" s="573">
        <f>ROUND(J105*K105,2)</f>
        <v>0</v>
      </c>
    </row>
    <row r="106" spans="1:12" s="84" customFormat="1" x14ac:dyDescent="0.25">
      <c r="A106" s="310"/>
      <c r="B106" s="310"/>
      <c r="D106" s="411"/>
      <c r="E106" s="284"/>
      <c r="F106" s="432"/>
      <c r="G106" s="247"/>
      <c r="H106" s="435"/>
      <c r="I106" s="247"/>
      <c r="J106" s="412"/>
      <c r="K106" s="746"/>
      <c r="L106" s="423"/>
    </row>
    <row r="107" spans="1:12" s="84" customFormat="1" x14ac:dyDescent="0.25">
      <c r="A107" s="310"/>
      <c r="B107" s="310"/>
      <c r="D107" s="411"/>
      <c r="E107" s="284"/>
      <c r="F107" s="432"/>
      <c r="G107" s="438" t="s">
        <v>6178</v>
      </c>
      <c r="H107" s="439"/>
      <c r="I107" s="440"/>
      <c r="J107" s="602"/>
      <c r="K107" s="749"/>
      <c r="L107" s="574">
        <f>SUM(L101:L105)</f>
        <v>0</v>
      </c>
    </row>
    <row r="108" spans="1:12" s="84" customFormat="1" x14ac:dyDescent="0.25">
      <c r="A108" s="310"/>
      <c r="B108" s="310"/>
      <c r="D108" s="411"/>
      <c r="E108" s="284"/>
      <c r="F108" s="432"/>
      <c r="G108" s="426"/>
      <c r="H108" s="450"/>
      <c r="I108" s="436"/>
      <c r="J108" s="601"/>
      <c r="K108" s="748"/>
      <c r="L108" s="437"/>
    </row>
    <row r="109" spans="1:12" s="84" customFormat="1" x14ac:dyDescent="0.25">
      <c r="A109" s="310"/>
      <c r="B109" s="310"/>
      <c r="D109" s="411"/>
      <c r="E109" s="284"/>
      <c r="F109" s="432"/>
      <c r="G109" s="426"/>
      <c r="H109" s="450"/>
      <c r="I109" s="436"/>
      <c r="J109" s="601"/>
      <c r="K109" s="748"/>
      <c r="L109" s="437"/>
    </row>
    <row r="110" spans="1:12" s="84" customFormat="1" x14ac:dyDescent="0.25">
      <c r="A110" s="310"/>
      <c r="B110" s="310"/>
      <c r="D110" s="411"/>
      <c r="E110" s="433"/>
      <c r="F110" s="433"/>
      <c r="G110" s="426" t="s">
        <v>6179</v>
      </c>
      <c r="H110" s="422"/>
      <c r="I110" s="247"/>
      <c r="J110" s="412"/>
      <c r="K110" s="746"/>
      <c r="L110" s="423"/>
    </row>
    <row r="111" spans="1:12" s="84" customFormat="1" x14ac:dyDescent="0.25">
      <c r="A111" s="310"/>
      <c r="B111" s="310"/>
      <c r="D111" s="411"/>
      <c r="E111" s="284"/>
      <c r="F111" s="432"/>
      <c r="G111" s="247"/>
      <c r="H111" s="422"/>
      <c r="I111" s="247"/>
      <c r="J111" s="412"/>
      <c r="K111" s="746"/>
      <c r="L111" s="423"/>
    </row>
    <row r="112" spans="1:12" s="84" customFormat="1" x14ac:dyDescent="0.25">
      <c r="A112" s="310"/>
      <c r="B112" s="310"/>
      <c r="D112" s="411"/>
      <c r="E112" s="284"/>
      <c r="F112" s="432"/>
      <c r="G112" s="427" t="s">
        <v>5873</v>
      </c>
      <c r="H112" s="428" t="s">
        <v>5874</v>
      </c>
      <c r="I112" s="429"/>
      <c r="J112" s="429" t="s">
        <v>5753</v>
      </c>
      <c r="K112" s="745" t="s">
        <v>5875</v>
      </c>
      <c r="L112" s="430" t="s">
        <v>5876</v>
      </c>
    </row>
    <row r="113" spans="1:12" s="84" customFormat="1" x14ac:dyDescent="0.25">
      <c r="A113" s="310"/>
      <c r="B113" s="310"/>
      <c r="D113" s="411"/>
      <c r="E113" s="284"/>
      <c r="F113" s="432"/>
      <c r="G113" s="247"/>
      <c r="H113" s="422"/>
      <c r="I113" s="247"/>
      <c r="J113" s="412"/>
      <c r="K113" s="746"/>
      <c r="L113" s="423"/>
    </row>
    <row r="114" spans="1:12" s="84" customFormat="1" ht="30" x14ac:dyDescent="0.25">
      <c r="A114" s="310"/>
      <c r="B114" s="310"/>
      <c r="D114" s="411"/>
      <c r="E114" s="433" t="str">
        <f>CONCATENATE($F$4,F114)</f>
        <v>7ČP-G1  1.6.5</v>
      </c>
      <c r="F114" s="433" t="s">
        <v>6176</v>
      </c>
      <c r="G114" s="449" t="s">
        <v>6180</v>
      </c>
      <c r="H114" s="446" t="s">
        <v>24</v>
      </c>
      <c r="I114" s="247"/>
      <c r="J114" s="578">
        <v>19.5</v>
      </c>
      <c r="K114" s="747"/>
      <c r="L114" s="573">
        <f>ROUND(J114*K114,2)</f>
        <v>0</v>
      </c>
    </row>
    <row r="115" spans="1:12" s="84" customFormat="1" ht="30" x14ac:dyDescent="0.25">
      <c r="A115" s="310"/>
      <c r="B115" s="310"/>
      <c r="D115" s="411"/>
      <c r="E115" s="433" t="str">
        <f>CONCATENATE($F$4,F115)</f>
        <v>7ČP-G1  1.6.6</v>
      </c>
      <c r="F115" s="433" t="s">
        <v>6181</v>
      </c>
      <c r="G115" s="449" t="s">
        <v>6182</v>
      </c>
      <c r="H115" s="446" t="s">
        <v>24</v>
      </c>
      <c r="I115" s="247"/>
      <c r="J115" s="578">
        <v>2.8</v>
      </c>
      <c r="K115" s="747"/>
      <c r="L115" s="573">
        <f>ROUND(J115*K115,2)</f>
        <v>0</v>
      </c>
    </row>
    <row r="116" spans="1:12" s="84" customFormat="1" ht="30" x14ac:dyDescent="0.25">
      <c r="A116" s="310"/>
      <c r="B116" s="310"/>
      <c r="D116" s="411"/>
      <c r="E116" s="433" t="str">
        <f>CONCATENATE($F$4,F116)</f>
        <v>7ČP-G1  1.6.7</v>
      </c>
      <c r="F116" s="433" t="s">
        <v>6183</v>
      </c>
      <c r="G116" s="434" t="s">
        <v>6184</v>
      </c>
      <c r="H116" s="446" t="s">
        <v>123</v>
      </c>
      <c r="I116" s="247"/>
      <c r="J116" s="578">
        <v>1365</v>
      </c>
      <c r="K116" s="747"/>
      <c r="L116" s="573">
        <f>ROUND(J116*K116,2)</f>
        <v>0</v>
      </c>
    </row>
    <row r="117" spans="1:12" s="84" customFormat="1" x14ac:dyDescent="0.25">
      <c r="A117" s="310"/>
      <c r="B117" s="310"/>
      <c r="D117" s="411"/>
      <c r="E117" s="284"/>
      <c r="F117" s="432"/>
      <c r="G117" s="247"/>
      <c r="H117" s="435"/>
      <c r="I117" s="247"/>
      <c r="J117" s="412"/>
      <c r="K117" s="746"/>
      <c r="L117" s="423"/>
    </row>
    <row r="118" spans="1:12" s="84" customFormat="1" x14ac:dyDescent="0.25">
      <c r="A118" s="310"/>
      <c r="B118" s="310"/>
      <c r="D118" s="411"/>
      <c r="E118" s="284"/>
      <c r="F118" s="432"/>
      <c r="G118" s="438" t="s">
        <v>6185</v>
      </c>
      <c r="H118" s="439"/>
      <c r="I118" s="440"/>
      <c r="J118" s="602"/>
      <c r="K118" s="749"/>
      <c r="L118" s="574">
        <f>SUM(L114:L116)</f>
        <v>0</v>
      </c>
    </row>
    <row r="119" spans="1:12" s="84" customFormat="1" x14ac:dyDescent="0.25">
      <c r="A119" s="310"/>
      <c r="B119" s="310"/>
      <c r="D119" s="411"/>
      <c r="E119" s="284"/>
      <c r="F119" s="432"/>
      <c r="G119" s="426"/>
      <c r="H119" s="450"/>
      <c r="I119" s="436"/>
      <c r="J119" s="601"/>
      <c r="K119" s="748"/>
      <c r="L119" s="437"/>
    </row>
    <row r="120" spans="1:12" s="84" customFormat="1" x14ac:dyDescent="0.25">
      <c r="A120" s="310"/>
      <c r="B120" s="310"/>
      <c r="D120" s="411"/>
      <c r="E120" s="284"/>
      <c r="F120" s="432"/>
      <c r="G120" s="426"/>
      <c r="H120" s="450"/>
      <c r="I120" s="436"/>
      <c r="J120" s="601"/>
      <c r="K120" s="748"/>
      <c r="L120" s="437"/>
    </row>
    <row r="121" spans="1:12" s="84" customFormat="1" x14ac:dyDescent="0.25">
      <c r="A121" s="310"/>
      <c r="B121" s="310"/>
      <c r="D121" s="411"/>
      <c r="E121" s="433"/>
      <c r="F121" s="433"/>
      <c r="G121" s="426" t="s">
        <v>6186</v>
      </c>
      <c r="H121" s="422"/>
      <c r="I121" s="247"/>
      <c r="J121" s="412"/>
      <c r="K121" s="746"/>
      <c r="L121" s="423"/>
    </row>
    <row r="122" spans="1:12" s="84" customFormat="1" x14ac:dyDescent="0.25">
      <c r="A122" s="310"/>
      <c r="B122" s="310"/>
      <c r="D122" s="411"/>
      <c r="E122" s="284"/>
      <c r="F122" s="432"/>
      <c r="G122" s="247"/>
      <c r="H122" s="422"/>
      <c r="I122" s="247"/>
      <c r="J122" s="412"/>
      <c r="K122" s="746"/>
      <c r="L122" s="423"/>
    </row>
    <row r="123" spans="1:12" s="84" customFormat="1" x14ac:dyDescent="0.25">
      <c r="A123" s="310"/>
      <c r="B123" s="310"/>
      <c r="D123" s="411"/>
      <c r="E123" s="284"/>
      <c r="F123" s="432"/>
      <c r="G123" s="427" t="s">
        <v>5873</v>
      </c>
      <c r="H123" s="428" t="s">
        <v>5874</v>
      </c>
      <c r="I123" s="429"/>
      <c r="J123" s="429" t="s">
        <v>5753</v>
      </c>
      <c r="K123" s="745" t="s">
        <v>5875</v>
      </c>
      <c r="L123" s="430" t="s">
        <v>5876</v>
      </c>
    </row>
    <row r="124" spans="1:12" s="84" customFormat="1" x14ac:dyDescent="0.25">
      <c r="A124" s="310"/>
      <c r="B124" s="310"/>
      <c r="D124" s="411"/>
      <c r="E124" s="284"/>
      <c r="F124" s="432"/>
      <c r="G124" s="247"/>
      <c r="H124" s="422"/>
      <c r="I124" s="247"/>
      <c r="J124" s="412"/>
      <c r="K124" s="746"/>
      <c r="L124" s="423"/>
    </row>
    <row r="125" spans="1:12" s="84" customFormat="1" ht="45" x14ac:dyDescent="0.25">
      <c r="A125" s="310"/>
      <c r="B125" s="310"/>
      <c r="D125" s="411"/>
      <c r="E125" s="433" t="str">
        <f>CONCATENATE($F$4,F125)</f>
        <v>7ČP-G1  1.6.7</v>
      </c>
      <c r="F125" s="433" t="s">
        <v>6183</v>
      </c>
      <c r="G125" s="449" t="s">
        <v>6187</v>
      </c>
      <c r="H125" s="446" t="s">
        <v>33</v>
      </c>
      <c r="I125" s="247"/>
      <c r="J125" s="578">
        <v>47</v>
      </c>
      <c r="K125" s="747"/>
      <c r="L125" s="573">
        <f>ROUND(J125*K125,2)</f>
        <v>0</v>
      </c>
    </row>
    <row r="126" spans="1:12" s="84" customFormat="1" x14ac:dyDescent="0.25">
      <c r="A126" s="310"/>
      <c r="B126" s="310"/>
      <c r="D126" s="411"/>
      <c r="E126" s="284"/>
      <c r="F126" s="432"/>
      <c r="G126" s="247"/>
      <c r="H126" s="435"/>
      <c r="I126" s="247"/>
      <c r="J126" s="412"/>
      <c r="K126" s="746"/>
      <c r="L126" s="423"/>
    </row>
    <row r="127" spans="1:12" s="84" customFormat="1" x14ac:dyDescent="0.25">
      <c r="A127" s="310"/>
      <c r="B127" s="310"/>
      <c r="D127" s="411"/>
      <c r="E127" s="284"/>
      <c r="F127" s="432"/>
      <c r="G127" s="438" t="s">
        <v>6188</v>
      </c>
      <c r="H127" s="439"/>
      <c r="I127" s="440"/>
      <c r="J127" s="602"/>
      <c r="K127" s="749"/>
      <c r="L127" s="574">
        <f>SUM(L125:L125)</f>
        <v>0</v>
      </c>
    </row>
    <row r="128" spans="1:12" s="84" customFormat="1" x14ac:dyDescent="0.25">
      <c r="A128" s="310"/>
      <c r="B128" s="310"/>
      <c r="D128" s="411"/>
      <c r="E128" s="284"/>
      <c r="F128" s="432"/>
      <c r="G128" s="426"/>
      <c r="H128" s="450"/>
      <c r="I128" s="436"/>
      <c r="J128" s="601"/>
      <c r="K128" s="748"/>
      <c r="L128" s="437"/>
    </row>
    <row r="129" spans="1:12" s="84" customFormat="1" x14ac:dyDescent="0.25">
      <c r="A129" s="310"/>
      <c r="B129" s="310"/>
      <c r="D129" s="411"/>
      <c r="E129" s="284"/>
      <c r="F129" s="432"/>
      <c r="G129" s="426"/>
      <c r="H129" s="450"/>
      <c r="I129" s="436"/>
      <c r="J129" s="601"/>
      <c r="K129" s="748"/>
      <c r="L129" s="437"/>
    </row>
    <row r="130" spans="1:12" s="84" customFormat="1" ht="15.75" thickBot="1" x14ac:dyDescent="0.3">
      <c r="A130" s="310"/>
      <c r="B130" s="310"/>
      <c r="D130" s="411"/>
      <c r="E130" s="284"/>
      <c r="F130" s="432"/>
      <c r="G130" s="247"/>
      <c r="H130" s="435"/>
      <c r="I130" s="247"/>
      <c r="J130" s="412"/>
      <c r="K130" s="746"/>
      <c r="L130" s="423"/>
    </row>
    <row r="131" spans="1:12" s="84" customFormat="1" ht="15.75" thickBot="1" x14ac:dyDescent="0.3">
      <c r="A131" s="310"/>
      <c r="B131" s="310"/>
      <c r="D131" s="411"/>
      <c r="E131" s="284"/>
      <c r="F131" s="432"/>
      <c r="G131" s="451" t="s">
        <v>6189</v>
      </c>
      <c r="H131" s="452"/>
      <c r="I131" s="453"/>
      <c r="J131" s="604"/>
      <c r="K131" s="751"/>
      <c r="L131" s="575">
        <f>L127+L118+L107+L94+L77+L65+L40</f>
        <v>0</v>
      </c>
    </row>
    <row r="132" spans="1:12" s="84" customFormat="1" x14ac:dyDescent="0.25">
      <c r="A132" s="310"/>
      <c r="B132" s="310"/>
      <c r="D132" s="411"/>
      <c r="E132" s="455"/>
      <c r="F132" s="245"/>
      <c r="G132" s="246"/>
      <c r="H132" s="247"/>
      <c r="I132" s="248"/>
      <c r="J132" s="412"/>
      <c r="K132" s="752"/>
      <c r="L132" s="412"/>
    </row>
    <row r="133" spans="1:12" s="84" customFormat="1" x14ac:dyDescent="0.25">
      <c r="A133" s="310"/>
      <c r="B133" s="310"/>
      <c r="D133" s="411"/>
      <c r="E133" s="455"/>
      <c r="F133" s="245"/>
      <c r="G133" s="246"/>
      <c r="H133" s="247"/>
      <c r="I133" s="248"/>
      <c r="J133" s="412"/>
      <c r="K133" s="752"/>
      <c r="L133" s="412"/>
    </row>
    <row r="134" spans="1:12" s="84" customFormat="1" x14ac:dyDescent="0.25">
      <c r="A134" s="310"/>
      <c r="B134" s="310"/>
      <c r="D134" s="411"/>
      <c r="E134" s="455"/>
      <c r="F134" s="245"/>
      <c r="G134" s="246"/>
      <c r="H134" s="247"/>
      <c r="I134" s="248"/>
      <c r="J134" s="412"/>
      <c r="K134" s="752"/>
      <c r="L134" s="412"/>
    </row>
    <row r="135" spans="1:12" x14ac:dyDescent="0.25">
      <c r="A135"/>
      <c r="B135" s="15"/>
      <c r="D135" s="62"/>
      <c r="E135" s="456"/>
      <c r="F135" s="457"/>
      <c r="G135" s="62"/>
      <c r="H135" s="62"/>
      <c r="I135" s="62"/>
      <c r="J135" s="458"/>
      <c r="K135" s="753"/>
      <c r="L135" s="458"/>
    </row>
    <row r="136" spans="1:12" x14ac:dyDescent="0.25">
      <c r="A136"/>
      <c r="B136" s="15"/>
      <c r="D136" s="62"/>
      <c r="E136" s="224"/>
      <c r="F136" s="218"/>
      <c r="G136" s="4"/>
      <c r="H136" s="4" t="s">
        <v>5739</v>
      </c>
      <c r="I136" s="219" t="s">
        <v>345</v>
      </c>
      <c r="J136" s="459" t="s">
        <v>5740</v>
      </c>
      <c r="K136" s="754" t="s">
        <v>5741</v>
      </c>
      <c r="L136" s="458"/>
    </row>
    <row r="137" spans="1:12" ht="18" x14ac:dyDescent="0.25">
      <c r="A137"/>
      <c r="B137" s="15"/>
      <c r="D137" s="460"/>
      <c r="E137" s="220"/>
      <c r="F137" s="221">
        <v>2</v>
      </c>
      <c r="G137" s="222" t="s">
        <v>5738</v>
      </c>
      <c r="H137" s="4"/>
      <c r="I137" s="50"/>
      <c r="J137" s="461"/>
      <c r="K137" s="755"/>
      <c r="L137" s="458"/>
    </row>
    <row r="138" spans="1:12" ht="15.75" x14ac:dyDescent="0.25">
      <c r="A138"/>
      <c r="B138" s="15"/>
      <c r="D138" s="460"/>
      <c r="E138" s="224"/>
      <c r="F138" s="225" t="s">
        <v>6192</v>
      </c>
      <c r="G138" s="226" t="s">
        <v>5744</v>
      </c>
      <c r="H138" s="4"/>
      <c r="I138" s="4"/>
      <c r="J138" s="461"/>
      <c r="K138" s="755" t="str">
        <f t="shared" ref="K138:K201" si="6">IF(E138="S3",H138*J138,"")</f>
        <v/>
      </c>
      <c r="L138" s="458"/>
    </row>
    <row r="139" spans="1:12" ht="57" x14ac:dyDescent="0.25">
      <c r="A139"/>
      <c r="B139" s="15"/>
      <c r="D139" s="460"/>
      <c r="E139" s="234" t="str">
        <f>CONCATENATE($F$4,F139)</f>
        <v>7ČP-G1  2.1.1</v>
      </c>
      <c r="F139" s="227" t="s">
        <v>6194</v>
      </c>
      <c r="G139" s="228" t="s">
        <v>5746</v>
      </c>
      <c r="H139" s="4"/>
      <c r="I139" s="4"/>
      <c r="J139" s="461"/>
      <c r="K139" s="755" t="str">
        <f t="shared" si="6"/>
        <v/>
      </c>
      <c r="L139" s="458"/>
    </row>
    <row r="140" spans="1:12" x14ac:dyDescent="0.25">
      <c r="A140"/>
      <c r="B140" s="15"/>
      <c r="D140" s="460"/>
      <c r="E140" s="234"/>
      <c r="F140" s="227"/>
      <c r="G140" s="229" t="s">
        <v>5747</v>
      </c>
      <c r="H140" s="462">
        <v>14</v>
      </c>
      <c r="I140" s="229" t="s">
        <v>6</v>
      </c>
      <c r="J140" s="765"/>
      <c r="K140" s="756">
        <f>ROUND(H140*J140,2)</f>
        <v>0</v>
      </c>
      <c r="L140" s="458"/>
    </row>
    <row r="141" spans="1:12" x14ac:dyDescent="0.25">
      <c r="A141"/>
      <c r="B141" s="15"/>
      <c r="D141" s="460"/>
      <c r="E141" s="234"/>
      <c r="F141" s="227"/>
      <c r="G141" s="229" t="s">
        <v>5748</v>
      </c>
      <c r="H141" s="462">
        <v>13</v>
      </c>
      <c r="I141" s="229" t="s">
        <v>6</v>
      </c>
      <c r="J141" s="765"/>
      <c r="K141" s="756">
        <f>ROUND(H141*J141,2)</f>
        <v>0</v>
      </c>
      <c r="L141" s="458"/>
    </row>
    <row r="142" spans="1:12" ht="15.75" x14ac:dyDescent="0.25">
      <c r="A142"/>
      <c r="B142" s="15"/>
      <c r="D142" s="460"/>
      <c r="E142" s="224"/>
      <c r="F142" s="225" t="s">
        <v>6197</v>
      </c>
      <c r="G142" s="226" t="s">
        <v>5750</v>
      </c>
      <c r="H142" s="4"/>
      <c r="I142" s="229"/>
      <c r="J142" s="755"/>
      <c r="K142" s="755" t="str">
        <f t="shared" si="6"/>
        <v/>
      </c>
      <c r="L142" s="458"/>
    </row>
    <row r="143" spans="1:12" ht="42.75" x14ac:dyDescent="0.25">
      <c r="A143"/>
      <c r="B143" s="15"/>
      <c r="D143" s="460"/>
      <c r="E143" s="234" t="str">
        <f>CONCATENATE($F$4,F143)</f>
        <v>7ČP-G1  2.2.1</v>
      </c>
      <c r="F143" s="227" t="s">
        <v>6198</v>
      </c>
      <c r="G143" s="228" t="s">
        <v>5752</v>
      </c>
      <c r="H143" s="62"/>
      <c r="I143" s="62"/>
      <c r="J143" s="755"/>
      <c r="K143" s="755" t="str">
        <f t="shared" si="6"/>
        <v/>
      </c>
      <c r="L143" s="458"/>
    </row>
    <row r="144" spans="1:12" x14ac:dyDescent="0.25">
      <c r="A144"/>
      <c r="B144" s="15"/>
      <c r="D144" s="460"/>
      <c r="E144" s="234"/>
      <c r="F144" s="227"/>
      <c r="G144" s="228" t="s">
        <v>5753</v>
      </c>
      <c r="H144" s="4">
        <v>1</v>
      </c>
      <c r="I144" s="229" t="s">
        <v>6</v>
      </c>
      <c r="J144" s="765"/>
      <c r="K144" s="756">
        <f>ROUND(H144*J144,2)</f>
        <v>0</v>
      </c>
      <c r="L144" s="458"/>
    </row>
    <row r="145" spans="1:12" ht="15.75" x14ac:dyDescent="0.25">
      <c r="A145"/>
      <c r="B145" s="15"/>
      <c r="D145" s="460"/>
      <c r="E145" s="224"/>
      <c r="F145" s="225" t="s">
        <v>6199</v>
      </c>
      <c r="G145" s="226" t="s">
        <v>5755</v>
      </c>
      <c r="H145" s="4"/>
      <c r="I145" s="4"/>
      <c r="J145" s="755"/>
      <c r="K145" s="755" t="str">
        <f t="shared" si="6"/>
        <v/>
      </c>
      <c r="L145" s="458"/>
    </row>
    <row r="146" spans="1:12" ht="114.75" customHeight="1" x14ac:dyDescent="0.25">
      <c r="A146"/>
      <c r="B146" s="15"/>
      <c r="D146" s="460"/>
      <c r="E146" s="234" t="str">
        <f>CONCATENATE($F$4,F146)</f>
        <v>7ČP-G1  2.3.1</v>
      </c>
      <c r="F146" s="227" t="s">
        <v>6200</v>
      </c>
      <c r="G146" s="231" t="s">
        <v>5757</v>
      </c>
      <c r="H146" s="62"/>
      <c r="I146" s="62"/>
      <c r="J146" s="755"/>
      <c r="K146" s="755" t="str">
        <f t="shared" si="6"/>
        <v/>
      </c>
      <c r="L146" s="458"/>
    </row>
    <row r="147" spans="1:12" x14ac:dyDescent="0.25">
      <c r="A147"/>
      <c r="B147" s="15"/>
      <c r="D147" s="460"/>
      <c r="E147" s="234"/>
      <c r="F147" s="227"/>
      <c r="G147" s="228" t="s">
        <v>5753</v>
      </c>
      <c r="H147" s="4">
        <v>1</v>
      </c>
      <c r="I147" s="229" t="s">
        <v>6</v>
      </c>
      <c r="J147" s="765"/>
      <c r="K147" s="756">
        <f>ROUND(H147*J147,2)</f>
        <v>0</v>
      </c>
      <c r="L147" s="458"/>
    </row>
    <row r="148" spans="1:12" ht="15.75" x14ac:dyDescent="0.25">
      <c r="A148"/>
      <c r="B148" s="15"/>
      <c r="D148" s="460"/>
      <c r="E148" s="224"/>
      <c r="F148" s="225" t="s">
        <v>6201</v>
      </c>
      <c r="G148" s="226" t="s">
        <v>6202</v>
      </c>
      <c r="H148" s="4"/>
      <c r="I148" s="4"/>
      <c r="J148" s="755"/>
      <c r="K148" s="755" t="str">
        <f t="shared" si="6"/>
        <v/>
      </c>
      <c r="L148" s="458"/>
    </row>
    <row r="149" spans="1:12" ht="342" x14ac:dyDescent="0.25">
      <c r="A149"/>
      <c r="B149" s="15"/>
      <c r="D149" s="460"/>
      <c r="E149" s="234" t="str">
        <f>CONCATENATE($F$4,F149)</f>
        <v>7ČP-G1  2.4.1</v>
      </c>
      <c r="F149" s="227" t="s">
        <v>5760</v>
      </c>
      <c r="G149" s="228" t="s">
        <v>6203</v>
      </c>
      <c r="H149" s="62"/>
      <c r="I149" s="62"/>
      <c r="J149" s="755"/>
      <c r="K149" s="755" t="str">
        <f t="shared" si="6"/>
        <v/>
      </c>
      <c r="L149" s="458"/>
    </row>
    <row r="150" spans="1:12" x14ac:dyDescent="0.25">
      <c r="A150"/>
      <c r="B150" s="15"/>
      <c r="D150" s="460"/>
      <c r="E150" s="234"/>
      <c r="F150" s="227"/>
      <c r="G150" s="229" t="s">
        <v>5753</v>
      </c>
      <c r="H150" s="4">
        <v>1</v>
      </c>
      <c r="I150" s="4" t="s">
        <v>6</v>
      </c>
      <c r="J150" s="765"/>
      <c r="K150" s="756">
        <f>ROUND(H150*J150,2)</f>
        <v>0</v>
      </c>
      <c r="L150" s="458"/>
    </row>
    <row r="151" spans="1:12" x14ac:dyDescent="0.25">
      <c r="A151"/>
      <c r="B151" s="15"/>
      <c r="D151" s="460"/>
      <c r="E151" s="234"/>
      <c r="F151" s="227"/>
      <c r="G151" s="229" t="s">
        <v>5761</v>
      </c>
      <c r="H151" s="223">
        <v>15</v>
      </c>
      <c r="I151" s="333" t="s">
        <v>5762</v>
      </c>
      <c r="J151" s="755"/>
      <c r="K151" s="755" t="str">
        <f t="shared" si="6"/>
        <v/>
      </c>
      <c r="L151" s="458"/>
    </row>
    <row r="152" spans="1:12" x14ac:dyDescent="0.25">
      <c r="A152"/>
      <c r="B152" s="15"/>
      <c r="D152" s="460"/>
      <c r="E152" s="234"/>
      <c r="F152" s="227"/>
      <c r="G152" s="229" t="s">
        <v>5763</v>
      </c>
      <c r="H152" s="223">
        <v>400</v>
      </c>
      <c r="I152" s="333" t="s">
        <v>5764</v>
      </c>
      <c r="J152" s="755"/>
      <c r="K152" s="755" t="str">
        <f t="shared" si="6"/>
        <v/>
      </c>
      <c r="L152" s="458"/>
    </row>
    <row r="153" spans="1:12" x14ac:dyDescent="0.25">
      <c r="A153"/>
      <c r="B153" s="15"/>
      <c r="D153" s="460"/>
      <c r="E153" s="234"/>
      <c r="F153" s="227"/>
      <c r="G153" s="229" t="s">
        <v>5765</v>
      </c>
      <c r="H153" s="223">
        <v>200</v>
      </c>
      <c r="I153" s="333" t="s">
        <v>5766</v>
      </c>
      <c r="J153" s="755"/>
      <c r="K153" s="755" t="str">
        <f t="shared" si="6"/>
        <v/>
      </c>
      <c r="L153" s="458"/>
    </row>
    <row r="154" spans="1:12" x14ac:dyDescent="0.25">
      <c r="A154"/>
      <c r="B154" s="15"/>
      <c r="D154" s="460"/>
      <c r="E154" s="234"/>
      <c r="F154" s="227"/>
      <c r="G154" s="229" t="s">
        <v>5767</v>
      </c>
      <c r="H154" s="223">
        <v>100</v>
      </c>
      <c r="I154" s="333" t="s">
        <v>5766</v>
      </c>
      <c r="J154" s="755"/>
      <c r="K154" s="755" t="str">
        <f t="shared" si="6"/>
        <v/>
      </c>
      <c r="L154" s="458"/>
    </row>
    <row r="155" spans="1:12" x14ac:dyDescent="0.25">
      <c r="A155"/>
      <c r="B155" s="15"/>
      <c r="D155" s="460"/>
      <c r="E155" s="234"/>
      <c r="F155" s="227"/>
      <c r="G155" s="232" t="s">
        <v>5768</v>
      </c>
      <c r="H155" s="223">
        <v>322470</v>
      </c>
      <c r="I155" s="333" t="s">
        <v>5766</v>
      </c>
      <c r="J155" s="755"/>
      <c r="K155" s="755" t="str">
        <f t="shared" si="6"/>
        <v/>
      </c>
      <c r="L155" s="458"/>
    </row>
    <row r="156" spans="1:12" ht="15.75" x14ac:dyDescent="0.25">
      <c r="A156"/>
      <c r="B156" s="15"/>
      <c r="D156" s="460"/>
      <c r="E156" s="224"/>
      <c r="F156" s="225" t="s">
        <v>5769</v>
      </c>
      <c r="G156" s="226" t="s">
        <v>5770</v>
      </c>
      <c r="H156" s="229"/>
      <c r="I156" s="4"/>
      <c r="J156" s="755"/>
      <c r="K156" s="755" t="str">
        <f t="shared" si="6"/>
        <v/>
      </c>
      <c r="L156" s="458"/>
    </row>
    <row r="157" spans="1:12" ht="114" x14ac:dyDescent="0.25">
      <c r="A157"/>
      <c r="B157" s="15"/>
      <c r="D157" s="460"/>
      <c r="E157" s="234" t="str">
        <f>CONCATENATE($F$4,F157)</f>
        <v>7ČP-G1  2.5.1</v>
      </c>
      <c r="F157" s="227" t="s">
        <v>6204</v>
      </c>
      <c r="G157" s="228" t="s">
        <v>5772</v>
      </c>
      <c r="H157" s="62"/>
      <c r="I157" s="62"/>
      <c r="J157" s="755"/>
      <c r="K157" s="755" t="str">
        <f t="shared" si="6"/>
        <v/>
      </c>
      <c r="L157" s="458"/>
    </row>
    <row r="158" spans="1:12" x14ac:dyDescent="0.25">
      <c r="A158"/>
      <c r="B158" s="15"/>
      <c r="D158" s="460"/>
      <c r="E158" s="234"/>
      <c r="F158" s="227"/>
      <c r="G158" s="4" t="s">
        <v>5753</v>
      </c>
      <c r="H158" s="4">
        <v>2</v>
      </c>
      <c r="I158" s="4" t="s">
        <v>6</v>
      </c>
      <c r="J158" s="755"/>
      <c r="K158" s="756"/>
      <c r="L158" s="458"/>
    </row>
    <row r="159" spans="1:12" x14ac:dyDescent="0.25">
      <c r="A159"/>
      <c r="B159" s="15"/>
      <c r="D159" s="460"/>
      <c r="E159" s="234"/>
      <c r="F159" s="227"/>
      <c r="G159" s="4" t="s">
        <v>5773</v>
      </c>
      <c r="H159" s="223">
        <v>3.52</v>
      </c>
      <c r="I159" s="85" t="s">
        <v>5774</v>
      </c>
      <c r="J159" s="755"/>
      <c r="K159" s="755" t="str">
        <f t="shared" si="6"/>
        <v/>
      </c>
      <c r="L159" s="458"/>
    </row>
    <row r="160" spans="1:12" x14ac:dyDescent="0.25">
      <c r="A160"/>
      <c r="B160" s="15"/>
      <c r="D160" s="460"/>
      <c r="E160" s="234"/>
      <c r="F160" s="227"/>
      <c r="G160" s="4" t="s">
        <v>5775</v>
      </c>
      <c r="H160" s="223">
        <v>7.4</v>
      </c>
      <c r="I160" s="4" t="s">
        <v>113</v>
      </c>
      <c r="J160" s="755"/>
      <c r="K160" s="755" t="str">
        <f t="shared" si="6"/>
        <v/>
      </c>
      <c r="L160" s="458"/>
    </row>
    <row r="161" spans="1:12" x14ac:dyDescent="0.25">
      <c r="A161"/>
      <c r="B161" s="15"/>
      <c r="D161" s="460"/>
      <c r="E161" s="234"/>
      <c r="F161" s="227"/>
      <c r="G161" s="4" t="s">
        <v>5776</v>
      </c>
      <c r="H161" s="223">
        <v>7.57</v>
      </c>
      <c r="I161" s="4" t="s">
        <v>113</v>
      </c>
      <c r="J161" s="755"/>
      <c r="K161" s="755" t="str">
        <f t="shared" si="6"/>
        <v/>
      </c>
      <c r="L161" s="458"/>
    </row>
    <row r="162" spans="1:12" x14ac:dyDescent="0.25">
      <c r="A162"/>
      <c r="B162" s="15"/>
      <c r="D162" s="460"/>
      <c r="E162" s="234"/>
      <c r="F162" s="227"/>
      <c r="G162" s="4" t="s">
        <v>5777</v>
      </c>
      <c r="H162" s="223">
        <v>4</v>
      </c>
      <c r="I162" s="334" t="s">
        <v>5778</v>
      </c>
      <c r="J162" s="755"/>
      <c r="K162" s="755" t="str">
        <f t="shared" si="6"/>
        <v/>
      </c>
      <c r="L162" s="458"/>
    </row>
    <row r="163" spans="1:12" x14ac:dyDescent="0.25">
      <c r="A163"/>
      <c r="B163" s="15"/>
      <c r="D163" s="460"/>
      <c r="E163" s="234"/>
      <c r="F163" s="227"/>
      <c r="G163" s="4" t="s">
        <v>5779</v>
      </c>
      <c r="H163" s="223">
        <v>1.62</v>
      </c>
      <c r="I163" s="334" t="s">
        <v>5778</v>
      </c>
      <c r="J163" s="755"/>
      <c r="K163" s="755" t="str">
        <f t="shared" si="6"/>
        <v/>
      </c>
      <c r="L163" s="458"/>
    </row>
    <row r="164" spans="1:12" x14ac:dyDescent="0.25">
      <c r="A164"/>
      <c r="B164" s="15"/>
      <c r="D164" s="460"/>
      <c r="E164" s="234"/>
      <c r="F164" s="227"/>
      <c r="G164" s="4" t="s">
        <v>5780</v>
      </c>
      <c r="H164" s="223">
        <v>8.1</v>
      </c>
      <c r="I164" s="334" t="s">
        <v>5781</v>
      </c>
      <c r="J164" s="755"/>
      <c r="K164" s="755" t="str">
        <f t="shared" si="6"/>
        <v/>
      </c>
      <c r="L164" s="458"/>
    </row>
    <row r="165" spans="1:12" x14ac:dyDescent="0.25">
      <c r="A165"/>
      <c r="B165" s="15"/>
      <c r="D165" s="460"/>
      <c r="E165" s="234"/>
      <c r="F165" s="227"/>
      <c r="G165" s="4" t="s">
        <v>5782</v>
      </c>
      <c r="H165" s="233">
        <v>1494</v>
      </c>
      <c r="I165" s="334" t="s">
        <v>5783</v>
      </c>
      <c r="J165" s="755"/>
      <c r="K165" s="755" t="str">
        <f t="shared" si="6"/>
        <v/>
      </c>
      <c r="L165" s="458"/>
    </row>
    <row r="166" spans="1:12" x14ac:dyDescent="0.25">
      <c r="A166"/>
      <c r="B166" s="15"/>
      <c r="D166" s="460"/>
      <c r="E166" s="234"/>
      <c r="F166" s="227"/>
      <c r="G166" s="4" t="s">
        <v>5784</v>
      </c>
      <c r="H166" s="233">
        <v>400</v>
      </c>
      <c r="I166" s="334" t="s">
        <v>5785</v>
      </c>
      <c r="J166" s="755"/>
      <c r="K166" s="755" t="str">
        <f t="shared" si="6"/>
        <v/>
      </c>
      <c r="L166" s="458"/>
    </row>
    <row r="167" spans="1:12" x14ac:dyDescent="0.25">
      <c r="A167"/>
      <c r="B167" s="15"/>
      <c r="D167" s="460"/>
      <c r="E167" s="234"/>
      <c r="F167" s="227"/>
      <c r="G167" s="4" t="s">
        <v>5786</v>
      </c>
      <c r="H167" s="233">
        <v>50</v>
      </c>
      <c r="I167" s="4" t="s">
        <v>5787</v>
      </c>
      <c r="J167" s="755"/>
      <c r="K167" s="755" t="str">
        <f t="shared" si="6"/>
        <v/>
      </c>
      <c r="L167" s="458"/>
    </row>
    <row r="168" spans="1:12" x14ac:dyDescent="0.25">
      <c r="A168"/>
      <c r="B168" s="15"/>
      <c r="D168" s="460"/>
      <c r="E168" s="234"/>
      <c r="F168" s="227"/>
      <c r="G168" s="4" t="s">
        <v>5788</v>
      </c>
      <c r="H168" s="233">
        <v>68</v>
      </c>
      <c r="I168" s="334" t="s">
        <v>5789</v>
      </c>
      <c r="J168" s="755"/>
      <c r="K168" s="755" t="str">
        <f t="shared" si="6"/>
        <v/>
      </c>
      <c r="L168" s="458"/>
    </row>
    <row r="169" spans="1:12" x14ac:dyDescent="0.25">
      <c r="A169"/>
      <c r="B169" s="15"/>
      <c r="D169" s="460"/>
      <c r="E169" s="234"/>
      <c r="F169" s="227"/>
      <c r="G169" s="4" t="s">
        <v>5790</v>
      </c>
      <c r="H169" s="233">
        <v>10</v>
      </c>
      <c r="I169" s="334" t="s">
        <v>113</v>
      </c>
      <c r="J169" s="755"/>
      <c r="K169" s="755" t="str">
        <f t="shared" si="6"/>
        <v/>
      </c>
      <c r="L169" s="458"/>
    </row>
    <row r="170" spans="1:12" x14ac:dyDescent="0.25">
      <c r="A170"/>
      <c r="B170" s="15"/>
      <c r="D170" s="460"/>
      <c r="E170" s="234"/>
      <c r="F170" s="227"/>
      <c r="G170" s="3" t="s">
        <v>5791</v>
      </c>
      <c r="H170" s="233">
        <v>250</v>
      </c>
      <c r="I170" s="334" t="s">
        <v>5766</v>
      </c>
      <c r="J170" s="755"/>
      <c r="K170" s="755" t="str">
        <f t="shared" si="6"/>
        <v/>
      </c>
      <c r="L170" s="458"/>
    </row>
    <row r="171" spans="1:12" x14ac:dyDescent="0.25">
      <c r="A171"/>
      <c r="B171" s="15"/>
      <c r="D171" s="460"/>
      <c r="E171" s="234"/>
      <c r="F171" s="227"/>
      <c r="G171" s="4" t="s">
        <v>5792</v>
      </c>
      <c r="H171" s="223">
        <v>200</v>
      </c>
      <c r="I171" s="334" t="s">
        <v>5766</v>
      </c>
      <c r="J171" s="755"/>
      <c r="K171" s="755" t="str">
        <f t="shared" si="6"/>
        <v/>
      </c>
      <c r="L171" s="458"/>
    </row>
    <row r="172" spans="1:12" x14ac:dyDescent="0.25">
      <c r="A172"/>
      <c r="B172" s="15"/>
      <c r="D172" s="460"/>
      <c r="E172" s="234"/>
      <c r="F172" s="227"/>
      <c r="G172" s="4" t="s">
        <v>5793</v>
      </c>
      <c r="H172" s="223">
        <v>32</v>
      </c>
      <c r="I172" s="334" t="s">
        <v>5766</v>
      </c>
      <c r="J172" s="755"/>
      <c r="K172" s="755" t="str">
        <f t="shared" si="6"/>
        <v/>
      </c>
      <c r="L172" s="458"/>
    </row>
    <row r="173" spans="1:12" ht="114" x14ac:dyDescent="0.25">
      <c r="A173"/>
      <c r="B173" s="15"/>
      <c r="D173" s="460"/>
      <c r="E173" s="234" t="str">
        <f>CONCATENATE($F$4,F173)</f>
        <v>7ČP-G1  2.5.2</v>
      </c>
      <c r="F173" s="227" t="s">
        <v>6205</v>
      </c>
      <c r="G173" s="228" t="s">
        <v>5795</v>
      </c>
      <c r="H173" s="62"/>
      <c r="I173" s="62"/>
      <c r="J173" s="755"/>
      <c r="K173" s="755" t="str">
        <f t="shared" si="6"/>
        <v/>
      </c>
      <c r="L173" s="458"/>
    </row>
    <row r="174" spans="1:12" x14ac:dyDescent="0.25">
      <c r="A174"/>
      <c r="B174" s="15"/>
      <c r="D174" s="460"/>
      <c r="E174" s="234"/>
      <c r="F174" s="227"/>
      <c r="G174" s="4" t="s">
        <v>5753</v>
      </c>
      <c r="H174" s="4">
        <v>1</v>
      </c>
      <c r="I174" s="4" t="s">
        <v>6</v>
      </c>
      <c r="J174" s="765"/>
      <c r="K174" s="756">
        <f>ROUND(H174*J174,2)</f>
        <v>0</v>
      </c>
      <c r="L174" s="458"/>
    </row>
    <row r="175" spans="1:12" x14ac:dyDescent="0.25">
      <c r="A175"/>
      <c r="B175" s="15"/>
      <c r="D175" s="460"/>
      <c r="E175" s="234"/>
      <c r="F175" s="227"/>
      <c r="G175" s="4" t="s">
        <v>5773</v>
      </c>
      <c r="H175" s="223">
        <v>2.08</v>
      </c>
      <c r="I175" s="85" t="s">
        <v>5774</v>
      </c>
      <c r="J175" s="755"/>
      <c r="K175" s="755" t="str">
        <f t="shared" si="6"/>
        <v/>
      </c>
      <c r="L175" s="458"/>
    </row>
    <row r="176" spans="1:12" x14ac:dyDescent="0.25">
      <c r="A176"/>
      <c r="B176" s="15"/>
      <c r="D176" s="460"/>
      <c r="E176" s="234"/>
      <c r="F176" s="227"/>
      <c r="G176" s="4" t="s">
        <v>5775</v>
      </c>
      <c r="H176" s="223">
        <v>3.5</v>
      </c>
      <c r="I176" s="4" t="s">
        <v>113</v>
      </c>
      <c r="J176" s="755"/>
      <c r="K176" s="755" t="str">
        <f t="shared" si="6"/>
        <v/>
      </c>
      <c r="L176" s="458"/>
    </row>
    <row r="177" spans="1:12" x14ac:dyDescent="0.25">
      <c r="A177"/>
      <c r="B177" s="15"/>
      <c r="D177" s="460"/>
      <c r="E177" s="234"/>
      <c r="F177" s="227"/>
      <c r="G177" s="4" t="s">
        <v>5776</v>
      </c>
      <c r="H177" s="463">
        <v>4</v>
      </c>
      <c r="I177" s="4" t="s">
        <v>113</v>
      </c>
      <c r="J177" s="755"/>
      <c r="K177" s="755" t="str">
        <f t="shared" si="6"/>
        <v/>
      </c>
      <c r="L177" s="458"/>
    </row>
    <row r="178" spans="1:12" x14ac:dyDescent="0.25">
      <c r="A178"/>
      <c r="B178" s="15"/>
      <c r="D178" s="460"/>
      <c r="E178" s="234"/>
      <c r="F178" s="227"/>
      <c r="G178" s="4" t="s">
        <v>5777</v>
      </c>
      <c r="H178" s="223"/>
      <c r="I178" s="334" t="s">
        <v>5778</v>
      </c>
      <c r="J178" s="755"/>
      <c r="K178" s="755" t="str">
        <f t="shared" si="6"/>
        <v/>
      </c>
      <c r="L178" s="458"/>
    </row>
    <row r="179" spans="1:12" x14ac:dyDescent="0.25">
      <c r="A179"/>
      <c r="B179" s="15"/>
      <c r="D179" s="460"/>
      <c r="E179" s="234"/>
      <c r="F179" s="227"/>
      <c r="G179" s="4" t="s">
        <v>5779</v>
      </c>
      <c r="H179" s="223">
        <v>0.43</v>
      </c>
      <c r="I179" s="334" t="s">
        <v>5778</v>
      </c>
      <c r="J179" s="755"/>
      <c r="K179" s="755" t="str">
        <f t="shared" si="6"/>
        <v/>
      </c>
      <c r="L179" s="458"/>
    </row>
    <row r="180" spans="1:12" x14ac:dyDescent="0.25">
      <c r="A180"/>
      <c r="B180" s="15"/>
      <c r="D180" s="460"/>
      <c r="E180" s="234"/>
      <c r="F180" s="227"/>
      <c r="G180" s="4" t="s">
        <v>5780</v>
      </c>
      <c r="H180" s="223"/>
      <c r="I180" s="334" t="s">
        <v>5781</v>
      </c>
      <c r="J180" s="755"/>
      <c r="K180" s="755" t="str">
        <f t="shared" si="6"/>
        <v/>
      </c>
      <c r="L180" s="458"/>
    </row>
    <row r="181" spans="1:12" x14ac:dyDescent="0.25">
      <c r="A181"/>
      <c r="B181" s="15"/>
      <c r="D181" s="460"/>
      <c r="E181" s="234"/>
      <c r="F181" s="227"/>
      <c r="G181" s="4" t="s">
        <v>5782</v>
      </c>
      <c r="H181" s="233"/>
      <c r="I181" s="334" t="s">
        <v>5783</v>
      </c>
      <c r="J181" s="755"/>
      <c r="K181" s="755" t="str">
        <f t="shared" si="6"/>
        <v/>
      </c>
      <c r="L181" s="458"/>
    </row>
    <row r="182" spans="1:12" x14ac:dyDescent="0.25">
      <c r="A182"/>
      <c r="B182" s="15"/>
      <c r="D182" s="460"/>
      <c r="E182" s="234"/>
      <c r="F182" s="227"/>
      <c r="G182" s="4" t="s">
        <v>5784</v>
      </c>
      <c r="H182" s="233">
        <v>230</v>
      </c>
      <c r="I182" s="334" t="s">
        <v>5785</v>
      </c>
      <c r="J182" s="755"/>
      <c r="K182" s="755" t="str">
        <f t="shared" si="6"/>
        <v/>
      </c>
      <c r="L182" s="458"/>
    </row>
    <row r="183" spans="1:12" x14ac:dyDescent="0.25">
      <c r="A183"/>
      <c r="B183" s="15"/>
      <c r="D183" s="460"/>
      <c r="E183" s="234"/>
      <c r="F183" s="227"/>
      <c r="G183" s="4" t="s">
        <v>5786</v>
      </c>
      <c r="H183" s="233">
        <v>50</v>
      </c>
      <c r="I183" s="4" t="s">
        <v>5787</v>
      </c>
      <c r="J183" s="755"/>
      <c r="K183" s="755" t="str">
        <f t="shared" si="6"/>
        <v/>
      </c>
      <c r="L183" s="458"/>
    </row>
    <row r="184" spans="1:12" x14ac:dyDescent="0.25">
      <c r="A184"/>
      <c r="B184" s="15"/>
      <c r="D184" s="460"/>
      <c r="E184" s="234"/>
      <c r="F184" s="227"/>
      <c r="G184" s="4" t="s">
        <v>5796</v>
      </c>
      <c r="H184" s="233">
        <v>68</v>
      </c>
      <c r="I184" s="334" t="s">
        <v>5789</v>
      </c>
      <c r="J184" s="755"/>
      <c r="K184" s="755" t="str">
        <f t="shared" si="6"/>
        <v/>
      </c>
      <c r="L184" s="458"/>
    </row>
    <row r="185" spans="1:12" x14ac:dyDescent="0.25">
      <c r="A185"/>
      <c r="B185" s="15"/>
      <c r="D185" s="460"/>
      <c r="E185" s="234"/>
      <c r="F185" s="227"/>
      <c r="G185" s="4" t="s">
        <v>5790</v>
      </c>
      <c r="H185" s="233">
        <v>10</v>
      </c>
      <c r="I185" s="334" t="s">
        <v>113</v>
      </c>
      <c r="J185" s="755"/>
      <c r="K185" s="755" t="str">
        <f t="shared" si="6"/>
        <v/>
      </c>
      <c r="L185" s="458"/>
    </row>
    <row r="186" spans="1:12" x14ac:dyDescent="0.25">
      <c r="A186"/>
      <c r="B186" s="15"/>
      <c r="D186" s="460"/>
      <c r="E186" s="234"/>
      <c r="F186" s="227"/>
      <c r="G186" s="3" t="s">
        <v>5791</v>
      </c>
      <c r="H186" s="233"/>
      <c r="I186" s="334" t="s">
        <v>5766</v>
      </c>
      <c r="J186" s="755"/>
      <c r="K186" s="755" t="str">
        <f t="shared" si="6"/>
        <v/>
      </c>
      <c r="L186" s="458"/>
    </row>
    <row r="187" spans="1:12" x14ac:dyDescent="0.25">
      <c r="A187"/>
      <c r="B187" s="15"/>
      <c r="D187" s="460"/>
      <c r="E187" s="234"/>
      <c r="F187" s="227"/>
      <c r="G187" s="4" t="s">
        <v>5792</v>
      </c>
      <c r="H187" s="233"/>
      <c r="I187" s="334" t="s">
        <v>5766</v>
      </c>
      <c r="J187" s="755"/>
      <c r="K187" s="755" t="str">
        <f t="shared" si="6"/>
        <v/>
      </c>
      <c r="L187" s="458"/>
    </row>
    <row r="188" spans="1:12" ht="15.75" x14ac:dyDescent="0.25">
      <c r="A188"/>
      <c r="B188" s="15"/>
      <c r="D188" s="460"/>
      <c r="E188" s="224"/>
      <c r="F188" s="225" t="s">
        <v>6206</v>
      </c>
      <c r="G188" s="226" t="s">
        <v>5798</v>
      </c>
      <c r="H188" s="223"/>
      <c r="I188" s="4"/>
      <c r="J188" s="755"/>
      <c r="K188" s="755" t="str">
        <f t="shared" si="6"/>
        <v/>
      </c>
      <c r="L188" s="458"/>
    </row>
    <row r="189" spans="1:12" ht="156.75" x14ac:dyDescent="0.25">
      <c r="A189"/>
      <c r="B189" s="15"/>
      <c r="D189" s="460"/>
      <c r="E189" s="234" t="str">
        <f>CONCATENATE($F$4,F189)</f>
        <v>7ČP-G1  2.6.1</v>
      </c>
      <c r="F189" s="227" t="s">
        <v>6207</v>
      </c>
      <c r="G189" s="228" t="s">
        <v>5800</v>
      </c>
      <c r="H189" s="4"/>
      <c r="I189" s="4"/>
      <c r="J189" s="755"/>
      <c r="K189" s="755" t="str">
        <f t="shared" si="6"/>
        <v/>
      </c>
      <c r="L189" s="458"/>
    </row>
    <row r="190" spans="1:12" x14ac:dyDescent="0.25">
      <c r="A190"/>
      <c r="B190" s="15"/>
      <c r="D190" s="460"/>
      <c r="E190" s="234"/>
      <c r="F190" s="227"/>
      <c r="G190" s="4" t="s">
        <v>6208</v>
      </c>
      <c r="H190" s="223">
        <v>100</v>
      </c>
      <c r="I190" s="4" t="s">
        <v>5766</v>
      </c>
      <c r="J190" s="755"/>
      <c r="K190" s="755" t="str">
        <f t="shared" si="6"/>
        <v/>
      </c>
      <c r="L190" s="458"/>
    </row>
    <row r="191" spans="1:12" x14ac:dyDescent="0.25">
      <c r="A191"/>
      <c r="B191" s="15"/>
      <c r="D191" s="460"/>
      <c r="E191" s="234"/>
      <c r="F191" s="227"/>
      <c r="G191" s="4" t="s">
        <v>5802</v>
      </c>
      <c r="H191" s="223">
        <v>1.9</v>
      </c>
      <c r="I191" s="4" t="s">
        <v>113</v>
      </c>
      <c r="J191" s="765"/>
      <c r="K191" s="756">
        <f t="shared" ref="K191:K196" si="7">ROUND(H191*J191,2)</f>
        <v>0</v>
      </c>
      <c r="L191" s="458"/>
    </row>
    <row r="192" spans="1:12" x14ac:dyDescent="0.25">
      <c r="A192"/>
      <c r="B192" s="15"/>
      <c r="D192" s="460"/>
      <c r="E192" s="234"/>
      <c r="F192" s="227"/>
      <c r="G192" s="4" t="s">
        <v>5803</v>
      </c>
      <c r="H192" s="223">
        <v>1</v>
      </c>
      <c r="I192" s="4" t="s">
        <v>6</v>
      </c>
      <c r="J192" s="765"/>
      <c r="K192" s="756">
        <f t="shared" si="7"/>
        <v>0</v>
      </c>
      <c r="L192" s="458"/>
    </row>
    <row r="193" spans="1:12" x14ac:dyDescent="0.25">
      <c r="A193"/>
      <c r="B193" s="15"/>
      <c r="D193" s="460"/>
      <c r="E193" s="234"/>
      <c r="F193" s="227"/>
      <c r="G193" s="4" t="s">
        <v>5804</v>
      </c>
      <c r="H193" s="223">
        <v>1.9</v>
      </c>
      <c r="I193" s="4" t="s">
        <v>113</v>
      </c>
      <c r="J193" s="765"/>
      <c r="K193" s="756">
        <f t="shared" si="7"/>
        <v>0</v>
      </c>
      <c r="L193" s="458"/>
    </row>
    <row r="194" spans="1:12" x14ac:dyDescent="0.25">
      <c r="A194"/>
      <c r="B194" s="15"/>
      <c r="D194" s="460"/>
      <c r="E194" s="234"/>
      <c r="F194" s="227"/>
      <c r="G194" s="4" t="s">
        <v>5805</v>
      </c>
      <c r="H194" s="223">
        <v>1</v>
      </c>
      <c r="I194" s="4" t="s">
        <v>6</v>
      </c>
      <c r="J194" s="765"/>
      <c r="K194" s="756">
        <f t="shared" si="7"/>
        <v>0</v>
      </c>
      <c r="L194" s="458"/>
    </row>
    <row r="195" spans="1:12" x14ac:dyDescent="0.25">
      <c r="A195"/>
      <c r="B195" s="15"/>
      <c r="D195" s="460"/>
      <c r="E195" s="234"/>
      <c r="F195" s="227"/>
      <c r="G195" s="4" t="s">
        <v>5806</v>
      </c>
      <c r="H195" s="223">
        <v>2</v>
      </c>
      <c r="I195" s="4" t="s">
        <v>6</v>
      </c>
      <c r="J195" s="765"/>
      <c r="K195" s="756">
        <f t="shared" si="7"/>
        <v>0</v>
      </c>
      <c r="L195" s="458"/>
    </row>
    <row r="196" spans="1:12" x14ac:dyDescent="0.25">
      <c r="A196"/>
      <c r="B196" s="15"/>
      <c r="D196" s="460"/>
      <c r="E196" s="234"/>
      <c r="F196" s="227"/>
      <c r="G196" s="4" t="s">
        <v>5807</v>
      </c>
      <c r="H196" s="223">
        <v>3</v>
      </c>
      <c r="I196" s="4" t="s">
        <v>6</v>
      </c>
      <c r="J196" s="765"/>
      <c r="K196" s="756">
        <f t="shared" si="7"/>
        <v>0</v>
      </c>
      <c r="L196" s="458"/>
    </row>
    <row r="197" spans="1:12" ht="57" x14ac:dyDescent="0.25">
      <c r="A197"/>
      <c r="B197" s="15"/>
      <c r="D197" s="460"/>
      <c r="E197" s="234" t="str">
        <f>CONCATENATE($F$4,F197)</f>
        <v>7ČP-G1  2.6.2</v>
      </c>
      <c r="F197" s="227" t="s">
        <v>6209</v>
      </c>
      <c r="G197" s="228" t="s">
        <v>5808</v>
      </c>
      <c r="H197" s="4"/>
      <c r="I197" s="4"/>
      <c r="J197" s="755"/>
      <c r="K197" s="755" t="str">
        <f t="shared" si="6"/>
        <v/>
      </c>
      <c r="L197" s="458"/>
    </row>
    <row r="198" spans="1:12" x14ac:dyDescent="0.25">
      <c r="A198"/>
      <c r="B198" s="15"/>
      <c r="D198" s="460"/>
      <c r="E198" s="234"/>
      <c r="F198" s="227"/>
      <c r="G198" s="4" t="s">
        <v>6210</v>
      </c>
      <c r="H198" s="223">
        <v>100</v>
      </c>
      <c r="I198" s="4" t="s">
        <v>5766</v>
      </c>
      <c r="J198" s="755"/>
      <c r="K198" s="755" t="str">
        <f t="shared" si="6"/>
        <v/>
      </c>
      <c r="L198" s="458"/>
    </row>
    <row r="199" spans="1:12" x14ac:dyDescent="0.25">
      <c r="A199"/>
      <c r="B199" s="15"/>
      <c r="D199" s="460"/>
      <c r="E199" s="234"/>
      <c r="F199" s="227"/>
      <c r="G199" s="3" t="s">
        <v>5810</v>
      </c>
      <c r="H199" s="223">
        <v>1</v>
      </c>
      <c r="I199" s="4" t="s">
        <v>6</v>
      </c>
      <c r="J199" s="755"/>
      <c r="K199" s="755" t="str">
        <f t="shared" si="6"/>
        <v/>
      </c>
      <c r="L199" s="458"/>
    </row>
    <row r="200" spans="1:12" ht="15.75" x14ac:dyDescent="0.25">
      <c r="A200"/>
      <c r="B200" s="15"/>
      <c r="D200" s="460"/>
      <c r="E200" s="234"/>
      <c r="F200" s="235" t="s">
        <v>6211</v>
      </c>
      <c r="G200" s="236" t="s">
        <v>5812</v>
      </c>
      <c r="H200" s="4"/>
      <c r="I200" s="4"/>
      <c r="J200" s="755"/>
      <c r="K200" s="755" t="str">
        <f t="shared" si="6"/>
        <v/>
      </c>
      <c r="L200" s="458"/>
    </row>
    <row r="201" spans="1:12" ht="128.25" x14ac:dyDescent="0.25">
      <c r="A201"/>
      <c r="B201" s="15"/>
      <c r="D201" s="460"/>
      <c r="E201" s="234" t="str">
        <f>CONCATENATE($F$4,F201)</f>
        <v>7ČP-G1  2.7.1</v>
      </c>
      <c r="F201" s="227" t="s">
        <v>6212</v>
      </c>
      <c r="G201" s="228" t="s">
        <v>5814</v>
      </c>
      <c r="H201" s="4"/>
      <c r="I201" s="4"/>
      <c r="J201" s="755"/>
      <c r="K201" s="755" t="str">
        <f t="shared" si="6"/>
        <v/>
      </c>
      <c r="L201" s="458"/>
    </row>
    <row r="202" spans="1:12" x14ac:dyDescent="0.25">
      <c r="A202"/>
      <c r="B202" s="15"/>
      <c r="D202" s="460"/>
      <c r="E202" s="234"/>
      <c r="F202" s="227"/>
      <c r="G202" s="4" t="s">
        <v>5753</v>
      </c>
      <c r="H202" s="223">
        <v>1</v>
      </c>
      <c r="I202" s="4"/>
      <c r="J202" s="765"/>
      <c r="K202" s="756">
        <f>ROUND(H202*J202,2)</f>
        <v>0</v>
      </c>
      <c r="L202" s="458"/>
    </row>
    <row r="203" spans="1:12" x14ac:dyDescent="0.25">
      <c r="A203"/>
      <c r="B203" s="15"/>
      <c r="D203" s="460"/>
      <c r="E203" s="234"/>
      <c r="F203" s="227"/>
      <c r="G203" s="4" t="s">
        <v>5815</v>
      </c>
      <c r="H203" s="223">
        <v>110</v>
      </c>
      <c r="I203" s="4" t="s">
        <v>5766</v>
      </c>
      <c r="J203" s="755"/>
      <c r="K203" s="755" t="str">
        <f t="shared" ref="K203:K220" si="8">IF(E203="S3",H203*J203,"")</f>
        <v/>
      </c>
      <c r="L203" s="458"/>
    </row>
    <row r="204" spans="1:12" x14ac:dyDescent="0.25">
      <c r="A204"/>
      <c r="B204" s="15"/>
      <c r="D204" s="460"/>
      <c r="E204" s="234"/>
      <c r="F204" s="227"/>
      <c r="G204" s="4" t="s">
        <v>5816</v>
      </c>
      <c r="H204" s="223">
        <v>350</v>
      </c>
      <c r="I204" s="4" t="s">
        <v>5766</v>
      </c>
      <c r="J204" s="755"/>
      <c r="K204" s="755" t="str">
        <f t="shared" si="8"/>
        <v/>
      </c>
      <c r="L204" s="458"/>
    </row>
    <row r="205" spans="1:12" x14ac:dyDescent="0.25">
      <c r="A205"/>
      <c r="B205" s="15"/>
      <c r="D205" s="460"/>
      <c r="E205" s="234"/>
      <c r="F205" s="227"/>
      <c r="G205" s="4" t="s">
        <v>5817</v>
      </c>
      <c r="H205" s="223">
        <v>280</v>
      </c>
      <c r="I205" s="4" t="s">
        <v>5766</v>
      </c>
      <c r="J205" s="755"/>
      <c r="K205" s="755" t="str">
        <f t="shared" si="8"/>
        <v/>
      </c>
      <c r="L205" s="458"/>
    </row>
    <row r="206" spans="1:12" x14ac:dyDescent="0.25">
      <c r="A206"/>
      <c r="B206" s="15"/>
      <c r="D206" s="460"/>
      <c r="E206" s="234"/>
      <c r="F206" s="227"/>
      <c r="G206" s="4" t="s">
        <v>5818</v>
      </c>
      <c r="H206" s="223">
        <v>1</v>
      </c>
      <c r="I206" s="4" t="s">
        <v>6</v>
      </c>
      <c r="J206" s="765"/>
      <c r="K206" s="756">
        <f>ROUND(H206*J206,2)</f>
        <v>0</v>
      </c>
      <c r="L206" s="458"/>
    </row>
    <row r="207" spans="1:12" x14ac:dyDescent="0.25">
      <c r="A207"/>
      <c r="B207" s="15"/>
      <c r="D207" s="460"/>
      <c r="E207" s="234"/>
      <c r="F207" s="227"/>
      <c r="G207" s="4" t="s">
        <v>5819</v>
      </c>
      <c r="H207" s="223">
        <v>1</v>
      </c>
      <c r="I207" s="4" t="s">
        <v>6</v>
      </c>
      <c r="J207" s="765"/>
      <c r="K207" s="756">
        <f>ROUND(H207*J207,2)</f>
        <v>0</v>
      </c>
      <c r="L207" s="458"/>
    </row>
    <row r="208" spans="1:12" x14ac:dyDescent="0.25">
      <c r="A208"/>
      <c r="B208" s="15"/>
      <c r="D208" s="460"/>
      <c r="E208" s="234"/>
      <c r="F208" s="227"/>
      <c r="G208" s="4" t="s">
        <v>5820</v>
      </c>
      <c r="H208" s="223">
        <v>1</v>
      </c>
      <c r="I208" s="4" t="s">
        <v>6</v>
      </c>
      <c r="J208" s="765"/>
      <c r="K208" s="756">
        <f>ROUND(H208*J208,2)</f>
        <v>0</v>
      </c>
      <c r="L208" s="458"/>
    </row>
    <row r="209" spans="1:12" ht="15.75" x14ac:dyDescent="0.25">
      <c r="A209"/>
      <c r="B209" s="15"/>
      <c r="D209" s="460"/>
      <c r="E209" s="224"/>
      <c r="F209" s="225" t="s">
        <v>6213</v>
      </c>
      <c r="G209" s="236" t="s">
        <v>5822</v>
      </c>
      <c r="H209" s="223"/>
      <c r="I209" s="4"/>
      <c r="J209" s="755"/>
      <c r="K209" s="755" t="str">
        <f t="shared" si="8"/>
        <v/>
      </c>
      <c r="L209" s="458"/>
    </row>
    <row r="210" spans="1:12" ht="28.5" x14ac:dyDescent="0.25">
      <c r="A210"/>
      <c r="B210" s="15"/>
      <c r="D210" s="460"/>
      <c r="E210" s="234" t="str">
        <f>CONCATENATE($F$4,F210)</f>
        <v>7ČP-G1  2.8.1</v>
      </c>
      <c r="F210" s="227" t="s">
        <v>6214</v>
      </c>
      <c r="G210" s="228" t="s">
        <v>5824</v>
      </c>
      <c r="H210" s="223"/>
      <c r="I210" s="4"/>
      <c r="J210" s="755"/>
      <c r="K210" s="755" t="str">
        <f t="shared" si="8"/>
        <v/>
      </c>
      <c r="L210" s="458"/>
    </row>
    <row r="211" spans="1:12" x14ac:dyDescent="0.25">
      <c r="A211"/>
      <c r="B211" s="15"/>
      <c r="D211" s="460"/>
      <c r="E211" s="234"/>
      <c r="F211" s="227"/>
      <c r="G211" s="4" t="s">
        <v>5825</v>
      </c>
      <c r="H211" s="4">
        <v>1</v>
      </c>
      <c r="I211" s="4" t="s">
        <v>6</v>
      </c>
      <c r="J211" s="765"/>
      <c r="K211" s="756">
        <f>ROUND(H211*J211,2)</f>
        <v>0</v>
      </c>
      <c r="L211" s="458"/>
    </row>
    <row r="212" spans="1:12" x14ac:dyDescent="0.25">
      <c r="A212"/>
      <c r="B212" s="15"/>
      <c r="D212" s="460"/>
      <c r="E212" s="234"/>
      <c r="F212" s="227"/>
      <c r="G212" s="4" t="s">
        <v>5826</v>
      </c>
      <c r="H212" s="4">
        <v>2</v>
      </c>
      <c r="I212" s="4" t="s">
        <v>6</v>
      </c>
      <c r="J212" s="765"/>
      <c r="K212" s="756">
        <f>ROUND(H212*J212,2)</f>
        <v>0</v>
      </c>
      <c r="L212" s="458"/>
    </row>
    <row r="213" spans="1:12" ht="15.75" x14ac:dyDescent="0.25">
      <c r="A213"/>
      <c r="B213" s="15"/>
      <c r="D213" s="460"/>
      <c r="E213" s="224"/>
      <c r="F213" s="225" t="s">
        <v>6215</v>
      </c>
      <c r="G213" s="226" t="s">
        <v>5828</v>
      </c>
      <c r="H213" s="223"/>
      <c r="I213" s="4"/>
      <c r="J213" s="755"/>
      <c r="K213" s="755" t="str">
        <f t="shared" si="8"/>
        <v/>
      </c>
      <c r="L213" s="458"/>
    </row>
    <row r="214" spans="1:12" ht="71.25" x14ac:dyDescent="0.25">
      <c r="A214"/>
      <c r="B214" s="15"/>
      <c r="D214" s="460"/>
      <c r="E214" s="234" t="str">
        <f>CONCATENATE($F$4,F214)</f>
        <v>7ČP-G1  2.9.1</v>
      </c>
      <c r="F214" s="227" t="s">
        <v>6216</v>
      </c>
      <c r="G214" s="228" t="s">
        <v>5830</v>
      </c>
      <c r="H214" s="223"/>
      <c r="I214" s="4"/>
      <c r="J214" s="755"/>
      <c r="K214" s="755" t="str">
        <f t="shared" si="8"/>
        <v/>
      </c>
      <c r="L214" s="458"/>
    </row>
    <row r="215" spans="1:12" x14ac:dyDescent="0.25">
      <c r="A215"/>
      <c r="B215" s="15"/>
      <c r="D215" s="460"/>
      <c r="E215" s="234"/>
      <c r="F215" s="227"/>
      <c r="G215" s="4" t="s">
        <v>5831</v>
      </c>
      <c r="H215" s="223">
        <v>4</v>
      </c>
      <c r="I215" s="4" t="s">
        <v>113</v>
      </c>
      <c r="J215" s="765"/>
      <c r="K215" s="756">
        <f>ROUND(H215*J215,2)</f>
        <v>0</v>
      </c>
      <c r="L215" s="458"/>
    </row>
    <row r="216" spans="1:12" x14ac:dyDescent="0.25">
      <c r="A216"/>
      <c r="B216" s="15"/>
      <c r="D216" s="460"/>
      <c r="E216" s="234"/>
      <c r="F216" s="227"/>
      <c r="G216" s="4" t="s">
        <v>5832</v>
      </c>
      <c r="H216" s="223">
        <v>2</v>
      </c>
      <c r="I216" s="4" t="s">
        <v>6</v>
      </c>
      <c r="J216" s="765"/>
      <c r="K216" s="756">
        <f>ROUND(H216*J216,2)</f>
        <v>0</v>
      </c>
      <c r="L216" s="458"/>
    </row>
    <row r="217" spans="1:12" ht="85.5" x14ac:dyDescent="0.25">
      <c r="A217"/>
      <c r="B217" s="15"/>
      <c r="D217" s="460"/>
      <c r="E217" s="234" t="str">
        <f>CONCATENATE($F$4,F217)</f>
        <v>7ČP-G1  2.9.2</v>
      </c>
      <c r="F217" s="227" t="s">
        <v>6217</v>
      </c>
      <c r="G217" s="228" t="s">
        <v>5834</v>
      </c>
      <c r="H217" s="223"/>
      <c r="I217" s="4"/>
      <c r="J217" s="755"/>
      <c r="K217" s="755" t="str">
        <f t="shared" si="8"/>
        <v/>
      </c>
      <c r="L217" s="458"/>
    </row>
    <row r="218" spans="1:12" x14ac:dyDescent="0.25">
      <c r="A218"/>
      <c r="B218" s="15"/>
      <c r="D218" s="460"/>
      <c r="E218" s="234"/>
      <c r="F218" s="227"/>
      <c r="G218" s="4" t="s">
        <v>5831</v>
      </c>
      <c r="H218" s="223">
        <v>4</v>
      </c>
      <c r="I218" s="4" t="s">
        <v>113</v>
      </c>
      <c r="J218" s="765"/>
      <c r="K218" s="756">
        <f>ROUND(H218*J218,2)</f>
        <v>0</v>
      </c>
      <c r="L218" s="458"/>
    </row>
    <row r="219" spans="1:12" x14ac:dyDescent="0.25">
      <c r="A219"/>
      <c r="B219" s="15"/>
      <c r="D219" s="460"/>
      <c r="E219" s="234"/>
      <c r="F219" s="227"/>
      <c r="G219" s="4" t="s">
        <v>5832</v>
      </c>
      <c r="H219" s="223">
        <v>2</v>
      </c>
      <c r="I219" s="4" t="s">
        <v>6</v>
      </c>
      <c r="J219" s="765"/>
      <c r="K219" s="756">
        <f>ROUND(H219*J219,2)</f>
        <v>0</v>
      </c>
      <c r="L219" s="458"/>
    </row>
    <row r="220" spans="1:12" ht="15.75" x14ac:dyDescent="0.25">
      <c r="A220"/>
      <c r="B220" s="15"/>
      <c r="D220" s="460"/>
      <c r="E220" s="224"/>
      <c r="F220" s="225" t="s">
        <v>6218</v>
      </c>
      <c r="G220" s="226" t="s">
        <v>5836</v>
      </c>
      <c r="H220" s="223"/>
      <c r="I220" s="4"/>
      <c r="J220" s="755"/>
      <c r="K220" s="755" t="str">
        <f t="shared" si="8"/>
        <v/>
      </c>
      <c r="L220" s="458"/>
    </row>
    <row r="221" spans="1:12" ht="128.25" x14ac:dyDescent="0.25">
      <c r="A221"/>
      <c r="B221" s="15"/>
      <c r="D221" s="460"/>
      <c r="E221" s="234" t="str">
        <f>CONCATENATE($F$4,F221)</f>
        <v>7ČP-G1  2.10.1</v>
      </c>
      <c r="F221" s="227" t="s">
        <v>6219</v>
      </c>
      <c r="G221" s="228" t="s">
        <v>5838</v>
      </c>
      <c r="H221" s="223">
        <v>1</v>
      </c>
      <c r="I221" s="4" t="s">
        <v>6</v>
      </c>
      <c r="J221" s="766"/>
      <c r="K221" s="756">
        <f>ROUND(H221*J221,2)</f>
        <v>0</v>
      </c>
      <c r="L221" s="458"/>
    </row>
    <row r="222" spans="1:12" ht="213.75" x14ac:dyDescent="0.25">
      <c r="A222"/>
      <c r="B222" s="15"/>
      <c r="D222" s="460"/>
      <c r="E222" s="234" t="str">
        <f>CONCATENATE($F$4,F222)</f>
        <v>7ČP-G1  2.10.2</v>
      </c>
      <c r="F222" s="227" t="s">
        <v>6220</v>
      </c>
      <c r="G222" s="228" t="s">
        <v>5839</v>
      </c>
      <c r="H222" s="223">
        <v>35</v>
      </c>
      <c r="I222" s="4" t="s">
        <v>113</v>
      </c>
      <c r="J222" s="766"/>
      <c r="K222" s="756">
        <f>ROUND(H222*J222,2)</f>
        <v>0</v>
      </c>
      <c r="L222" s="458"/>
    </row>
    <row r="223" spans="1:12" ht="20.25" customHeight="1" x14ac:dyDescent="0.25">
      <c r="A223"/>
      <c r="B223" s="15"/>
      <c r="D223" s="460"/>
      <c r="E223" s="464"/>
      <c r="F223" s="465"/>
      <c r="G223" s="466"/>
      <c r="H223" s="340"/>
      <c r="I223" s="238"/>
      <c r="J223" s="467"/>
      <c r="K223" s="757"/>
      <c r="L223" s="458"/>
    </row>
    <row r="224" spans="1:12" ht="20.25" customHeight="1" x14ac:dyDescent="0.25">
      <c r="A224"/>
      <c r="B224" s="15"/>
      <c r="D224" s="460"/>
      <c r="E224" s="464"/>
      <c r="F224" s="465"/>
      <c r="G224" s="468" t="s">
        <v>6221</v>
      </c>
      <c r="H224" s="340"/>
      <c r="I224" s="238"/>
      <c r="J224" s="572"/>
      <c r="K224" s="755">
        <f>SUM(K137:K222)</f>
        <v>0</v>
      </c>
      <c r="L224" s="458"/>
    </row>
    <row r="225" spans="1:12" s="84" customFormat="1" x14ac:dyDescent="0.25">
      <c r="A225" s="310"/>
      <c r="B225" s="310"/>
      <c r="D225" s="411"/>
      <c r="E225" s="455"/>
      <c r="F225" s="245"/>
      <c r="G225" s="246"/>
      <c r="H225" s="247"/>
      <c r="I225" s="248"/>
      <c r="J225" s="412"/>
      <c r="K225" s="752"/>
      <c r="L225" s="412"/>
    </row>
    <row r="226" spans="1:12" s="84" customFormat="1" x14ac:dyDescent="0.25">
      <c r="A226" s="310"/>
      <c r="B226" s="310"/>
      <c r="D226" s="411"/>
      <c r="E226" s="252"/>
      <c r="F226" s="253"/>
      <c r="G226" s="250"/>
      <c r="H226" s="250"/>
      <c r="I226" s="250"/>
      <c r="J226" s="605"/>
      <c r="K226" s="758"/>
      <c r="L226" s="469"/>
    </row>
    <row r="227" spans="1:12" s="84" customFormat="1" ht="18" x14ac:dyDescent="0.25">
      <c r="A227" s="310"/>
      <c r="B227" s="310"/>
      <c r="D227" s="411"/>
      <c r="E227" s="470"/>
      <c r="F227" s="471" t="s">
        <v>5895</v>
      </c>
      <c r="G227" s="249" t="s">
        <v>5872</v>
      </c>
      <c r="H227" s="250"/>
      <c r="I227" s="250"/>
      <c r="J227" s="605"/>
      <c r="K227" s="758"/>
      <c r="L227" s="469"/>
    </row>
    <row r="228" spans="1:12" s="84" customFormat="1" x14ac:dyDescent="0.25">
      <c r="A228" s="310"/>
      <c r="B228" s="310"/>
      <c r="D228" s="411"/>
      <c r="E228" s="252"/>
      <c r="F228" s="253"/>
      <c r="G228" s="250"/>
      <c r="H228" s="250"/>
      <c r="I228" s="250"/>
      <c r="J228" s="605"/>
      <c r="K228" s="758"/>
      <c r="L228" s="469"/>
    </row>
    <row r="229" spans="1:12" s="84" customFormat="1" x14ac:dyDescent="0.25">
      <c r="A229" s="310"/>
      <c r="B229" s="310"/>
      <c r="D229" s="411"/>
      <c r="E229" s="252"/>
      <c r="F229" s="253"/>
      <c r="G229" s="254" t="s">
        <v>5873</v>
      </c>
      <c r="H229" s="255" t="s">
        <v>5874</v>
      </c>
      <c r="I229" s="256"/>
      <c r="J229" s="256" t="s">
        <v>5753</v>
      </c>
      <c r="K229" s="759" t="s">
        <v>5875</v>
      </c>
      <c r="L229" s="472" t="s">
        <v>5876</v>
      </c>
    </row>
    <row r="230" spans="1:12" s="84" customFormat="1" x14ac:dyDescent="0.25">
      <c r="A230" s="310"/>
      <c r="B230" s="310"/>
      <c r="D230" s="411"/>
      <c r="E230" s="252"/>
      <c r="F230" s="253"/>
      <c r="G230" s="250"/>
      <c r="H230" s="250"/>
      <c r="I230" s="250"/>
      <c r="J230" s="605"/>
      <c r="K230" s="758"/>
      <c r="L230" s="469"/>
    </row>
    <row r="231" spans="1:12" s="84" customFormat="1" ht="36.75" x14ac:dyDescent="0.25">
      <c r="A231" s="310"/>
      <c r="B231" s="310"/>
      <c r="D231" s="411"/>
      <c r="E231" s="252"/>
      <c r="F231" s="253"/>
      <c r="G231" s="258" t="s">
        <v>5877</v>
      </c>
      <c r="H231" s="250"/>
      <c r="I231" s="250"/>
      <c r="J231" s="605"/>
      <c r="K231" s="758"/>
      <c r="L231" s="469"/>
    </row>
    <row r="232" spans="1:12" s="84" customFormat="1" x14ac:dyDescent="0.25">
      <c r="A232" s="310"/>
      <c r="B232" s="310"/>
      <c r="D232" s="411"/>
      <c r="E232" s="252"/>
      <c r="F232" s="253"/>
      <c r="G232" s="259"/>
      <c r="H232" s="250"/>
      <c r="I232" s="250"/>
      <c r="J232" s="605"/>
      <c r="K232" s="758"/>
      <c r="L232" s="469"/>
    </row>
    <row r="233" spans="1:12" s="84" customFormat="1" x14ac:dyDescent="0.25">
      <c r="A233" s="310"/>
      <c r="B233" s="310"/>
      <c r="D233" s="411"/>
      <c r="E233" s="252"/>
      <c r="F233" s="253"/>
      <c r="G233" s="260"/>
      <c r="H233" s="250"/>
      <c r="I233" s="250"/>
      <c r="J233" s="605"/>
      <c r="K233" s="758"/>
      <c r="L233" s="469"/>
    </row>
    <row r="234" spans="1:12" s="84" customFormat="1" x14ac:dyDescent="0.25">
      <c r="A234" s="310"/>
      <c r="B234" s="310"/>
      <c r="D234" s="411"/>
      <c r="E234" s="252"/>
      <c r="F234" s="253" t="s">
        <v>6222</v>
      </c>
      <c r="G234" s="261" t="s">
        <v>5879</v>
      </c>
      <c r="H234" s="262"/>
      <c r="I234" s="367"/>
      <c r="J234" s="606"/>
      <c r="K234" s="760"/>
      <c r="L234" s="473"/>
    </row>
    <row r="235" spans="1:12" s="84" customFormat="1" x14ac:dyDescent="0.25">
      <c r="A235" s="310"/>
      <c r="B235" s="310"/>
      <c r="D235" s="411"/>
      <c r="E235" s="252"/>
      <c r="F235" s="253"/>
      <c r="G235" s="261"/>
      <c r="H235" s="262"/>
      <c r="I235" s="250"/>
      <c r="J235" s="606"/>
      <c r="K235" s="761"/>
      <c r="L235" s="474"/>
    </row>
    <row r="236" spans="1:12" s="84" customFormat="1" x14ac:dyDescent="0.25">
      <c r="A236" s="310"/>
      <c r="B236" s="310"/>
      <c r="D236" s="411"/>
      <c r="E236" s="252" t="str">
        <f>CONCATENATE($F$4,$F$234,F236)</f>
        <v>7ČP-G1  3.1.1.</v>
      </c>
      <c r="F236" s="253" t="s">
        <v>5880</v>
      </c>
      <c r="G236" s="265" t="s">
        <v>5881</v>
      </c>
      <c r="H236" s="266"/>
      <c r="I236" s="250"/>
      <c r="J236" s="498"/>
      <c r="K236" s="761"/>
      <c r="L236" s="475"/>
    </row>
    <row r="237" spans="1:12" s="84" customFormat="1" ht="24.75" x14ac:dyDescent="0.25">
      <c r="A237" s="310"/>
      <c r="B237" s="310"/>
      <c r="D237" s="411"/>
      <c r="E237" s="252"/>
      <c r="F237" s="253"/>
      <c r="G237" s="268" t="s">
        <v>5882</v>
      </c>
      <c r="H237" s="266"/>
      <c r="I237" s="250"/>
      <c r="J237" s="498"/>
      <c r="K237" s="761"/>
      <c r="L237" s="475"/>
    </row>
    <row r="238" spans="1:12" s="84" customFormat="1" x14ac:dyDescent="0.25">
      <c r="A238" s="310"/>
      <c r="B238" s="310"/>
      <c r="D238" s="411"/>
      <c r="E238" s="252"/>
      <c r="F238" s="253"/>
      <c r="G238" s="265" t="s">
        <v>5883</v>
      </c>
      <c r="H238" s="269" t="s">
        <v>113</v>
      </c>
      <c r="I238" s="250"/>
      <c r="J238" s="506">
        <v>35</v>
      </c>
      <c r="K238" s="762"/>
      <c r="L238" s="567">
        <f t="shared" ref="L238:L247" si="9">ROUND(J238*K238,2)</f>
        <v>0</v>
      </c>
    </row>
    <row r="239" spans="1:12" s="84" customFormat="1" x14ac:dyDescent="0.25">
      <c r="A239" s="310"/>
      <c r="B239" s="310"/>
      <c r="D239" s="411"/>
      <c r="E239" s="252"/>
      <c r="F239" s="253"/>
      <c r="G239" s="265" t="s">
        <v>5884</v>
      </c>
      <c r="H239" s="269" t="s">
        <v>113</v>
      </c>
      <c r="I239" s="250"/>
      <c r="J239" s="506">
        <v>5</v>
      </c>
      <c r="K239" s="762"/>
      <c r="L239" s="567">
        <f t="shared" si="9"/>
        <v>0</v>
      </c>
    </row>
    <row r="240" spans="1:12" s="84" customFormat="1" x14ac:dyDescent="0.25">
      <c r="A240" s="310"/>
      <c r="B240" s="310"/>
      <c r="D240" s="411"/>
      <c r="E240" s="252"/>
      <c r="F240" s="253"/>
      <c r="G240" s="265" t="s">
        <v>5885</v>
      </c>
      <c r="H240" s="269" t="s">
        <v>113</v>
      </c>
      <c r="I240" s="250"/>
      <c r="J240" s="506">
        <v>10</v>
      </c>
      <c r="K240" s="762"/>
      <c r="L240" s="567">
        <f t="shared" si="9"/>
        <v>0</v>
      </c>
    </row>
    <row r="241" spans="1:12" s="84" customFormat="1" x14ac:dyDescent="0.25">
      <c r="A241" s="310"/>
      <c r="B241" s="310"/>
      <c r="D241" s="411"/>
      <c r="E241" s="252"/>
      <c r="F241" s="253"/>
      <c r="G241" s="265" t="s">
        <v>5886</v>
      </c>
      <c r="H241" s="269" t="s">
        <v>113</v>
      </c>
      <c r="I241" s="250"/>
      <c r="J241" s="506">
        <v>25</v>
      </c>
      <c r="K241" s="762"/>
      <c r="L241" s="567">
        <f t="shared" si="9"/>
        <v>0</v>
      </c>
    </row>
    <row r="242" spans="1:12" s="84" customFormat="1" x14ac:dyDescent="0.25">
      <c r="A242" s="310"/>
      <c r="B242" s="310"/>
      <c r="D242" s="411"/>
      <c r="E242" s="252"/>
      <c r="F242" s="253"/>
      <c r="G242" s="265" t="s">
        <v>5887</v>
      </c>
      <c r="H242" s="269" t="s">
        <v>113</v>
      </c>
      <c r="I242" s="250"/>
      <c r="J242" s="506">
        <v>10</v>
      </c>
      <c r="K242" s="762"/>
      <c r="L242" s="567">
        <f t="shared" si="9"/>
        <v>0</v>
      </c>
    </row>
    <row r="243" spans="1:12" s="84" customFormat="1" x14ac:dyDescent="0.25">
      <c r="A243" s="310"/>
      <c r="B243" s="310"/>
      <c r="D243" s="411"/>
      <c r="E243" s="252"/>
      <c r="F243" s="253"/>
      <c r="G243" s="265" t="s">
        <v>5888</v>
      </c>
      <c r="H243" s="269" t="s">
        <v>113</v>
      </c>
      <c r="I243" s="250"/>
      <c r="J243" s="506">
        <v>10</v>
      </c>
      <c r="K243" s="762"/>
      <c r="L243" s="567">
        <f t="shared" si="9"/>
        <v>0</v>
      </c>
    </row>
    <row r="244" spans="1:12" s="84" customFormat="1" x14ac:dyDescent="0.25">
      <c r="A244" s="310"/>
      <c r="B244" s="310"/>
      <c r="D244" s="411"/>
      <c r="E244" s="252"/>
      <c r="F244" s="253"/>
      <c r="G244" s="265" t="s">
        <v>5889</v>
      </c>
      <c r="H244" s="269" t="s">
        <v>113</v>
      </c>
      <c r="I244" s="250"/>
      <c r="J244" s="506">
        <v>20</v>
      </c>
      <c r="K244" s="762"/>
      <c r="L244" s="567">
        <f t="shared" si="9"/>
        <v>0</v>
      </c>
    </row>
    <row r="245" spans="1:12" s="84" customFormat="1" x14ac:dyDescent="0.25">
      <c r="A245" s="310"/>
      <c r="B245" s="310"/>
      <c r="D245" s="411"/>
      <c r="E245" s="252"/>
      <c r="F245" s="253"/>
      <c r="G245" s="265" t="s">
        <v>5890</v>
      </c>
      <c r="H245" s="269" t="s">
        <v>113</v>
      </c>
      <c r="I245" s="250"/>
      <c r="J245" s="506">
        <v>20</v>
      </c>
      <c r="K245" s="762"/>
      <c r="L245" s="567">
        <f t="shared" si="9"/>
        <v>0</v>
      </c>
    </row>
    <row r="246" spans="1:12" s="84" customFormat="1" x14ac:dyDescent="0.25">
      <c r="A246" s="310"/>
      <c r="B246" s="310"/>
      <c r="D246" s="411"/>
      <c r="E246" s="252"/>
      <c r="F246" s="253"/>
      <c r="G246" s="265" t="s">
        <v>5891</v>
      </c>
      <c r="H246" s="269" t="s">
        <v>113</v>
      </c>
      <c r="I246" s="250"/>
      <c r="J246" s="506">
        <v>5</v>
      </c>
      <c r="K246" s="762"/>
      <c r="L246" s="567">
        <f t="shared" si="9"/>
        <v>0</v>
      </c>
    </row>
    <row r="247" spans="1:12" s="84" customFormat="1" x14ac:dyDescent="0.25">
      <c r="A247" s="310"/>
      <c r="B247" s="310"/>
      <c r="D247" s="411"/>
      <c r="E247" s="252"/>
      <c r="F247" s="253"/>
      <c r="G247" s="265" t="s">
        <v>5892</v>
      </c>
      <c r="H247" s="269" t="s">
        <v>113</v>
      </c>
      <c r="I247" s="250"/>
      <c r="J247" s="506">
        <v>5</v>
      </c>
      <c r="K247" s="762"/>
      <c r="L247" s="567">
        <f t="shared" si="9"/>
        <v>0</v>
      </c>
    </row>
    <row r="248" spans="1:12" s="84" customFormat="1" x14ac:dyDescent="0.25">
      <c r="A248" s="310"/>
      <c r="B248" s="310"/>
      <c r="D248" s="411"/>
      <c r="E248" s="252"/>
      <c r="F248" s="253"/>
      <c r="G248" s="270"/>
      <c r="H248" s="271"/>
      <c r="I248" s="250"/>
      <c r="J248" s="607"/>
      <c r="K248" s="763"/>
      <c r="L248" s="477"/>
    </row>
    <row r="249" spans="1:12" s="84" customFormat="1" ht="26.25" x14ac:dyDescent="0.25">
      <c r="A249" s="310"/>
      <c r="B249" s="310"/>
      <c r="D249" s="411"/>
      <c r="E249" s="252" t="str">
        <f>CONCATENATE($F$4,$F$234,F249)</f>
        <v>7ČP-G1  3.1.2.</v>
      </c>
      <c r="F249" s="253" t="s">
        <v>5893</v>
      </c>
      <c r="G249" s="265" t="s">
        <v>5894</v>
      </c>
      <c r="H249" s="269" t="s">
        <v>6</v>
      </c>
      <c r="I249" s="250"/>
      <c r="J249" s="506">
        <v>8</v>
      </c>
      <c r="K249" s="762"/>
      <c r="L249" s="567">
        <f>ROUND(J249*K249,2)</f>
        <v>0</v>
      </c>
    </row>
    <row r="250" spans="1:12" s="84" customFormat="1" x14ac:dyDescent="0.25">
      <c r="A250" s="310"/>
      <c r="B250" s="310"/>
      <c r="D250" s="411"/>
      <c r="E250" s="252"/>
      <c r="F250" s="253"/>
      <c r="G250" s="270"/>
      <c r="H250" s="271"/>
      <c r="I250" s="250"/>
      <c r="J250" s="607"/>
      <c r="K250" s="763"/>
      <c r="L250" s="477"/>
    </row>
    <row r="251" spans="1:12" s="84" customFormat="1" x14ac:dyDescent="0.25">
      <c r="A251" s="310"/>
      <c r="B251" s="310"/>
      <c r="D251" s="411"/>
      <c r="E251" s="252" t="str">
        <f>CONCATENATE($F$4,$F$234,F251)</f>
        <v>7ČP-G1  3.1.3.</v>
      </c>
      <c r="F251" s="253" t="s">
        <v>5895</v>
      </c>
      <c r="G251" s="259" t="s">
        <v>5896</v>
      </c>
      <c r="H251" s="269" t="s">
        <v>113</v>
      </c>
      <c r="I251" s="250"/>
      <c r="J251" s="506">
        <v>30</v>
      </c>
      <c r="K251" s="762"/>
      <c r="L251" s="567">
        <f>ROUND(J251*K251,2)</f>
        <v>0</v>
      </c>
    </row>
    <row r="252" spans="1:12" s="84" customFormat="1" x14ac:dyDescent="0.25">
      <c r="A252" s="310"/>
      <c r="B252" s="310"/>
      <c r="D252" s="411"/>
      <c r="E252" s="252"/>
      <c r="F252" s="253"/>
      <c r="G252" s="270"/>
      <c r="H252" s="271"/>
      <c r="I252" s="250"/>
      <c r="J252" s="607"/>
      <c r="K252" s="763"/>
      <c r="L252" s="477"/>
    </row>
    <row r="253" spans="1:12" s="84" customFormat="1" x14ac:dyDescent="0.25">
      <c r="A253" s="310"/>
      <c r="B253" s="310"/>
      <c r="D253" s="411"/>
      <c r="E253" s="252" t="str">
        <f>CONCATENATE($F$4,$F$234,F253)</f>
        <v>7ČP-G1  3.1.4.</v>
      </c>
      <c r="F253" s="253" t="s">
        <v>5897</v>
      </c>
      <c r="G253" s="265" t="s">
        <v>5898</v>
      </c>
      <c r="H253" s="266" t="s">
        <v>113</v>
      </c>
      <c r="I253" s="250"/>
      <c r="J253" s="608">
        <v>30</v>
      </c>
      <c r="K253" s="762"/>
      <c r="L253" s="567">
        <f>ROUND(J253*K253,2)</f>
        <v>0</v>
      </c>
    </row>
    <row r="254" spans="1:12" s="84" customFormat="1" x14ac:dyDescent="0.25">
      <c r="A254" s="310"/>
      <c r="B254" s="310"/>
      <c r="D254" s="411"/>
      <c r="E254" s="252"/>
      <c r="F254" s="253"/>
      <c r="G254" s="259"/>
      <c r="H254" s="269"/>
      <c r="I254" s="250"/>
      <c r="J254" s="500"/>
      <c r="K254" s="761"/>
      <c r="L254" s="477"/>
    </row>
    <row r="255" spans="1:12" s="84" customFormat="1" x14ac:dyDescent="0.25">
      <c r="A255" s="310"/>
      <c r="B255" s="310"/>
      <c r="D255" s="411"/>
      <c r="E255" s="252" t="str">
        <f>CONCATENATE($F$4,$F$234,F255)</f>
        <v>7ČP-G1  3.1.5.</v>
      </c>
      <c r="F255" s="253" t="s">
        <v>5899</v>
      </c>
      <c r="G255" s="259" t="s">
        <v>5900</v>
      </c>
      <c r="H255" s="269" t="s">
        <v>6</v>
      </c>
      <c r="I255" s="250"/>
      <c r="J255" s="506">
        <v>1</v>
      </c>
      <c r="K255" s="762"/>
      <c r="L255" s="567">
        <f>ROUND(J255*K255,2)</f>
        <v>0</v>
      </c>
    </row>
    <row r="256" spans="1:12" s="84" customFormat="1" x14ac:dyDescent="0.25">
      <c r="A256" s="310"/>
      <c r="B256" s="310"/>
      <c r="D256" s="411"/>
      <c r="E256" s="252"/>
      <c r="F256" s="253"/>
      <c r="G256" s="259"/>
      <c r="H256" s="269"/>
      <c r="I256" s="250"/>
      <c r="J256" s="500"/>
      <c r="K256" s="761"/>
      <c r="L256" s="477"/>
    </row>
    <row r="257" spans="1:12" s="84" customFormat="1" x14ac:dyDescent="0.25">
      <c r="A257" s="310"/>
      <c r="B257" s="310"/>
      <c r="D257" s="411"/>
      <c r="E257" s="252" t="str">
        <f>CONCATENATE($F$4,$F$234,F257)</f>
        <v>7ČP-G1  3.1.6.</v>
      </c>
      <c r="F257" s="253" t="s">
        <v>5901</v>
      </c>
      <c r="G257" s="259" t="s">
        <v>5902</v>
      </c>
      <c r="H257" s="269"/>
      <c r="I257" s="250"/>
      <c r="J257" s="500"/>
      <c r="K257" s="761"/>
      <c r="L257" s="477"/>
    </row>
    <row r="258" spans="1:12" s="84" customFormat="1" x14ac:dyDescent="0.25">
      <c r="A258" s="310"/>
      <c r="B258" s="310"/>
      <c r="D258" s="411"/>
      <c r="E258" s="252"/>
      <c r="F258" s="253"/>
      <c r="G258" s="259" t="s">
        <v>5903</v>
      </c>
      <c r="H258" s="269" t="s">
        <v>6</v>
      </c>
      <c r="I258" s="250"/>
      <c r="J258" s="506">
        <v>1</v>
      </c>
      <c r="K258" s="762"/>
      <c r="L258" s="567">
        <f>ROUND(J258*K258,2)</f>
        <v>0</v>
      </c>
    </row>
    <row r="259" spans="1:12" s="84" customFormat="1" x14ac:dyDescent="0.25">
      <c r="A259" s="310"/>
      <c r="B259" s="310"/>
      <c r="D259" s="411"/>
      <c r="E259" s="252"/>
      <c r="F259" s="253"/>
      <c r="G259" s="259" t="s">
        <v>5904</v>
      </c>
      <c r="H259" s="269" t="s">
        <v>6</v>
      </c>
      <c r="I259" s="250"/>
      <c r="J259" s="506">
        <v>2</v>
      </c>
      <c r="K259" s="762"/>
      <c r="L259" s="567">
        <f>ROUND(J259*K259,2)</f>
        <v>0</v>
      </c>
    </row>
    <row r="260" spans="1:12" s="84" customFormat="1" x14ac:dyDescent="0.25">
      <c r="A260" s="310"/>
      <c r="B260" s="310"/>
      <c r="D260" s="411"/>
      <c r="E260" s="252"/>
      <c r="F260" s="253"/>
      <c r="G260" s="259" t="s">
        <v>5905</v>
      </c>
      <c r="H260" s="269" t="s">
        <v>6</v>
      </c>
      <c r="I260" s="250"/>
      <c r="J260" s="506">
        <v>4</v>
      </c>
      <c r="K260" s="762"/>
      <c r="L260" s="567">
        <f>ROUND(J260*K260,2)</f>
        <v>0</v>
      </c>
    </row>
    <row r="261" spans="1:12" s="84" customFormat="1" x14ac:dyDescent="0.25">
      <c r="A261" s="310"/>
      <c r="B261" s="310"/>
      <c r="D261" s="411"/>
      <c r="E261" s="252"/>
      <c r="F261" s="253"/>
      <c r="G261" s="259"/>
      <c r="H261" s="269"/>
      <c r="I261" s="250"/>
      <c r="J261" s="500"/>
      <c r="K261" s="761"/>
      <c r="L261" s="477"/>
    </row>
    <row r="262" spans="1:12" s="84" customFormat="1" x14ac:dyDescent="0.25">
      <c r="A262" s="310"/>
      <c r="B262" s="310"/>
      <c r="D262" s="411"/>
      <c r="E262" s="252" t="str">
        <f>CONCATENATE($F$4,$F$234,F262)</f>
        <v>7ČP-G1  3.1.7.</v>
      </c>
      <c r="F262" s="253" t="s">
        <v>5906</v>
      </c>
      <c r="G262" s="259" t="s">
        <v>5907</v>
      </c>
      <c r="H262" s="269" t="s">
        <v>22</v>
      </c>
      <c r="I262" s="250"/>
      <c r="J262" s="506">
        <v>12</v>
      </c>
      <c r="K262" s="762"/>
      <c r="L262" s="567">
        <f>ROUND(J262*K262,2)</f>
        <v>0</v>
      </c>
    </row>
    <row r="263" spans="1:12" s="84" customFormat="1" x14ac:dyDescent="0.25">
      <c r="A263" s="310"/>
      <c r="B263" s="310"/>
      <c r="D263" s="411"/>
      <c r="E263" s="252"/>
      <c r="F263" s="253"/>
      <c r="G263" s="259"/>
      <c r="H263" s="269"/>
      <c r="I263" s="250"/>
      <c r="J263" s="500"/>
      <c r="K263" s="761"/>
      <c r="L263" s="477"/>
    </row>
    <row r="264" spans="1:12" s="84" customFormat="1" ht="26.25" x14ac:dyDescent="0.25">
      <c r="A264" s="310"/>
      <c r="B264" s="310"/>
      <c r="D264" s="411"/>
      <c r="E264" s="252" t="str">
        <f>CONCATENATE($F$4,$F$234,F264)</f>
        <v>7ČP-G1  3.1.8.</v>
      </c>
      <c r="F264" s="253" t="s">
        <v>5908</v>
      </c>
      <c r="G264" s="259" t="s">
        <v>5909</v>
      </c>
      <c r="H264" s="269"/>
      <c r="I264" s="250"/>
      <c r="J264" s="500"/>
      <c r="K264" s="761"/>
      <c r="L264" s="477"/>
    </row>
    <row r="265" spans="1:12" s="84" customFormat="1" x14ac:dyDescent="0.25">
      <c r="A265" s="310"/>
      <c r="B265" s="310"/>
      <c r="D265" s="411"/>
      <c r="E265" s="252"/>
      <c r="F265" s="253"/>
      <c r="G265" s="259" t="s">
        <v>5910</v>
      </c>
      <c r="H265" s="269" t="s">
        <v>6</v>
      </c>
      <c r="I265" s="250"/>
      <c r="J265" s="506">
        <v>1</v>
      </c>
      <c r="K265" s="762"/>
      <c r="L265" s="567">
        <f>ROUND(J265*K265,2)</f>
        <v>0</v>
      </c>
    </row>
    <row r="266" spans="1:12" s="84" customFormat="1" x14ac:dyDescent="0.25">
      <c r="A266" s="310"/>
      <c r="B266" s="310"/>
      <c r="D266" s="411"/>
      <c r="E266" s="252"/>
      <c r="F266" s="253"/>
      <c r="G266" s="259"/>
      <c r="H266" s="269"/>
      <c r="I266" s="250"/>
      <c r="J266" s="500"/>
      <c r="K266" s="761"/>
      <c r="L266" s="477"/>
    </row>
    <row r="267" spans="1:12" s="84" customFormat="1" x14ac:dyDescent="0.25">
      <c r="A267" s="310"/>
      <c r="B267" s="310"/>
      <c r="D267" s="411"/>
      <c r="E267" s="252" t="str">
        <f>CONCATENATE($F$4,$F$234,F267)</f>
        <v>7ČP-G1  3.1.9.</v>
      </c>
      <c r="F267" s="253" t="s">
        <v>5911</v>
      </c>
      <c r="G267" s="259" t="s">
        <v>5912</v>
      </c>
      <c r="H267" s="269"/>
      <c r="I267" s="250"/>
      <c r="J267" s="500"/>
      <c r="K267" s="761"/>
      <c r="L267" s="477"/>
    </row>
    <row r="268" spans="1:12" s="84" customFormat="1" x14ac:dyDescent="0.25">
      <c r="A268" s="310"/>
      <c r="B268" s="310"/>
      <c r="D268" s="411"/>
      <c r="E268" s="252"/>
      <c r="F268" s="253"/>
      <c r="G268" s="259" t="s">
        <v>5913</v>
      </c>
      <c r="H268" s="269" t="s">
        <v>6</v>
      </c>
      <c r="I268" s="250"/>
      <c r="J268" s="506">
        <v>1</v>
      </c>
      <c r="K268" s="762"/>
      <c r="L268" s="567">
        <f>ROUND(J268*K268,2)</f>
        <v>0</v>
      </c>
    </row>
    <row r="269" spans="1:12" s="84" customFormat="1" x14ac:dyDescent="0.25">
      <c r="A269" s="310"/>
      <c r="B269" s="310"/>
      <c r="D269" s="411"/>
      <c r="E269" s="252"/>
      <c r="F269" s="253"/>
      <c r="G269" s="259"/>
      <c r="H269" s="269"/>
      <c r="I269" s="250"/>
      <c r="J269" s="500"/>
      <c r="K269" s="761"/>
      <c r="L269" s="477"/>
    </row>
    <row r="270" spans="1:12" s="84" customFormat="1" x14ac:dyDescent="0.25">
      <c r="A270" s="310"/>
      <c r="B270" s="310"/>
      <c r="D270" s="411"/>
      <c r="E270" s="252" t="str">
        <f>CONCATENATE($F$4,$F$234,F270)</f>
        <v>7ČP-G1  3.1.10.</v>
      </c>
      <c r="F270" s="253" t="s">
        <v>5914</v>
      </c>
      <c r="G270" s="273" t="s">
        <v>5915</v>
      </c>
      <c r="H270" s="269"/>
      <c r="I270" s="250"/>
      <c r="J270" s="500"/>
      <c r="K270" s="761"/>
      <c r="L270" s="477"/>
    </row>
    <row r="271" spans="1:12" s="84" customFormat="1" x14ac:dyDescent="0.25">
      <c r="A271" s="310"/>
      <c r="B271" s="310"/>
      <c r="D271" s="411"/>
      <c r="E271" s="252"/>
      <c r="F271" s="253"/>
      <c r="G271" s="265" t="s">
        <v>5916</v>
      </c>
      <c r="H271" s="269" t="s">
        <v>6</v>
      </c>
      <c r="I271" s="250"/>
      <c r="J271" s="506">
        <v>1</v>
      </c>
      <c r="K271" s="762"/>
      <c r="L271" s="567">
        <f>ROUND(J271*K271,2)</f>
        <v>0</v>
      </c>
    </row>
    <row r="272" spans="1:12" s="84" customFormat="1" x14ac:dyDescent="0.25">
      <c r="A272" s="310"/>
      <c r="B272" s="310"/>
      <c r="D272" s="411"/>
      <c r="E272" s="252"/>
      <c r="F272" s="253"/>
      <c r="G272" s="265" t="s">
        <v>5917</v>
      </c>
      <c r="H272" s="269" t="s">
        <v>6</v>
      </c>
      <c r="I272" s="250"/>
      <c r="J272" s="506">
        <v>1</v>
      </c>
      <c r="K272" s="762"/>
      <c r="L272" s="567">
        <f>ROUND(J272*K272,2)</f>
        <v>0</v>
      </c>
    </row>
    <row r="273" spans="1:12" s="84" customFormat="1" x14ac:dyDescent="0.25">
      <c r="A273" s="310"/>
      <c r="B273" s="310"/>
      <c r="D273" s="411"/>
      <c r="E273" s="252"/>
      <c r="F273" s="253"/>
      <c r="G273" s="265" t="s">
        <v>5918</v>
      </c>
      <c r="H273" s="269" t="s">
        <v>6</v>
      </c>
      <c r="I273" s="250"/>
      <c r="J273" s="506">
        <v>1</v>
      </c>
      <c r="K273" s="762"/>
      <c r="L273" s="567">
        <f>ROUND(J273*K273,2)</f>
        <v>0</v>
      </c>
    </row>
    <row r="274" spans="1:12" s="84" customFormat="1" x14ac:dyDescent="0.25">
      <c r="A274" s="310"/>
      <c r="B274" s="310"/>
      <c r="D274" s="411"/>
      <c r="E274" s="252"/>
      <c r="F274" s="253"/>
      <c r="G274" s="259"/>
      <c r="H274" s="269"/>
      <c r="I274" s="250"/>
      <c r="J274" s="500"/>
      <c r="K274" s="761"/>
      <c r="L274" s="477"/>
    </row>
    <row r="275" spans="1:12" s="84" customFormat="1" x14ac:dyDescent="0.25">
      <c r="A275" s="310"/>
      <c r="B275" s="310"/>
      <c r="D275" s="411"/>
      <c r="E275" s="252" t="str">
        <f>CONCATENATE($F$4,$F$234,F275)</f>
        <v>7ČP-G1  3.1.11.</v>
      </c>
      <c r="F275" s="253" t="s">
        <v>5919</v>
      </c>
      <c r="G275" s="259" t="s">
        <v>5920</v>
      </c>
      <c r="H275" s="269" t="s">
        <v>5921</v>
      </c>
      <c r="I275" s="250"/>
      <c r="J275" s="506">
        <v>1</v>
      </c>
      <c r="K275" s="762"/>
      <c r="L275" s="567">
        <f>ROUND(J275*K275,2)</f>
        <v>0</v>
      </c>
    </row>
    <row r="276" spans="1:12" s="84" customFormat="1" x14ac:dyDescent="0.25">
      <c r="A276" s="310"/>
      <c r="B276" s="310"/>
      <c r="D276" s="411"/>
      <c r="E276" s="252"/>
      <c r="F276" s="253"/>
      <c r="G276" s="259"/>
      <c r="H276" s="269"/>
      <c r="I276" s="250"/>
      <c r="J276" s="500"/>
      <c r="K276" s="761"/>
      <c r="L276" s="477"/>
    </row>
    <row r="277" spans="1:12" s="84" customFormat="1" x14ac:dyDescent="0.25">
      <c r="A277" s="310"/>
      <c r="B277" s="310"/>
      <c r="D277" s="411"/>
      <c r="E277" s="252" t="str">
        <f>CONCATENATE($F$4,$F$234,F277)</f>
        <v>7ČP-G1  3.1.12.</v>
      </c>
      <c r="F277" s="253" t="s">
        <v>5922</v>
      </c>
      <c r="G277" s="274" t="s">
        <v>5923</v>
      </c>
      <c r="H277" s="266" t="s">
        <v>6</v>
      </c>
      <c r="I277" s="250"/>
      <c r="J277" s="609">
        <v>1</v>
      </c>
      <c r="K277" s="762"/>
      <c r="L277" s="567">
        <f>ROUND(J277*K277,2)</f>
        <v>0</v>
      </c>
    </row>
    <row r="278" spans="1:12" s="84" customFormat="1" x14ac:dyDescent="0.25">
      <c r="A278" s="310"/>
      <c r="B278" s="310"/>
      <c r="D278" s="411"/>
      <c r="E278" s="252"/>
      <c r="F278" s="253"/>
      <c r="G278" s="259"/>
      <c r="H278" s="269"/>
      <c r="I278" s="250"/>
      <c r="J278" s="500"/>
      <c r="K278" s="761"/>
      <c r="L278" s="475"/>
    </row>
    <row r="279" spans="1:12" s="84" customFormat="1" x14ac:dyDescent="0.25">
      <c r="A279" s="310"/>
      <c r="B279" s="310"/>
      <c r="D279" s="411"/>
      <c r="E279" s="252"/>
      <c r="F279" s="253"/>
      <c r="G279" s="275" t="s">
        <v>5924</v>
      </c>
      <c r="H279" s="276"/>
      <c r="I279" s="476"/>
      <c r="J279" s="610"/>
      <c r="K279" s="764"/>
      <c r="L279" s="568">
        <f>SUM(L234:L278)</f>
        <v>0</v>
      </c>
    </row>
    <row r="280" spans="1:12" s="84" customFormat="1" x14ac:dyDescent="0.25">
      <c r="A280" s="310"/>
      <c r="B280" s="310"/>
      <c r="D280" s="411"/>
      <c r="E280" s="252"/>
      <c r="F280" s="253"/>
      <c r="G280" s="259"/>
      <c r="H280" s="269"/>
      <c r="I280" s="250"/>
      <c r="J280" s="500"/>
      <c r="K280" s="761"/>
      <c r="L280" s="475"/>
    </row>
    <row r="281" spans="1:12" s="84" customFormat="1" x14ac:dyDescent="0.25">
      <c r="A281" s="310"/>
      <c r="B281" s="310"/>
      <c r="D281" s="411"/>
      <c r="E281" s="252"/>
      <c r="F281" s="253"/>
      <c r="G281" s="277"/>
      <c r="H281" s="269"/>
      <c r="I281" s="250"/>
      <c r="J281" s="500"/>
      <c r="K281" s="761"/>
      <c r="L281" s="475"/>
    </row>
    <row r="282" spans="1:12" s="84" customFormat="1" x14ac:dyDescent="0.25">
      <c r="A282" s="310"/>
      <c r="B282" s="310"/>
      <c r="D282" s="411"/>
      <c r="E282" s="252"/>
      <c r="F282" s="253"/>
      <c r="G282" s="277"/>
      <c r="H282" s="269"/>
      <c r="I282" s="250"/>
      <c r="J282" s="500"/>
      <c r="K282" s="761"/>
      <c r="L282" s="475"/>
    </row>
    <row r="283" spans="1:12" s="84" customFormat="1" x14ac:dyDescent="0.25">
      <c r="A283" s="310"/>
      <c r="B283" s="310"/>
      <c r="D283" s="411"/>
      <c r="E283" s="252"/>
      <c r="F283" s="253" t="s">
        <v>6223</v>
      </c>
      <c r="G283" s="261" t="s">
        <v>5926</v>
      </c>
      <c r="H283" s="262"/>
      <c r="I283" s="367"/>
      <c r="J283" s="606"/>
      <c r="K283" s="760"/>
      <c r="L283" s="477"/>
    </row>
    <row r="284" spans="1:12" s="84" customFormat="1" x14ac:dyDescent="0.25">
      <c r="A284" s="310"/>
      <c r="B284" s="310"/>
      <c r="D284" s="411"/>
      <c r="E284" s="252"/>
      <c r="F284" s="253"/>
      <c r="G284" s="277"/>
      <c r="H284" s="269"/>
      <c r="I284" s="250"/>
      <c r="J284" s="500"/>
      <c r="K284" s="761"/>
      <c r="L284" s="475"/>
    </row>
    <row r="285" spans="1:12" s="84" customFormat="1" x14ac:dyDescent="0.25">
      <c r="A285" s="310"/>
      <c r="B285" s="310"/>
      <c r="D285" s="411"/>
      <c r="E285" s="252"/>
      <c r="F285" s="253"/>
      <c r="G285" s="260" t="s">
        <v>5927</v>
      </c>
      <c r="H285" s="278"/>
      <c r="I285" s="250"/>
      <c r="J285" s="611"/>
      <c r="K285" s="761"/>
      <c r="L285" s="475"/>
    </row>
    <row r="286" spans="1:12" s="84" customFormat="1" x14ac:dyDescent="0.25">
      <c r="A286" s="310"/>
      <c r="B286" s="310"/>
      <c r="D286" s="411"/>
      <c r="E286" s="252"/>
      <c r="F286" s="253"/>
      <c r="G286" s="260" t="s">
        <v>5928</v>
      </c>
      <c r="H286" s="278"/>
      <c r="I286" s="250"/>
      <c r="J286" s="611"/>
      <c r="K286" s="761"/>
      <c r="L286" s="475"/>
    </row>
    <row r="287" spans="1:12" s="84" customFormat="1" x14ac:dyDescent="0.25">
      <c r="A287" s="310"/>
      <c r="B287" s="310"/>
      <c r="D287" s="411"/>
      <c r="E287" s="252"/>
      <c r="F287" s="253"/>
      <c r="G287" s="260" t="s">
        <v>5929</v>
      </c>
      <c r="H287" s="278"/>
      <c r="I287" s="250"/>
      <c r="J287" s="611"/>
      <c r="K287" s="761"/>
      <c r="L287" s="475"/>
    </row>
    <row r="288" spans="1:12" s="84" customFormat="1" x14ac:dyDescent="0.25">
      <c r="A288" s="310"/>
      <c r="B288" s="310"/>
      <c r="D288" s="411"/>
      <c r="E288" s="252"/>
      <c r="F288" s="253"/>
      <c r="G288" s="260" t="s">
        <v>5930</v>
      </c>
      <c r="H288" s="278"/>
      <c r="I288" s="250"/>
      <c r="J288" s="611"/>
      <c r="K288" s="761"/>
      <c r="L288" s="475"/>
    </row>
    <row r="289" spans="1:12" s="84" customFormat="1" x14ac:dyDescent="0.25">
      <c r="A289" s="310"/>
      <c r="B289" s="310"/>
      <c r="D289" s="411"/>
      <c r="E289" s="252"/>
      <c r="F289" s="253"/>
      <c r="G289" s="260" t="s">
        <v>5931</v>
      </c>
      <c r="H289" s="278"/>
      <c r="I289" s="250"/>
      <c r="J289" s="611"/>
      <c r="K289" s="761"/>
      <c r="L289" s="475"/>
    </row>
    <row r="290" spans="1:12" s="84" customFormat="1" x14ac:dyDescent="0.25">
      <c r="A290" s="310"/>
      <c r="B290" s="310"/>
      <c r="D290" s="411"/>
      <c r="E290" s="252"/>
      <c r="F290" s="253"/>
      <c r="G290" s="260" t="s">
        <v>5932</v>
      </c>
      <c r="H290" s="278"/>
      <c r="I290" s="250"/>
      <c r="J290" s="611"/>
      <c r="K290" s="761"/>
      <c r="L290" s="475"/>
    </row>
    <row r="291" spans="1:12" s="84" customFormat="1" x14ac:dyDescent="0.25">
      <c r="A291" s="310"/>
      <c r="B291" s="310"/>
      <c r="D291" s="411"/>
      <c r="E291" s="252"/>
      <c r="F291" s="253"/>
      <c r="G291" s="260" t="s">
        <v>5933</v>
      </c>
      <c r="H291" s="278"/>
      <c r="I291" s="250"/>
      <c r="J291" s="611"/>
      <c r="K291" s="761"/>
      <c r="L291" s="475"/>
    </row>
    <row r="292" spans="1:12" s="84" customFormat="1" x14ac:dyDescent="0.25">
      <c r="A292" s="310"/>
      <c r="B292" s="310"/>
      <c r="D292" s="411"/>
      <c r="E292" s="252"/>
      <c r="F292" s="253"/>
      <c r="G292" s="260" t="s">
        <v>5934</v>
      </c>
      <c r="H292" s="278"/>
      <c r="I292" s="250"/>
      <c r="J292" s="611"/>
      <c r="K292" s="761"/>
      <c r="L292" s="475"/>
    </row>
    <row r="293" spans="1:12" s="84" customFormat="1" x14ac:dyDescent="0.25">
      <c r="A293" s="310"/>
      <c r="B293" s="310"/>
      <c r="D293" s="411"/>
      <c r="E293" s="252"/>
      <c r="F293" s="253"/>
      <c r="G293" s="260" t="s">
        <v>5935</v>
      </c>
      <c r="H293" s="278"/>
      <c r="I293" s="250"/>
      <c r="J293" s="611"/>
      <c r="K293" s="761"/>
      <c r="L293" s="475"/>
    </row>
    <row r="294" spans="1:12" s="84" customFormat="1" x14ac:dyDescent="0.25">
      <c r="A294" s="310"/>
      <c r="B294" s="310"/>
      <c r="D294" s="411"/>
      <c r="E294" s="252"/>
      <c r="F294" s="253"/>
      <c r="G294" s="260" t="s">
        <v>5936</v>
      </c>
      <c r="H294" s="278"/>
      <c r="I294" s="250"/>
      <c r="J294" s="611"/>
      <c r="K294" s="761"/>
      <c r="L294" s="475"/>
    </row>
    <row r="295" spans="1:12" s="84" customFormat="1" x14ac:dyDescent="0.25">
      <c r="A295" s="310"/>
      <c r="B295" s="310"/>
      <c r="D295" s="411"/>
      <c r="E295" s="252"/>
      <c r="F295" s="253"/>
      <c r="G295" s="277"/>
      <c r="H295" s="269"/>
      <c r="I295" s="250"/>
      <c r="J295" s="500"/>
      <c r="K295" s="761"/>
      <c r="L295" s="475"/>
    </row>
    <row r="296" spans="1:12" s="84" customFormat="1" ht="39" x14ac:dyDescent="0.25">
      <c r="A296" s="310"/>
      <c r="B296" s="310"/>
      <c r="D296" s="411"/>
      <c r="E296" s="252" t="str">
        <f>CONCATENATE($F$4,F283,F296)</f>
        <v>7ČP-G1  3.2.1.</v>
      </c>
      <c r="F296" s="253" t="s">
        <v>5880</v>
      </c>
      <c r="G296" s="259" t="s">
        <v>5937</v>
      </c>
      <c r="H296" s="269" t="s">
        <v>5921</v>
      </c>
      <c r="I296" s="250"/>
      <c r="J296" s="612">
        <v>1</v>
      </c>
      <c r="K296" s="767"/>
      <c r="L296" s="567">
        <f>ROUND(J296*K296,2)</f>
        <v>0</v>
      </c>
    </row>
    <row r="297" spans="1:12" s="84" customFormat="1" x14ac:dyDescent="0.25">
      <c r="A297" s="310"/>
      <c r="B297" s="310"/>
      <c r="D297" s="411"/>
      <c r="E297" s="252"/>
      <c r="F297" s="253"/>
      <c r="G297" s="259"/>
      <c r="H297" s="269"/>
      <c r="I297" s="250"/>
      <c r="J297" s="613"/>
      <c r="K297" s="761"/>
      <c r="L297" s="475"/>
    </row>
    <row r="298" spans="1:12" s="84" customFormat="1" x14ac:dyDescent="0.25">
      <c r="A298" s="310"/>
      <c r="B298" s="310"/>
      <c r="D298" s="411"/>
      <c r="E298" s="252"/>
      <c r="F298" s="253"/>
      <c r="G298" s="280" t="s">
        <v>5938</v>
      </c>
      <c r="H298" s="269"/>
      <c r="I298" s="250"/>
      <c r="J298" s="500"/>
      <c r="K298" s="761"/>
      <c r="L298" s="475"/>
    </row>
    <row r="299" spans="1:12" s="84" customFormat="1" x14ac:dyDescent="0.25">
      <c r="A299" s="310"/>
      <c r="B299" s="310"/>
      <c r="D299" s="411"/>
      <c r="E299" s="252"/>
      <c r="F299" s="253"/>
      <c r="G299" s="259" t="s">
        <v>5939</v>
      </c>
      <c r="H299" s="269" t="s">
        <v>6</v>
      </c>
      <c r="I299" s="250"/>
      <c r="J299" s="500">
        <v>1</v>
      </c>
      <c r="K299" s="761"/>
      <c r="L299" s="475"/>
    </row>
    <row r="300" spans="1:12" s="84" customFormat="1" x14ac:dyDescent="0.25">
      <c r="A300" s="310"/>
      <c r="B300" s="310"/>
      <c r="D300" s="411"/>
      <c r="E300" s="252"/>
      <c r="F300" s="253"/>
      <c r="G300" s="281" t="s">
        <v>5940</v>
      </c>
      <c r="H300" s="269" t="s">
        <v>6</v>
      </c>
      <c r="I300" s="250"/>
      <c r="J300" s="500">
        <v>1</v>
      </c>
      <c r="K300" s="761"/>
      <c r="L300" s="475"/>
    </row>
    <row r="301" spans="1:12" s="84" customFormat="1" ht="25.5" x14ac:dyDescent="0.25">
      <c r="A301" s="310"/>
      <c r="B301" s="310"/>
      <c r="D301" s="411"/>
      <c r="E301" s="252"/>
      <c r="F301" s="253"/>
      <c r="G301" s="281" t="s">
        <v>5941</v>
      </c>
      <c r="H301" s="269" t="s">
        <v>6</v>
      </c>
      <c r="I301" s="250"/>
      <c r="J301" s="500">
        <v>1</v>
      </c>
      <c r="K301" s="761"/>
      <c r="L301" s="475"/>
    </row>
    <row r="302" spans="1:12" s="84" customFormat="1" x14ac:dyDescent="0.25">
      <c r="A302" s="310"/>
      <c r="B302" s="310"/>
      <c r="D302" s="411"/>
      <c r="E302" s="252"/>
      <c r="F302" s="253"/>
      <c r="G302" s="281" t="s">
        <v>5942</v>
      </c>
      <c r="H302" s="269" t="s">
        <v>6</v>
      </c>
      <c r="I302" s="250"/>
      <c r="J302" s="500">
        <v>1</v>
      </c>
      <c r="K302" s="761"/>
      <c r="L302" s="475"/>
    </row>
    <row r="303" spans="1:12" s="84" customFormat="1" ht="25.5" x14ac:dyDescent="0.25">
      <c r="A303" s="310"/>
      <c r="B303" s="310"/>
      <c r="D303" s="411"/>
      <c r="E303" s="252"/>
      <c r="F303" s="253"/>
      <c r="G303" s="281" t="s">
        <v>5943</v>
      </c>
      <c r="H303" s="269" t="s">
        <v>6</v>
      </c>
      <c r="I303" s="250"/>
      <c r="J303" s="500">
        <v>1</v>
      </c>
      <c r="K303" s="761"/>
      <c r="L303" s="475"/>
    </row>
    <row r="304" spans="1:12" s="84" customFormat="1" x14ac:dyDescent="0.25">
      <c r="A304" s="310"/>
      <c r="B304" s="310"/>
      <c r="D304" s="411"/>
      <c r="E304" s="252"/>
      <c r="F304" s="253"/>
      <c r="G304" s="281" t="s">
        <v>5944</v>
      </c>
      <c r="H304" s="269" t="s">
        <v>6</v>
      </c>
      <c r="I304" s="250"/>
      <c r="J304" s="500">
        <v>1</v>
      </c>
      <c r="K304" s="761"/>
      <c r="L304" s="475"/>
    </row>
    <row r="305" spans="1:12" s="84" customFormat="1" x14ac:dyDescent="0.25">
      <c r="A305" s="310"/>
      <c r="B305" s="310"/>
      <c r="D305" s="411"/>
      <c r="E305" s="252"/>
      <c r="F305" s="253"/>
      <c r="G305" s="281" t="s">
        <v>5945</v>
      </c>
      <c r="H305" s="269" t="s">
        <v>6</v>
      </c>
      <c r="I305" s="250"/>
      <c r="J305" s="500">
        <v>1</v>
      </c>
      <c r="K305" s="761"/>
      <c r="L305" s="475"/>
    </row>
    <row r="306" spans="1:12" s="84" customFormat="1" ht="25.5" x14ac:dyDescent="0.25">
      <c r="A306" s="310"/>
      <c r="B306" s="310"/>
      <c r="D306" s="411"/>
      <c r="E306" s="252"/>
      <c r="F306" s="253"/>
      <c r="G306" s="281" t="s">
        <v>5946</v>
      </c>
      <c r="H306" s="269" t="s">
        <v>6</v>
      </c>
      <c r="I306" s="250"/>
      <c r="J306" s="500">
        <v>1</v>
      </c>
      <c r="K306" s="761"/>
      <c r="L306" s="475"/>
    </row>
    <row r="307" spans="1:12" s="84" customFormat="1" ht="25.5" x14ac:dyDescent="0.25">
      <c r="A307" s="310"/>
      <c r="B307" s="310"/>
      <c r="D307" s="411"/>
      <c r="E307" s="252"/>
      <c r="F307" s="253"/>
      <c r="G307" s="281" t="s">
        <v>5947</v>
      </c>
      <c r="H307" s="269" t="s">
        <v>6</v>
      </c>
      <c r="I307" s="250"/>
      <c r="J307" s="500">
        <v>1</v>
      </c>
      <c r="K307" s="761"/>
      <c r="L307" s="475"/>
    </row>
    <row r="308" spans="1:12" s="84" customFormat="1" x14ac:dyDescent="0.25">
      <c r="A308" s="310"/>
      <c r="B308" s="310"/>
      <c r="D308" s="411"/>
      <c r="E308" s="252"/>
      <c r="F308" s="253"/>
      <c r="G308" s="281" t="s">
        <v>5948</v>
      </c>
      <c r="H308" s="269" t="s">
        <v>6</v>
      </c>
      <c r="I308" s="250"/>
      <c r="J308" s="500">
        <v>7</v>
      </c>
      <c r="K308" s="761"/>
      <c r="L308" s="475"/>
    </row>
    <row r="309" spans="1:12" s="84" customFormat="1" x14ac:dyDescent="0.25">
      <c r="A309" s="310"/>
      <c r="B309" s="310"/>
      <c r="D309" s="411"/>
      <c r="E309" s="252"/>
      <c r="F309" s="253"/>
      <c r="G309" s="281" t="s">
        <v>5949</v>
      </c>
      <c r="H309" s="269" t="s">
        <v>6</v>
      </c>
      <c r="I309" s="250"/>
      <c r="J309" s="500">
        <v>1</v>
      </c>
      <c r="K309" s="761"/>
      <c r="L309" s="475"/>
    </row>
    <row r="310" spans="1:12" s="84" customFormat="1" x14ac:dyDescent="0.25">
      <c r="A310" s="310"/>
      <c r="B310" s="310"/>
      <c r="D310" s="411"/>
      <c r="E310" s="252"/>
      <c r="F310" s="253"/>
      <c r="G310" s="281" t="s">
        <v>5950</v>
      </c>
      <c r="H310" s="269" t="s">
        <v>6</v>
      </c>
      <c r="I310" s="250"/>
      <c r="J310" s="500">
        <v>1</v>
      </c>
      <c r="K310" s="761"/>
      <c r="L310" s="475"/>
    </row>
    <row r="311" spans="1:12" s="84" customFormat="1" x14ac:dyDescent="0.25">
      <c r="A311" s="310"/>
      <c r="B311" s="310"/>
      <c r="D311" s="411"/>
      <c r="E311" s="252"/>
      <c r="F311" s="253"/>
      <c r="G311" s="281" t="s">
        <v>5951</v>
      </c>
      <c r="H311" s="269" t="s">
        <v>6</v>
      </c>
      <c r="I311" s="250"/>
      <c r="J311" s="500">
        <v>1</v>
      </c>
      <c r="K311" s="761"/>
      <c r="L311" s="475"/>
    </row>
    <row r="312" spans="1:12" s="84" customFormat="1" x14ac:dyDescent="0.25">
      <c r="A312" s="310"/>
      <c r="B312" s="310"/>
      <c r="D312" s="411"/>
      <c r="E312" s="252"/>
      <c r="F312" s="253"/>
      <c r="G312" s="281" t="s">
        <v>5952</v>
      </c>
      <c r="H312" s="269" t="s">
        <v>6</v>
      </c>
      <c r="I312" s="250"/>
      <c r="J312" s="500">
        <v>1</v>
      </c>
      <c r="K312" s="761"/>
      <c r="L312" s="475"/>
    </row>
    <row r="313" spans="1:12" s="84" customFormat="1" x14ac:dyDescent="0.25">
      <c r="A313" s="310"/>
      <c r="B313" s="310"/>
      <c r="D313" s="411"/>
      <c r="E313" s="252"/>
      <c r="F313" s="253"/>
      <c r="G313" s="281" t="s">
        <v>5953</v>
      </c>
      <c r="H313" s="269" t="s">
        <v>6</v>
      </c>
      <c r="I313" s="250"/>
      <c r="J313" s="500">
        <v>1</v>
      </c>
      <c r="K313" s="761"/>
      <c r="L313" s="475"/>
    </row>
    <row r="314" spans="1:12" s="84" customFormat="1" x14ac:dyDescent="0.25">
      <c r="A314" s="310"/>
      <c r="B314" s="310"/>
      <c r="D314" s="411"/>
      <c r="E314" s="252"/>
      <c r="F314" s="253"/>
      <c r="G314" s="281" t="s">
        <v>5954</v>
      </c>
      <c r="H314" s="269" t="s">
        <v>6</v>
      </c>
      <c r="I314" s="250"/>
      <c r="J314" s="500">
        <v>1</v>
      </c>
      <c r="K314" s="761"/>
      <c r="L314" s="475"/>
    </row>
    <row r="315" spans="1:12" s="84" customFormat="1" x14ac:dyDescent="0.25">
      <c r="A315" s="310"/>
      <c r="B315" s="310"/>
      <c r="D315" s="411"/>
      <c r="E315" s="252"/>
      <c r="F315" s="253"/>
      <c r="G315" s="281" t="s">
        <v>5955</v>
      </c>
      <c r="H315" s="269" t="s">
        <v>6</v>
      </c>
      <c r="I315" s="250"/>
      <c r="J315" s="500">
        <v>1</v>
      </c>
      <c r="K315" s="761"/>
      <c r="L315" s="475"/>
    </row>
    <row r="316" spans="1:12" s="84" customFormat="1" x14ac:dyDescent="0.25">
      <c r="A316" s="310"/>
      <c r="B316" s="310"/>
      <c r="D316" s="411"/>
      <c r="E316" s="252"/>
      <c r="F316" s="253"/>
      <c r="G316" s="281" t="s">
        <v>5956</v>
      </c>
      <c r="H316" s="269" t="s">
        <v>6</v>
      </c>
      <c r="I316" s="250"/>
      <c r="J316" s="500">
        <v>1</v>
      </c>
      <c r="K316" s="761"/>
      <c r="L316" s="475"/>
    </row>
    <row r="317" spans="1:12" s="84" customFormat="1" ht="38.25" x14ac:dyDescent="0.25">
      <c r="A317" s="310"/>
      <c r="B317" s="310"/>
      <c r="D317" s="411"/>
      <c r="E317" s="252"/>
      <c r="F317" s="253"/>
      <c r="G317" s="281" t="s">
        <v>5957</v>
      </c>
      <c r="H317" s="269" t="s">
        <v>6</v>
      </c>
      <c r="I317" s="250"/>
      <c r="J317" s="500">
        <v>1</v>
      </c>
      <c r="K317" s="761"/>
      <c r="L317" s="475"/>
    </row>
    <row r="318" spans="1:12" s="84" customFormat="1" x14ac:dyDescent="0.25">
      <c r="A318" s="310"/>
      <c r="B318" s="310"/>
      <c r="D318" s="411"/>
      <c r="E318" s="252"/>
      <c r="F318" s="253"/>
      <c r="G318" s="281" t="s">
        <v>5958</v>
      </c>
      <c r="H318" s="269" t="s">
        <v>6</v>
      </c>
      <c r="I318" s="250"/>
      <c r="J318" s="500">
        <v>1</v>
      </c>
      <c r="K318" s="761"/>
      <c r="L318" s="475"/>
    </row>
    <row r="319" spans="1:12" s="84" customFormat="1" x14ac:dyDescent="0.25">
      <c r="A319" s="310"/>
      <c r="B319" s="310"/>
      <c r="D319" s="411"/>
      <c r="E319" s="252"/>
      <c r="F319" s="253"/>
      <c r="G319" s="281" t="s">
        <v>5959</v>
      </c>
      <c r="H319" s="269" t="s">
        <v>6</v>
      </c>
      <c r="I319" s="250"/>
      <c r="J319" s="500">
        <v>1</v>
      </c>
      <c r="K319" s="761"/>
      <c r="L319" s="475"/>
    </row>
    <row r="320" spans="1:12" s="84" customFormat="1" x14ac:dyDescent="0.25">
      <c r="A320" s="310"/>
      <c r="B320" s="310"/>
      <c r="D320" s="411"/>
      <c r="E320" s="252"/>
      <c r="F320" s="253"/>
      <c r="G320" s="281" t="s">
        <v>5960</v>
      </c>
      <c r="H320" s="269" t="s">
        <v>6</v>
      </c>
      <c r="I320" s="250"/>
      <c r="J320" s="500">
        <v>1</v>
      </c>
      <c r="K320" s="761"/>
      <c r="L320" s="475"/>
    </row>
    <row r="321" spans="1:12" s="84" customFormat="1" x14ac:dyDescent="0.25">
      <c r="A321" s="310"/>
      <c r="B321" s="310"/>
      <c r="D321" s="411"/>
      <c r="E321" s="252"/>
      <c r="F321" s="253"/>
      <c r="G321" s="281" t="s">
        <v>5961</v>
      </c>
      <c r="H321" s="269"/>
      <c r="I321" s="250"/>
      <c r="J321" s="500"/>
      <c r="K321" s="761"/>
      <c r="L321" s="475"/>
    </row>
    <row r="322" spans="1:12" s="84" customFormat="1" x14ac:dyDescent="0.25">
      <c r="A322" s="310"/>
      <c r="B322" s="310"/>
      <c r="D322" s="411"/>
      <c r="E322" s="252"/>
      <c r="F322" s="253"/>
      <c r="G322" s="281" t="s">
        <v>5962</v>
      </c>
      <c r="H322" s="269"/>
      <c r="I322" s="250"/>
      <c r="J322" s="500"/>
      <c r="K322" s="761"/>
      <c r="L322" s="475"/>
    </row>
    <row r="323" spans="1:12" s="84" customFormat="1" x14ac:dyDescent="0.25">
      <c r="A323" s="310"/>
      <c r="B323" s="310"/>
      <c r="D323" s="411"/>
      <c r="E323" s="252"/>
      <c r="F323" s="253"/>
      <c r="G323" s="281" t="s">
        <v>5963</v>
      </c>
      <c r="H323" s="269" t="s">
        <v>6</v>
      </c>
      <c r="I323" s="250"/>
      <c r="J323" s="500">
        <v>1</v>
      </c>
      <c r="K323" s="761"/>
      <c r="L323" s="475"/>
    </row>
    <row r="324" spans="1:12" s="84" customFormat="1" x14ac:dyDescent="0.25">
      <c r="A324" s="310"/>
      <c r="B324" s="310"/>
      <c r="D324" s="411"/>
      <c r="E324" s="252"/>
      <c r="F324" s="253"/>
      <c r="G324" s="281" t="s">
        <v>5964</v>
      </c>
      <c r="H324" s="269" t="s">
        <v>6</v>
      </c>
      <c r="I324" s="250"/>
      <c r="J324" s="500">
        <v>1</v>
      </c>
      <c r="K324" s="761"/>
      <c r="L324" s="475"/>
    </row>
    <row r="325" spans="1:12" s="84" customFormat="1" x14ac:dyDescent="0.25">
      <c r="A325" s="310"/>
      <c r="B325" s="310"/>
      <c r="D325" s="411"/>
      <c r="E325" s="252"/>
      <c r="F325" s="253"/>
      <c r="G325" s="281" t="s">
        <v>5965</v>
      </c>
      <c r="H325" s="269" t="s">
        <v>6</v>
      </c>
      <c r="I325" s="250"/>
      <c r="J325" s="500">
        <v>1</v>
      </c>
      <c r="K325" s="761"/>
      <c r="L325" s="475"/>
    </row>
    <row r="326" spans="1:12" s="84" customFormat="1" x14ac:dyDescent="0.25">
      <c r="A326" s="310"/>
      <c r="B326" s="310"/>
      <c r="D326" s="411"/>
      <c r="E326" s="252"/>
      <c r="F326" s="253"/>
      <c r="G326" s="281" t="s">
        <v>5966</v>
      </c>
      <c r="H326" s="269" t="s">
        <v>6</v>
      </c>
      <c r="I326" s="250"/>
      <c r="J326" s="500">
        <v>1</v>
      </c>
      <c r="K326" s="761"/>
      <c r="L326" s="475"/>
    </row>
    <row r="327" spans="1:12" s="84" customFormat="1" x14ac:dyDescent="0.25">
      <c r="A327" s="310"/>
      <c r="B327" s="310"/>
      <c r="D327" s="411"/>
      <c r="E327" s="252"/>
      <c r="F327" s="253"/>
      <c r="G327" s="281" t="s">
        <v>5967</v>
      </c>
      <c r="H327" s="269" t="s">
        <v>6</v>
      </c>
      <c r="I327" s="250"/>
      <c r="J327" s="500">
        <v>1</v>
      </c>
      <c r="K327" s="761"/>
      <c r="L327" s="475"/>
    </row>
    <row r="328" spans="1:12" s="84" customFormat="1" x14ac:dyDescent="0.25">
      <c r="A328" s="310"/>
      <c r="B328" s="310"/>
      <c r="D328" s="411"/>
      <c r="E328" s="252"/>
      <c r="F328" s="253"/>
      <c r="G328" s="281" t="s">
        <v>5968</v>
      </c>
      <c r="H328" s="269" t="s">
        <v>6</v>
      </c>
      <c r="I328" s="250"/>
      <c r="J328" s="500">
        <v>1</v>
      </c>
      <c r="K328" s="761"/>
      <c r="L328" s="475"/>
    </row>
    <row r="329" spans="1:12" s="84" customFormat="1" x14ac:dyDescent="0.25">
      <c r="A329" s="310"/>
      <c r="B329" s="310"/>
      <c r="D329" s="411"/>
      <c r="E329" s="252"/>
      <c r="F329" s="253"/>
      <c r="G329" s="281" t="s">
        <v>5969</v>
      </c>
      <c r="H329" s="269" t="s">
        <v>6</v>
      </c>
      <c r="I329" s="250"/>
      <c r="J329" s="500">
        <v>1</v>
      </c>
      <c r="K329" s="761"/>
      <c r="L329" s="475"/>
    </row>
    <row r="330" spans="1:12" s="84" customFormat="1" x14ac:dyDescent="0.25">
      <c r="A330" s="310"/>
      <c r="B330" s="310"/>
      <c r="D330" s="411"/>
      <c r="E330" s="252"/>
      <c r="F330" s="253"/>
      <c r="G330" s="281" t="s">
        <v>5970</v>
      </c>
      <c r="H330" s="269" t="s">
        <v>6</v>
      </c>
      <c r="I330" s="250"/>
      <c r="J330" s="500">
        <v>1</v>
      </c>
      <c r="K330" s="761"/>
      <c r="L330" s="475"/>
    </row>
    <row r="331" spans="1:12" s="84" customFormat="1" x14ac:dyDescent="0.25">
      <c r="A331" s="310"/>
      <c r="B331" s="310"/>
      <c r="D331" s="411"/>
      <c r="E331" s="252"/>
      <c r="F331" s="253"/>
      <c r="G331" s="281" t="s">
        <v>5971</v>
      </c>
      <c r="H331" s="269" t="s">
        <v>6</v>
      </c>
      <c r="I331" s="250"/>
      <c r="J331" s="500">
        <v>1</v>
      </c>
      <c r="K331" s="761"/>
      <c r="L331" s="475"/>
    </row>
    <row r="332" spans="1:12" s="84" customFormat="1" x14ac:dyDescent="0.25">
      <c r="A332" s="310"/>
      <c r="B332" s="310"/>
      <c r="D332" s="411"/>
      <c r="E332" s="252"/>
      <c r="F332" s="253"/>
      <c r="G332" s="281" t="s">
        <v>5972</v>
      </c>
      <c r="H332" s="269" t="s">
        <v>6</v>
      </c>
      <c r="I332" s="250"/>
      <c r="J332" s="500">
        <v>1</v>
      </c>
      <c r="K332" s="761"/>
      <c r="L332" s="475"/>
    </row>
    <row r="333" spans="1:12" s="84" customFormat="1" x14ac:dyDescent="0.25">
      <c r="A333" s="310"/>
      <c r="B333" s="310"/>
      <c r="D333" s="411"/>
      <c r="E333" s="252"/>
      <c r="F333" s="253"/>
      <c r="G333" s="281" t="s">
        <v>5973</v>
      </c>
      <c r="H333" s="269" t="s">
        <v>6</v>
      </c>
      <c r="I333" s="250"/>
      <c r="J333" s="500">
        <v>3</v>
      </c>
      <c r="K333" s="761"/>
      <c r="L333" s="475"/>
    </row>
    <row r="334" spans="1:12" s="84" customFormat="1" x14ac:dyDescent="0.25">
      <c r="A334" s="310"/>
      <c r="B334" s="310"/>
      <c r="D334" s="411"/>
      <c r="E334" s="252"/>
      <c r="F334" s="253"/>
      <c r="G334" s="281"/>
      <c r="H334" s="269"/>
      <c r="I334" s="250"/>
      <c r="J334" s="500"/>
      <c r="K334" s="761"/>
      <c r="L334" s="475"/>
    </row>
    <row r="335" spans="1:12" s="84" customFormat="1" x14ac:dyDescent="0.25">
      <c r="A335" s="310"/>
      <c r="B335" s="310"/>
      <c r="D335" s="411"/>
      <c r="E335" s="252"/>
      <c r="F335" s="253"/>
      <c r="G335" s="280" t="s">
        <v>5974</v>
      </c>
      <c r="H335" s="282"/>
      <c r="I335" s="250"/>
      <c r="J335" s="513"/>
      <c r="K335" s="761"/>
      <c r="L335" s="475"/>
    </row>
    <row r="336" spans="1:12" s="84" customFormat="1" x14ac:dyDescent="0.25">
      <c r="A336" s="310"/>
      <c r="B336" s="310"/>
      <c r="D336" s="411"/>
      <c r="E336" s="252"/>
      <c r="F336" s="253"/>
      <c r="G336" s="281" t="s">
        <v>5951</v>
      </c>
      <c r="H336" s="269" t="s">
        <v>6</v>
      </c>
      <c r="I336" s="250"/>
      <c r="J336" s="500">
        <v>1</v>
      </c>
      <c r="K336" s="761"/>
      <c r="L336" s="475"/>
    </row>
    <row r="337" spans="1:12" s="84" customFormat="1" x14ac:dyDescent="0.25">
      <c r="A337" s="310"/>
      <c r="B337" s="310"/>
      <c r="D337" s="411"/>
      <c r="E337" s="252"/>
      <c r="F337" s="253"/>
      <c r="G337" s="281" t="s">
        <v>5952</v>
      </c>
      <c r="H337" s="269" t="s">
        <v>6</v>
      </c>
      <c r="I337" s="250"/>
      <c r="J337" s="500">
        <v>1</v>
      </c>
      <c r="K337" s="761"/>
      <c r="L337" s="475"/>
    </row>
    <row r="338" spans="1:12" s="84" customFormat="1" x14ac:dyDescent="0.25">
      <c r="A338" s="310"/>
      <c r="B338" s="310"/>
      <c r="D338" s="411"/>
      <c r="E338" s="252"/>
      <c r="F338" s="253"/>
      <c r="G338" s="281" t="s">
        <v>5953</v>
      </c>
      <c r="H338" s="269" t="s">
        <v>6</v>
      </c>
      <c r="I338" s="250"/>
      <c r="J338" s="500">
        <v>1</v>
      </c>
      <c r="K338" s="761"/>
      <c r="L338" s="475"/>
    </row>
    <row r="339" spans="1:12" s="84" customFormat="1" x14ac:dyDescent="0.25">
      <c r="A339" s="310"/>
      <c r="B339" s="310"/>
      <c r="D339" s="411"/>
      <c r="E339" s="252"/>
      <c r="F339" s="253"/>
      <c r="G339" s="281" t="s">
        <v>5954</v>
      </c>
      <c r="H339" s="269" t="s">
        <v>6</v>
      </c>
      <c r="I339" s="250"/>
      <c r="J339" s="500">
        <v>1</v>
      </c>
      <c r="K339" s="761"/>
      <c r="L339" s="475"/>
    </row>
    <row r="340" spans="1:12" s="84" customFormat="1" x14ac:dyDescent="0.25">
      <c r="A340" s="310"/>
      <c r="B340" s="310"/>
      <c r="D340" s="411"/>
      <c r="E340" s="252"/>
      <c r="F340" s="253"/>
      <c r="G340" s="281" t="s">
        <v>5955</v>
      </c>
      <c r="H340" s="269" t="s">
        <v>6</v>
      </c>
      <c r="I340" s="250"/>
      <c r="J340" s="500">
        <v>1</v>
      </c>
      <c r="K340" s="761"/>
      <c r="L340" s="475"/>
    </row>
    <row r="341" spans="1:12" s="84" customFormat="1" x14ac:dyDescent="0.25">
      <c r="A341" s="310"/>
      <c r="B341" s="310"/>
      <c r="D341" s="411"/>
      <c r="E341" s="252"/>
      <c r="F341" s="253"/>
      <c r="G341" s="281" t="s">
        <v>5956</v>
      </c>
      <c r="H341" s="269" t="s">
        <v>6</v>
      </c>
      <c r="I341" s="250"/>
      <c r="J341" s="500">
        <v>1</v>
      </c>
      <c r="K341" s="761"/>
      <c r="L341" s="475"/>
    </row>
    <row r="342" spans="1:12" s="84" customFormat="1" x14ac:dyDescent="0.25">
      <c r="A342" s="310"/>
      <c r="B342" s="310"/>
      <c r="D342" s="411"/>
      <c r="E342" s="252"/>
      <c r="F342" s="253"/>
      <c r="G342" s="281" t="s">
        <v>5975</v>
      </c>
      <c r="H342" s="269" t="s">
        <v>6</v>
      </c>
      <c r="I342" s="250"/>
      <c r="J342" s="500">
        <v>1</v>
      </c>
      <c r="K342" s="761"/>
      <c r="L342" s="475"/>
    </row>
    <row r="343" spans="1:12" s="84" customFormat="1" x14ac:dyDescent="0.25">
      <c r="A343" s="310"/>
      <c r="B343" s="310"/>
      <c r="D343" s="411"/>
      <c r="E343" s="252"/>
      <c r="F343" s="253"/>
      <c r="G343" s="280" t="s">
        <v>5976</v>
      </c>
      <c r="H343" s="282" t="s">
        <v>5921</v>
      </c>
      <c r="I343" s="367"/>
      <c r="J343" s="513">
        <v>1</v>
      </c>
      <c r="K343" s="760"/>
      <c r="L343" s="475"/>
    </row>
    <row r="344" spans="1:12" s="84" customFormat="1" x14ac:dyDescent="0.25">
      <c r="A344" s="310"/>
      <c r="B344" s="310"/>
      <c r="D344" s="411"/>
      <c r="E344" s="252"/>
      <c r="F344" s="253"/>
      <c r="G344" s="283" t="s">
        <v>5977</v>
      </c>
      <c r="H344" s="269" t="s">
        <v>6</v>
      </c>
      <c r="I344" s="250"/>
      <c r="J344" s="513">
        <v>1</v>
      </c>
      <c r="K344" s="760"/>
      <c r="L344" s="477"/>
    </row>
    <row r="345" spans="1:12" s="84" customFormat="1" x14ac:dyDescent="0.25">
      <c r="A345" s="310"/>
      <c r="B345" s="310"/>
      <c r="D345" s="411"/>
      <c r="E345" s="252"/>
      <c r="F345" s="253"/>
      <c r="G345" s="283"/>
      <c r="H345" s="269"/>
      <c r="I345" s="250"/>
      <c r="J345" s="500"/>
      <c r="K345" s="761"/>
      <c r="L345" s="475"/>
    </row>
    <row r="346" spans="1:12" s="84" customFormat="1" x14ac:dyDescent="0.25">
      <c r="A346" s="310"/>
      <c r="B346" s="310"/>
      <c r="D346" s="411"/>
      <c r="E346" s="252"/>
      <c r="F346" s="253"/>
      <c r="G346" s="275" t="s">
        <v>5978</v>
      </c>
      <c r="H346" s="276"/>
      <c r="I346" s="476"/>
      <c r="J346" s="610"/>
      <c r="K346" s="764"/>
      <c r="L346" s="568">
        <f>SUM(L294:L345)</f>
        <v>0</v>
      </c>
    </row>
    <row r="347" spans="1:12" s="84" customFormat="1" x14ac:dyDescent="0.25">
      <c r="A347" s="310"/>
      <c r="B347" s="310"/>
      <c r="D347" s="411"/>
      <c r="E347" s="252"/>
      <c r="F347" s="253"/>
      <c r="G347" s="265"/>
      <c r="H347" s="269"/>
      <c r="I347" s="250"/>
      <c r="J347" s="500"/>
      <c r="K347" s="761"/>
      <c r="L347" s="569"/>
    </row>
    <row r="348" spans="1:12" s="479" customFormat="1" x14ac:dyDescent="0.25">
      <c r="A348" s="478"/>
      <c r="B348" s="478"/>
      <c r="D348" s="480"/>
      <c r="E348" s="284"/>
      <c r="F348" s="285"/>
      <c r="G348" s="259"/>
      <c r="H348" s="278"/>
      <c r="I348" s="359"/>
      <c r="J348" s="611"/>
      <c r="K348" s="768"/>
      <c r="L348" s="481"/>
    </row>
    <row r="349" spans="1:12" s="479" customFormat="1" x14ac:dyDescent="0.25">
      <c r="A349" s="478"/>
      <c r="B349" s="478"/>
      <c r="D349" s="480"/>
      <c r="E349" s="284"/>
      <c r="F349" s="285" t="s">
        <v>6224</v>
      </c>
      <c r="G349" s="286" t="s">
        <v>5980</v>
      </c>
      <c r="H349" s="287"/>
      <c r="I349" s="482"/>
      <c r="J349" s="614"/>
      <c r="K349" s="769"/>
      <c r="L349" s="483"/>
    </row>
    <row r="350" spans="1:12" s="479" customFormat="1" x14ac:dyDescent="0.25">
      <c r="A350" s="478"/>
      <c r="B350" s="478"/>
      <c r="D350" s="480"/>
      <c r="E350" s="284"/>
      <c r="F350" s="285"/>
      <c r="G350" s="286"/>
      <c r="H350" s="287"/>
      <c r="I350" s="482"/>
      <c r="J350" s="614"/>
      <c r="K350" s="769"/>
      <c r="L350" s="483"/>
    </row>
    <row r="351" spans="1:12" s="485" customFormat="1" ht="12.75" x14ac:dyDescent="0.2">
      <c r="A351" s="484"/>
      <c r="B351" s="484"/>
      <c r="D351" s="486"/>
      <c r="E351" s="284"/>
      <c r="F351" s="288"/>
      <c r="G351" s="289" t="s">
        <v>5981</v>
      </c>
      <c r="H351" s="287"/>
      <c r="I351" s="487"/>
      <c r="J351" s="614"/>
      <c r="K351" s="769"/>
      <c r="L351" s="483"/>
    </row>
    <row r="352" spans="1:12" s="485" customFormat="1" ht="30.75" customHeight="1" x14ac:dyDescent="0.2">
      <c r="A352" s="484"/>
      <c r="B352" s="484"/>
      <c r="D352" s="486"/>
      <c r="E352" s="284"/>
      <c r="F352" s="288"/>
      <c r="G352" s="290" t="s">
        <v>5982</v>
      </c>
      <c r="H352" s="287"/>
      <c r="I352" s="487"/>
      <c r="J352" s="614"/>
      <c r="K352" s="769"/>
      <c r="L352" s="483"/>
    </row>
    <row r="353" spans="1:12" s="485" customFormat="1" ht="12.75" x14ac:dyDescent="0.2">
      <c r="A353" s="484"/>
      <c r="B353" s="484"/>
      <c r="D353" s="486"/>
      <c r="E353" s="284"/>
      <c r="F353" s="288"/>
      <c r="G353" s="291" t="s">
        <v>5983</v>
      </c>
      <c r="H353" s="287"/>
      <c r="I353" s="487"/>
      <c r="J353" s="614"/>
      <c r="K353" s="769"/>
      <c r="L353" s="483"/>
    </row>
    <row r="354" spans="1:12" s="485" customFormat="1" ht="25.5" x14ac:dyDescent="0.2">
      <c r="A354" s="484"/>
      <c r="B354" s="484"/>
      <c r="D354" s="486"/>
      <c r="E354" s="284"/>
      <c r="F354" s="288"/>
      <c r="G354" s="292" t="s">
        <v>5984</v>
      </c>
      <c r="H354" s="287"/>
      <c r="I354" s="487"/>
      <c r="J354" s="614"/>
      <c r="K354" s="769"/>
      <c r="L354" s="483"/>
    </row>
    <row r="355" spans="1:12" s="485" customFormat="1" ht="25.5" x14ac:dyDescent="0.2">
      <c r="A355" s="484"/>
      <c r="B355" s="484"/>
      <c r="D355" s="486"/>
      <c r="E355" s="284"/>
      <c r="F355" s="288"/>
      <c r="G355" s="292" t="s">
        <v>5985</v>
      </c>
      <c r="H355" s="287"/>
      <c r="I355" s="487"/>
      <c r="J355" s="614"/>
      <c r="K355" s="769"/>
      <c r="L355" s="483"/>
    </row>
    <row r="356" spans="1:12" s="485" customFormat="1" ht="12.75" x14ac:dyDescent="0.2">
      <c r="A356" s="484"/>
      <c r="B356" s="484"/>
      <c r="D356" s="486"/>
      <c r="E356" s="284"/>
      <c r="F356" s="288"/>
      <c r="G356" s="291" t="s">
        <v>5986</v>
      </c>
      <c r="H356" s="287"/>
      <c r="I356" s="487"/>
      <c r="J356" s="614"/>
      <c r="K356" s="769"/>
      <c r="L356" s="483"/>
    </row>
    <row r="357" spans="1:12" s="485" customFormat="1" ht="25.5" x14ac:dyDescent="0.2">
      <c r="A357" s="484"/>
      <c r="B357" s="484"/>
      <c r="D357" s="486"/>
      <c r="E357" s="284"/>
      <c r="F357" s="288"/>
      <c r="G357" s="292" t="s">
        <v>5987</v>
      </c>
      <c r="H357" s="287"/>
      <c r="I357" s="487"/>
      <c r="J357" s="614"/>
      <c r="K357" s="769"/>
      <c r="L357" s="483"/>
    </row>
    <row r="358" spans="1:12" s="485" customFormat="1" ht="38.25" x14ac:dyDescent="0.2">
      <c r="A358" s="484"/>
      <c r="B358" s="484"/>
      <c r="D358" s="486"/>
      <c r="E358" s="284"/>
      <c r="F358" s="288"/>
      <c r="G358" s="292" t="s">
        <v>5988</v>
      </c>
      <c r="H358" s="287"/>
      <c r="I358" s="487"/>
      <c r="J358" s="614"/>
      <c r="K358" s="769"/>
      <c r="L358" s="483"/>
    </row>
    <row r="359" spans="1:12" s="485" customFormat="1" ht="13.5" customHeight="1" x14ac:dyDescent="0.2">
      <c r="A359" s="484"/>
      <c r="B359" s="484"/>
      <c r="D359" s="486"/>
      <c r="E359" s="284"/>
      <c r="F359" s="288"/>
      <c r="G359" s="292" t="s">
        <v>5989</v>
      </c>
      <c r="H359" s="287"/>
      <c r="I359" s="487"/>
      <c r="J359" s="614"/>
      <c r="K359" s="769"/>
      <c r="L359" s="483"/>
    </row>
    <row r="360" spans="1:12" s="485" customFormat="1" ht="13.5" customHeight="1" x14ac:dyDescent="0.2">
      <c r="A360" s="484"/>
      <c r="B360" s="484"/>
      <c r="D360" s="486"/>
      <c r="E360" s="284"/>
      <c r="F360" s="288"/>
      <c r="G360" s="292" t="s">
        <v>6225</v>
      </c>
      <c r="H360" s="287"/>
      <c r="I360" s="487"/>
      <c r="J360" s="614"/>
      <c r="K360" s="769"/>
      <c r="L360" s="483"/>
    </row>
    <row r="361" spans="1:12" s="485" customFormat="1" ht="15.75" customHeight="1" x14ac:dyDescent="0.2">
      <c r="A361" s="484"/>
      <c r="B361" s="484"/>
      <c r="D361" s="486"/>
      <c r="E361" s="284"/>
      <c r="F361" s="288"/>
      <c r="G361" s="293"/>
      <c r="H361" s="287"/>
      <c r="I361" s="487"/>
      <c r="J361" s="614"/>
      <c r="K361" s="769"/>
      <c r="L361" s="483"/>
    </row>
    <row r="362" spans="1:12" s="485" customFormat="1" ht="15" customHeight="1" x14ac:dyDescent="0.2">
      <c r="A362" s="484"/>
      <c r="B362" s="484"/>
      <c r="D362" s="486"/>
      <c r="E362" s="284"/>
      <c r="F362" s="288"/>
      <c r="G362" s="294" t="s">
        <v>5990</v>
      </c>
      <c r="H362" s="287"/>
      <c r="I362" s="487"/>
      <c r="J362" s="614"/>
      <c r="K362" s="769"/>
      <c r="L362" s="483"/>
    </row>
    <row r="363" spans="1:12" s="485" customFormat="1" ht="95.25" customHeight="1" x14ac:dyDescent="0.2">
      <c r="A363" s="484"/>
      <c r="B363" s="484"/>
      <c r="D363" s="486"/>
      <c r="E363" s="284"/>
      <c r="F363" s="288"/>
      <c r="G363" s="293" t="s">
        <v>5991</v>
      </c>
      <c r="H363" s="287"/>
      <c r="I363" s="487"/>
      <c r="J363" s="614"/>
      <c r="K363" s="769"/>
      <c r="L363" s="483"/>
    </row>
    <row r="364" spans="1:12" s="485" customFormat="1" ht="15.75" customHeight="1" x14ac:dyDescent="0.2">
      <c r="A364" s="484"/>
      <c r="B364" s="484"/>
      <c r="D364" s="486"/>
      <c r="E364" s="284"/>
      <c r="F364" s="288"/>
      <c r="G364" s="292" t="s">
        <v>6225</v>
      </c>
      <c r="H364" s="287"/>
      <c r="I364" s="487"/>
      <c r="J364" s="614"/>
      <c r="K364" s="769"/>
      <c r="L364" s="483"/>
    </row>
    <row r="365" spans="1:12" s="479" customFormat="1" x14ac:dyDescent="0.25">
      <c r="A365" s="478"/>
      <c r="B365" s="478"/>
      <c r="D365" s="480"/>
      <c r="E365" s="284"/>
      <c r="F365" s="285"/>
      <c r="G365" s="277"/>
      <c r="H365" s="278"/>
      <c r="I365" s="359"/>
      <c r="J365" s="611"/>
      <c r="K365" s="768"/>
      <c r="L365" s="481"/>
    </row>
    <row r="366" spans="1:12" s="479" customFormat="1" ht="25.5" x14ac:dyDescent="0.25">
      <c r="A366" s="478"/>
      <c r="B366" s="478"/>
      <c r="D366" s="480"/>
      <c r="E366" s="284" t="str">
        <f>CONCATENATE($F$4,$F$349,F366)</f>
        <v>7ČP-G1  3.3.1.</v>
      </c>
      <c r="F366" s="285" t="s">
        <v>5880</v>
      </c>
      <c r="G366" s="281" t="s">
        <v>5992</v>
      </c>
      <c r="H366" s="295" t="s">
        <v>5921</v>
      </c>
      <c r="I366" s="359"/>
      <c r="J366" s="615">
        <v>1</v>
      </c>
      <c r="K366" s="770"/>
      <c r="L366" s="570">
        <f>ROUND(J366*K366,2)</f>
        <v>0</v>
      </c>
    </row>
    <row r="367" spans="1:12" s="479" customFormat="1" x14ac:dyDescent="0.25">
      <c r="A367" s="478"/>
      <c r="B367" s="478"/>
      <c r="D367" s="480"/>
      <c r="E367" s="284"/>
      <c r="F367" s="285"/>
      <c r="G367" s="281"/>
      <c r="H367" s="295"/>
      <c r="I367" s="359"/>
      <c r="J367" s="616"/>
      <c r="K367" s="768"/>
      <c r="L367" s="481"/>
    </row>
    <row r="368" spans="1:12" s="479" customFormat="1" x14ac:dyDescent="0.25">
      <c r="A368" s="478"/>
      <c r="B368" s="478"/>
      <c r="D368" s="480"/>
      <c r="E368" s="284" t="str">
        <f>CONCATENATE($F$4,$F$349,F368)</f>
        <v>7ČP-G1  3.3.2.</v>
      </c>
      <c r="F368" s="285" t="s">
        <v>5893</v>
      </c>
      <c r="G368" s="281" t="s">
        <v>5993</v>
      </c>
      <c r="H368" s="295">
        <v>1</v>
      </c>
      <c r="I368" s="359"/>
      <c r="J368" s="615">
        <v>1</v>
      </c>
      <c r="K368" s="770"/>
      <c r="L368" s="570">
        <f>ROUND(J368*K368,2)</f>
        <v>0</v>
      </c>
    </row>
    <row r="369" spans="1:12" s="479" customFormat="1" x14ac:dyDescent="0.25">
      <c r="A369" s="478"/>
      <c r="B369" s="478"/>
      <c r="D369" s="480"/>
      <c r="E369" s="284"/>
      <c r="F369" s="285"/>
      <c r="G369" s="281"/>
      <c r="H369" s="295"/>
      <c r="I369" s="359"/>
      <c r="J369" s="616"/>
      <c r="K369" s="768"/>
      <c r="L369" s="481"/>
    </row>
    <row r="370" spans="1:12" s="479" customFormat="1" x14ac:dyDescent="0.25">
      <c r="A370" s="478"/>
      <c r="B370" s="478"/>
      <c r="D370" s="480"/>
      <c r="E370" s="284" t="str">
        <f>CONCATENATE($F$4,$F$349,F370)</f>
        <v>7ČP-G1  3.3.3.</v>
      </c>
      <c r="F370" s="285" t="s">
        <v>5895</v>
      </c>
      <c r="G370" s="281" t="s">
        <v>5994</v>
      </c>
      <c r="H370" s="295">
        <v>1</v>
      </c>
      <c r="I370" s="359"/>
      <c r="J370" s="615">
        <v>1</v>
      </c>
      <c r="K370" s="770"/>
      <c r="L370" s="570">
        <f>ROUND(J370*K370,2)</f>
        <v>0</v>
      </c>
    </row>
    <row r="371" spans="1:12" s="479" customFormat="1" x14ac:dyDescent="0.25">
      <c r="A371" s="478"/>
      <c r="B371" s="478"/>
      <c r="D371" s="480"/>
      <c r="E371" s="284"/>
      <c r="F371" s="285"/>
      <c r="G371" s="281"/>
      <c r="H371" s="295"/>
      <c r="I371" s="359"/>
      <c r="J371" s="616"/>
      <c r="K371" s="768"/>
      <c r="L371" s="481"/>
    </row>
    <row r="372" spans="1:12" s="479" customFormat="1" x14ac:dyDescent="0.25">
      <c r="A372" s="478"/>
      <c r="B372" s="478"/>
      <c r="D372" s="480"/>
      <c r="E372" s="284" t="str">
        <f>CONCATENATE($F$4,$F$349,F372)</f>
        <v>7ČP-G1  3.3.4.</v>
      </c>
      <c r="F372" s="285" t="s">
        <v>5897</v>
      </c>
      <c r="G372" s="281" t="s">
        <v>5995</v>
      </c>
      <c r="H372" s="295">
        <v>1</v>
      </c>
      <c r="I372" s="359"/>
      <c r="J372" s="615">
        <v>1</v>
      </c>
      <c r="K372" s="770"/>
      <c r="L372" s="570">
        <f>ROUND(J372*K372,2)</f>
        <v>0</v>
      </c>
    </row>
    <row r="373" spans="1:12" s="479" customFormat="1" x14ac:dyDescent="0.25">
      <c r="A373" s="478"/>
      <c r="B373" s="478"/>
      <c r="D373" s="480"/>
      <c r="E373" s="284"/>
      <c r="F373" s="285"/>
      <c r="G373" s="296"/>
      <c r="H373" s="278"/>
      <c r="I373" s="359"/>
      <c r="J373" s="611"/>
      <c r="K373" s="768"/>
      <c r="L373" s="481"/>
    </row>
    <row r="374" spans="1:12" s="479" customFormat="1" x14ac:dyDescent="0.25">
      <c r="A374" s="478"/>
      <c r="B374" s="478"/>
      <c r="D374" s="480"/>
      <c r="E374" s="284"/>
      <c r="F374" s="285"/>
      <c r="G374" s="297" t="s">
        <v>5996</v>
      </c>
      <c r="H374" s="298"/>
      <c r="I374" s="488"/>
      <c r="J374" s="617"/>
      <c r="K374" s="771"/>
      <c r="L374" s="571">
        <f>SUM(L349:L373)</f>
        <v>0</v>
      </c>
    </row>
    <row r="375" spans="1:12" s="479" customFormat="1" x14ac:dyDescent="0.25">
      <c r="A375" s="478"/>
      <c r="B375" s="478"/>
      <c r="D375" s="480"/>
      <c r="E375" s="284"/>
      <c r="F375" s="285"/>
      <c r="G375" s="296"/>
      <c r="H375" s="278"/>
      <c r="I375" s="359"/>
      <c r="J375" s="611"/>
      <c r="K375" s="768"/>
      <c r="L375" s="481"/>
    </row>
    <row r="376" spans="1:12" s="84" customFormat="1" x14ac:dyDescent="0.25">
      <c r="A376" s="310"/>
      <c r="B376" s="310"/>
      <c r="D376" s="411"/>
      <c r="E376" s="252"/>
      <c r="F376" s="253"/>
      <c r="G376" s="296"/>
      <c r="H376" s="269"/>
      <c r="I376" s="250"/>
      <c r="J376" s="500"/>
      <c r="K376" s="761"/>
      <c r="L376" s="475"/>
    </row>
    <row r="377" spans="1:12" s="84" customFormat="1" x14ac:dyDescent="0.25">
      <c r="A377" s="310"/>
      <c r="B377" s="310"/>
      <c r="D377" s="411"/>
      <c r="E377" s="252"/>
      <c r="F377" s="253"/>
      <c r="G377" s="265"/>
      <c r="H377" s="269"/>
      <c r="I377" s="250"/>
      <c r="J377" s="500"/>
      <c r="K377" s="761"/>
      <c r="L377" s="475"/>
    </row>
    <row r="378" spans="1:12" s="84" customFormat="1" x14ac:dyDescent="0.25">
      <c r="A378" s="310"/>
      <c r="B378" s="310"/>
      <c r="D378" s="411"/>
      <c r="E378" s="252"/>
      <c r="F378" s="253" t="s">
        <v>6226</v>
      </c>
      <c r="G378" s="261" t="s">
        <v>5998</v>
      </c>
      <c r="H378" s="262"/>
      <c r="I378" s="367"/>
      <c r="J378" s="606"/>
      <c r="K378" s="760"/>
      <c r="L378" s="477"/>
    </row>
    <row r="379" spans="1:12" s="84" customFormat="1" x14ac:dyDescent="0.25">
      <c r="A379" s="310"/>
      <c r="B379" s="310"/>
      <c r="D379" s="411"/>
      <c r="E379" s="252"/>
      <c r="F379" s="253"/>
      <c r="G379" s="265"/>
      <c r="H379" s="269"/>
      <c r="I379" s="250"/>
      <c r="J379" s="500"/>
      <c r="K379" s="761"/>
      <c r="L379" s="475"/>
    </row>
    <row r="380" spans="1:12" s="84" customFormat="1" x14ac:dyDescent="0.25">
      <c r="A380" s="310"/>
      <c r="B380" s="310"/>
      <c r="D380" s="411"/>
      <c r="E380" s="252" t="str">
        <f>CONCATENATE($F$4,$F$378,F380)</f>
        <v>7ČP-G1  3.4.1.</v>
      </c>
      <c r="F380" s="253" t="s">
        <v>5880</v>
      </c>
      <c r="G380" s="299" t="s">
        <v>5999</v>
      </c>
      <c r="H380" s="266" t="s">
        <v>113</v>
      </c>
      <c r="I380" s="250"/>
      <c r="J380" s="608">
        <v>30</v>
      </c>
      <c r="K380" s="772"/>
      <c r="L380" s="570">
        <f>ROUND(J380*K380,2)</f>
        <v>0</v>
      </c>
    </row>
    <row r="381" spans="1:12" s="84" customFormat="1" x14ac:dyDescent="0.25">
      <c r="A381" s="310"/>
      <c r="B381" s="310"/>
      <c r="D381" s="411"/>
      <c r="E381" s="252"/>
      <c r="F381" s="253"/>
      <c r="G381" s="299"/>
      <c r="H381" s="266"/>
      <c r="I381" s="250"/>
      <c r="J381" s="498"/>
      <c r="K381" s="761"/>
      <c r="L381" s="477"/>
    </row>
    <row r="382" spans="1:12" s="84" customFormat="1" x14ac:dyDescent="0.25">
      <c r="A382" s="310"/>
      <c r="B382" s="310"/>
      <c r="D382" s="411"/>
      <c r="E382" s="252" t="str">
        <f>CONCATENATE($F$4,$F$378,F382)</f>
        <v>7ČP-G1  3.4.2.</v>
      </c>
      <c r="F382" s="253" t="s">
        <v>5893</v>
      </c>
      <c r="G382" s="265" t="s">
        <v>6000</v>
      </c>
      <c r="H382" s="266"/>
      <c r="I382" s="250"/>
      <c r="J382" s="498"/>
      <c r="K382" s="761"/>
      <c r="L382" s="477"/>
    </row>
    <row r="383" spans="1:12" s="84" customFormat="1" x14ac:dyDescent="0.25">
      <c r="A383" s="310"/>
      <c r="B383" s="310"/>
      <c r="D383" s="411"/>
      <c r="E383" s="252"/>
      <c r="F383" s="253"/>
      <c r="G383" s="265" t="s">
        <v>6001</v>
      </c>
      <c r="H383" s="269" t="s">
        <v>113</v>
      </c>
      <c r="I383" s="250"/>
      <c r="J383" s="506">
        <v>15</v>
      </c>
      <c r="K383" s="772"/>
      <c r="L383" s="570">
        <f>ROUND(J383*K383,2)</f>
        <v>0</v>
      </c>
    </row>
    <row r="384" spans="1:12" s="84" customFormat="1" x14ac:dyDescent="0.25">
      <c r="A384" s="310"/>
      <c r="B384" s="310"/>
      <c r="D384" s="411"/>
      <c r="E384" s="252"/>
      <c r="F384" s="253"/>
      <c r="G384" s="265" t="s">
        <v>6002</v>
      </c>
      <c r="H384" s="269" t="s">
        <v>113</v>
      </c>
      <c r="I384" s="250"/>
      <c r="J384" s="506">
        <v>10</v>
      </c>
      <c r="K384" s="772"/>
      <c r="L384" s="570">
        <f>ROUND(J384*K384,2)</f>
        <v>0</v>
      </c>
    </row>
    <row r="385" spans="1:12" s="84" customFormat="1" x14ac:dyDescent="0.25">
      <c r="A385" s="310"/>
      <c r="B385" s="310"/>
      <c r="D385" s="411"/>
      <c r="E385" s="252"/>
      <c r="F385" s="253"/>
      <c r="G385" s="265"/>
      <c r="H385" s="269"/>
      <c r="I385" s="250"/>
      <c r="J385" s="500"/>
      <c r="K385" s="761"/>
      <c r="L385" s="477"/>
    </row>
    <row r="386" spans="1:12" s="84" customFormat="1" x14ac:dyDescent="0.25">
      <c r="A386" s="310"/>
      <c r="B386" s="310"/>
      <c r="D386" s="411"/>
      <c r="E386" s="252" t="str">
        <f>CONCATENATE($F$4,$F$378,F386)</f>
        <v>7ČP-G1  3.4.3.</v>
      </c>
      <c r="F386" s="253" t="s">
        <v>5895</v>
      </c>
      <c r="G386" s="259" t="s">
        <v>6003</v>
      </c>
      <c r="H386" s="269" t="s">
        <v>6</v>
      </c>
      <c r="I386" s="250"/>
      <c r="J386" s="506">
        <v>1</v>
      </c>
      <c r="K386" s="772"/>
      <c r="L386" s="570">
        <f>ROUND(J386*K386,2)</f>
        <v>0</v>
      </c>
    </row>
    <row r="387" spans="1:12" s="84" customFormat="1" x14ac:dyDescent="0.25">
      <c r="A387" s="310"/>
      <c r="B387" s="310"/>
      <c r="D387" s="411"/>
      <c r="E387" s="252"/>
      <c r="F387" s="253"/>
      <c r="G387" s="265"/>
      <c r="H387" s="266"/>
      <c r="I387" s="250"/>
      <c r="J387" s="498"/>
      <c r="K387" s="761"/>
      <c r="L387" s="477"/>
    </row>
    <row r="388" spans="1:12" s="84" customFormat="1" ht="26.25" x14ac:dyDescent="0.25">
      <c r="A388" s="310"/>
      <c r="B388" s="310"/>
      <c r="D388" s="411"/>
      <c r="E388" s="252" t="str">
        <f>CONCATENATE($F$4,$F$378,F388)</f>
        <v>7ČP-G1  3.4.4.</v>
      </c>
      <c r="F388" s="253" t="s">
        <v>5897</v>
      </c>
      <c r="G388" s="259" t="s">
        <v>6004</v>
      </c>
      <c r="H388" s="269" t="s">
        <v>6</v>
      </c>
      <c r="I388" s="250"/>
      <c r="J388" s="506">
        <v>15</v>
      </c>
      <c r="K388" s="772"/>
      <c r="L388" s="570">
        <f>ROUND(J388*K388,2)</f>
        <v>0</v>
      </c>
    </row>
    <row r="389" spans="1:12" s="84" customFormat="1" x14ac:dyDescent="0.25">
      <c r="A389" s="310"/>
      <c r="B389" s="310"/>
      <c r="D389" s="411"/>
      <c r="E389" s="252"/>
      <c r="F389" s="253"/>
      <c r="G389" s="259"/>
      <c r="H389" s="269"/>
      <c r="I389" s="250"/>
      <c r="J389" s="500"/>
      <c r="K389" s="761"/>
      <c r="L389" s="477"/>
    </row>
    <row r="390" spans="1:12" s="84" customFormat="1" x14ac:dyDescent="0.25">
      <c r="A390" s="310"/>
      <c r="B390" s="310"/>
      <c r="D390" s="411"/>
      <c r="E390" s="252" t="str">
        <f>CONCATENATE($F$4,$F$378,F390)</f>
        <v>7ČP-G1  3.4.5.</v>
      </c>
      <c r="F390" s="253" t="s">
        <v>5899</v>
      </c>
      <c r="G390" s="265" t="s">
        <v>6005</v>
      </c>
      <c r="H390" s="269" t="s">
        <v>6</v>
      </c>
      <c r="I390" s="250"/>
      <c r="J390" s="506">
        <v>5</v>
      </c>
      <c r="K390" s="772"/>
      <c r="L390" s="570">
        <f>ROUND(J390*K390,2)</f>
        <v>0</v>
      </c>
    </row>
    <row r="391" spans="1:12" s="84" customFormat="1" x14ac:dyDescent="0.25">
      <c r="A391" s="310"/>
      <c r="B391" s="310"/>
      <c r="D391" s="411"/>
      <c r="E391" s="252"/>
      <c r="F391" s="253"/>
      <c r="G391" s="265"/>
      <c r="H391" s="269"/>
      <c r="I391" s="250"/>
      <c r="J391" s="500"/>
      <c r="K391" s="761"/>
      <c r="L391" s="477"/>
    </row>
    <row r="392" spans="1:12" s="84" customFormat="1" x14ac:dyDescent="0.25">
      <c r="A392" s="310"/>
      <c r="B392" s="310"/>
      <c r="D392" s="411"/>
      <c r="E392" s="252" t="str">
        <f>CONCATENATE($F$4,$F$378,F392)</f>
        <v>7ČP-G1  3.4.6.</v>
      </c>
      <c r="F392" s="253" t="s">
        <v>5901</v>
      </c>
      <c r="G392" s="265" t="s">
        <v>6006</v>
      </c>
      <c r="H392" s="269" t="s">
        <v>6</v>
      </c>
      <c r="I392" s="250"/>
      <c r="J392" s="506">
        <v>8</v>
      </c>
      <c r="K392" s="772"/>
      <c r="L392" s="570">
        <f>ROUND(J392*K392,2)</f>
        <v>0</v>
      </c>
    </row>
    <row r="393" spans="1:12" s="84" customFormat="1" x14ac:dyDescent="0.25">
      <c r="A393" s="310"/>
      <c r="B393" s="310"/>
      <c r="D393" s="411"/>
      <c r="E393" s="252"/>
      <c r="F393" s="253"/>
      <c r="G393" s="265"/>
      <c r="H393" s="269"/>
      <c r="I393" s="250"/>
      <c r="J393" s="500"/>
      <c r="K393" s="761"/>
      <c r="L393" s="477"/>
    </row>
    <row r="394" spans="1:12" s="84" customFormat="1" x14ac:dyDescent="0.25">
      <c r="A394" s="310"/>
      <c r="B394" s="310"/>
      <c r="D394" s="411"/>
      <c r="E394" s="252" t="str">
        <f>CONCATENATE($F$4,$F$378,F394)</f>
        <v>7ČP-G1  3.4.7.</v>
      </c>
      <c r="F394" s="253" t="s">
        <v>5906</v>
      </c>
      <c r="G394" s="299" t="s">
        <v>6007</v>
      </c>
      <c r="H394" s="266" t="s">
        <v>6</v>
      </c>
      <c r="I394" s="250"/>
      <c r="J394" s="608">
        <v>6</v>
      </c>
      <c r="K394" s="772"/>
      <c r="L394" s="570">
        <f>ROUND(J394*K394,2)</f>
        <v>0</v>
      </c>
    </row>
    <row r="395" spans="1:12" s="84" customFormat="1" x14ac:dyDescent="0.25">
      <c r="A395" s="310"/>
      <c r="B395" s="310"/>
      <c r="D395" s="411"/>
      <c r="E395" s="252"/>
      <c r="F395" s="253"/>
      <c r="G395" s="265"/>
      <c r="H395" s="269"/>
      <c r="I395" s="250"/>
      <c r="J395" s="500"/>
      <c r="K395" s="761"/>
      <c r="L395" s="477"/>
    </row>
    <row r="396" spans="1:12" s="84" customFormat="1" x14ac:dyDescent="0.25">
      <c r="A396" s="310"/>
      <c r="B396" s="310"/>
      <c r="D396" s="411"/>
      <c r="E396" s="252" t="str">
        <f>CONCATENATE($F$4,$F$378,F396)</f>
        <v>7ČP-G1  3.4.8.</v>
      </c>
      <c r="F396" s="253" t="s">
        <v>5908</v>
      </c>
      <c r="G396" s="299" t="s">
        <v>6008</v>
      </c>
      <c r="H396" s="266" t="s">
        <v>6</v>
      </c>
      <c r="I396" s="250"/>
      <c r="J396" s="608">
        <v>6</v>
      </c>
      <c r="K396" s="772"/>
      <c r="L396" s="570">
        <f>ROUND(J396*K396,2)</f>
        <v>0</v>
      </c>
    </row>
    <row r="397" spans="1:12" s="84" customFormat="1" x14ac:dyDescent="0.25">
      <c r="A397" s="310"/>
      <c r="B397" s="310"/>
      <c r="D397" s="411"/>
      <c r="E397" s="252"/>
      <c r="F397" s="253"/>
      <c r="G397" s="299"/>
      <c r="H397" s="266"/>
      <c r="I397" s="250"/>
      <c r="J397" s="498"/>
      <c r="K397" s="761"/>
      <c r="L397" s="477"/>
    </row>
    <row r="398" spans="1:12" s="84" customFormat="1" x14ac:dyDescent="0.25">
      <c r="A398" s="310"/>
      <c r="B398" s="310"/>
      <c r="D398" s="411"/>
      <c r="E398" s="252" t="str">
        <f>CONCATENATE($F$4,$F$378,F398)</f>
        <v>7ČP-G1  3.4.9.</v>
      </c>
      <c r="F398" s="253" t="s">
        <v>5911</v>
      </c>
      <c r="G398" s="265" t="s">
        <v>6009</v>
      </c>
      <c r="H398" s="266" t="s">
        <v>6</v>
      </c>
      <c r="I398" s="250"/>
      <c r="J398" s="609">
        <v>1</v>
      </c>
      <c r="K398" s="772"/>
      <c r="L398" s="570">
        <f>ROUND(J398*K398,2)</f>
        <v>0</v>
      </c>
    </row>
    <row r="399" spans="1:12" s="84" customFormat="1" x14ac:dyDescent="0.25">
      <c r="A399" s="310"/>
      <c r="B399" s="310"/>
      <c r="D399" s="411"/>
      <c r="E399" s="252"/>
      <c r="F399" s="253"/>
      <c r="G399" s="274"/>
      <c r="H399" s="274"/>
      <c r="I399" s="250"/>
      <c r="J399" s="618"/>
      <c r="K399" s="761"/>
      <c r="L399" s="474"/>
    </row>
    <row r="400" spans="1:12" s="84" customFormat="1" x14ac:dyDescent="0.25">
      <c r="A400" s="310"/>
      <c r="B400" s="310"/>
      <c r="D400" s="411"/>
      <c r="E400" s="252"/>
      <c r="F400" s="253"/>
      <c r="G400" s="275" t="s">
        <v>6010</v>
      </c>
      <c r="H400" s="276"/>
      <c r="I400" s="476"/>
      <c r="J400" s="610"/>
      <c r="K400" s="764"/>
      <c r="L400" s="568">
        <f>SUM(L379:L399)</f>
        <v>0</v>
      </c>
    </row>
    <row r="401" spans="1:12" s="84" customFormat="1" x14ac:dyDescent="0.25">
      <c r="A401" s="310"/>
      <c r="B401" s="310"/>
      <c r="D401" s="411"/>
      <c r="E401" s="252"/>
      <c r="F401" s="253"/>
      <c r="G401" s="250"/>
      <c r="H401" s="274"/>
      <c r="I401" s="250"/>
      <c r="J401" s="605"/>
      <c r="K401" s="758"/>
      <c r="L401" s="469"/>
    </row>
    <row r="402" spans="1:12" s="84" customFormat="1" ht="15.75" thickBot="1" x14ac:dyDescent="0.3">
      <c r="A402" s="310"/>
      <c r="B402" s="310"/>
      <c r="D402" s="411"/>
      <c r="E402" s="300"/>
      <c r="F402" s="301"/>
      <c r="G402" s="302"/>
      <c r="H402" s="303"/>
      <c r="I402" s="302"/>
      <c r="J402" s="619"/>
      <c r="K402" s="773"/>
      <c r="L402" s="489"/>
    </row>
    <row r="403" spans="1:12" s="84" customFormat="1" ht="15.75" thickBot="1" x14ac:dyDescent="0.3">
      <c r="A403" s="310"/>
      <c r="B403" s="310"/>
      <c r="D403" s="411"/>
      <c r="E403" s="252"/>
      <c r="F403" s="253"/>
      <c r="G403" s="490" t="s">
        <v>6011</v>
      </c>
      <c r="H403" s="491"/>
      <c r="I403" s="491"/>
      <c r="J403" s="620"/>
      <c r="K403" s="774"/>
      <c r="L403" s="576">
        <f>(L400+L374+L346+L279)</f>
        <v>0</v>
      </c>
    </row>
    <row r="404" spans="1:12" s="84" customFormat="1" x14ac:dyDescent="0.25">
      <c r="A404" s="310"/>
      <c r="B404" s="310"/>
      <c r="D404" s="411"/>
      <c r="E404" s="455"/>
      <c r="F404" s="245"/>
      <c r="G404" s="246"/>
      <c r="H404" s="247"/>
      <c r="I404" s="248"/>
      <c r="J404" s="412"/>
      <c r="K404" s="752"/>
      <c r="L404" s="412"/>
    </row>
    <row r="405" spans="1:12" s="84" customFormat="1" x14ac:dyDescent="0.25">
      <c r="A405" s="310"/>
      <c r="B405" s="310"/>
      <c r="D405" s="411"/>
      <c r="E405" s="252"/>
      <c r="F405" s="253"/>
      <c r="G405" s="250"/>
      <c r="H405" s="250"/>
      <c r="I405" s="250"/>
      <c r="J405" s="605"/>
      <c r="K405" s="775"/>
      <c r="L405" s="492"/>
    </row>
    <row r="406" spans="1:12" s="84" customFormat="1" ht="18" x14ac:dyDescent="0.25">
      <c r="A406" s="310"/>
      <c r="B406" s="310"/>
      <c r="D406" s="411"/>
      <c r="E406" s="470"/>
      <c r="F406" s="471" t="s">
        <v>5897</v>
      </c>
      <c r="G406" s="249" t="s">
        <v>6103</v>
      </c>
      <c r="H406" s="250"/>
      <c r="I406" s="250"/>
      <c r="J406" s="605"/>
      <c r="K406" s="775"/>
      <c r="L406" s="492"/>
    </row>
    <row r="407" spans="1:12" s="84" customFormat="1" x14ac:dyDescent="0.25">
      <c r="A407" s="310"/>
      <c r="B407" s="310"/>
      <c r="D407" s="411"/>
      <c r="E407" s="252"/>
      <c r="F407" s="253"/>
      <c r="G407" s="250"/>
      <c r="H407" s="250"/>
      <c r="I407" s="250"/>
      <c r="J407" s="605"/>
      <c r="K407" s="775"/>
      <c r="L407" s="492"/>
    </row>
    <row r="408" spans="1:12" s="84" customFormat="1" x14ac:dyDescent="0.25">
      <c r="A408" s="310"/>
      <c r="B408" s="310"/>
      <c r="D408" s="411"/>
      <c r="E408" s="252"/>
      <c r="F408" s="253"/>
      <c r="G408" s="254" t="s">
        <v>5873</v>
      </c>
      <c r="H408" s="255" t="s">
        <v>5874</v>
      </c>
      <c r="I408" s="256"/>
      <c r="J408" s="256" t="s">
        <v>5753</v>
      </c>
      <c r="K408" s="776" t="s">
        <v>5875</v>
      </c>
      <c r="L408" s="472" t="s">
        <v>5876</v>
      </c>
    </row>
    <row r="409" spans="1:12" s="84" customFormat="1" x14ac:dyDescent="0.25">
      <c r="A409" s="310"/>
      <c r="B409" s="310"/>
      <c r="D409" s="411"/>
      <c r="E409" s="252"/>
      <c r="F409" s="253"/>
      <c r="G409" s="494"/>
      <c r="H409" s="495"/>
      <c r="I409" s="496"/>
      <c r="J409" s="496"/>
      <c r="K409" s="777"/>
      <c r="L409" s="577"/>
    </row>
    <row r="410" spans="1:12" s="84" customFormat="1" x14ac:dyDescent="0.25">
      <c r="A410" s="310"/>
      <c r="B410" s="310"/>
      <c r="D410" s="411"/>
      <c r="E410" s="252"/>
      <c r="F410" s="253" t="s">
        <v>6227</v>
      </c>
      <c r="G410" s="497" t="s">
        <v>5706</v>
      </c>
      <c r="H410" s="262"/>
      <c r="I410" s="367"/>
      <c r="J410" s="606"/>
      <c r="K410" s="778"/>
      <c r="L410" s="498"/>
    </row>
    <row r="411" spans="1:12" s="84" customFormat="1" x14ac:dyDescent="0.25">
      <c r="A411" s="310"/>
      <c r="B411" s="310"/>
      <c r="D411" s="411"/>
      <c r="E411" s="252"/>
      <c r="F411" s="253"/>
      <c r="G411" s="274"/>
      <c r="H411" s="266"/>
      <c r="I411" s="250"/>
      <c r="J411" s="498"/>
      <c r="K411" s="778"/>
      <c r="L411" s="498"/>
    </row>
    <row r="412" spans="1:12" s="84" customFormat="1" ht="25.5" x14ac:dyDescent="0.25">
      <c r="A412" s="310"/>
      <c r="B412" s="310"/>
      <c r="D412" s="411"/>
      <c r="E412" s="252" t="str">
        <f>CONCATENATE($F$4,$F$410,F412)</f>
        <v>7ČP-G1  4.1.1.</v>
      </c>
      <c r="F412" s="253" t="s">
        <v>5880</v>
      </c>
      <c r="G412" s="499" t="s">
        <v>6228</v>
      </c>
      <c r="H412" s="266"/>
      <c r="I412" s="250"/>
      <c r="J412" s="498"/>
      <c r="K412" s="778"/>
      <c r="L412" s="500"/>
    </row>
    <row r="413" spans="1:12" s="84" customFormat="1" x14ac:dyDescent="0.25">
      <c r="A413" s="310"/>
      <c r="B413" s="310"/>
      <c r="D413" s="411"/>
      <c r="E413" s="252"/>
      <c r="F413" s="253"/>
      <c r="G413" s="265" t="s">
        <v>6229</v>
      </c>
      <c r="H413" s="269"/>
      <c r="I413" s="250"/>
      <c r="J413" s="500"/>
      <c r="K413" s="778"/>
      <c r="L413" s="500"/>
    </row>
    <row r="414" spans="1:12" s="84" customFormat="1" x14ac:dyDescent="0.25">
      <c r="A414" s="310"/>
      <c r="B414" s="310"/>
      <c r="D414" s="411"/>
      <c r="E414" s="252"/>
      <c r="F414" s="253"/>
      <c r="G414" s="279" t="s">
        <v>6230</v>
      </c>
      <c r="H414" s="269"/>
      <c r="I414" s="250"/>
      <c r="J414" s="500"/>
      <c r="K414" s="778"/>
      <c r="L414" s="500"/>
    </row>
    <row r="415" spans="1:12" s="84" customFormat="1" x14ac:dyDescent="0.25">
      <c r="A415" s="310"/>
      <c r="B415" s="310"/>
      <c r="D415" s="411"/>
      <c r="E415" s="252"/>
      <c r="F415" s="253"/>
      <c r="G415" s="279" t="s">
        <v>6231</v>
      </c>
      <c r="H415" s="269"/>
      <c r="I415" s="250"/>
      <c r="J415" s="500"/>
      <c r="K415" s="778"/>
      <c r="L415" s="500"/>
    </row>
    <row r="416" spans="1:12" s="84" customFormat="1" x14ac:dyDescent="0.25">
      <c r="A416" s="310"/>
      <c r="B416" s="310"/>
      <c r="D416" s="411"/>
      <c r="E416" s="252"/>
      <c r="F416" s="253"/>
      <c r="G416" s="279" t="s">
        <v>6232</v>
      </c>
      <c r="H416" s="269"/>
      <c r="I416" s="250"/>
      <c r="J416" s="500"/>
      <c r="K416" s="778"/>
      <c r="L416" s="500"/>
    </row>
    <row r="417" spans="1:12" s="84" customFormat="1" x14ac:dyDescent="0.25">
      <c r="A417" s="310"/>
      <c r="B417" s="310"/>
      <c r="D417" s="411"/>
      <c r="E417" s="252"/>
      <c r="F417" s="253"/>
      <c r="G417" s="279" t="s">
        <v>6233</v>
      </c>
      <c r="H417" s="269"/>
      <c r="I417" s="250"/>
      <c r="J417" s="500"/>
      <c r="K417" s="778"/>
      <c r="L417" s="500"/>
    </row>
    <row r="418" spans="1:12" s="84" customFormat="1" x14ac:dyDescent="0.25">
      <c r="A418" s="310"/>
      <c r="B418" s="310"/>
      <c r="D418" s="411"/>
      <c r="E418" s="252"/>
      <c r="F418" s="253"/>
      <c r="G418" s="279" t="s">
        <v>6234</v>
      </c>
      <c r="H418" s="269"/>
      <c r="I418" s="250"/>
      <c r="J418" s="500"/>
      <c r="K418" s="778"/>
      <c r="L418" s="500"/>
    </row>
    <row r="419" spans="1:12" s="84" customFormat="1" ht="26.25" x14ac:dyDescent="0.25">
      <c r="A419" s="310"/>
      <c r="B419" s="310"/>
      <c r="D419" s="411"/>
      <c r="E419" s="252"/>
      <c r="F419" s="253"/>
      <c r="G419" s="499" t="s">
        <v>6235</v>
      </c>
      <c r="H419" s="269"/>
      <c r="I419" s="250"/>
      <c r="J419" s="500"/>
      <c r="K419" s="778"/>
      <c r="L419" s="500"/>
    </row>
    <row r="420" spans="1:12" s="84" customFormat="1" x14ac:dyDescent="0.25">
      <c r="A420" s="310"/>
      <c r="B420" s="310"/>
      <c r="D420" s="411"/>
      <c r="E420" s="252"/>
      <c r="F420" s="253"/>
      <c r="G420" s="279" t="s">
        <v>6236</v>
      </c>
      <c r="H420" s="269"/>
      <c r="I420" s="250"/>
      <c r="J420" s="500"/>
      <c r="K420" s="778"/>
      <c r="L420" s="500"/>
    </row>
    <row r="421" spans="1:12" s="84" customFormat="1" x14ac:dyDescent="0.25">
      <c r="A421" s="310"/>
      <c r="B421" s="310"/>
      <c r="D421" s="411"/>
      <c r="E421" s="252"/>
      <c r="F421" s="253"/>
      <c r="G421" s="279" t="s">
        <v>6237</v>
      </c>
      <c r="H421" s="269" t="s">
        <v>113</v>
      </c>
      <c r="I421" s="250"/>
      <c r="J421" s="506">
        <v>14</v>
      </c>
      <c r="K421" s="779"/>
      <c r="L421" s="506">
        <f>ROUND(J421*K421,2)</f>
        <v>0</v>
      </c>
    </row>
    <row r="422" spans="1:12" s="84" customFormat="1" x14ac:dyDescent="0.25">
      <c r="A422" s="310"/>
      <c r="B422" s="310"/>
      <c r="D422" s="411"/>
      <c r="E422" s="252"/>
      <c r="F422" s="253"/>
      <c r="G422" s="503" t="s">
        <v>6238</v>
      </c>
      <c r="H422" s="269"/>
      <c r="I422" s="250"/>
      <c r="J422" s="500"/>
      <c r="K422" s="778"/>
      <c r="L422" s="500"/>
    </row>
    <row r="423" spans="1:12" s="84" customFormat="1" x14ac:dyDescent="0.25">
      <c r="A423" s="310"/>
      <c r="B423" s="310"/>
      <c r="D423" s="411"/>
      <c r="E423" s="252"/>
      <c r="F423" s="253"/>
      <c r="G423" s="279"/>
      <c r="H423" s="269"/>
      <c r="I423" s="250"/>
      <c r="J423" s="500"/>
      <c r="K423" s="778"/>
      <c r="L423" s="500"/>
    </row>
    <row r="424" spans="1:12" s="84" customFormat="1" ht="26.25" x14ac:dyDescent="0.25">
      <c r="A424" s="310"/>
      <c r="B424" s="310"/>
      <c r="D424" s="411"/>
      <c r="E424" s="252" t="str">
        <f>CONCATENATE($F$4,$F$410,F424)</f>
        <v>7ČP-G1  4.1.2.</v>
      </c>
      <c r="F424" s="253" t="s">
        <v>5893</v>
      </c>
      <c r="G424" s="499" t="s">
        <v>6239</v>
      </c>
      <c r="H424" s="269" t="s">
        <v>113</v>
      </c>
      <c r="I424" s="250"/>
      <c r="J424" s="506">
        <v>80</v>
      </c>
      <c r="K424" s="779"/>
      <c r="L424" s="506">
        <f>ROUND(J424*K424,2)</f>
        <v>0</v>
      </c>
    </row>
    <row r="425" spans="1:12" s="84" customFormat="1" x14ac:dyDescent="0.25">
      <c r="A425" s="310"/>
      <c r="B425" s="310"/>
      <c r="D425" s="411"/>
      <c r="E425" s="252"/>
      <c r="F425" s="253"/>
      <c r="G425" s="504" t="s">
        <v>6240</v>
      </c>
      <c r="H425" s="269"/>
      <c r="I425" s="250"/>
      <c r="J425" s="500"/>
      <c r="K425" s="778"/>
      <c r="L425" s="500"/>
    </row>
    <row r="426" spans="1:12" s="84" customFormat="1" x14ac:dyDescent="0.25">
      <c r="A426" s="310"/>
      <c r="B426" s="310"/>
      <c r="D426" s="411"/>
      <c r="E426" s="252"/>
      <c r="F426" s="253"/>
      <c r="G426" s="279"/>
      <c r="H426" s="269"/>
      <c r="I426" s="250"/>
      <c r="J426" s="500"/>
      <c r="K426" s="778"/>
      <c r="L426" s="500"/>
    </row>
    <row r="427" spans="1:12" s="84" customFormat="1" ht="26.25" x14ac:dyDescent="0.25">
      <c r="A427" s="310"/>
      <c r="B427" s="310"/>
      <c r="D427" s="411"/>
      <c r="E427" s="252" t="str">
        <f>CONCATENATE($F$4,$F$410,F427)</f>
        <v>7ČP-G1  4.1.3.</v>
      </c>
      <c r="F427" s="253" t="s">
        <v>5895</v>
      </c>
      <c r="G427" s="299" t="s">
        <v>6241</v>
      </c>
      <c r="H427" s="269" t="s">
        <v>6</v>
      </c>
      <c r="I427" s="250"/>
      <c r="J427" s="506">
        <v>1</v>
      </c>
      <c r="K427" s="779"/>
      <c r="L427" s="506">
        <f>ROUND(J427*K427,2)</f>
        <v>0</v>
      </c>
    </row>
    <row r="428" spans="1:12" s="84" customFormat="1" x14ac:dyDescent="0.25">
      <c r="A428" s="310"/>
      <c r="B428" s="310"/>
      <c r="D428" s="411"/>
      <c r="E428" s="252"/>
      <c r="F428" s="253"/>
      <c r="G428" s="279"/>
      <c r="H428" s="269"/>
      <c r="I428" s="250"/>
      <c r="J428" s="500"/>
      <c r="K428" s="778"/>
      <c r="L428" s="500"/>
    </row>
    <row r="429" spans="1:12" s="84" customFormat="1" x14ac:dyDescent="0.25">
      <c r="A429" s="310"/>
      <c r="B429" s="310"/>
      <c r="D429" s="411"/>
      <c r="E429" s="252" t="str">
        <f>CONCATENATE($F$4,$F$410,F429)</f>
        <v>7ČP-G1  4.1.4.</v>
      </c>
      <c r="F429" s="253" t="s">
        <v>5897</v>
      </c>
      <c r="G429" s="505" t="s">
        <v>6242</v>
      </c>
      <c r="H429" s="269" t="s">
        <v>6</v>
      </c>
      <c r="I429" s="250"/>
      <c r="J429" s="506">
        <v>1</v>
      </c>
      <c r="K429" s="779"/>
      <c r="L429" s="506">
        <f>ROUND(J429*K429,2)</f>
        <v>0</v>
      </c>
    </row>
    <row r="430" spans="1:12" s="84" customFormat="1" x14ac:dyDescent="0.25">
      <c r="A430" s="310"/>
      <c r="B430" s="310"/>
      <c r="D430" s="411"/>
      <c r="E430" s="252"/>
      <c r="F430" s="253"/>
      <c r="G430" s="505"/>
      <c r="H430" s="269"/>
      <c r="I430" s="250"/>
      <c r="J430" s="500"/>
      <c r="K430" s="778"/>
      <c r="L430" s="500"/>
    </row>
    <row r="431" spans="1:12" s="84" customFormat="1" x14ac:dyDescent="0.25">
      <c r="A431" s="310"/>
      <c r="B431" s="310"/>
      <c r="D431" s="411"/>
      <c r="E431" s="252" t="str">
        <f>CONCATENATE($F$4,$F$410,F431)</f>
        <v>7ČP-G1  4.1.5.</v>
      </c>
      <c r="F431" s="253" t="s">
        <v>5899</v>
      </c>
      <c r="G431" s="505" t="s">
        <v>6243</v>
      </c>
      <c r="H431" s="269" t="s">
        <v>6244</v>
      </c>
      <c r="I431" s="250"/>
      <c r="J431" s="506">
        <v>5</v>
      </c>
      <c r="K431" s="780"/>
      <c r="L431" s="506">
        <f>SUM(L421:L429)*0.05</f>
        <v>0</v>
      </c>
    </row>
    <row r="432" spans="1:12" s="84" customFormat="1" x14ac:dyDescent="0.25">
      <c r="A432" s="310"/>
      <c r="B432" s="310"/>
      <c r="D432" s="411"/>
      <c r="E432" s="252"/>
      <c r="F432" s="253"/>
      <c r="G432" s="507"/>
      <c r="H432" s="269"/>
      <c r="I432" s="250"/>
      <c r="J432" s="500"/>
      <c r="K432" s="778"/>
      <c r="L432" s="500"/>
    </row>
    <row r="433" spans="1:12" s="84" customFormat="1" x14ac:dyDescent="0.25">
      <c r="A433" s="310"/>
      <c r="B433" s="310"/>
      <c r="D433" s="411"/>
      <c r="E433" s="252" t="str">
        <f>CONCATENATE($F$4,$F$410,F433)</f>
        <v>7ČP-G1  4.1.6.</v>
      </c>
      <c r="F433" s="253" t="s">
        <v>5901</v>
      </c>
      <c r="G433" s="505" t="s">
        <v>6245</v>
      </c>
      <c r="H433" s="269" t="s">
        <v>6244</v>
      </c>
      <c r="I433" s="250"/>
      <c r="J433" s="506">
        <v>5</v>
      </c>
      <c r="K433" s="780"/>
      <c r="L433" s="506">
        <f>(SUM(L409:L432))*0.05</f>
        <v>0</v>
      </c>
    </row>
    <row r="434" spans="1:12" s="84" customFormat="1" x14ac:dyDescent="0.25">
      <c r="A434" s="310"/>
      <c r="B434" s="310"/>
      <c r="D434" s="411"/>
      <c r="E434" s="252"/>
      <c r="F434" s="253"/>
      <c r="G434" s="268"/>
      <c r="H434" s="269"/>
      <c r="I434" s="250"/>
      <c r="J434" s="500"/>
      <c r="K434" s="778"/>
      <c r="L434" s="500"/>
    </row>
    <row r="435" spans="1:12" s="84" customFormat="1" x14ac:dyDescent="0.25">
      <c r="A435" s="310"/>
      <c r="B435" s="310"/>
      <c r="D435" s="411"/>
      <c r="E435" s="252"/>
      <c r="F435" s="253"/>
      <c r="G435" s="275" t="s">
        <v>6246</v>
      </c>
      <c r="H435" s="508"/>
      <c r="I435" s="476"/>
      <c r="J435" s="621"/>
      <c r="K435" s="781"/>
      <c r="L435" s="579">
        <f>SUM(L411:L433)</f>
        <v>0</v>
      </c>
    </row>
    <row r="436" spans="1:12" s="84" customFormat="1" x14ac:dyDescent="0.25">
      <c r="A436" s="310"/>
      <c r="B436" s="310"/>
      <c r="D436" s="411"/>
      <c r="E436" s="252"/>
      <c r="F436" s="253"/>
      <c r="G436" s="510"/>
      <c r="H436" s="511"/>
      <c r="I436" s="250"/>
      <c r="J436" s="622"/>
      <c r="K436" s="782"/>
      <c r="L436" s="512"/>
    </row>
    <row r="437" spans="1:12" s="84" customFormat="1" x14ac:dyDescent="0.25">
      <c r="A437" s="310"/>
      <c r="B437" s="310"/>
      <c r="D437" s="411"/>
      <c r="E437" s="252"/>
      <c r="F437" s="253"/>
      <c r="G437" s="510"/>
      <c r="H437" s="511"/>
      <c r="I437" s="250"/>
      <c r="J437" s="622"/>
      <c r="K437" s="782"/>
      <c r="L437" s="512"/>
    </row>
    <row r="438" spans="1:12" s="84" customFormat="1" x14ac:dyDescent="0.25">
      <c r="A438" s="310"/>
      <c r="B438" s="310"/>
      <c r="D438" s="411"/>
      <c r="E438" s="252"/>
      <c r="F438" s="253"/>
      <c r="G438" s="510"/>
      <c r="H438" s="511"/>
      <c r="I438" s="250"/>
      <c r="J438" s="622"/>
      <c r="K438" s="782"/>
      <c r="L438" s="512"/>
    </row>
    <row r="439" spans="1:12" s="84" customFormat="1" x14ac:dyDescent="0.25">
      <c r="A439" s="310"/>
      <c r="B439" s="310"/>
      <c r="D439" s="411"/>
      <c r="E439" s="252"/>
      <c r="F439" s="253"/>
      <c r="G439" s="254" t="s">
        <v>5873</v>
      </c>
      <c r="H439" s="255" t="s">
        <v>5874</v>
      </c>
      <c r="I439" s="256"/>
      <c r="J439" s="256" t="s">
        <v>5753</v>
      </c>
      <c r="K439" s="776" t="s">
        <v>5875</v>
      </c>
      <c r="L439" s="472" t="s">
        <v>5876</v>
      </c>
    </row>
    <row r="440" spans="1:12" s="84" customFormat="1" x14ac:dyDescent="0.25">
      <c r="A440" s="310"/>
      <c r="B440" s="310"/>
      <c r="D440" s="411"/>
      <c r="E440" s="252"/>
      <c r="F440" s="253"/>
      <c r="G440" s="510"/>
      <c r="H440" s="511"/>
      <c r="I440" s="250"/>
      <c r="J440" s="622"/>
      <c r="K440" s="782"/>
      <c r="L440" s="512"/>
    </row>
    <row r="441" spans="1:12" s="84" customFormat="1" x14ac:dyDescent="0.25">
      <c r="A441" s="310"/>
      <c r="B441" s="310"/>
      <c r="D441" s="411"/>
      <c r="E441" s="252"/>
      <c r="F441" s="253" t="s">
        <v>6247</v>
      </c>
      <c r="G441" s="497" t="s">
        <v>6248</v>
      </c>
      <c r="H441" s="262"/>
      <c r="I441" s="367"/>
      <c r="J441" s="606"/>
      <c r="K441" s="783"/>
      <c r="L441" s="500"/>
    </row>
    <row r="442" spans="1:12" s="84" customFormat="1" x14ac:dyDescent="0.25">
      <c r="A442" s="310"/>
      <c r="B442" s="310"/>
      <c r="D442" s="411"/>
      <c r="E442" s="252"/>
      <c r="F442" s="253"/>
      <c r="G442" s="279"/>
      <c r="H442" s="266"/>
      <c r="I442" s="250"/>
      <c r="J442" s="498"/>
      <c r="K442" s="778"/>
      <c r="L442" s="500"/>
    </row>
    <row r="443" spans="1:12" s="84" customFormat="1" x14ac:dyDescent="0.25">
      <c r="A443" s="310"/>
      <c r="B443" s="310"/>
      <c r="D443" s="411"/>
      <c r="E443" s="252" t="str">
        <f>CONCATENATE($F$4,$F$441,F443)</f>
        <v>7ČP-G1  4.2.1.</v>
      </c>
      <c r="F443" s="253" t="s">
        <v>5880</v>
      </c>
      <c r="G443" s="299" t="s">
        <v>6249</v>
      </c>
      <c r="H443" s="269"/>
      <c r="I443" s="250"/>
      <c r="J443" s="500"/>
      <c r="K443" s="778"/>
      <c r="L443" s="500"/>
    </row>
    <row r="444" spans="1:12" s="84" customFormat="1" x14ac:dyDescent="0.25">
      <c r="A444" s="310"/>
      <c r="B444" s="310"/>
      <c r="D444" s="411"/>
      <c r="E444" s="252"/>
      <c r="F444" s="253"/>
      <c r="G444" s="279" t="s">
        <v>6250</v>
      </c>
      <c r="H444" s="269" t="s">
        <v>113</v>
      </c>
      <c r="I444" s="250"/>
      <c r="J444" s="506">
        <v>95</v>
      </c>
      <c r="K444" s="779"/>
      <c r="L444" s="506">
        <f>ROUND(J444*K444,2)</f>
        <v>0</v>
      </c>
    </row>
    <row r="445" spans="1:12" s="84" customFormat="1" x14ac:dyDescent="0.25">
      <c r="A445" s="310"/>
      <c r="B445" s="310"/>
      <c r="D445" s="411"/>
      <c r="E445" s="252"/>
      <c r="F445" s="253"/>
      <c r="G445" s="279"/>
      <c r="H445" s="266"/>
      <c r="I445" s="250"/>
      <c r="J445" s="498"/>
      <c r="K445" s="778"/>
      <c r="L445" s="500"/>
    </row>
    <row r="446" spans="1:12" s="84" customFormat="1" ht="26.25" x14ac:dyDescent="0.25">
      <c r="A446" s="310"/>
      <c r="B446" s="310"/>
      <c r="D446" s="411"/>
      <c r="E446" s="252" t="str">
        <f>CONCATENATE($F$4,$F$441,F446)</f>
        <v>7ČP-G1  4.2.2.</v>
      </c>
      <c r="F446" s="253" t="s">
        <v>5893</v>
      </c>
      <c r="G446" s="299" t="s">
        <v>6251</v>
      </c>
      <c r="H446" s="269" t="s">
        <v>6</v>
      </c>
      <c r="I446" s="250"/>
      <c r="J446" s="506">
        <v>2</v>
      </c>
      <c r="K446" s="779"/>
      <c r="L446" s="506">
        <f>ROUND(J446*K446,2)</f>
        <v>0</v>
      </c>
    </row>
    <row r="447" spans="1:12" s="84" customFormat="1" x14ac:dyDescent="0.25">
      <c r="A447" s="310"/>
      <c r="B447" s="310"/>
      <c r="D447" s="411"/>
      <c r="E447" s="252"/>
      <c r="F447" s="253"/>
      <c r="G447" s="274"/>
      <c r="H447" s="269"/>
      <c r="I447" s="250"/>
      <c r="J447" s="500"/>
      <c r="K447" s="778"/>
      <c r="L447" s="500"/>
    </row>
    <row r="448" spans="1:12" s="84" customFormat="1" x14ac:dyDescent="0.25">
      <c r="A448" s="310"/>
      <c r="B448" s="310"/>
      <c r="D448" s="411"/>
      <c r="E448" s="252" t="str">
        <f>CONCATENATE($F$4,$F$441,F448)</f>
        <v>7ČP-G1  4.2.3.</v>
      </c>
      <c r="F448" s="253" t="s">
        <v>5895</v>
      </c>
      <c r="G448" s="265" t="s">
        <v>6252</v>
      </c>
      <c r="H448" s="266" t="s">
        <v>113</v>
      </c>
      <c r="I448" s="250"/>
      <c r="J448" s="608">
        <v>30</v>
      </c>
      <c r="K448" s="779"/>
      <c r="L448" s="506">
        <f>ROUND(J448*K448,2)</f>
        <v>0</v>
      </c>
    </row>
    <row r="449" spans="1:12" s="84" customFormat="1" x14ac:dyDescent="0.25">
      <c r="A449" s="310"/>
      <c r="B449" s="310"/>
      <c r="D449" s="411"/>
      <c r="E449" s="252"/>
      <c r="F449" s="253"/>
      <c r="G449" s="279"/>
      <c r="H449" s="266"/>
      <c r="I449" s="250"/>
      <c r="J449" s="498"/>
      <c r="K449" s="778"/>
      <c r="L449" s="500"/>
    </row>
    <row r="450" spans="1:12" s="84" customFormat="1" x14ac:dyDescent="0.25">
      <c r="A450" s="310"/>
      <c r="B450" s="310"/>
      <c r="D450" s="411"/>
      <c r="E450" s="252" t="str">
        <f>CONCATENATE($F$4,$F$441,F450)</f>
        <v>7ČP-G1  4.2.4.</v>
      </c>
      <c r="F450" s="253" t="s">
        <v>5897</v>
      </c>
      <c r="G450" s="265" t="s">
        <v>6253</v>
      </c>
      <c r="H450" s="266" t="s">
        <v>6</v>
      </c>
      <c r="I450" s="250"/>
      <c r="J450" s="608">
        <v>5</v>
      </c>
      <c r="K450" s="779"/>
      <c r="L450" s="506">
        <f>ROUND(J450*K450,2)</f>
        <v>0</v>
      </c>
    </row>
    <row r="451" spans="1:12" s="84" customFormat="1" x14ac:dyDescent="0.25">
      <c r="A451" s="310"/>
      <c r="B451" s="310"/>
      <c r="D451" s="411"/>
      <c r="E451" s="252"/>
      <c r="F451" s="253"/>
      <c r="G451" s="279"/>
      <c r="H451" s="266"/>
      <c r="I451" s="250"/>
      <c r="J451" s="498"/>
      <c r="K451" s="778"/>
      <c r="L451" s="500"/>
    </row>
    <row r="452" spans="1:12" s="84" customFormat="1" x14ac:dyDescent="0.25">
      <c r="A452" s="310"/>
      <c r="B452" s="310"/>
      <c r="D452" s="411"/>
      <c r="E452" s="252" t="str">
        <f>CONCATENATE($F$4,$F$441,F452)</f>
        <v>7ČP-G1  4.2.5.</v>
      </c>
      <c r="F452" s="253" t="s">
        <v>5899</v>
      </c>
      <c r="G452" s="265" t="s">
        <v>6254</v>
      </c>
      <c r="H452" s="266" t="s">
        <v>113</v>
      </c>
      <c r="I452" s="250"/>
      <c r="J452" s="608">
        <v>5</v>
      </c>
      <c r="K452" s="779"/>
      <c r="L452" s="506">
        <f>ROUND(J452*K452,2)</f>
        <v>0</v>
      </c>
    </row>
    <row r="453" spans="1:12" s="84" customFormat="1" x14ac:dyDescent="0.25">
      <c r="A453" s="310"/>
      <c r="B453" s="310"/>
      <c r="D453" s="411"/>
      <c r="E453" s="252"/>
      <c r="F453" s="253"/>
      <c r="G453" s="279"/>
      <c r="H453" s="266"/>
      <c r="I453" s="250"/>
      <c r="J453" s="498"/>
      <c r="K453" s="778"/>
      <c r="L453" s="500"/>
    </row>
    <row r="454" spans="1:12" s="84" customFormat="1" ht="26.25" x14ac:dyDescent="0.25">
      <c r="A454" s="310"/>
      <c r="B454" s="310"/>
      <c r="D454" s="411"/>
      <c r="E454" s="252" t="str">
        <f>CONCATENATE($F$4,$F$441,F454)</f>
        <v>7ČP-G1  4.2.6.</v>
      </c>
      <c r="F454" s="253" t="s">
        <v>5901</v>
      </c>
      <c r="G454" s="265" t="s">
        <v>6255</v>
      </c>
      <c r="H454" s="266"/>
      <c r="I454" s="250"/>
      <c r="J454" s="498"/>
      <c r="K454" s="778"/>
      <c r="L454" s="500"/>
    </row>
    <row r="455" spans="1:12" s="84" customFormat="1" x14ac:dyDescent="0.25">
      <c r="A455" s="310"/>
      <c r="B455" s="310"/>
      <c r="D455" s="411"/>
      <c r="E455" s="252"/>
      <c r="F455" s="253"/>
      <c r="G455" s="504" t="s">
        <v>6256</v>
      </c>
      <c r="H455" s="266"/>
      <c r="I455" s="250"/>
      <c r="J455" s="498"/>
      <c r="K455" s="778"/>
      <c r="L455" s="500"/>
    </row>
    <row r="456" spans="1:12" s="84" customFormat="1" x14ac:dyDescent="0.25">
      <c r="A456" s="310"/>
      <c r="B456" s="310"/>
      <c r="D456" s="411"/>
      <c r="E456" s="252"/>
      <c r="F456" s="253"/>
      <c r="G456" s="279" t="s">
        <v>6257</v>
      </c>
      <c r="H456" s="266" t="s">
        <v>6</v>
      </c>
      <c r="I456" s="250"/>
      <c r="J456" s="498">
        <v>3</v>
      </c>
      <c r="K456" s="778"/>
      <c r="L456" s="500"/>
    </row>
    <row r="457" spans="1:12" s="84" customFormat="1" x14ac:dyDescent="0.25">
      <c r="A457" s="310"/>
      <c r="B457" s="310"/>
      <c r="D457" s="411"/>
      <c r="E457" s="252"/>
      <c r="F457" s="253"/>
      <c r="G457" s="514" t="s">
        <v>6236</v>
      </c>
      <c r="H457" s="515" t="s">
        <v>5921</v>
      </c>
      <c r="I457" s="476"/>
      <c r="J457" s="623">
        <v>1</v>
      </c>
      <c r="K457" s="784"/>
      <c r="L457" s="516"/>
    </row>
    <row r="458" spans="1:12" s="84" customFormat="1" x14ac:dyDescent="0.25">
      <c r="A458" s="310"/>
      <c r="B458" s="310"/>
      <c r="D458" s="411"/>
      <c r="E458" s="252"/>
      <c r="F458" s="253"/>
      <c r="G458" s="214" t="s">
        <v>6237</v>
      </c>
      <c r="H458" s="517" t="s">
        <v>6</v>
      </c>
      <c r="I458" s="250"/>
      <c r="J458" s="624">
        <v>1</v>
      </c>
      <c r="K458" s="779"/>
      <c r="L458" s="506">
        <f>ROUND(J458*K458,2)</f>
        <v>0</v>
      </c>
    </row>
    <row r="459" spans="1:12" s="84" customFormat="1" x14ac:dyDescent="0.25">
      <c r="A459" s="310"/>
      <c r="B459" s="310"/>
      <c r="D459" s="411"/>
      <c r="E459" s="252"/>
      <c r="F459" s="253"/>
      <c r="G459" s="279"/>
      <c r="H459" s="266"/>
      <c r="I459" s="250"/>
      <c r="J459" s="498"/>
      <c r="K459" s="778"/>
      <c r="L459" s="500"/>
    </row>
    <row r="460" spans="1:12" s="84" customFormat="1" ht="51.75" x14ac:dyDescent="0.25">
      <c r="A460" s="310"/>
      <c r="B460" s="310"/>
      <c r="D460" s="411"/>
      <c r="E460" s="252" t="str">
        <f>CONCATENATE($F$4,$F$441,F460)</f>
        <v>7ČP-G1  4.2.7.</v>
      </c>
      <c r="F460" s="253" t="s">
        <v>5906</v>
      </c>
      <c r="G460" s="265" t="s">
        <v>6258</v>
      </c>
      <c r="H460" s="266"/>
      <c r="I460" s="250"/>
      <c r="J460" s="498"/>
      <c r="K460" s="778"/>
      <c r="L460" s="500"/>
    </row>
    <row r="461" spans="1:12" s="84" customFormat="1" x14ac:dyDescent="0.25">
      <c r="A461" s="310"/>
      <c r="B461" s="310"/>
      <c r="D461" s="411"/>
      <c r="E461" s="252"/>
      <c r="F461" s="253"/>
      <c r="G461" s="265" t="s">
        <v>6259</v>
      </c>
      <c r="H461" s="266" t="s">
        <v>5921</v>
      </c>
      <c r="I461" s="250"/>
      <c r="J461" s="498">
        <v>1</v>
      </c>
      <c r="K461" s="778"/>
      <c r="L461" s="500"/>
    </row>
    <row r="462" spans="1:12" s="84" customFormat="1" ht="26.25" x14ac:dyDescent="0.25">
      <c r="A462" s="310"/>
      <c r="B462" s="310"/>
      <c r="D462" s="411"/>
      <c r="E462" s="252"/>
      <c r="F462" s="253"/>
      <c r="G462" s="518" t="s">
        <v>6260</v>
      </c>
      <c r="H462" s="517" t="s">
        <v>6</v>
      </c>
      <c r="I462" s="250"/>
      <c r="J462" s="625">
        <v>1</v>
      </c>
      <c r="K462" s="778"/>
      <c r="L462" s="500"/>
    </row>
    <row r="463" spans="1:12" s="84" customFormat="1" x14ac:dyDescent="0.25">
      <c r="A463" s="310"/>
      <c r="B463" s="310"/>
      <c r="D463" s="411"/>
      <c r="E463" s="252"/>
      <c r="F463" s="253"/>
      <c r="G463" s="518" t="s">
        <v>6261</v>
      </c>
      <c r="H463" s="517" t="s">
        <v>6</v>
      </c>
      <c r="I463" s="250"/>
      <c r="J463" s="625">
        <v>1</v>
      </c>
      <c r="K463" s="778"/>
      <c r="L463" s="500"/>
    </row>
    <row r="464" spans="1:12" s="84" customFormat="1" x14ac:dyDescent="0.25">
      <c r="A464" s="310"/>
      <c r="B464" s="310"/>
      <c r="D464" s="411"/>
      <c r="E464" s="252"/>
      <c r="F464" s="253"/>
      <c r="G464" s="265" t="s">
        <v>6262</v>
      </c>
      <c r="H464" s="517" t="s">
        <v>6</v>
      </c>
      <c r="I464" s="250"/>
      <c r="J464" s="625">
        <v>2</v>
      </c>
      <c r="K464" s="778"/>
      <c r="L464" s="500"/>
    </row>
    <row r="465" spans="1:12" s="84" customFormat="1" x14ac:dyDescent="0.25">
      <c r="A465" s="310"/>
      <c r="B465" s="310"/>
      <c r="D465" s="411"/>
      <c r="E465" s="252"/>
      <c r="F465" s="253"/>
      <c r="G465" s="518" t="s">
        <v>6263</v>
      </c>
      <c r="H465" s="517" t="s">
        <v>6</v>
      </c>
      <c r="I465" s="250"/>
      <c r="J465" s="625">
        <v>2</v>
      </c>
      <c r="K465" s="778"/>
      <c r="L465" s="500"/>
    </row>
    <row r="466" spans="1:12" s="84" customFormat="1" x14ac:dyDescent="0.25">
      <c r="A466" s="310"/>
      <c r="B466" s="310"/>
      <c r="D466" s="411"/>
      <c r="E466" s="252"/>
      <c r="F466" s="253"/>
      <c r="G466" s="259" t="s">
        <v>6264</v>
      </c>
      <c r="H466" s="278" t="s">
        <v>6</v>
      </c>
      <c r="I466" s="250"/>
      <c r="J466" s="611">
        <v>3</v>
      </c>
      <c r="K466" s="778"/>
      <c r="L466" s="500"/>
    </row>
    <row r="467" spans="1:12" s="84" customFormat="1" x14ac:dyDescent="0.25">
      <c r="A467" s="310"/>
      <c r="B467" s="310"/>
      <c r="D467" s="411"/>
      <c r="E467" s="252"/>
      <c r="F467" s="253"/>
      <c r="G467" s="259" t="s">
        <v>6265</v>
      </c>
      <c r="H467" s="278" t="s">
        <v>5921</v>
      </c>
      <c r="I467" s="250"/>
      <c r="J467" s="611">
        <v>1</v>
      </c>
      <c r="K467" s="778"/>
      <c r="L467" s="500"/>
    </row>
    <row r="468" spans="1:12" s="84" customFormat="1" x14ac:dyDescent="0.25">
      <c r="A468" s="310"/>
      <c r="B468" s="310"/>
      <c r="D468" s="411"/>
      <c r="E468" s="252"/>
      <c r="F468" s="253"/>
      <c r="G468" s="514" t="s">
        <v>6236</v>
      </c>
      <c r="H468" s="515" t="s">
        <v>5921</v>
      </c>
      <c r="I468" s="476"/>
      <c r="J468" s="623">
        <v>1</v>
      </c>
      <c r="K468" s="784"/>
      <c r="L468" s="516"/>
    </row>
    <row r="469" spans="1:12" s="84" customFormat="1" x14ac:dyDescent="0.25">
      <c r="A469" s="310"/>
      <c r="B469" s="310"/>
      <c r="D469" s="411"/>
      <c r="E469" s="252"/>
      <c r="F469" s="253"/>
      <c r="G469" s="214" t="s">
        <v>6237</v>
      </c>
      <c r="H469" s="517" t="s">
        <v>6</v>
      </c>
      <c r="I469" s="250"/>
      <c r="J469" s="624">
        <v>1</v>
      </c>
      <c r="K469" s="779"/>
      <c r="L469" s="506">
        <f>ROUND(J469*K469,2)</f>
        <v>0</v>
      </c>
    </row>
    <row r="470" spans="1:12" s="84" customFormat="1" x14ac:dyDescent="0.25">
      <c r="A470" s="310"/>
      <c r="B470" s="310"/>
      <c r="D470" s="411"/>
      <c r="E470" s="252"/>
      <c r="F470" s="253"/>
      <c r="G470" s="214"/>
      <c r="H470" s="517"/>
      <c r="I470" s="250"/>
      <c r="J470" s="625"/>
      <c r="K470" s="778"/>
      <c r="L470" s="500"/>
    </row>
    <row r="471" spans="1:12" s="84" customFormat="1" x14ac:dyDescent="0.25">
      <c r="A471" s="310"/>
      <c r="B471" s="310"/>
      <c r="D471" s="411"/>
      <c r="E471" s="252" t="str">
        <f>CONCATENATE($F$4,$F$441,F471)</f>
        <v>7ČP-G1  4.2.8.</v>
      </c>
      <c r="F471" s="253" t="s">
        <v>5908</v>
      </c>
      <c r="G471" s="265" t="s">
        <v>6266</v>
      </c>
      <c r="H471" s="269" t="s">
        <v>6244</v>
      </c>
      <c r="I471" s="250"/>
      <c r="J471" s="506">
        <v>5</v>
      </c>
      <c r="K471" s="780"/>
      <c r="L471" s="506">
        <f>ROUND(SUM(L444:L469)*0.05,2)</f>
        <v>0</v>
      </c>
    </row>
    <row r="472" spans="1:12" s="84" customFormat="1" x14ac:dyDescent="0.25">
      <c r="A472" s="310"/>
      <c r="B472" s="310"/>
      <c r="D472" s="411"/>
      <c r="E472" s="252"/>
      <c r="F472" s="253"/>
      <c r="G472" s="265"/>
      <c r="H472" s="269"/>
      <c r="I472" s="250"/>
      <c r="J472" s="500"/>
      <c r="K472" s="778"/>
      <c r="L472" s="500"/>
    </row>
    <row r="473" spans="1:12" s="84" customFormat="1" x14ac:dyDescent="0.25">
      <c r="A473" s="310"/>
      <c r="B473" s="310"/>
      <c r="D473" s="411"/>
      <c r="E473" s="252" t="str">
        <f>CONCATENATE($F$4,$F$441,F473)</f>
        <v>7ČP-G1  4.2.9.</v>
      </c>
      <c r="F473" s="253" t="s">
        <v>5911</v>
      </c>
      <c r="G473" s="265" t="s">
        <v>6267</v>
      </c>
      <c r="H473" s="269" t="s">
        <v>5921</v>
      </c>
      <c r="I473" s="250"/>
      <c r="J473" s="506">
        <v>1</v>
      </c>
      <c r="K473" s="779"/>
      <c r="L473" s="506">
        <f>ROUND(J473*K473,2)</f>
        <v>0</v>
      </c>
    </row>
    <row r="474" spans="1:12" s="84" customFormat="1" x14ac:dyDescent="0.25">
      <c r="A474" s="310"/>
      <c r="B474" s="310"/>
      <c r="D474" s="411"/>
      <c r="E474" s="252"/>
      <c r="F474" s="253"/>
      <c r="G474" s="265"/>
      <c r="H474" s="269"/>
      <c r="I474" s="250"/>
      <c r="J474" s="500"/>
      <c r="K474" s="778"/>
      <c r="L474" s="500"/>
    </row>
    <row r="475" spans="1:12" s="84" customFormat="1" x14ac:dyDescent="0.25">
      <c r="A475" s="310"/>
      <c r="B475" s="310"/>
      <c r="D475" s="411"/>
      <c r="E475" s="252" t="str">
        <f>CONCATENATE($F$4,$F$441,F475)</f>
        <v>7ČP-G1  4.2.10.</v>
      </c>
      <c r="F475" s="253" t="s">
        <v>5914</v>
      </c>
      <c r="G475" s="265" t="s">
        <v>6268</v>
      </c>
      <c r="H475" s="269" t="s">
        <v>6</v>
      </c>
      <c r="I475" s="250"/>
      <c r="J475" s="506">
        <v>1</v>
      </c>
      <c r="K475" s="779"/>
      <c r="L475" s="506">
        <f>ROUND(J475*K475,2)</f>
        <v>0</v>
      </c>
    </row>
    <row r="476" spans="1:12" s="84" customFormat="1" x14ac:dyDescent="0.25">
      <c r="A476" s="310"/>
      <c r="B476" s="310"/>
      <c r="D476" s="411"/>
      <c r="E476" s="252"/>
      <c r="F476" s="253"/>
      <c r="G476" s="265"/>
      <c r="H476" s="269"/>
      <c r="I476" s="250"/>
      <c r="J476" s="500"/>
      <c r="K476" s="778"/>
      <c r="L476" s="500"/>
    </row>
    <row r="477" spans="1:12" s="84" customFormat="1" x14ac:dyDescent="0.25">
      <c r="A477" s="310"/>
      <c r="B477" s="310"/>
      <c r="D477" s="411"/>
      <c r="E477" s="252"/>
      <c r="F477" s="253"/>
      <c r="G477" s="275" t="s">
        <v>6269</v>
      </c>
      <c r="H477" s="508"/>
      <c r="I477" s="476"/>
      <c r="J477" s="621"/>
      <c r="K477" s="781"/>
      <c r="L477" s="579">
        <f>SUM(L443:L475)</f>
        <v>0</v>
      </c>
    </row>
    <row r="478" spans="1:12" s="84" customFormat="1" x14ac:dyDescent="0.25">
      <c r="A478" s="310"/>
      <c r="B478" s="310"/>
      <c r="D478" s="411"/>
      <c r="E478" s="252"/>
      <c r="F478" s="253"/>
      <c r="G478" s="250"/>
      <c r="H478" s="250"/>
      <c r="I478" s="250"/>
      <c r="J478" s="605"/>
      <c r="K478" s="775"/>
      <c r="L478" s="492"/>
    </row>
    <row r="479" spans="1:12" s="84" customFormat="1" ht="15.75" thickBot="1" x14ac:dyDescent="0.3">
      <c r="A479" s="310"/>
      <c r="B479" s="310"/>
      <c r="D479" s="411"/>
      <c r="E479" s="252"/>
      <c r="F479" s="253"/>
      <c r="G479" s="250"/>
      <c r="H479" s="250"/>
      <c r="I479" s="250"/>
      <c r="J479" s="605"/>
      <c r="K479" s="775"/>
      <c r="L479" s="492"/>
    </row>
    <row r="480" spans="1:12" s="84" customFormat="1" ht="15.75" thickBot="1" x14ac:dyDescent="0.3">
      <c r="A480" s="310"/>
      <c r="B480" s="310"/>
      <c r="D480" s="411"/>
      <c r="E480" s="252"/>
      <c r="F480" s="253"/>
      <c r="G480" s="490" t="s">
        <v>6270</v>
      </c>
      <c r="H480" s="491"/>
      <c r="I480" s="491"/>
      <c r="J480" s="620"/>
      <c r="K480" s="785"/>
      <c r="L480" s="580">
        <f>(L477+L435)</f>
        <v>0</v>
      </c>
    </row>
    <row r="481" spans="1:12" s="84" customFormat="1" x14ac:dyDescent="0.25">
      <c r="A481" s="310"/>
      <c r="B481" s="310"/>
      <c r="D481" s="411"/>
      <c r="E481" s="347"/>
      <c r="F481" s="246"/>
      <c r="G481" s="246"/>
      <c r="H481" s="247"/>
      <c r="I481" s="248"/>
      <c r="J481" s="412"/>
      <c r="K481" s="752"/>
      <c r="L481" s="412"/>
    </row>
    <row r="482" spans="1:12" s="84" customFormat="1" x14ac:dyDescent="0.25">
      <c r="A482" s="310"/>
      <c r="B482" s="310"/>
      <c r="D482" s="409"/>
      <c r="E482" s="521"/>
      <c r="F482" s="146"/>
      <c r="G482" s="146"/>
      <c r="I482" s="147"/>
      <c r="J482" s="410"/>
      <c r="K482" s="786"/>
      <c r="L482" s="410"/>
    </row>
    <row r="483" spans="1:12" s="84" customFormat="1" x14ac:dyDescent="0.25">
      <c r="A483" s="310"/>
      <c r="B483" s="310"/>
      <c r="D483" s="409"/>
      <c r="E483" s="521"/>
      <c r="F483" s="146"/>
      <c r="G483" s="146"/>
      <c r="I483" s="147"/>
      <c r="J483" s="410"/>
      <c r="K483" s="786"/>
      <c r="L483" s="410"/>
    </row>
    <row r="484" spans="1:12" s="84" customFormat="1" ht="26.25" x14ac:dyDescent="0.25">
      <c r="A484" s="310"/>
      <c r="B484" s="310"/>
      <c r="D484" s="145" t="s">
        <v>6271</v>
      </c>
      <c r="E484" s="521"/>
      <c r="F484" s="146"/>
      <c r="G484" s="146"/>
      <c r="I484" s="147"/>
      <c r="J484" s="410"/>
      <c r="K484" s="786"/>
      <c r="L484" s="410"/>
    </row>
    <row r="485" spans="1:12" s="84" customFormat="1" x14ac:dyDescent="0.25">
      <c r="A485" s="310"/>
      <c r="B485" s="310"/>
      <c r="D485" s="411"/>
      <c r="E485" s="347"/>
      <c r="F485" s="246"/>
      <c r="G485" s="246"/>
      <c r="H485" s="247"/>
      <c r="I485" s="248"/>
      <c r="J485" s="412"/>
      <c r="K485" s="752"/>
      <c r="L485" s="412"/>
    </row>
    <row r="486" spans="1:12" s="84" customFormat="1" ht="18" x14ac:dyDescent="0.25">
      <c r="A486" s="310"/>
      <c r="B486" s="310"/>
      <c r="D486" s="411"/>
      <c r="E486" s="522"/>
      <c r="F486" s="413" t="s">
        <v>6099</v>
      </c>
      <c r="G486" s="249" t="s">
        <v>6272</v>
      </c>
      <c r="H486" s="414"/>
      <c r="I486" s="248"/>
      <c r="J486" s="412"/>
      <c r="K486" s="752"/>
      <c r="L486" s="412"/>
    </row>
    <row r="487" spans="1:12" s="84" customFormat="1" x14ac:dyDescent="0.25">
      <c r="A487" s="310"/>
      <c r="B487" s="310"/>
      <c r="D487" s="411"/>
      <c r="E487" s="358"/>
      <c r="F487" s="247"/>
      <c r="G487" s="247"/>
      <c r="H487" s="414"/>
      <c r="I487" s="248"/>
      <c r="J487" s="412"/>
      <c r="K487" s="752"/>
      <c r="L487" s="412"/>
    </row>
    <row r="488" spans="1:12" s="84" customFormat="1" x14ac:dyDescent="0.25">
      <c r="A488" s="310"/>
      <c r="B488" s="310"/>
      <c r="D488" s="411"/>
      <c r="E488" s="358"/>
      <c r="F488" s="247"/>
      <c r="G488" s="247"/>
      <c r="H488" s="414"/>
      <c r="I488" s="248"/>
      <c r="J488" s="412"/>
      <c r="K488" s="752"/>
      <c r="L488" s="412"/>
    </row>
    <row r="489" spans="1:12" s="84" customFormat="1" ht="18.75" x14ac:dyDescent="0.3">
      <c r="A489" s="310"/>
      <c r="B489" s="310"/>
      <c r="D489" s="411"/>
      <c r="E489" s="522"/>
      <c r="F489" s="415" t="s">
        <v>5880</v>
      </c>
      <c r="G489" s="416" t="s">
        <v>6101</v>
      </c>
      <c r="H489" s="417">
        <f>L608</f>
        <v>0</v>
      </c>
      <c r="I489" s="248"/>
      <c r="J489" s="412"/>
      <c r="K489" s="752"/>
      <c r="L489" s="412"/>
    </row>
    <row r="490" spans="1:12" s="84" customFormat="1" ht="18.75" x14ac:dyDescent="0.3">
      <c r="A490" s="310"/>
      <c r="B490" s="310"/>
      <c r="D490" s="411"/>
      <c r="E490" s="348"/>
      <c r="F490" s="418"/>
      <c r="G490" s="418"/>
      <c r="H490" s="417"/>
      <c r="I490" s="248"/>
      <c r="J490" s="412"/>
      <c r="K490" s="752"/>
      <c r="L490" s="412"/>
    </row>
    <row r="491" spans="1:12" s="84" customFormat="1" ht="18.75" x14ac:dyDescent="0.3">
      <c r="A491" s="310"/>
      <c r="B491" s="310"/>
      <c r="D491" s="411"/>
      <c r="E491" s="523"/>
      <c r="F491" s="524" t="s">
        <v>5893</v>
      </c>
      <c r="G491" s="468" t="s">
        <v>6102</v>
      </c>
      <c r="H491" s="525">
        <f>+K698</f>
        <v>0</v>
      </c>
      <c r="I491" s="248"/>
      <c r="J491" s="412"/>
      <c r="K491" s="752"/>
      <c r="L491" s="412"/>
    </row>
    <row r="492" spans="1:12" s="84" customFormat="1" ht="18.75" x14ac:dyDescent="0.3">
      <c r="A492" s="310"/>
      <c r="B492" s="310"/>
      <c r="D492" s="411"/>
      <c r="E492" s="348"/>
      <c r="F492" s="418"/>
      <c r="G492" s="418"/>
      <c r="H492" s="417"/>
      <c r="I492" s="248"/>
      <c r="J492" s="412"/>
      <c r="K492" s="752"/>
      <c r="L492" s="412"/>
    </row>
    <row r="493" spans="1:12" s="84" customFormat="1" ht="18.75" x14ac:dyDescent="0.3">
      <c r="A493" s="310"/>
      <c r="B493" s="310"/>
      <c r="D493" s="411"/>
      <c r="E493" s="522"/>
      <c r="F493" s="415" t="s">
        <v>5895</v>
      </c>
      <c r="G493" s="416" t="s">
        <v>5872</v>
      </c>
      <c r="H493" s="417">
        <f>L878</f>
        <v>0</v>
      </c>
      <c r="I493" s="248"/>
      <c r="J493" s="412"/>
      <c r="K493" s="752"/>
      <c r="L493" s="412"/>
    </row>
    <row r="494" spans="1:12" s="84" customFormat="1" ht="18.75" x14ac:dyDescent="0.3">
      <c r="A494" s="310"/>
      <c r="B494" s="310"/>
      <c r="D494" s="411"/>
      <c r="E494" s="348"/>
      <c r="F494" s="418"/>
      <c r="G494" s="418"/>
      <c r="H494" s="417"/>
      <c r="I494" s="248"/>
      <c r="J494" s="412"/>
      <c r="K494" s="752"/>
      <c r="L494" s="412"/>
    </row>
    <row r="495" spans="1:12" s="84" customFormat="1" ht="18.75" x14ac:dyDescent="0.3">
      <c r="A495" s="310"/>
      <c r="B495" s="310"/>
      <c r="D495" s="411"/>
      <c r="E495" s="522"/>
      <c r="F495" s="415" t="s">
        <v>5897</v>
      </c>
      <c r="G495" s="416" t="s">
        <v>6103</v>
      </c>
      <c r="H495" s="417">
        <f>L967</f>
        <v>0</v>
      </c>
      <c r="I495" s="248"/>
      <c r="J495" s="412"/>
      <c r="K495" s="752"/>
      <c r="L495" s="412"/>
    </row>
    <row r="496" spans="1:12" s="84" customFormat="1" ht="15.75" thickBot="1" x14ac:dyDescent="0.3">
      <c r="A496" s="310"/>
      <c r="B496" s="310"/>
      <c r="D496" s="411"/>
      <c r="E496" s="494"/>
      <c r="F496" s="436"/>
      <c r="G496" s="526"/>
      <c r="H496" s="527"/>
      <c r="I496" s="248"/>
      <c r="J496" s="412"/>
      <c r="K496" s="752"/>
      <c r="L496" s="412"/>
    </row>
    <row r="497" spans="1:12" s="84" customFormat="1" ht="15.75" thickBot="1" x14ac:dyDescent="0.3">
      <c r="A497" s="310"/>
      <c r="B497" s="310"/>
      <c r="D497" s="411"/>
      <c r="E497" s="358"/>
      <c r="F497" s="247"/>
      <c r="G497" s="247"/>
      <c r="H497" s="419"/>
      <c r="I497" s="248"/>
      <c r="J497" s="412"/>
      <c r="K497" s="752"/>
      <c r="L497" s="412"/>
    </row>
    <row r="498" spans="1:12" s="84" customFormat="1" ht="18.75" thickBot="1" x14ac:dyDescent="0.3">
      <c r="A498" s="310"/>
      <c r="B498" s="310"/>
      <c r="D498" s="411"/>
      <c r="E498" s="358"/>
      <c r="F498" s="247"/>
      <c r="G498" s="420" t="s">
        <v>6104</v>
      </c>
      <c r="H498" s="421">
        <f>SUM(H489:H495)</f>
        <v>0</v>
      </c>
      <c r="I498" s="248"/>
      <c r="J498" s="412"/>
      <c r="K498" s="752"/>
      <c r="L498" s="412"/>
    </row>
    <row r="499" spans="1:12" s="84" customFormat="1" x14ac:dyDescent="0.25">
      <c r="A499" s="310"/>
      <c r="B499" s="310"/>
      <c r="D499" s="411"/>
      <c r="E499" s="347"/>
      <c r="F499" s="246"/>
      <c r="G499" s="246"/>
      <c r="H499" s="247"/>
      <c r="I499" s="248"/>
      <c r="J499" s="412"/>
      <c r="K499" s="752"/>
      <c r="L499" s="412"/>
    </row>
    <row r="500" spans="1:12" s="84" customFormat="1" x14ac:dyDescent="0.25">
      <c r="A500" s="310"/>
      <c r="B500" s="310"/>
      <c r="D500" s="411"/>
      <c r="E500" s="347"/>
      <c r="F500" s="246"/>
      <c r="G500" s="246"/>
      <c r="H500" s="247"/>
      <c r="I500" s="248"/>
      <c r="J500" s="412"/>
      <c r="K500" s="752"/>
      <c r="L500" s="412"/>
    </row>
    <row r="501" spans="1:12" s="84" customFormat="1" x14ac:dyDescent="0.25">
      <c r="A501" s="310"/>
      <c r="B501" s="310"/>
      <c r="D501" s="411"/>
      <c r="E501" s="358"/>
      <c r="F501" s="247"/>
      <c r="G501" s="247"/>
      <c r="H501" s="422"/>
      <c r="I501" s="247"/>
      <c r="J501" s="412"/>
      <c r="K501" s="746"/>
      <c r="L501" s="423"/>
    </row>
    <row r="502" spans="1:12" s="84" customFormat="1" ht="18" x14ac:dyDescent="0.25">
      <c r="A502" s="310"/>
      <c r="B502" s="310"/>
      <c r="D502" s="411"/>
      <c r="E502" s="581" t="s">
        <v>326</v>
      </c>
      <c r="F502" s="413" t="s">
        <v>5880</v>
      </c>
      <c r="G502" s="249" t="s">
        <v>6101</v>
      </c>
      <c r="H502" s="422"/>
      <c r="I502" s="247"/>
      <c r="J502" s="412"/>
      <c r="K502" s="746"/>
      <c r="L502" s="423"/>
    </row>
    <row r="503" spans="1:12" s="84" customFormat="1" x14ac:dyDescent="0.25">
      <c r="A503" s="310"/>
      <c r="B503" s="310"/>
      <c r="D503" s="411"/>
      <c r="E503" s="358"/>
      <c r="F503" s="247"/>
      <c r="G503" s="247"/>
      <c r="H503" s="422"/>
      <c r="I503" s="247"/>
      <c r="J503" s="412"/>
      <c r="K503" s="746"/>
      <c r="L503" s="423"/>
    </row>
    <row r="504" spans="1:12" s="84" customFormat="1" x14ac:dyDescent="0.25">
      <c r="A504" s="310"/>
      <c r="B504" s="310"/>
      <c r="D504" s="411"/>
      <c r="E504" s="358"/>
      <c r="F504" s="247"/>
      <c r="G504" s="247"/>
      <c r="H504" s="422"/>
      <c r="I504" s="247"/>
      <c r="J504" s="412"/>
      <c r="K504" s="746"/>
      <c r="L504" s="423"/>
    </row>
    <row r="505" spans="1:12" s="84" customFormat="1" x14ac:dyDescent="0.25">
      <c r="A505" s="310"/>
      <c r="B505" s="310"/>
      <c r="D505" s="411"/>
      <c r="E505" s="425"/>
      <c r="F505" s="425" t="s">
        <v>6105</v>
      </c>
      <c r="G505" s="426" t="s">
        <v>6106</v>
      </c>
      <c r="H505" s="422"/>
      <c r="I505" s="247"/>
      <c r="J505" s="412"/>
      <c r="K505" s="746"/>
      <c r="L505" s="423"/>
    </row>
    <row r="506" spans="1:12" s="84" customFormat="1" x14ac:dyDescent="0.25">
      <c r="A506" s="310"/>
      <c r="B506" s="310"/>
      <c r="D506" s="411"/>
      <c r="E506" s="358"/>
      <c r="F506" s="247"/>
      <c r="G506" s="247"/>
      <c r="H506" s="422"/>
      <c r="I506" s="247"/>
      <c r="J506" s="412"/>
      <c r="K506" s="746"/>
      <c r="L506" s="423"/>
    </row>
    <row r="507" spans="1:12" s="84" customFormat="1" x14ac:dyDescent="0.25">
      <c r="A507" s="310"/>
      <c r="B507" s="310"/>
      <c r="D507" s="411"/>
      <c r="E507" s="358"/>
      <c r="F507" s="247"/>
      <c r="G507" s="427" t="s">
        <v>5873</v>
      </c>
      <c r="H507" s="428" t="s">
        <v>5874</v>
      </c>
      <c r="I507" s="429"/>
      <c r="J507" s="429" t="s">
        <v>5753</v>
      </c>
      <c r="K507" s="745" t="s">
        <v>5875</v>
      </c>
      <c r="L507" s="430" t="s">
        <v>5876</v>
      </c>
    </row>
    <row r="508" spans="1:12" s="84" customFormat="1" x14ac:dyDescent="0.25">
      <c r="A508" s="310"/>
      <c r="B508" s="310"/>
      <c r="D508" s="411"/>
      <c r="E508" s="358"/>
      <c r="F508" s="247"/>
      <c r="G508" s="247"/>
      <c r="H508" s="422"/>
      <c r="I508" s="247"/>
      <c r="J508" s="412"/>
      <c r="K508" s="746"/>
      <c r="L508" s="423"/>
    </row>
    <row r="509" spans="1:12" s="84" customFormat="1" ht="45" x14ac:dyDescent="0.25">
      <c r="A509" s="310"/>
      <c r="B509" s="310"/>
      <c r="D509" s="411"/>
      <c r="E509" s="206" t="str">
        <f t="shared" ref="E509:E515" si="10">CONCATENATE($F$5,F509)</f>
        <v>7ČP-G2  1.1.1</v>
      </c>
      <c r="F509" s="528" t="s">
        <v>6107</v>
      </c>
      <c r="G509" s="434" t="s">
        <v>6108</v>
      </c>
      <c r="H509" s="435" t="s">
        <v>6</v>
      </c>
      <c r="I509" s="247"/>
      <c r="J509" s="578">
        <v>4</v>
      </c>
      <c r="K509" s="747"/>
      <c r="L509" s="573">
        <f t="shared" ref="L509:L515" si="11">ROUND(J509*K509,2)</f>
        <v>0</v>
      </c>
    </row>
    <row r="510" spans="1:12" s="84" customFormat="1" ht="30" x14ac:dyDescent="0.25">
      <c r="A510" s="310"/>
      <c r="B510" s="310"/>
      <c r="D510" s="411"/>
      <c r="E510" s="206" t="str">
        <f t="shared" si="10"/>
        <v>7ČP-G2  1.1.2</v>
      </c>
      <c r="F510" s="528" t="s">
        <v>6109</v>
      </c>
      <c r="G510" s="434" t="s">
        <v>11</v>
      </c>
      <c r="H510" s="435" t="s">
        <v>12</v>
      </c>
      <c r="I510" s="247"/>
      <c r="J510" s="578">
        <v>2</v>
      </c>
      <c r="K510" s="747"/>
      <c r="L510" s="573">
        <f t="shared" si="11"/>
        <v>0</v>
      </c>
    </row>
    <row r="511" spans="1:12" s="84" customFormat="1" ht="45" x14ac:dyDescent="0.25">
      <c r="A511" s="310"/>
      <c r="B511" s="310"/>
      <c r="D511" s="411"/>
      <c r="E511" s="206" t="str">
        <f t="shared" si="10"/>
        <v>7ČP-G2  1.1.3</v>
      </c>
      <c r="F511" s="528" t="s">
        <v>6110</v>
      </c>
      <c r="G511" s="434" t="s">
        <v>15</v>
      </c>
      <c r="H511" s="435"/>
      <c r="I511" s="247"/>
      <c r="J511" s="578">
        <v>1</v>
      </c>
      <c r="K511" s="747"/>
      <c r="L511" s="573">
        <f t="shared" si="11"/>
        <v>0</v>
      </c>
    </row>
    <row r="512" spans="1:12" s="84" customFormat="1" ht="30" x14ac:dyDescent="0.25">
      <c r="A512" s="310"/>
      <c r="B512" s="310"/>
      <c r="D512" s="411"/>
      <c r="E512" s="206" t="str">
        <f t="shared" si="10"/>
        <v>7ČP-G2  1.1.4</v>
      </c>
      <c r="F512" s="528" t="s">
        <v>6111</v>
      </c>
      <c r="G512" s="434" t="s">
        <v>6112</v>
      </c>
      <c r="H512" s="435" t="s">
        <v>33</v>
      </c>
      <c r="I512" s="247"/>
      <c r="J512" s="578">
        <v>50</v>
      </c>
      <c r="K512" s="747"/>
      <c r="L512" s="573">
        <f t="shared" si="11"/>
        <v>0</v>
      </c>
    </row>
    <row r="513" spans="1:12" s="84" customFormat="1" x14ac:dyDescent="0.25">
      <c r="A513" s="310"/>
      <c r="B513" s="310"/>
      <c r="D513" s="411"/>
      <c r="E513" s="206" t="str">
        <f t="shared" si="10"/>
        <v>7ČP-G2  1.1.5</v>
      </c>
      <c r="F513" s="528" t="s">
        <v>6113</v>
      </c>
      <c r="G513" s="434" t="s">
        <v>28</v>
      </c>
      <c r="H513" s="435" t="s">
        <v>22</v>
      </c>
      <c r="I513" s="247"/>
      <c r="J513" s="578">
        <v>3</v>
      </c>
      <c r="K513" s="747"/>
      <c r="L513" s="573">
        <f t="shared" si="11"/>
        <v>0</v>
      </c>
    </row>
    <row r="514" spans="1:12" s="84" customFormat="1" x14ac:dyDescent="0.25">
      <c r="A514" s="310"/>
      <c r="B514" s="310"/>
      <c r="D514" s="411"/>
      <c r="E514" s="206" t="str">
        <f t="shared" si="10"/>
        <v>7ČP-G2  1.1.6</v>
      </c>
      <c r="F514" s="528" t="s">
        <v>6114</v>
      </c>
      <c r="G514" s="434" t="s">
        <v>6115</v>
      </c>
      <c r="H514" s="435" t="s">
        <v>22</v>
      </c>
      <c r="I514" s="247"/>
      <c r="J514" s="578">
        <v>3</v>
      </c>
      <c r="K514" s="747"/>
      <c r="L514" s="573">
        <f t="shared" si="11"/>
        <v>0</v>
      </c>
    </row>
    <row r="515" spans="1:12" s="84" customFormat="1" x14ac:dyDescent="0.25">
      <c r="A515" s="310"/>
      <c r="B515" s="310"/>
      <c r="D515" s="411"/>
      <c r="E515" s="206" t="str">
        <f t="shared" si="10"/>
        <v>7ČP-G2  1.1.7</v>
      </c>
      <c r="F515" s="528" t="s">
        <v>6116</v>
      </c>
      <c r="G515" s="434" t="s">
        <v>29</v>
      </c>
      <c r="H515" s="435" t="s">
        <v>22</v>
      </c>
      <c r="I515" s="247"/>
      <c r="J515" s="578">
        <v>3</v>
      </c>
      <c r="K515" s="747"/>
      <c r="L515" s="573">
        <f t="shared" si="11"/>
        <v>0</v>
      </c>
    </row>
    <row r="516" spans="1:12" s="84" customFormat="1" x14ac:dyDescent="0.25">
      <c r="A516" s="310"/>
      <c r="B516" s="310"/>
      <c r="D516" s="411"/>
      <c r="E516" s="284"/>
      <c r="F516" s="432"/>
      <c r="G516" s="434"/>
      <c r="H516" s="435"/>
      <c r="I516" s="247"/>
      <c r="J516" s="601"/>
      <c r="K516" s="748"/>
      <c r="L516" s="437"/>
    </row>
    <row r="517" spans="1:12" s="84" customFormat="1" x14ac:dyDescent="0.25">
      <c r="A517" s="310"/>
      <c r="B517" s="310"/>
      <c r="D517" s="411"/>
      <c r="E517" s="284"/>
      <c r="F517" s="432"/>
      <c r="G517" s="438" t="s">
        <v>6117</v>
      </c>
      <c r="H517" s="439"/>
      <c r="I517" s="440"/>
      <c r="J517" s="602"/>
      <c r="K517" s="749"/>
      <c r="L517" s="574">
        <f>SUM(L509:L515)</f>
        <v>0</v>
      </c>
    </row>
    <row r="518" spans="1:12" s="84" customFormat="1" x14ac:dyDescent="0.25">
      <c r="A518" s="310"/>
      <c r="B518" s="310"/>
      <c r="D518" s="411"/>
      <c r="E518" s="284"/>
      <c r="F518" s="432"/>
      <c r="G518" s="247"/>
      <c r="H518" s="422"/>
      <c r="I518" s="247"/>
      <c r="J518" s="412"/>
      <c r="K518" s="746"/>
      <c r="L518" s="423"/>
    </row>
    <row r="519" spans="1:12" s="84" customFormat="1" x14ac:dyDescent="0.25">
      <c r="A519" s="310"/>
      <c r="B519" s="310"/>
      <c r="D519" s="411"/>
      <c r="E519" s="284"/>
      <c r="F519" s="432"/>
      <c r="G519" s="247"/>
      <c r="H519" s="422"/>
      <c r="I519" s="247"/>
      <c r="J519" s="412"/>
      <c r="K519" s="746"/>
      <c r="L519" s="423"/>
    </row>
    <row r="520" spans="1:12" s="84" customFormat="1" x14ac:dyDescent="0.25">
      <c r="A520" s="310"/>
      <c r="B520" s="310"/>
      <c r="D520" s="411"/>
      <c r="E520" s="433"/>
      <c r="F520" s="433" t="s">
        <v>6118</v>
      </c>
      <c r="G520" s="426" t="s">
        <v>6119</v>
      </c>
      <c r="H520" s="422"/>
      <c r="I520" s="247"/>
      <c r="J520" s="412"/>
      <c r="K520" s="746"/>
      <c r="L520" s="423"/>
    </row>
    <row r="521" spans="1:12" s="84" customFormat="1" x14ac:dyDescent="0.25">
      <c r="A521" s="310"/>
      <c r="B521" s="310"/>
      <c r="D521" s="411"/>
      <c r="E521" s="284"/>
      <c r="F521" s="432"/>
      <c r="G521" s="247"/>
      <c r="H521" s="422"/>
      <c r="I521" s="247"/>
      <c r="J521" s="412"/>
      <c r="K521" s="746"/>
      <c r="L521" s="423"/>
    </row>
    <row r="522" spans="1:12" s="84" customFormat="1" x14ac:dyDescent="0.25">
      <c r="A522" s="310"/>
      <c r="B522" s="310"/>
      <c r="D522" s="411"/>
      <c r="E522" s="284"/>
      <c r="F522" s="432"/>
      <c r="G522" s="427" t="s">
        <v>5873</v>
      </c>
      <c r="H522" s="428" t="s">
        <v>5874</v>
      </c>
      <c r="I522" s="429"/>
      <c r="J522" s="429" t="s">
        <v>5753</v>
      </c>
      <c r="K522" s="745" t="s">
        <v>5875</v>
      </c>
      <c r="L522" s="430" t="s">
        <v>5876</v>
      </c>
    </row>
    <row r="523" spans="1:12" s="84" customFormat="1" x14ac:dyDescent="0.25">
      <c r="A523" s="310"/>
      <c r="B523" s="310"/>
      <c r="D523" s="411"/>
      <c r="E523" s="284"/>
      <c r="F523" s="432"/>
      <c r="G523" s="247"/>
      <c r="H523" s="422"/>
      <c r="I523" s="247"/>
      <c r="J523" s="412"/>
      <c r="K523" s="746"/>
      <c r="L523" s="423"/>
    </row>
    <row r="524" spans="1:12" s="84" customFormat="1" x14ac:dyDescent="0.25">
      <c r="A524" s="310"/>
      <c r="B524" s="310"/>
      <c r="D524" s="411"/>
      <c r="E524" s="206" t="str">
        <f t="shared" ref="E524:E540" si="12">CONCATENATE($F$5,F524)</f>
        <v>7ČP-G2  1.2.1</v>
      </c>
      <c r="F524" s="528" t="s">
        <v>6120</v>
      </c>
      <c r="G524" s="442" t="s">
        <v>49</v>
      </c>
      <c r="H524" s="435" t="s">
        <v>24</v>
      </c>
      <c r="I524" s="247"/>
      <c r="J524" s="578">
        <v>32</v>
      </c>
      <c r="K524" s="747"/>
      <c r="L524" s="573">
        <f t="shared" ref="L524:L540" si="13">ROUND(J524*K524,2)</f>
        <v>0</v>
      </c>
    </row>
    <row r="525" spans="1:12" s="84" customFormat="1" ht="30" x14ac:dyDescent="0.25">
      <c r="A525" s="310"/>
      <c r="B525" s="310"/>
      <c r="D525" s="411"/>
      <c r="E525" s="206" t="str">
        <f t="shared" si="12"/>
        <v>7ČP-G2  1.2.2</v>
      </c>
      <c r="F525" s="528" t="s">
        <v>6121</v>
      </c>
      <c r="G525" s="442" t="s">
        <v>51</v>
      </c>
      <c r="H525" s="435" t="s">
        <v>24</v>
      </c>
      <c r="I525" s="247"/>
      <c r="J525" s="578">
        <v>24</v>
      </c>
      <c r="K525" s="747"/>
      <c r="L525" s="573">
        <f t="shared" si="13"/>
        <v>0</v>
      </c>
    </row>
    <row r="526" spans="1:12" s="84" customFormat="1" x14ac:dyDescent="0.25">
      <c r="A526" s="310"/>
      <c r="B526" s="310"/>
      <c r="D526" s="411"/>
      <c r="E526" s="206" t="str">
        <f t="shared" si="12"/>
        <v>7ČP-G2  1.2.3</v>
      </c>
      <c r="F526" s="528" t="s">
        <v>6122</v>
      </c>
      <c r="G526" s="443" t="s">
        <v>48</v>
      </c>
      <c r="H526" s="435" t="s">
        <v>33</v>
      </c>
      <c r="I526" s="247"/>
      <c r="J526" s="578">
        <v>80</v>
      </c>
      <c r="K526" s="747"/>
      <c r="L526" s="573">
        <f t="shared" si="13"/>
        <v>0</v>
      </c>
    </row>
    <row r="527" spans="1:12" s="84" customFormat="1" x14ac:dyDescent="0.25">
      <c r="A527" s="310"/>
      <c r="B527" s="310"/>
      <c r="D527" s="411"/>
      <c r="E527" s="206" t="str">
        <f t="shared" si="12"/>
        <v>7ČP-G2  1.2.4</v>
      </c>
      <c r="F527" s="528" t="s">
        <v>6123</v>
      </c>
      <c r="G527" s="442" t="s">
        <v>52</v>
      </c>
      <c r="H527" s="435" t="s">
        <v>33</v>
      </c>
      <c r="I527" s="247"/>
      <c r="J527" s="578">
        <v>80</v>
      </c>
      <c r="K527" s="747"/>
      <c r="L527" s="573">
        <f t="shared" si="13"/>
        <v>0</v>
      </c>
    </row>
    <row r="528" spans="1:12" s="84" customFormat="1" ht="30" x14ac:dyDescent="0.25">
      <c r="A528" s="310"/>
      <c r="B528" s="310"/>
      <c r="D528" s="411"/>
      <c r="E528" s="206" t="str">
        <f t="shared" si="12"/>
        <v>7ČP-G2  1.2.5</v>
      </c>
      <c r="F528" s="528" t="s">
        <v>6124</v>
      </c>
      <c r="G528" s="442" t="s">
        <v>53</v>
      </c>
      <c r="H528" s="435" t="s">
        <v>33</v>
      </c>
      <c r="I528" s="247"/>
      <c r="J528" s="578">
        <v>80</v>
      </c>
      <c r="K528" s="747"/>
      <c r="L528" s="573">
        <f t="shared" si="13"/>
        <v>0</v>
      </c>
    </row>
    <row r="529" spans="1:12" s="84" customFormat="1" x14ac:dyDescent="0.25">
      <c r="A529" s="310"/>
      <c r="B529" s="310"/>
      <c r="D529" s="411"/>
      <c r="E529" s="206" t="str">
        <f t="shared" si="12"/>
        <v>7ČP-G2  1.2.6</v>
      </c>
      <c r="F529" s="528" t="s">
        <v>6125</v>
      </c>
      <c r="G529" s="434" t="s">
        <v>44</v>
      </c>
      <c r="H529" s="435" t="s">
        <v>33</v>
      </c>
      <c r="I529" s="247"/>
      <c r="J529" s="578">
        <v>80</v>
      </c>
      <c r="K529" s="747"/>
      <c r="L529" s="573">
        <f t="shared" si="13"/>
        <v>0</v>
      </c>
    </row>
    <row r="530" spans="1:12" s="84" customFormat="1" x14ac:dyDescent="0.25">
      <c r="A530" s="310"/>
      <c r="B530" s="310"/>
      <c r="D530" s="411"/>
      <c r="E530" s="206" t="str">
        <f t="shared" si="12"/>
        <v>7ČP-G2  1.2.7</v>
      </c>
      <c r="F530" s="528" t="s">
        <v>6126</v>
      </c>
      <c r="G530" s="442" t="s">
        <v>55</v>
      </c>
      <c r="H530" s="435" t="s">
        <v>33</v>
      </c>
      <c r="I530" s="247"/>
      <c r="J530" s="578">
        <v>80</v>
      </c>
      <c r="K530" s="747"/>
      <c r="L530" s="573">
        <f t="shared" si="13"/>
        <v>0</v>
      </c>
    </row>
    <row r="531" spans="1:12" s="84" customFormat="1" x14ac:dyDescent="0.25">
      <c r="A531" s="310"/>
      <c r="B531" s="310"/>
      <c r="D531" s="411"/>
      <c r="E531" s="206" t="str">
        <f t="shared" si="12"/>
        <v>7ČP-G2  1.2.8</v>
      </c>
      <c r="F531" s="528" t="s">
        <v>6127</v>
      </c>
      <c r="G531" s="442" t="s">
        <v>56</v>
      </c>
      <c r="H531" s="435" t="s">
        <v>10</v>
      </c>
      <c r="I531" s="247"/>
      <c r="J531" s="578">
        <v>13</v>
      </c>
      <c r="K531" s="747"/>
      <c r="L531" s="573">
        <f t="shared" si="13"/>
        <v>0</v>
      </c>
    </row>
    <row r="532" spans="1:12" s="84" customFormat="1" ht="30" x14ac:dyDescent="0.25">
      <c r="A532" s="310"/>
      <c r="B532" s="310"/>
      <c r="D532" s="411"/>
      <c r="E532" s="206" t="str">
        <f t="shared" si="12"/>
        <v>7ČP-G2  1.2.9</v>
      </c>
      <c r="F532" s="528" t="s">
        <v>6128</v>
      </c>
      <c r="G532" s="434" t="s">
        <v>6129</v>
      </c>
      <c r="H532" s="435" t="s">
        <v>14</v>
      </c>
      <c r="I532" s="247"/>
      <c r="J532" s="578">
        <v>1</v>
      </c>
      <c r="K532" s="747"/>
      <c r="L532" s="573">
        <f t="shared" si="13"/>
        <v>0</v>
      </c>
    </row>
    <row r="533" spans="1:12" s="84" customFormat="1" ht="30" x14ac:dyDescent="0.25">
      <c r="A533" s="310"/>
      <c r="B533" s="310"/>
      <c r="D533" s="411"/>
      <c r="E533" s="206" t="str">
        <f t="shared" si="12"/>
        <v>7ČP-G2  1.2.10</v>
      </c>
      <c r="F533" s="528" t="s">
        <v>6130</v>
      </c>
      <c r="G533" s="444" t="s">
        <v>54</v>
      </c>
      <c r="H533" s="435" t="s">
        <v>10</v>
      </c>
      <c r="I533" s="247"/>
      <c r="J533" s="578">
        <v>27</v>
      </c>
      <c r="K533" s="747"/>
      <c r="L533" s="573">
        <f t="shared" si="13"/>
        <v>0</v>
      </c>
    </row>
    <row r="534" spans="1:12" s="84" customFormat="1" ht="30" x14ac:dyDescent="0.25">
      <c r="A534" s="310"/>
      <c r="B534" s="310"/>
      <c r="D534" s="411"/>
      <c r="E534" s="206" t="str">
        <f t="shared" si="12"/>
        <v>7ČP-G2  1.2.11</v>
      </c>
      <c r="F534" s="528" t="s">
        <v>6131</v>
      </c>
      <c r="G534" s="445" t="s">
        <v>6132</v>
      </c>
      <c r="H534" s="435" t="s">
        <v>12</v>
      </c>
      <c r="I534" s="247"/>
      <c r="J534" s="578">
        <v>1</v>
      </c>
      <c r="K534" s="747"/>
      <c r="L534" s="573">
        <f t="shared" si="13"/>
        <v>0</v>
      </c>
    </row>
    <row r="535" spans="1:12" s="84" customFormat="1" ht="30" x14ac:dyDescent="0.25">
      <c r="A535" s="310"/>
      <c r="B535" s="310"/>
      <c r="D535" s="411"/>
      <c r="E535" s="206" t="str">
        <f t="shared" si="12"/>
        <v>7ČP-G2  1.2.12</v>
      </c>
      <c r="F535" s="528" t="s">
        <v>6133</v>
      </c>
      <c r="G535" s="245" t="s">
        <v>6134</v>
      </c>
      <c r="H535" s="435" t="s">
        <v>12</v>
      </c>
      <c r="I535" s="247"/>
      <c r="J535" s="578">
        <v>1</v>
      </c>
      <c r="K535" s="747"/>
      <c r="L535" s="573">
        <f t="shared" si="13"/>
        <v>0</v>
      </c>
    </row>
    <row r="536" spans="1:12" s="84" customFormat="1" ht="30" x14ac:dyDescent="0.25">
      <c r="A536" s="310"/>
      <c r="B536" s="310"/>
      <c r="D536" s="411"/>
      <c r="E536" s="206" t="str">
        <f t="shared" si="12"/>
        <v>7ČP-G2  1.2.13</v>
      </c>
      <c r="F536" s="528" t="s">
        <v>6135</v>
      </c>
      <c r="G536" s="442" t="s">
        <v>6136</v>
      </c>
      <c r="H536" s="435" t="s">
        <v>12</v>
      </c>
      <c r="I536" s="247"/>
      <c r="J536" s="578">
        <v>1</v>
      </c>
      <c r="K536" s="747"/>
      <c r="L536" s="573">
        <f t="shared" si="13"/>
        <v>0</v>
      </c>
    </row>
    <row r="537" spans="1:12" s="84" customFormat="1" ht="30" x14ac:dyDescent="0.25">
      <c r="A537" s="310"/>
      <c r="B537" s="310"/>
      <c r="D537" s="411"/>
      <c r="E537" s="206" t="str">
        <f t="shared" si="12"/>
        <v>7ČP-G2  1.2.14</v>
      </c>
      <c r="F537" s="528" t="s">
        <v>6137</v>
      </c>
      <c r="G537" s="434" t="s">
        <v>6138</v>
      </c>
      <c r="H537" s="435" t="s">
        <v>10</v>
      </c>
      <c r="I537" s="247"/>
      <c r="J537" s="578">
        <v>6</v>
      </c>
      <c r="K537" s="747"/>
      <c r="L537" s="573">
        <f t="shared" si="13"/>
        <v>0</v>
      </c>
    </row>
    <row r="538" spans="1:12" s="84" customFormat="1" x14ac:dyDescent="0.25">
      <c r="A538" s="310"/>
      <c r="B538" s="310"/>
      <c r="D538" s="411"/>
      <c r="E538" s="206" t="str">
        <f t="shared" si="12"/>
        <v>7ČP-G2  1.2.15</v>
      </c>
      <c r="F538" s="528" t="s">
        <v>6139</v>
      </c>
      <c r="G538" s="434" t="s">
        <v>6140</v>
      </c>
      <c r="H538" s="435" t="s">
        <v>12</v>
      </c>
      <c r="I538" s="446"/>
      <c r="J538" s="603">
        <v>13</v>
      </c>
      <c r="K538" s="750"/>
      <c r="L538" s="573">
        <f t="shared" si="13"/>
        <v>0</v>
      </c>
    </row>
    <row r="539" spans="1:12" s="84" customFormat="1" x14ac:dyDescent="0.25">
      <c r="A539" s="310"/>
      <c r="B539" s="310"/>
      <c r="D539" s="411"/>
      <c r="E539" s="206" t="str">
        <f t="shared" si="12"/>
        <v>7ČP-G2  1.2.16</v>
      </c>
      <c r="F539" s="528" t="s">
        <v>6141</v>
      </c>
      <c r="G539" s="434" t="s">
        <v>6142</v>
      </c>
      <c r="H539" s="435" t="s">
        <v>12</v>
      </c>
      <c r="I539" s="446"/>
      <c r="J539" s="603">
        <v>1</v>
      </c>
      <c r="K539" s="750"/>
      <c r="L539" s="573">
        <f t="shared" si="13"/>
        <v>0</v>
      </c>
    </row>
    <row r="540" spans="1:12" s="84" customFormat="1" ht="30" x14ac:dyDescent="0.25">
      <c r="A540" s="310"/>
      <c r="B540" s="310"/>
      <c r="D540" s="411"/>
      <c r="E540" s="206" t="str">
        <f t="shared" si="12"/>
        <v>7ČP-G2  1.2.17</v>
      </c>
      <c r="F540" s="528" t="s">
        <v>6143</v>
      </c>
      <c r="G540" s="434" t="s">
        <v>6144</v>
      </c>
      <c r="H540" s="435" t="s">
        <v>12</v>
      </c>
      <c r="I540" s="247"/>
      <c r="J540" s="603">
        <v>1</v>
      </c>
      <c r="K540" s="747"/>
      <c r="L540" s="573">
        <f t="shared" si="13"/>
        <v>0</v>
      </c>
    </row>
    <row r="541" spans="1:12" s="84" customFormat="1" x14ac:dyDescent="0.25">
      <c r="A541" s="310"/>
      <c r="B541" s="310"/>
      <c r="D541" s="411"/>
      <c r="E541" s="284"/>
      <c r="F541" s="432"/>
      <c r="G541" s="247"/>
      <c r="H541" s="422"/>
      <c r="I541" s="247"/>
      <c r="J541" s="412"/>
      <c r="K541" s="746"/>
      <c r="L541" s="423"/>
    </row>
    <row r="542" spans="1:12" s="84" customFormat="1" x14ac:dyDescent="0.25">
      <c r="A542" s="310"/>
      <c r="B542" s="310"/>
      <c r="D542" s="411"/>
      <c r="E542" s="284"/>
      <c r="F542" s="432"/>
      <c r="G542" s="438" t="s">
        <v>6145</v>
      </c>
      <c r="H542" s="447"/>
      <c r="I542" s="448"/>
      <c r="J542" s="602"/>
      <c r="K542" s="749"/>
      <c r="L542" s="574">
        <f>SUM(L524:L540)</f>
        <v>0</v>
      </c>
    </row>
    <row r="543" spans="1:12" s="84" customFormat="1" x14ac:dyDescent="0.25">
      <c r="A543" s="310"/>
      <c r="B543" s="310"/>
      <c r="D543" s="411"/>
      <c r="E543" s="284"/>
      <c r="F543" s="432"/>
      <c r="G543" s="247"/>
      <c r="H543" s="422"/>
      <c r="I543" s="247"/>
      <c r="J543" s="412"/>
      <c r="K543" s="746"/>
      <c r="L543" s="423"/>
    </row>
    <row r="544" spans="1:12" s="84" customFormat="1" x14ac:dyDescent="0.25">
      <c r="A544" s="310"/>
      <c r="B544" s="310"/>
      <c r="D544" s="411"/>
      <c r="E544" s="284"/>
      <c r="F544" s="432"/>
      <c r="G544" s="247"/>
      <c r="H544" s="422"/>
      <c r="I544" s="247"/>
      <c r="J544" s="412"/>
      <c r="K544" s="746"/>
      <c r="L544" s="423"/>
    </row>
    <row r="545" spans="1:12" s="84" customFormat="1" x14ac:dyDescent="0.25">
      <c r="A545" s="310"/>
      <c r="B545" s="310"/>
      <c r="D545" s="411"/>
      <c r="E545" s="284"/>
      <c r="F545" s="432"/>
      <c r="G545" s="247"/>
      <c r="H545" s="422"/>
      <c r="I545" s="247"/>
      <c r="J545" s="412"/>
      <c r="K545" s="746"/>
      <c r="L545" s="423"/>
    </row>
    <row r="546" spans="1:12" s="84" customFormat="1" x14ac:dyDescent="0.25">
      <c r="A546" s="310"/>
      <c r="B546" s="310"/>
      <c r="D546" s="411"/>
      <c r="E546" s="433"/>
      <c r="F546" s="433" t="s">
        <v>6146</v>
      </c>
      <c r="G546" s="426" t="s">
        <v>6147</v>
      </c>
      <c r="H546" s="422"/>
      <c r="I546" s="247"/>
      <c r="J546" s="412"/>
      <c r="K546" s="746"/>
      <c r="L546" s="423"/>
    </row>
    <row r="547" spans="1:12" s="84" customFormat="1" x14ac:dyDescent="0.25">
      <c r="A547" s="310"/>
      <c r="B547" s="310"/>
      <c r="D547" s="411"/>
      <c r="E547" s="284"/>
      <c r="F547" s="432"/>
      <c r="G547" s="247"/>
      <c r="H547" s="422"/>
      <c r="I547" s="247"/>
      <c r="J547" s="412"/>
      <c r="K547" s="746"/>
      <c r="L547" s="423"/>
    </row>
    <row r="548" spans="1:12" s="84" customFormat="1" x14ac:dyDescent="0.25">
      <c r="A548" s="310"/>
      <c r="B548" s="310"/>
      <c r="D548" s="411"/>
      <c r="E548" s="284"/>
      <c r="F548" s="432"/>
      <c r="G548" s="427" t="s">
        <v>5873</v>
      </c>
      <c r="H548" s="428" t="s">
        <v>5874</v>
      </c>
      <c r="I548" s="429"/>
      <c r="J548" s="429" t="s">
        <v>5753</v>
      </c>
      <c r="K548" s="745" t="s">
        <v>5875</v>
      </c>
      <c r="L548" s="430" t="s">
        <v>5876</v>
      </c>
    </row>
    <row r="549" spans="1:12" s="84" customFormat="1" x14ac:dyDescent="0.25">
      <c r="A549" s="310"/>
      <c r="B549" s="310"/>
      <c r="D549" s="411"/>
      <c r="E549" s="284"/>
      <c r="F549" s="432"/>
      <c r="G549" s="247"/>
      <c r="H549" s="422"/>
      <c r="I549" s="247"/>
      <c r="J549" s="412"/>
      <c r="K549" s="746"/>
      <c r="L549" s="423"/>
    </row>
    <row r="550" spans="1:12" s="84" customFormat="1" x14ac:dyDescent="0.25">
      <c r="A550" s="310"/>
      <c r="B550" s="310"/>
      <c r="D550" s="411"/>
      <c r="E550" s="206" t="str">
        <f>CONCATENATE($F$5,F550)</f>
        <v>7ČP-G2  1.3.1</v>
      </c>
      <c r="F550" s="528" t="s">
        <v>6148</v>
      </c>
      <c r="G550" s="434" t="s">
        <v>6149</v>
      </c>
      <c r="H550" s="435" t="s">
        <v>33</v>
      </c>
      <c r="I550" s="247"/>
      <c r="J550" s="578">
        <v>100</v>
      </c>
      <c r="K550" s="747"/>
      <c r="L550" s="573">
        <f>ROUND(J550*K550,2)</f>
        <v>0</v>
      </c>
    </row>
    <row r="551" spans="1:12" s="84" customFormat="1" ht="30" x14ac:dyDescent="0.25">
      <c r="A551" s="310"/>
      <c r="B551" s="310"/>
      <c r="D551" s="411"/>
      <c r="E551" s="206" t="str">
        <f>CONCATENATE($F$5,F551)</f>
        <v>7ČP-G2  1.3.2</v>
      </c>
      <c r="F551" s="528" t="s">
        <v>6150</v>
      </c>
      <c r="G551" s="434" t="s">
        <v>66</v>
      </c>
      <c r="H551" s="435" t="s">
        <v>33</v>
      </c>
      <c r="I551" s="247"/>
      <c r="J551" s="578">
        <v>100</v>
      </c>
      <c r="K551" s="747"/>
      <c r="L551" s="573">
        <f>ROUND(J551*K551,2)</f>
        <v>0</v>
      </c>
    </row>
    <row r="552" spans="1:12" s="84" customFormat="1" ht="45" x14ac:dyDescent="0.25">
      <c r="A552" s="310"/>
      <c r="B552" s="310"/>
      <c r="D552" s="411"/>
      <c r="E552" s="206" t="str">
        <f>CONCATENATE($F$5,F552)</f>
        <v>7ČP-G2  1.3.3</v>
      </c>
      <c r="F552" s="528" t="s">
        <v>6151</v>
      </c>
      <c r="G552" s="434" t="s">
        <v>76</v>
      </c>
      <c r="H552" s="435" t="s">
        <v>33</v>
      </c>
      <c r="I552" s="247"/>
      <c r="J552" s="578">
        <v>32</v>
      </c>
      <c r="K552" s="747"/>
      <c r="L552" s="573">
        <f>ROUND(J552*K552,2)</f>
        <v>0</v>
      </c>
    </row>
    <row r="553" spans="1:12" s="84" customFormat="1" x14ac:dyDescent="0.25">
      <c r="A553" s="310"/>
      <c r="B553" s="310"/>
      <c r="D553" s="411"/>
      <c r="E553" s="284"/>
      <c r="F553" s="432"/>
      <c r="G553" s="434"/>
      <c r="H553" s="435"/>
      <c r="I553" s="247"/>
      <c r="J553" s="601"/>
      <c r="K553" s="748"/>
      <c r="L553" s="437"/>
    </row>
    <row r="554" spans="1:12" s="84" customFormat="1" x14ac:dyDescent="0.25">
      <c r="A554" s="310"/>
      <c r="B554" s="310"/>
      <c r="D554" s="411"/>
      <c r="E554" s="284"/>
      <c r="F554" s="432"/>
      <c r="G554" s="438" t="s">
        <v>6152</v>
      </c>
      <c r="H554" s="439"/>
      <c r="I554" s="440"/>
      <c r="J554" s="602"/>
      <c r="K554" s="749"/>
      <c r="L554" s="574">
        <f>SUM(L550:L552)</f>
        <v>0</v>
      </c>
    </row>
    <row r="555" spans="1:12" s="84" customFormat="1" x14ac:dyDescent="0.25">
      <c r="A555" s="310"/>
      <c r="B555" s="310"/>
      <c r="D555" s="411"/>
      <c r="E555" s="284"/>
      <c r="F555" s="432"/>
      <c r="G555" s="247"/>
      <c r="H555" s="422"/>
      <c r="I555" s="247"/>
      <c r="J555" s="412"/>
      <c r="K555" s="746"/>
      <c r="L555" s="423"/>
    </row>
    <row r="556" spans="1:12" s="84" customFormat="1" x14ac:dyDescent="0.25">
      <c r="A556" s="310"/>
      <c r="B556" s="310"/>
      <c r="D556" s="411"/>
      <c r="E556" s="284"/>
      <c r="F556" s="432"/>
      <c r="G556" s="247"/>
      <c r="H556" s="422"/>
      <c r="I556" s="247"/>
      <c r="J556" s="412"/>
      <c r="K556" s="746"/>
      <c r="L556" s="423"/>
    </row>
    <row r="557" spans="1:12" s="84" customFormat="1" x14ac:dyDescent="0.25">
      <c r="A557" s="310"/>
      <c r="B557" s="310"/>
      <c r="D557" s="411"/>
      <c r="E557" s="433"/>
      <c r="F557" s="433" t="s">
        <v>6153</v>
      </c>
      <c r="G557" s="426" t="s">
        <v>6154</v>
      </c>
      <c r="H557" s="422"/>
      <c r="I557" s="247"/>
      <c r="J557" s="412"/>
      <c r="K557" s="746"/>
      <c r="L557" s="423"/>
    </row>
    <row r="558" spans="1:12" s="84" customFormat="1" x14ac:dyDescent="0.25">
      <c r="A558" s="310"/>
      <c r="B558" s="310"/>
      <c r="D558" s="411"/>
      <c r="E558" s="284"/>
      <c r="F558" s="432"/>
      <c r="G558" s="247"/>
      <c r="H558" s="422"/>
      <c r="I558" s="247"/>
      <c r="J558" s="412"/>
      <c r="K558" s="746"/>
      <c r="L558" s="423"/>
    </row>
    <row r="559" spans="1:12" s="84" customFormat="1" x14ac:dyDescent="0.25">
      <c r="A559" s="310"/>
      <c r="B559" s="310"/>
      <c r="D559" s="411"/>
      <c r="E559" s="284"/>
      <c r="F559" s="432"/>
      <c r="G559" s="427" t="s">
        <v>5873</v>
      </c>
      <c r="H559" s="428" t="s">
        <v>5874</v>
      </c>
      <c r="I559" s="429"/>
      <c r="J559" s="429" t="s">
        <v>5753</v>
      </c>
      <c r="K559" s="745" t="s">
        <v>5875</v>
      </c>
      <c r="L559" s="430" t="s">
        <v>5876</v>
      </c>
    </row>
    <row r="560" spans="1:12" s="84" customFormat="1" x14ac:dyDescent="0.25">
      <c r="A560" s="310"/>
      <c r="B560" s="310"/>
      <c r="D560" s="411"/>
      <c r="E560" s="284"/>
      <c r="F560" s="432"/>
      <c r="G560" s="247"/>
      <c r="H560" s="422"/>
      <c r="I560" s="247"/>
      <c r="J560" s="412"/>
      <c r="K560" s="746"/>
      <c r="L560" s="423"/>
    </row>
    <row r="561" spans="1:12" s="84" customFormat="1" ht="45" x14ac:dyDescent="0.25">
      <c r="A561" s="310"/>
      <c r="B561" s="310"/>
      <c r="D561" s="411"/>
      <c r="E561" s="206" t="str">
        <f t="shared" ref="E561:E569" si="14">CONCATENATE($F$5,F561)</f>
        <v>7ČP-G2  1.4.1</v>
      </c>
      <c r="F561" s="528" t="s">
        <v>6155</v>
      </c>
      <c r="G561" s="449" t="s">
        <v>460</v>
      </c>
      <c r="H561" s="435" t="s">
        <v>33</v>
      </c>
      <c r="I561" s="247"/>
      <c r="J561" s="578">
        <v>80</v>
      </c>
      <c r="K561" s="747"/>
      <c r="L561" s="573">
        <f t="shared" ref="L561:L569" si="15">ROUND(J561*K561,2)</f>
        <v>0</v>
      </c>
    </row>
    <row r="562" spans="1:12" s="84" customFormat="1" ht="30" x14ac:dyDescent="0.25">
      <c r="A562" s="310"/>
      <c r="B562" s="310"/>
      <c r="D562" s="411"/>
      <c r="E562" s="206" t="str">
        <f t="shared" si="14"/>
        <v>7ČP-G2  1.4.2</v>
      </c>
      <c r="F562" s="528" t="s">
        <v>6156</v>
      </c>
      <c r="G562" s="449" t="s">
        <v>6157</v>
      </c>
      <c r="H562" s="435" t="s">
        <v>24</v>
      </c>
      <c r="I562" s="247"/>
      <c r="J562" s="578">
        <v>96</v>
      </c>
      <c r="K562" s="747"/>
      <c r="L562" s="573">
        <f t="shared" si="15"/>
        <v>0</v>
      </c>
    </row>
    <row r="563" spans="1:12" s="84" customFormat="1" ht="45" x14ac:dyDescent="0.25">
      <c r="A563" s="310"/>
      <c r="B563" s="310"/>
      <c r="D563" s="411"/>
      <c r="E563" s="206" t="str">
        <f t="shared" si="14"/>
        <v>7ČP-G2  1.4.3</v>
      </c>
      <c r="F563" s="528" t="s">
        <v>6158</v>
      </c>
      <c r="G563" s="434" t="s">
        <v>6159</v>
      </c>
      <c r="H563" s="435" t="s">
        <v>24</v>
      </c>
      <c r="I563" s="247"/>
      <c r="J563" s="578">
        <v>32</v>
      </c>
      <c r="K563" s="747"/>
      <c r="L563" s="573">
        <f t="shared" si="15"/>
        <v>0</v>
      </c>
    </row>
    <row r="564" spans="1:12" s="84" customFormat="1" ht="30" x14ac:dyDescent="0.25">
      <c r="A564" s="310"/>
      <c r="B564" s="310"/>
      <c r="D564" s="411"/>
      <c r="E564" s="206" t="str">
        <f t="shared" si="14"/>
        <v>7ČP-G2  1.4.4</v>
      </c>
      <c r="F564" s="528" t="s">
        <v>6160</v>
      </c>
      <c r="G564" s="434" t="s">
        <v>6161</v>
      </c>
      <c r="H564" s="435" t="s">
        <v>24</v>
      </c>
      <c r="I564" s="247"/>
      <c r="J564" s="578">
        <v>5</v>
      </c>
      <c r="K564" s="747"/>
      <c r="L564" s="573">
        <f t="shared" si="15"/>
        <v>0</v>
      </c>
    </row>
    <row r="565" spans="1:12" s="84" customFormat="1" x14ac:dyDescent="0.25">
      <c r="A565" s="310"/>
      <c r="B565" s="310"/>
      <c r="D565" s="411"/>
      <c r="E565" s="206" t="str">
        <f t="shared" si="14"/>
        <v>7ČP-G2  1.4.5</v>
      </c>
      <c r="F565" s="528" t="s">
        <v>6162</v>
      </c>
      <c r="G565" s="434" t="s">
        <v>97</v>
      </c>
      <c r="H565" s="435" t="s">
        <v>22</v>
      </c>
      <c r="I565" s="247"/>
      <c r="J565" s="578">
        <v>60</v>
      </c>
      <c r="K565" s="747"/>
      <c r="L565" s="573">
        <f t="shared" si="15"/>
        <v>0</v>
      </c>
    </row>
    <row r="566" spans="1:12" s="84" customFormat="1" ht="30" x14ac:dyDescent="0.25">
      <c r="A566" s="310"/>
      <c r="B566" s="310"/>
      <c r="D566" s="411"/>
      <c r="E566" s="206" t="str">
        <f t="shared" si="14"/>
        <v>7ČP-G2  1.4.6</v>
      </c>
      <c r="F566" s="528" t="s">
        <v>6163</v>
      </c>
      <c r="G566" s="434" t="s">
        <v>99</v>
      </c>
      <c r="H566" s="435" t="s">
        <v>33</v>
      </c>
      <c r="I566" s="247"/>
      <c r="J566" s="578">
        <v>16</v>
      </c>
      <c r="K566" s="747"/>
      <c r="L566" s="573">
        <f t="shared" si="15"/>
        <v>0</v>
      </c>
    </row>
    <row r="567" spans="1:12" s="84" customFormat="1" x14ac:dyDescent="0.25">
      <c r="A567" s="310"/>
      <c r="B567" s="310"/>
      <c r="D567" s="411"/>
      <c r="E567" s="206" t="str">
        <f t="shared" si="14"/>
        <v>7ČP-G2  1.4.7</v>
      </c>
      <c r="F567" s="528" t="s">
        <v>6164</v>
      </c>
      <c r="G567" s="434" t="s">
        <v>100</v>
      </c>
      <c r="H567" s="435" t="s">
        <v>33</v>
      </c>
      <c r="I567" s="247"/>
      <c r="J567" s="578">
        <v>16</v>
      </c>
      <c r="K567" s="747"/>
      <c r="L567" s="573">
        <f t="shared" si="15"/>
        <v>0</v>
      </c>
    </row>
    <row r="568" spans="1:12" s="84" customFormat="1" ht="45" x14ac:dyDescent="0.25">
      <c r="A568" s="310"/>
      <c r="B568" s="310"/>
      <c r="D568" s="411"/>
      <c r="E568" s="206" t="str">
        <f t="shared" si="14"/>
        <v>7ČP-G2  1.4.8</v>
      </c>
      <c r="F568" s="528" t="s">
        <v>6165</v>
      </c>
      <c r="G568" s="434" t="s">
        <v>103</v>
      </c>
      <c r="H568" s="435" t="s">
        <v>33</v>
      </c>
      <c r="I568" s="247"/>
      <c r="J568" s="578">
        <v>130</v>
      </c>
      <c r="K568" s="747"/>
      <c r="L568" s="573">
        <f t="shared" si="15"/>
        <v>0</v>
      </c>
    </row>
    <row r="569" spans="1:12" s="84" customFormat="1" ht="45" x14ac:dyDescent="0.25">
      <c r="A569" s="310"/>
      <c r="B569" s="310"/>
      <c r="D569" s="411"/>
      <c r="E569" s="206" t="str">
        <f t="shared" si="14"/>
        <v>7ČP-G2  1.4.9</v>
      </c>
      <c r="F569" s="528" t="s">
        <v>6166</v>
      </c>
      <c r="G569" s="434" t="s">
        <v>105</v>
      </c>
      <c r="H569" s="435" t="s">
        <v>24</v>
      </c>
      <c r="I569" s="247"/>
      <c r="J569" s="578">
        <v>44</v>
      </c>
      <c r="K569" s="747"/>
      <c r="L569" s="573">
        <f t="shared" si="15"/>
        <v>0</v>
      </c>
    </row>
    <row r="570" spans="1:12" s="84" customFormat="1" x14ac:dyDescent="0.25">
      <c r="A570" s="310"/>
      <c r="B570" s="310"/>
      <c r="D570" s="411"/>
      <c r="E570" s="284"/>
      <c r="F570" s="432"/>
      <c r="G570" s="434"/>
      <c r="H570" s="435"/>
      <c r="I570" s="247"/>
      <c r="J570" s="601"/>
      <c r="K570" s="748"/>
      <c r="L570" s="437"/>
    </row>
    <row r="571" spans="1:12" s="84" customFormat="1" x14ac:dyDescent="0.25">
      <c r="A571" s="310"/>
      <c r="B571" s="310"/>
      <c r="D571" s="411"/>
      <c r="E571" s="284"/>
      <c r="F571" s="432"/>
      <c r="G571" s="438" t="s">
        <v>6167</v>
      </c>
      <c r="H571" s="439"/>
      <c r="I571" s="440"/>
      <c r="J571" s="602"/>
      <c r="K571" s="749"/>
      <c r="L571" s="574">
        <f>SUM(L561:L569)</f>
        <v>0</v>
      </c>
    </row>
    <row r="572" spans="1:12" s="84" customFormat="1" x14ac:dyDescent="0.25">
      <c r="A572" s="310"/>
      <c r="B572" s="310"/>
      <c r="D572" s="411"/>
      <c r="E572" s="284"/>
      <c r="F572" s="432"/>
      <c r="G572" s="247"/>
      <c r="H572" s="422"/>
      <c r="I572" s="247"/>
      <c r="J572" s="601"/>
      <c r="K572" s="748"/>
      <c r="L572" s="437"/>
    </row>
    <row r="573" spans="1:12" s="84" customFormat="1" x14ac:dyDescent="0.25">
      <c r="A573" s="310"/>
      <c r="B573" s="310"/>
      <c r="D573" s="411"/>
      <c r="E573" s="284"/>
      <c r="F573" s="432"/>
      <c r="G573" s="247"/>
      <c r="H573" s="422"/>
      <c r="I573" s="247"/>
      <c r="J573" s="412"/>
      <c r="K573" s="746"/>
      <c r="L573" s="423"/>
    </row>
    <row r="574" spans="1:12" s="84" customFormat="1" x14ac:dyDescent="0.25">
      <c r="A574" s="310"/>
      <c r="B574" s="310"/>
      <c r="D574" s="411"/>
      <c r="E574" s="433"/>
      <c r="F574" s="433" t="s">
        <v>6273</v>
      </c>
      <c r="G574" s="426" t="s">
        <v>6169</v>
      </c>
      <c r="H574" s="422"/>
      <c r="I574" s="247"/>
      <c r="J574" s="412"/>
      <c r="K574" s="746"/>
      <c r="L574" s="423"/>
    </row>
    <row r="575" spans="1:12" s="84" customFormat="1" x14ac:dyDescent="0.25">
      <c r="A575" s="310"/>
      <c r="B575" s="310"/>
      <c r="D575" s="411"/>
      <c r="E575" s="284"/>
      <c r="F575" s="432"/>
      <c r="G575" s="247"/>
      <c r="H575" s="422"/>
      <c r="I575" s="247"/>
      <c r="J575" s="412"/>
      <c r="K575" s="746"/>
      <c r="L575" s="423"/>
    </row>
    <row r="576" spans="1:12" s="84" customFormat="1" x14ac:dyDescent="0.25">
      <c r="A576" s="310"/>
      <c r="B576" s="310"/>
      <c r="D576" s="411"/>
      <c r="E576" s="284"/>
      <c r="F576" s="432"/>
      <c r="G576" s="427" t="s">
        <v>5873</v>
      </c>
      <c r="H576" s="428" t="s">
        <v>5874</v>
      </c>
      <c r="I576" s="429"/>
      <c r="J576" s="429" t="s">
        <v>5753</v>
      </c>
      <c r="K576" s="745" t="s">
        <v>5875</v>
      </c>
      <c r="L576" s="430" t="s">
        <v>5876</v>
      </c>
    </row>
    <row r="577" spans="1:12" s="84" customFormat="1" x14ac:dyDescent="0.25">
      <c r="A577" s="310"/>
      <c r="B577" s="310"/>
      <c r="D577" s="411"/>
      <c r="E577" s="284"/>
      <c r="F577" s="432"/>
      <c r="G577" s="247"/>
      <c r="H577" s="422"/>
      <c r="I577" s="247"/>
      <c r="J577" s="412"/>
      <c r="K577" s="746"/>
      <c r="L577" s="423"/>
    </row>
    <row r="578" spans="1:12" s="84" customFormat="1" ht="60" x14ac:dyDescent="0.25">
      <c r="A578" s="310"/>
      <c r="B578" s="310"/>
      <c r="D578" s="411"/>
      <c r="E578" s="206" t="str">
        <f>CONCATENATE($F$5,F578)</f>
        <v>7ČP-G2  1.5.1</v>
      </c>
      <c r="F578" s="528" t="s">
        <v>6274</v>
      </c>
      <c r="G578" s="434" t="s">
        <v>134</v>
      </c>
      <c r="H578" s="446" t="s">
        <v>6</v>
      </c>
      <c r="I578" s="446"/>
      <c r="J578" s="603">
        <v>1</v>
      </c>
      <c r="K578" s="750"/>
      <c r="L578" s="573">
        <f>ROUND(J578*K578,2)</f>
        <v>0</v>
      </c>
    </row>
    <row r="579" spans="1:12" s="84" customFormat="1" ht="30" x14ac:dyDescent="0.25">
      <c r="A579" s="310"/>
      <c r="B579" s="310"/>
      <c r="D579" s="411"/>
      <c r="E579" s="206" t="str">
        <f>CONCATENATE($F$5,F579)</f>
        <v>7ČP-G2  1.5.2</v>
      </c>
      <c r="F579" s="528" t="s">
        <v>6275</v>
      </c>
      <c r="G579" s="449" t="s">
        <v>6172</v>
      </c>
      <c r="H579" s="446" t="s">
        <v>6</v>
      </c>
      <c r="I579" s="446"/>
      <c r="J579" s="603">
        <v>1</v>
      </c>
      <c r="K579" s="750"/>
      <c r="L579" s="573">
        <f>ROUND(J579*K579,2)</f>
        <v>0</v>
      </c>
    </row>
    <row r="580" spans="1:12" s="84" customFormat="1" ht="60" x14ac:dyDescent="0.25">
      <c r="A580" s="310"/>
      <c r="B580" s="310"/>
      <c r="D580" s="411"/>
      <c r="E580" s="206" t="str">
        <f>CONCATENATE($F$5,F580)</f>
        <v>7ČP-G2  1.5.3</v>
      </c>
      <c r="F580" s="528" t="s">
        <v>6276</v>
      </c>
      <c r="G580" s="449" t="s">
        <v>6174</v>
      </c>
      <c r="H580" s="446" t="s">
        <v>6</v>
      </c>
      <c r="I580" s="247"/>
      <c r="J580" s="578">
        <v>1</v>
      </c>
      <c r="K580" s="747"/>
      <c r="L580" s="573">
        <f>ROUND(J580*K580,2)</f>
        <v>0</v>
      </c>
    </row>
    <row r="581" spans="1:12" s="479" customFormat="1" ht="90" x14ac:dyDescent="0.25">
      <c r="A581" s="478"/>
      <c r="B581" s="478"/>
      <c r="D581" s="529"/>
      <c r="E581" s="206" t="str">
        <f>CONCATENATE($F$5,F581)</f>
        <v>7ČP-G2  1.5.4</v>
      </c>
      <c r="F581" s="528" t="s">
        <v>6277</v>
      </c>
      <c r="G581" s="530" t="s">
        <v>461</v>
      </c>
      <c r="H581" s="531" t="s">
        <v>6</v>
      </c>
      <c r="I581" s="531"/>
      <c r="J581" s="626">
        <v>1</v>
      </c>
      <c r="K581" s="787"/>
      <c r="L581" s="573">
        <f>ROUND(J581*K581,2)</f>
        <v>0</v>
      </c>
    </row>
    <row r="582" spans="1:12" s="84" customFormat="1" ht="30" x14ac:dyDescent="0.25">
      <c r="A582" s="310"/>
      <c r="B582" s="310"/>
      <c r="D582" s="411"/>
      <c r="E582" s="206" t="str">
        <f>CONCATENATE($F$5,F582)</f>
        <v>7ČP-G2  1.5.5</v>
      </c>
      <c r="F582" s="528" t="s">
        <v>6278</v>
      </c>
      <c r="G582" s="434" t="s">
        <v>6177</v>
      </c>
      <c r="H582" s="446" t="s">
        <v>10</v>
      </c>
      <c r="I582" s="247"/>
      <c r="J582" s="578">
        <v>2</v>
      </c>
      <c r="K582" s="747"/>
      <c r="L582" s="573">
        <f>ROUND(J582*K582,2)</f>
        <v>0</v>
      </c>
    </row>
    <row r="583" spans="1:12" s="84" customFormat="1" x14ac:dyDescent="0.25">
      <c r="A583" s="310"/>
      <c r="B583" s="310"/>
      <c r="D583" s="411"/>
      <c r="E583" s="284"/>
      <c r="F583" s="432"/>
      <c r="G583" s="247"/>
      <c r="H583" s="435"/>
      <c r="I583" s="247"/>
      <c r="J583" s="412"/>
      <c r="K583" s="746"/>
      <c r="L583" s="423"/>
    </row>
    <row r="584" spans="1:12" s="84" customFormat="1" x14ac:dyDescent="0.25">
      <c r="A584" s="310"/>
      <c r="B584" s="310"/>
      <c r="D584" s="411"/>
      <c r="E584" s="284"/>
      <c r="F584" s="432"/>
      <c r="G584" s="438" t="s">
        <v>6178</v>
      </c>
      <c r="H584" s="439"/>
      <c r="I584" s="440"/>
      <c r="J584" s="602"/>
      <c r="K584" s="749"/>
      <c r="L584" s="574">
        <f>SUM(L578:L582)</f>
        <v>0</v>
      </c>
    </row>
    <row r="585" spans="1:12" s="84" customFormat="1" x14ac:dyDescent="0.25">
      <c r="A585" s="310"/>
      <c r="B585" s="310"/>
      <c r="D585" s="411"/>
      <c r="E585" s="284"/>
      <c r="F585" s="432"/>
      <c r="G585" s="426"/>
      <c r="H585" s="450"/>
      <c r="I585" s="436"/>
      <c r="J585" s="601"/>
      <c r="K585" s="748"/>
      <c r="L585" s="437"/>
    </row>
    <row r="586" spans="1:12" s="84" customFormat="1" x14ac:dyDescent="0.25">
      <c r="A586" s="310"/>
      <c r="B586" s="310"/>
      <c r="D586" s="411"/>
      <c r="E586" s="284"/>
      <c r="F586" s="432"/>
      <c r="G586" s="426"/>
      <c r="H586" s="450"/>
      <c r="I586" s="436"/>
      <c r="J586" s="601"/>
      <c r="K586" s="748"/>
      <c r="L586" s="437"/>
    </row>
    <row r="587" spans="1:12" s="84" customFormat="1" x14ac:dyDescent="0.25">
      <c r="A587" s="310"/>
      <c r="B587" s="310"/>
      <c r="D587" s="411"/>
      <c r="E587" s="433"/>
      <c r="F587" s="433" t="s">
        <v>6168</v>
      </c>
      <c r="G587" s="426" t="s">
        <v>6179</v>
      </c>
      <c r="H587" s="422"/>
      <c r="I587" s="247"/>
      <c r="J587" s="412"/>
      <c r="K587" s="746"/>
      <c r="L587" s="423"/>
    </row>
    <row r="588" spans="1:12" s="84" customFormat="1" x14ac:dyDescent="0.25">
      <c r="A588" s="310"/>
      <c r="B588" s="310"/>
      <c r="D588" s="411"/>
      <c r="E588" s="284"/>
      <c r="F588" s="432"/>
      <c r="G588" s="247"/>
      <c r="H588" s="422"/>
      <c r="I588" s="247"/>
      <c r="J588" s="412"/>
      <c r="K588" s="746"/>
      <c r="L588" s="423"/>
    </row>
    <row r="589" spans="1:12" s="84" customFormat="1" x14ac:dyDescent="0.25">
      <c r="A589" s="310"/>
      <c r="B589" s="310"/>
      <c r="D589" s="411"/>
      <c r="E589" s="284"/>
      <c r="F589" s="432"/>
      <c r="G589" s="427" t="s">
        <v>5873</v>
      </c>
      <c r="H589" s="428" t="s">
        <v>5874</v>
      </c>
      <c r="I589" s="429"/>
      <c r="J589" s="429" t="s">
        <v>5753</v>
      </c>
      <c r="K589" s="745" t="s">
        <v>5875</v>
      </c>
      <c r="L589" s="430" t="s">
        <v>5876</v>
      </c>
    </row>
    <row r="590" spans="1:12" s="84" customFormat="1" x14ac:dyDescent="0.25">
      <c r="A590" s="310"/>
      <c r="B590" s="310"/>
      <c r="D590" s="411"/>
      <c r="E590" s="284"/>
      <c r="F590" s="432"/>
      <c r="G590" s="247"/>
      <c r="H590" s="422"/>
      <c r="I590" s="247"/>
      <c r="J590" s="412"/>
      <c r="K590" s="746"/>
      <c r="L590" s="423"/>
    </row>
    <row r="591" spans="1:12" s="84" customFormat="1" ht="30" x14ac:dyDescent="0.25">
      <c r="A591" s="310"/>
      <c r="B591" s="310"/>
      <c r="D591" s="411"/>
      <c r="E591" s="206" t="str">
        <f>CONCATENATE($F$5,F591)</f>
        <v>7ČP-G2  1.6.1</v>
      </c>
      <c r="F591" s="528" t="s">
        <v>6170</v>
      </c>
      <c r="G591" s="449" t="s">
        <v>6180</v>
      </c>
      <c r="H591" s="446" t="s">
        <v>24</v>
      </c>
      <c r="I591" s="247"/>
      <c r="J591" s="578">
        <v>19.5</v>
      </c>
      <c r="K591" s="747"/>
      <c r="L591" s="573">
        <f>ROUND(J591*K591,2)</f>
        <v>0</v>
      </c>
    </row>
    <row r="592" spans="1:12" s="84" customFormat="1" ht="30" x14ac:dyDescent="0.25">
      <c r="A592" s="310"/>
      <c r="B592" s="310"/>
      <c r="D592" s="411"/>
      <c r="E592" s="206" t="str">
        <f>CONCATENATE($F$5,F592)</f>
        <v>7ČP-G2  1.6.2</v>
      </c>
      <c r="F592" s="528" t="s">
        <v>6171</v>
      </c>
      <c r="G592" s="449" t="s">
        <v>6182</v>
      </c>
      <c r="H592" s="446" t="s">
        <v>24</v>
      </c>
      <c r="I592" s="247"/>
      <c r="J592" s="578">
        <v>2.8</v>
      </c>
      <c r="K592" s="747"/>
      <c r="L592" s="573">
        <f>ROUND(J592*K592,2)</f>
        <v>0</v>
      </c>
    </row>
    <row r="593" spans="1:12" s="84" customFormat="1" ht="30" x14ac:dyDescent="0.25">
      <c r="A593" s="310"/>
      <c r="B593" s="310"/>
      <c r="D593" s="411"/>
      <c r="E593" s="206" t="str">
        <f>CONCATENATE($F$5,F593)</f>
        <v>7ČP-G2  1.6.3</v>
      </c>
      <c r="F593" s="528" t="s">
        <v>6173</v>
      </c>
      <c r="G593" s="434" t="s">
        <v>6184</v>
      </c>
      <c r="H593" s="446" t="s">
        <v>123</v>
      </c>
      <c r="I593" s="247"/>
      <c r="J593" s="578">
        <v>1365</v>
      </c>
      <c r="K593" s="747"/>
      <c r="L593" s="573">
        <f>ROUND(J593*K593,2)</f>
        <v>0</v>
      </c>
    </row>
    <row r="594" spans="1:12" s="84" customFormat="1" x14ac:dyDescent="0.25">
      <c r="A594" s="310"/>
      <c r="B594" s="310"/>
      <c r="D594" s="411"/>
      <c r="E594" s="284"/>
      <c r="F594" s="432"/>
      <c r="G594" s="247"/>
      <c r="H594" s="435"/>
      <c r="I594" s="247"/>
      <c r="J594" s="412"/>
      <c r="K594" s="746"/>
      <c r="L594" s="423"/>
    </row>
    <row r="595" spans="1:12" s="84" customFormat="1" x14ac:dyDescent="0.25">
      <c r="A595" s="310"/>
      <c r="B595" s="310"/>
      <c r="D595" s="411"/>
      <c r="E595" s="284"/>
      <c r="F595" s="432"/>
      <c r="G595" s="438" t="s">
        <v>6185</v>
      </c>
      <c r="H595" s="439"/>
      <c r="I595" s="440"/>
      <c r="J595" s="602"/>
      <c r="K595" s="749"/>
      <c r="L595" s="574">
        <f>SUM(L591:L593)</f>
        <v>0</v>
      </c>
    </row>
    <row r="596" spans="1:12" s="84" customFormat="1" x14ac:dyDescent="0.25">
      <c r="A596" s="310"/>
      <c r="B596" s="310"/>
      <c r="D596" s="411"/>
      <c r="E596" s="284"/>
      <c r="F596" s="432"/>
      <c r="G596" s="426"/>
      <c r="H596" s="450"/>
      <c r="I596" s="436"/>
      <c r="J596" s="601"/>
      <c r="K596" s="748"/>
      <c r="L596" s="437"/>
    </row>
    <row r="597" spans="1:12" s="84" customFormat="1" x14ac:dyDescent="0.25">
      <c r="A597" s="310"/>
      <c r="B597" s="310"/>
      <c r="D597" s="411"/>
      <c r="E597" s="284"/>
      <c r="F597" s="432"/>
      <c r="G597" s="426"/>
      <c r="H597" s="450"/>
      <c r="I597" s="436"/>
      <c r="J597" s="601"/>
      <c r="K597" s="748"/>
      <c r="L597" s="437"/>
    </row>
    <row r="598" spans="1:12" s="84" customFormat="1" x14ac:dyDescent="0.25">
      <c r="A598" s="310"/>
      <c r="B598" s="310"/>
      <c r="D598" s="411"/>
      <c r="E598" s="433"/>
      <c r="F598" s="433" t="s">
        <v>6279</v>
      </c>
      <c r="G598" s="426" t="s">
        <v>6186</v>
      </c>
      <c r="H598" s="422"/>
      <c r="I598" s="247"/>
      <c r="J598" s="412"/>
      <c r="K598" s="746"/>
      <c r="L598" s="423"/>
    </row>
    <row r="599" spans="1:12" s="84" customFormat="1" x14ac:dyDescent="0.25">
      <c r="A599" s="310"/>
      <c r="B599" s="310"/>
      <c r="D599" s="411"/>
      <c r="E599" s="284"/>
      <c r="F599" s="432"/>
      <c r="G599" s="247"/>
      <c r="H599" s="422"/>
      <c r="I599" s="247"/>
      <c r="J599" s="412"/>
      <c r="K599" s="746"/>
      <c r="L599" s="423"/>
    </row>
    <row r="600" spans="1:12" s="84" customFormat="1" x14ac:dyDescent="0.25">
      <c r="A600" s="310"/>
      <c r="B600" s="310"/>
      <c r="D600" s="411"/>
      <c r="E600" s="284"/>
      <c r="F600" s="432"/>
      <c r="G600" s="427" t="s">
        <v>5873</v>
      </c>
      <c r="H600" s="428" t="s">
        <v>5874</v>
      </c>
      <c r="I600" s="429"/>
      <c r="J600" s="429" t="s">
        <v>5753</v>
      </c>
      <c r="K600" s="745" t="s">
        <v>5875</v>
      </c>
      <c r="L600" s="430" t="s">
        <v>5876</v>
      </c>
    </row>
    <row r="601" spans="1:12" s="84" customFormat="1" x14ac:dyDescent="0.25">
      <c r="A601" s="310"/>
      <c r="B601" s="310"/>
      <c r="D601" s="411"/>
      <c r="E601" s="284"/>
      <c r="F601" s="432"/>
      <c r="G601" s="247"/>
      <c r="H601" s="422"/>
      <c r="I601" s="247"/>
      <c r="J601" s="412"/>
      <c r="K601" s="746"/>
      <c r="L601" s="423"/>
    </row>
    <row r="602" spans="1:12" s="84" customFormat="1" ht="45" x14ac:dyDescent="0.25">
      <c r="A602" s="310"/>
      <c r="B602" s="310"/>
      <c r="D602" s="411"/>
      <c r="E602" s="206" t="str">
        <f>CONCATENATE($F$5,F602)</f>
        <v>7ČP-G2  1.7.1</v>
      </c>
      <c r="F602" s="528" t="s">
        <v>6280</v>
      </c>
      <c r="G602" s="449" t="s">
        <v>6187</v>
      </c>
      <c r="H602" s="446" t="s">
        <v>33</v>
      </c>
      <c r="I602" s="247"/>
      <c r="J602" s="578">
        <v>47</v>
      </c>
      <c r="K602" s="747"/>
      <c r="L602" s="573">
        <f>ROUND(J602*K602,2)</f>
        <v>0</v>
      </c>
    </row>
    <row r="603" spans="1:12" s="84" customFormat="1" x14ac:dyDescent="0.25">
      <c r="A603" s="310"/>
      <c r="B603" s="310"/>
      <c r="D603" s="411"/>
      <c r="E603" s="284"/>
      <c r="F603" s="432"/>
      <c r="G603" s="247"/>
      <c r="H603" s="435"/>
      <c r="I603" s="247"/>
      <c r="J603" s="412"/>
      <c r="K603" s="423"/>
      <c r="L603" s="423"/>
    </row>
    <row r="604" spans="1:12" s="84" customFormat="1" x14ac:dyDescent="0.25">
      <c r="A604" s="310"/>
      <c r="B604" s="310"/>
      <c r="D604" s="411"/>
      <c r="E604" s="284"/>
      <c r="F604" s="432"/>
      <c r="G604" s="438" t="s">
        <v>6188</v>
      </c>
      <c r="H604" s="439"/>
      <c r="I604" s="440"/>
      <c r="J604" s="602"/>
      <c r="K604" s="441"/>
      <c r="L604" s="574">
        <f>SUM(L602:L602)</f>
        <v>0</v>
      </c>
    </row>
    <row r="605" spans="1:12" s="84" customFormat="1" x14ac:dyDescent="0.25">
      <c r="A605" s="310"/>
      <c r="B605" s="310"/>
      <c r="D605" s="411"/>
      <c r="E605" s="284"/>
      <c r="F605" s="432"/>
      <c r="G605" s="426"/>
      <c r="H605" s="450"/>
      <c r="I605" s="436"/>
      <c r="J605" s="601"/>
      <c r="K605" s="437"/>
      <c r="L605" s="437"/>
    </row>
    <row r="606" spans="1:12" s="84" customFormat="1" x14ac:dyDescent="0.25">
      <c r="A606" s="310"/>
      <c r="B606" s="310"/>
      <c r="D606" s="411"/>
      <c r="E606" s="284"/>
      <c r="F606" s="432"/>
      <c r="G606" s="426"/>
      <c r="H606" s="450"/>
      <c r="I606" s="436"/>
      <c r="J606" s="601"/>
      <c r="K606" s="437"/>
      <c r="L606" s="437"/>
    </row>
    <row r="607" spans="1:12" s="84" customFormat="1" ht="15.75" thickBot="1" x14ac:dyDescent="0.3">
      <c r="A607" s="310"/>
      <c r="B607" s="310"/>
      <c r="D607" s="411"/>
      <c r="E607" s="284"/>
      <c r="F607" s="432"/>
      <c r="G607" s="247"/>
      <c r="H607" s="435"/>
      <c r="I607" s="247"/>
      <c r="J607" s="412"/>
      <c r="K607" s="423"/>
      <c r="L607" s="423"/>
    </row>
    <row r="608" spans="1:12" s="84" customFormat="1" ht="15.75" thickBot="1" x14ac:dyDescent="0.3">
      <c r="A608" s="310"/>
      <c r="B608" s="310"/>
      <c r="D608" s="411"/>
      <c r="E608" s="284"/>
      <c r="F608" s="432"/>
      <c r="G608" s="451" t="s">
        <v>6189</v>
      </c>
      <c r="H608" s="452"/>
      <c r="I608" s="453"/>
      <c r="J608" s="604"/>
      <c r="K608" s="454"/>
      <c r="L608" s="575">
        <f>L604+L595+L584+L571+L554+L542+L517</f>
        <v>0</v>
      </c>
    </row>
    <row r="609" spans="1:12" s="84" customFormat="1" x14ac:dyDescent="0.25">
      <c r="A609" s="310"/>
      <c r="B609" s="310"/>
      <c r="D609" s="411"/>
      <c r="E609" s="455"/>
      <c r="F609" s="245"/>
      <c r="G609" s="246"/>
      <c r="H609" s="247"/>
      <c r="I609" s="248"/>
      <c r="J609" s="412"/>
      <c r="K609" s="412"/>
      <c r="L609" s="412"/>
    </row>
    <row r="610" spans="1:12" x14ac:dyDescent="0.25">
      <c r="A610"/>
      <c r="B610" s="15"/>
      <c r="D610" s="62"/>
      <c r="E610" s="224"/>
      <c r="F610" s="218"/>
      <c r="G610" s="4"/>
      <c r="H610" s="4" t="s">
        <v>5739</v>
      </c>
      <c r="I610" s="219" t="s">
        <v>345</v>
      </c>
      <c r="J610" s="459" t="s">
        <v>5740</v>
      </c>
      <c r="K610" s="459" t="s">
        <v>5741</v>
      </c>
      <c r="L610" s="458"/>
    </row>
    <row r="611" spans="1:12" ht="18" x14ac:dyDescent="0.25">
      <c r="A611"/>
      <c r="B611" s="15" t="s">
        <v>6190</v>
      </c>
      <c r="D611" s="460"/>
      <c r="E611" s="220"/>
      <c r="F611" s="221">
        <v>2</v>
      </c>
      <c r="G611" s="222" t="s">
        <v>5738</v>
      </c>
      <c r="H611" s="4"/>
      <c r="I611" s="50"/>
      <c r="J611" s="461"/>
      <c r="K611" s="461"/>
      <c r="L611" s="458"/>
    </row>
    <row r="612" spans="1:12" ht="15.75" x14ac:dyDescent="0.25">
      <c r="A612"/>
      <c r="B612" s="15" t="s">
        <v>6191</v>
      </c>
      <c r="D612" s="460"/>
      <c r="E612" s="224"/>
      <c r="F612" s="225" t="s">
        <v>6192</v>
      </c>
      <c r="G612" s="226" t="s">
        <v>5744</v>
      </c>
      <c r="H612" s="4"/>
      <c r="I612" s="4"/>
      <c r="J612" s="461"/>
      <c r="K612" s="461" t="str">
        <f t="shared" ref="K612:K675" si="16">IF(E612="S3",H612*J612,"")</f>
        <v/>
      </c>
      <c r="L612" s="458"/>
    </row>
    <row r="613" spans="1:12" ht="57" x14ac:dyDescent="0.25">
      <c r="A613"/>
      <c r="B613" s="15" t="s">
        <v>6193</v>
      </c>
      <c r="D613" s="460"/>
      <c r="E613" s="234" t="str">
        <f>CONCATENATE($F$5,F613)</f>
        <v>7ČP-G2  2.1.1</v>
      </c>
      <c r="F613" s="227" t="s">
        <v>6194</v>
      </c>
      <c r="G613" s="228" t="s">
        <v>5746</v>
      </c>
      <c r="H613" s="4"/>
      <c r="I613" s="723"/>
      <c r="J613" s="461"/>
      <c r="K613" s="461" t="str">
        <f t="shared" si="16"/>
        <v/>
      </c>
      <c r="L613" s="458"/>
    </row>
    <row r="614" spans="1:12" x14ac:dyDescent="0.25">
      <c r="A614"/>
      <c r="B614" s="15" t="s">
        <v>6195</v>
      </c>
      <c r="D614" s="460"/>
      <c r="E614" s="234"/>
      <c r="F614" s="227"/>
      <c r="G614" s="229" t="s">
        <v>5747</v>
      </c>
      <c r="H614" s="462">
        <v>14</v>
      </c>
      <c r="I614" s="829" t="s">
        <v>6</v>
      </c>
      <c r="J614" s="765"/>
      <c r="K614" s="573">
        <f>ROUND(H614*J614,2)</f>
        <v>0</v>
      </c>
      <c r="L614" s="458"/>
    </row>
    <row r="615" spans="1:12" x14ac:dyDescent="0.25">
      <c r="A615"/>
      <c r="B615" s="15" t="s">
        <v>6196</v>
      </c>
      <c r="D615" s="460"/>
      <c r="E615" s="234"/>
      <c r="F615" s="227"/>
      <c r="G615" s="229" t="s">
        <v>5748</v>
      </c>
      <c r="H615" s="462">
        <v>13</v>
      </c>
      <c r="I615" s="829" t="s">
        <v>6</v>
      </c>
      <c r="J615" s="765"/>
      <c r="K615" s="573">
        <f>ROUND(H615*J615,2)</f>
        <v>0</v>
      </c>
      <c r="L615" s="458"/>
    </row>
    <row r="616" spans="1:12" ht="15.75" x14ac:dyDescent="0.25">
      <c r="A616"/>
      <c r="B616" s="15"/>
      <c r="D616" s="460"/>
      <c r="E616" s="224"/>
      <c r="F616" s="225" t="s">
        <v>6197</v>
      </c>
      <c r="G616" s="226" t="s">
        <v>5750</v>
      </c>
      <c r="H616" s="4"/>
      <c r="I616" s="829"/>
      <c r="J616" s="755"/>
      <c r="K616" s="461" t="str">
        <f t="shared" si="16"/>
        <v/>
      </c>
      <c r="L616" s="458"/>
    </row>
    <row r="617" spans="1:12" ht="42.75" x14ac:dyDescent="0.25">
      <c r="A617"/>
      <c r="B617" s="15"/>
      <c r="D617" s="460"/>
      <c r="E617" s="234" t="str">
        <f>CONCATENATE($F$5,F617)</f>
        <v>7ČP-G2  2.2.1</v>
      </c>
      <c r="F617" s="227" t="s">
        <v>6198</v>
      </c>
      <c r="G617" s="228" t="s">
        <v>5752</v>
      </c>
      <c r="H617" s="62"/>
      <c r="I617" s="1082"/>
      <c r="J617" s="755"/>
      <c r="K617" s="461" t="str">
        <f t="shared" si="16"/>
        <v/>
      </c>
      <c r="L617" s="458"/>
    </row>
    <row r="618" spans="1:12" x14ac:dyDescent="0.25">
      <c r="A618"/>
      <c r="B618" s="15"/>
      <c r="D618" s="460"/>
      <c r="E618" s="234"/>
      <c r="F618" s="227"/>
      <c r="G618" s="228" t="s">
        <v>5753</v>
      </c>
      <c r="H618" s="4">
        <v>1</v>
      </c>
      <c r="I618" s="829" t="s">
        <v>6</v>
      </c>
      <c r="J618" s="765"/>
      <c r="K618" s="573">
        <f>ROUND(H618*J618,2)</f>
        <v>0</v>
      </c>
      <c r="L618" s="458"/>
    </row>
    <row r="619" spans="1:12" ht="15.75" x14ac:dyDescent="0.25">
      <c r="A619"/>
      <c r="B619" s="15"/>
      <c r="D619" s="460"/>
      <c r="E619" s="224"/>
      <c r="F619" s="225" t="s">
        <v>6199</v>
      </c>
      <c r="G619" s="226" t="s">
        <v>5755</v>
      </c>
      <c r="H619" s="4"/>
      <c r="I619" s="723"/>
      <c r="J619" s="755"/>
      <c r="K619" s="461" t="str">
        <f t="shared" si="16"/>
        <v/>
      </c>
      <c r="L619" s="458"/>
    </row>
    <row r="620" spans="1:12" ht="114.75" customHeight="1" x14ac:dyDescent="0.25">
      <c r="A620"/>
      <c r="B620" s="15"/>
      <c r="D620" s="460"/>
      <c r="E620" s="234" t="str">
        <f>CONCATENATE($F$5,F620)</f>
        <v>7ČP-G2  2.3.1</v>
      </c>
      <c r="F620" s="227" t="s">
        <v>6200</v>
      </c>
      <c r="G620" s="231" t="s">
        <v>5757</v>
      </c>
      <c r="H620" s="62"/>
      <c r="I620" s="1082"/>
      <c r="J620" s="755"/>
      <c r="K620" s="461" t="str">
        <f t="shared" si="16"/>
        <v/>
      </c>
      <c r="L620" s="458"/>
    </row>
    <row r="621" spans="1:12" x14ac:dyDescent="0.25">
      <c r="A621"/>
      <c r="B621" s="15"/>
      <c r="D621" s="460"/>
      <c r="E621" s="234"/>
      <c r="F621" s="227"/>
      <c r="G621" s="228" t="s">
        <v>5753</v>
      </c>
      <c r="H621" s="4">
        <v>1</v>
      </c>
      <c r="I621" s="829" t="s">
        <v>6</v>
      </c>
      <c r="J621" s="765"/>
      <c r="K621" s="573">
        <f>ROUND(H621*J621,2)</f>
        <v>0</v>
      </c>
      <c r="L621" s="458"/>
    </row>
    <row r="622" spans="1:12" ht="15.75" x14ac:dyDescent="0.25">
      <c r="A622"/>
      <c r="B622" s="15"/>
      <c r="D622" s="460"/>
      <c r="E622" s="224"/>
      <c r="F622" s="225" t="s">
        <v>6201</v>
      </c>
      <c r="G622" s="226" t="s">
        <v>6202</v>
      </c>
      <c r="H622" s="4"/>
      <c r="I622" s="723"/>
      <c r="J622" s="755"/>
      <c r="K622" s="461" t="str">
        <f t="shared" si="16"/>
        <v/>
      </c>
      <c r="L622" s="458"/>
    </row>
    <row r="623" spans="1:12" ht="342" x14ac:dyDescent="0.25">
      <c r="A623"/>
      <c r="B623" s="15"/>
      <c r="D623" s="460"/>
      <c r="E623" s="234" t="str">
        <f>CONCATENATE($F$5,F623)</f>
        <v>7ČP-G2  2.4.1</v>
      </c>
      <c r="F623" s="227" t="s">
        <v>5760</v>
      </c>
      <c r="G623" s="231" t="s">
        <v>6281</v>
      </c>
      <c r="H623" s="62"/>
      <c r="I623" s="1082"/>
      <c r="J623" s="755"/>
      <c r="K623" s="461" t="str">
        <f t="shared" si="16"/>
        <v/>
      </c>
      <c r="L623" s="458"/>
    </row>
    <row r="624" spans="1:12" x14ac:dyDescent="0.25">
      <c r="A624"/>
      <c r="B624" s="15"/>
      <c r="D624" s="460"/>
      <c r="E624" s="234"/>
      <c r="F624" s="227"/>
      <c r="G624" s="229" t="s">
        <v>5753</v>
      </c>
      <c r="H624" s="4">
        <v>1</v>
      </c>
      <c r="I624" s="723" t="s">
        <v>6</v>
      </c>
      <c r="J624" s="765"/>
      <c r="K624" s="573">
        <f>ROUND(H624*J624,2)</f>
        <v>0</v>
      </c>
      <c r="L624" s="458"/>
    </row>
    <row r="625" spans="1:12" x14ac:dyDescent="0.25">
      <c r="A625"/>
      <c r="B625" s="15"/>
      <c r="D625" s="460"/>
      <c r="E625" s="234"/>
      <c r="F625" s="227"/>
      <c r="G625" s="229" t="s">
        <v>5761</v>
      </c>
      <c r="H625" s="223">
        <v>15</v>
      </c>
      <c r="I625" s="1083" t="s">
        <v>5762</v>
      </c>
      <c r="J625" s="755"/>
      <c r="K625" s="461" t="str">
        <f t="shared" si="16"/>
        <v/>
      </c>
      <c r="L625" s="458"/>
    </row>
    <row r="626" spans="1:12" x14ac:dyDescent="0.25">
      <c r="A626"/>
      <c r="B626" s="15"/>
      <c r="D626" s="460"/>
      <c r="E626" s="234"/>
      <c r="F626" s="227"/>
      <c r="G626" s="229" t="s">
        <v>5763</v>
      </c>
      <c r="H626" s="223">
        <v>400</v>
      </c>
      <c r="I626" s="1083" t="s">
        <v>5764</v>
      </c>
      <c r="J626" s="755"/>
      <c r="K626" s="461" t="str">
        <f t="shared" si="16"/>
        <v/>
      </c>
      <c r="L626" s="458"/>
    </row>
    <row r="627" spans="1:12" x14ac:dyDescent="0.25">
      <c r="A627"/>
      <c r="B627" s="15"/>
      <c r="D627" s="460"/>
      <c r="E627" s="234"/>
      <c r="F627" s="227"/>
      <c r="G627" s="229" t="s">
        <v>5765</v>
      </c>
      <c r="H627" s="223">
        <v>200</v>
      </c>
      <c r="I627" s="1083" t="s">
        <v>5766</v>
      </c>
      <c r="J627" s="755"/>
      <c r="K627" s="461" t="str">
        <f t="shared" si="16"/>
        <v/>
      </c>
      <c r="L627" s="458"/>
    </row>
    <row r="628" spans="1:12" x14ac:dyDescent="0.25">
      <c r="A628"/>
      <c r="B628" s="15"/>
      <c r="D628" s="460"/>
      <c r="E628" s="234"/>
      <c r="F628" s="227"/>
      <c r="G628" s="229" t="s">
        <v>5767</v>
      </c>
      <c r="H628" s="223">
        <v>100</v>
      </c>
      <c r="I628" s="1083" t="s">
        <v>5766</v>
      </c>
      <c r="J628" s="755"/>
      <c r="K628" s="461" t="str">
        <f t="shared" si="16"/>
        <v/>
      </c>
      <c r="L628" s="458"/>
    </row>
    <row r="629" spans="1:12" x14ac:dyDescent="0.25">
      <c r="A629"/>
      <c r="B629" s="15"/>
      <c r="D629" s="460"/>
      <c r="E629" s="234"/>
      <c r="F629" s="227"/>
      <c r="G629" s="232" t="s">
        <v>5768</v>
      </c>
      <c r="H629" s="223">
        <v>329940</v>
      </c>
      <c r="I629" s="1083" t="s">
        <v>5766</v>
      </c>
      <c r="J629" s="755"/>
      <c r="K629" s="461" t="str">
        <f t="shared" si="16"/>
        <v/>
      </c>
      <c r="L629" s="458"/>
    </row>
    <row r="630" spans="1:12" ht="15.75" x14ac:dyDescent="0.25">
      <c r="A630"/>
      <c r="B630" s="15"/>
      <c r="D630" s="460"/>
      <c r="E630" s="224"/>
      <c r="F630" s="225" t="s">
        <v>5769</v>
      </c>
      <c r="G630" s="226" t="s">
        <v>5770</v>
      </c>
      <c r="H630" s="229"/>
      <c r="I630" s="723"/>
      <c r="J630" s="755"/>
      <c r="K630" s="461" t="str">
        <f t="shared" si="16"/>
        <v/>
      </c>
      <c r="L630" s="458"/>
    </row>
    <row r="631" spans="1:12" ht="114" x14ac:dyDescent="0.25">
      <c r="A631"/>
      <c r="B631" s="15"/>
      <c r="D631" s="460"/>
      <c r="E631" s="234" t="str">
        <f>CONCATENATE($F$5,F631)</f>
        <v>7ČP-G2  2.5.1</v>
      </c>
      <c r="F631" s="227" t="s">
        <v>6204</v>
      </c>
      <c r="G631" s="228" t="s">
        <v>5772</v>
      </c>
      <c r="H631" s="230"/>
      <c r="I631" s="1082"/>
      <c r="J631" s="755"/>
      <c r="K631" s="461" t="str">
        <f t="shared" si="16"/>
        <v/>
      </c>
      <c r="L631" s="458"/>
    </row>
    <row r="632" spans="1:12" x14ac:dyDescent="0.25">
      <c r="A632"/>
      <c r="B632" s="15"/>
      <c r="D632" s="460"/>
      <c r="E632" s="234"/>
      <c r="F632" s="227"/>
      <c r="G632" s="4" t="s">
        <v>5753</v>
      </c>
      <c r="H632" s="223">
        <v>2</v>
      </c>
      <c r="I632" s="723" t="s">
        <v>6</v>
      </c>
      <c r="J632" s="755"/>
      <c r="K632" s="573"/>
      <c r="L632" s="458"/>
    </row>
    <row r="633" spans="1:12" x14ac:dyDescent="0.25">
      <c r="A633"/>
      <c r="B633" s="15"/>
      <c r="D633" s="460"/>
      <c r="E633" s="234"/>
      <c r="F633" s="227"/>
      <c r="G633" s="4" t="s">
        <v>5773</v>
      </c>
      <c r="H633" s="223">
        <v>2.44</v>
      </c>
      <c r="I633" s="956" t="s">
        <v>5774</v>
      </c>
      <c r="J633" s="755"/>
      <c r="K633" s="461" t="str">
        <f t="shared" si="16"/>
        <v/>
      </c>
      <c r="L633" s="458"/>
    </row>
    <row r="634" spans="1:12" x14ac:dyDescent="0.25">
      <c r="A634"/>
      <c r="B634" s="15"/>
      <c r="D634" s="460"/>
      <c r="E634" s="234"/>
      <c r="F634" s="227"/>
      <c r="G634" s="4" t="s">
        <v>5775</v>
      </c>
      <c r="H634" s="532">
        <v>9.8800000000000008</v>
      </c>
      <c r="I634" s="723" t="s">
        <v>113</v>
      </c>
      <c r="J634" s="755"/>
      <c r="K634" s="461" t="str">
        <f t="shared" si="16"/>
        <v/>
      </c>
      <c r="L634" s="458"/>
    </row>
    <row r="635" spans="1:12" x14ac:dyDescent="0.25">
      <c r="A635"/>
      <c r="B635" s="15"/>
      <c r="D635" s="460"/>
      <c r="E635" s="234"/>
      <c r="F635" s="227"/>
      <c r="G635" s="4" t="s">
        <v>5776</v>
      </c>
      <c r="H635" s="223">
        <v>9.91</v>
      </c>
      <c r="I635" s="723" t="s">
        <v>113</v>
      </c>
      <c r="J635" s="755"/>
      <c r="K635" s="461" t="str">
        <f t="shared" si="16"/>
        <v/>
      </c>
      <c r="L635" s="458"/>
    </row>
    <row r="636" spans="1:12" x14ac:dyDescent="0.25">
      <c r="A636"/>
      <c r="B636" s="15"/>
      <c r="D636" s="460"/>
      <c r="E636" s="234"/>
      <c r="F636" s="227"/>
      <c r="G636" s="4" t="s">
        <v>5777</v>
      </c>
      <c r="H636" s="223">
        <v>4</v>
      </c>
      <c r="I636" s="1084" t="s">
        <v>5778</v>
      </c>
      <c r="J636" s="755"/>
      <c r="K636" s="461" t="str">
        <f t="shared" si="16"/>
        <v/>
      </c>
      <c r="L636" s="458"/>
    </row>
    <row r="637" spans="1:12" x14ac:dyDescent="0.25">
      <c r="A637"/>
      <c r="B637" s="15"/>
      <c r="D637" s="460"/>
      <c r="E637" s="234"/>
      <c r="F637" s="227"/>
      <c r="G637" s="4" t="s">
        <v>5779</v>
      </c>
      <c r="H637" s="223">
        <v>2.52</v>
      </c>
      <c r="I637" s="1084" t="s">
        <v>5778</v>
      </c>
      <c r="J637" s="755"/>
      <c r="K637" s="461" t="str">
        <f t="shared" si="16"/>
        <v/>
      </c>
      <c r="L637" s="458"/>
    </row>
    <row r="638" spans="1:12" x14ac:dyDescent="0.25">
      <c r="A638"/>
      <c r="B638" s="15"/>
      <c r="D638" s="460"/>
      <c r="E638" s="234"/>
      <c r="F638" s="227"/>
      <c r="G638" s="4" t="s">
        <v>5780</v>
      </c>
      <c r="H638" s="223">
        <v>8.1</v>
      </c>
      <c r="I638" s="1084" t="s">
        <v>5781</v>
      </c>
      <c r="J638" s="755"/>
      <c r="K638" s="461" t="str">
        <f t="shared" si="16"/>
        <v/>
      </c>
      <c r="L638" s="458"/>
    </row>
    <row r="639" spans="1:12" x14ac:dyDescent="0.25">
      <c r="A639"/>
      <c r="B639" s="15"/>
      <c r="D639" s="460"/>
      <c r="E639" s="234"/>
      <c r="F639" s="227"/>
      <c r="G639" s="4" t="s">
        <v>5782</v>
      </c>
      <c r="H639" s="233">
        <v>1491</v>
      </c>
      <c r="I639" s="1084" t="s">
        <v>5783</v>
      </c>
      <c r="J639" s="755"/>
      <c r="K639" s="461" t="str">
        <f t="shared" si="16"/>
        <v/>
      </c>
      <c r="L639" s="458"/>
    </row>
    <row r="640" spans="1:12" x14ac:dyDescent="0.25">
      <c r="A640"/>
      <c r="B640" s="15"/>
      <c r="D640" s="460"/>
      <c r="E640" s="234"/>
      <c r="F640" s="227"/>
      <c r="G640" s="4" t="s">
        <v>5784</v>
      </c>
      <c r="H640" s="233">
        <v>400</v>
      </c>
      <c r="I640" s="1084" t="s">
        <v>5785</v>
      </c>
      <c r="J640" s="755"/>
      <c r="K640" s="461" t="str">
        <f t="shared" si="16"/>
        <v/>
      </c>
      <c r="L640" s="458"/>
    </row>
    <row r="641" spans="1:12" x14ac:dyDescent="0.25">
      <c r="A641"/>
      <c r="B641" s="15"/>
      <c r="D641" s="460"/>
      <c r="E641" s="234"/>
      <c r="F641" s="227"/>
      <c r="G641" s="4" t="s">
        <v>5786</v>
      </c>
      <c r="H641" s="233">
        <v>50</v>
      </c>
      <c r="I641" s="723" t="s">
        <v>5787</v>
      </c>
      <c r="J641" s="755"/>
      <c r="K641" s="461" t="str">
        <f t="shared" si="16"/>
        <v/>
      </c>
      <c r="L641" s="458"/>
    </row>
    <row r="642" spans="1:12" x14ac:dyDescent="0.25">
      <c r="A642"/>
      <c r="B642" s="15"/>
      <c r="D642" s="460"/>
      <c r="E642" s="234"/>
      <c r="F642" s="227"/>
      <c r="G642" s="4" t="s">
        <v>5788</v>
      </c>
      <c r="H642" s="233">
        <v>68</v>
      </c>
      <c r="I642" s="1084" t="s">
        <v>5789</v>
      </c>
      <c r="J642" s="755"/>
      <c r="K642" s="461" t="str">
        <f t="shared" si="16"/>
        <v/>
      </c>
      <c r="L642" s="458"/>
    </row>
    <row r="643" spans="1:12" x14ac:dyDescent="0.25">
      <c r="A643"/>
      <c r="B643" s="15"/>
      <c r="D643" s="460"/>
      <c r="E643" s="234"/>
      <c r="F643" s="227"/>
      <c r="G643" s="4" t="s">
        <v>5790</v>
      </c>
      <c r="H643" s="233">
        <v>10</v>
      </c>
      <c r="I643" s="1084" t="s">
        <v>113</v>
      </c>
      <c r="J643" s="755"/>
      <c r="K643" s="461" t="str">
        <f t="shared" si="16"/>
        <v/>
      </c>
      <c r="L643" s="458"/>
    </row>
    <row r="644" spans="1:12" x14ac:dyDescent="0.25">
      <c r="A644"/>
      <c r="B644" s="15"/>
      <c r="D644" s="460"/>
      <c r="E644" s="234"/>
      <c r="F644" s="227"/>
      <c r="G644" s="3" t="s">
        <v>5791</v>
      </c>
      <c r="H644" s="233">
        <v>250</v>
      </c>
      <c r="I644" s="1084" t="s">
        <v>5766</v>
      </c>
      <c r="J644" s="755"/>
      <c r="K644" s="461" t="str">
        <f t="shared" si="16"/>
        <v/>
      </c>
      <c r="L644" s="458"/>
    </row>
    <row r="645" spans="1:12" x14ac:dyDescent="0.25">
      <c r="A645"/>
      <c r="B645" s="15"/>
      <c r="D645" s="460"/>
      <c r="E645" s="234"/>
      <c r="F645" s="227"/>
      <c r="G645" s="4" t="s">
        <v>5792</v>
      </c>
      <c r="H645" s="223">
        <v>200</v>
      </c>
      <c r="I645" s="1084" t="s">
        <v>5766</v>
      </c>
      <c r="J645" s="755"/>
      <c r="K645" s="461" t="str">
        <f t="shared" si="16"/>
        <v/>
      </c>
      <c r="L645" s="458"/>
    </row>
    <row r="646" spans="1:12" x14ac:dyDescent="0.25">
      <c r="A646"/>
      <c r="B646" s="15"/>
      <c r="D646" s="460"/>
      <c r="E646" s="234"/>
      <c r="F646" s="227"/>
      <c r="G646" s="4" t="s">
        <v>5793</v>
      </c>
      <c r="H646" s="223">
        <v>32</v>
      </c>
      <c r="I646" s="1084" t="s">
        <v>5766</v>
      </c>
      <c r="J646" s="755"/>
      <c r="K646" s="461" t="str">
        <f t="shared" si="16"/>
        <v/>
      </c>
      <c r="L646" s="458"/>
    </row>
    <row r="647" spans="1:12" ht="114" x14ac:dyDescent="0.25">
      <c r="A647"/>
      <c r="B647" s="15"/>
      <c r="D647" s="460"/>
      <c r="E647" s="234" t="str">
        <f>CONCATENATE($F$5,F647)</f>
        <v>7ČP-G2  2.5.2</v>
      </c>
      <c r="F647" s="227" t="s">
        <v>6205</v>
      </c>
      <c r="G647" s="228" t="s">
        <v>5795</v>
      </c>
      <c r="H647" s="230"/>
      <c r="I647" s="1082"/>
      <c r="J647" s="755"/>
      <c r="K647" s="461" t="str">
        <f t="shared" si="16"/>
        <v/>
      </c>
      <c r="L647" s="458"/>
    </row>
    <row r="648" spans="1:12" x14ac:dyDescent="0.25">
      <c r="A648"/>
      <c r="B648" s="15"/>
      <c r="D648" s="460"/>
      <c r="E648" s="234"/>
      <c r="F648" s="227"/>
      <c r="G648" s="4" t="s">
        <v>5753</v>
      </c>
      <c r="H648" s="223">
        <v>1</v>
      </c>
      <c r="I648" s="723" t="s">
        <v>6</v>
      </c>
      <c r="J648" s="765"/>
      <c r="K648" s="573">
        <f>ROUND(H648*J648,2)</f>
        <v>0</v>
      </c>
      <c r="L648" s="458"/>
    </row>
    <row r="649" spans="1:12" x14ac:dyDescent="0.25">
      <c r="A649"/>
      <c r="B649" s="15"/>
      <c r="D649" s="460"/>
      <c r="E649" s="234"/>
      <c r="F649" s="227"/>
      <c r="G649" s="4" t="s">
        <v>5773</v>
      </c>
      <c r="H649" s="223">
        <v>2.08</v>
      </c>
      <c r="I649" s="956" t="s">
        <v>5774</v>
      </c>
      <c r="J649" s="755"/>
      <c r="K649" s="461" t="str">
        <f t="shared" si="16"/>
        <v/>
      </c>
      <c r="L649" s="458"/>
    </row>
    <row r="650" spans="1:12" x14ac:dyDescent="0.25">
      <c r="A650"/>
      <c r="B650" s="15"/>
      <c r="D650" s="460"/>
      <c r="E650" s="234"/>
      <c r="F650" s="227"/>
      <c r="G650" s="4" t="s">
        <v>5775</v>
      </c>
      <c r="H650" s="223">
        <v>3.5</v>
      </c>
      <c r="I650" s="723" t="s">
        <v>113</v>
      </c>
      <c r="J650" s="755"/>
      <c r="K650" s="461" t="str">
        <f t="shared" si="16"/>
        <v/>
      </c>
      <c r="L650" s="458"/>
    </row>
    <row r="651" spans="1:12" x14ac:dyDescent="0.25">
      <c r="A651"/>
      <c r="B651" s="15"/>
      <c r="D651" s="460"/>
      <c r="E651" s="234"/>
      <c r="F651" s="227"/>
      <c r="G651" s="4" t="s">
        <v>5776</v>
      </c>
      <c r="H651" s="223">
        <v>4</v>
      </c>
      <c r="I651" s="723" t="s">
        <v>113</v>
      </c>
      <c r="J651" s="755"/>
      <c r="K651" s="461" t="str">
        <f t="shared" si="16"/>
        <v/>
      </c>
      <c r="L651" s="458"/>
    </row>
    <row r="652" spans="1:12" x14ac:dyDescent="0.25">
      <c r="A652"/>
      <c r="B652" s="15"/>
      <c r="D652" s="460"/>
      <c r="E652" s="234"/>
      <c r="F652" s="227"/>
      <c r="G652" s="4" t="s">
        <v>5777</v>
      </c>
      <c r="H652" s="223"/>
      <c r="I652" s="1084" t="s">
        <v>5778</v>
      </c>
      <c r="J652" s="755"/>
      <c r="K652" s="461" t="str">
        <f t="shared" si="16"/>
        <v/>
      </c>
      <c r="L652" s="458"/>
    </row>
    <row r="653" spans="1:12" x14ac:dyDescent="0.25">
      <c r="A653"/>
      <c r="B653" s="15"/>
      <c r="D653" s="460"/>
      <c r="E653" s="234"/>
      <c r="F653" s="227"/>
      <c r="G653" s="4" t="s">
        <v>5779</v>
      </c>
      <c r="H653" s="223">
        <v>0.43</v>
      </c>
      <c r="I653" s="1084" t="s">
        <v>5778</v>
      </c>
      <c r="J653" s="755"/>
      <c r="K653" s="461" t="str">
        <f t="shared" si="16"/>
        <v/>
      </c>
      <c r="L653" s="458"/>
    </row>
    <row r="654" spans="1:12" x14ac:dyDescent="0.25">
      <c r="A654"/>
      <c r="B654" s="15"/>
      <c r="D654" s="460"/>
      <c r="E654" s="234"/>
      <c r="F654" s="227"/>
      <c r="G654" s="4" t="s">
        <v>5780</v>
      </c>
      <c r="H654" s="223"/>
      <c r="I654" s="1084" t="s">
        <v>5781</v>
      </c>
      <c r="J654" s="755"/>
      <c r="K654" s="461" t="str">
        <f t="shared" si="16"/>
        <v/>
      </c>
      <c r="L654" s="458"/>
    </row>
    <row r="655" spans="1:12" x14ac:dyDescent="0.25">
      <c r="A655"/>
      <c r="B655" s="15"/>
      <c r="D655" s="460"/>
      <c r="E655" s="234"/>
      <c r="F655" s="227"/>
      <c r="G655" s="4" t="s">
        <v>5782</v>
      </c>
      <c r="H655" s="233"/>
      <c r="I655" s="1084" t="s">
        <v>5783</v>
      </c>
      <c r="J655" s="755"/>
      <c r="K655" s="461" t="str">
        <f t="shared" si="16"/>
        <v/>
      </c>
      <c r="L655" s="458"/>
    </row>
    <row r="656" spans="1:12" x14ac:dyDescent="0.25">
      <c r="A656"/>
      <c r="B656" s="15"/>
      <c r="D656" s="460"/>
      <c r="E656" s="234"/>
      <c r="F656" s="227"/>
      <c r="G656" s="4" t="s">
        <v>5784</v>
      </c>
      <c r="H656" s="233">
        <v>230</v>
      </c>
      <c r="I656" s="1084" t="s">
        <v>5785</v>
      </c>
      <c r="J656" s="755"/>
      <c r="K656" s="461" t="str">
        <f t="shared" si="16"/>
        <v/>
      </c>
      <c r="L656" s="458"/>
    </row>
    <row r="657" spans="1:12" x14ac:dyDescent="0.25">
      <c r="A657"/>
      <c r="B657" s="15"/>
      <c r="D657" s="460"/>
      <c r="E657" s="234"/>
      <c r="F657" s="227"/>
      <c r="G657" s="4" t="s">
        <v>5786</v>
      </c>
      <c r="H657" s="233">
        <v>50</v>
      </c>
      <c r="I657" s="723" t="s">
        <v>5787</v>
      </c>
      <c r="J657" s="755"/>
      <c r="K657" s="461" t="str">
        <f t="shared" si="16"/>
        <v/>
      </c>
      <c r="L657" s="458"/>
    </row>
    <row r="658" spans="1:12" x14ac:dyDescent="0.25">
      <c r="A658"/>
      <c r="B658" s="15"/>
      <c r="D658" s="460"/>
      <c r="E658" s="234"/>
      <c r="F658" s="227"/>
      <c r="G658" s="4" t="s">
        <v>5796</v>
      </c>
      <c r="H658" s="233">
        <v>68</v>
      </c>
      <c r="I658" s="1084" t="s">
        <v>5789</v>
      </c>
      <c r="J658" s="755"/>
      <c r="K658" s="461" t="str">
        <f t="shared" si="16"/>
        <v/>
      </c>
      <c r="L658" s="458"/>
    </row>
    <row r="659" spans="1:12" x14ac:dyDescent="0.25">
      <c r="A659"/>
      <c r="B659" s="15"/>
      <c r="D659" s="460"/>
      <c r="E659" s="234"/>
      <c r="F659" s="227"/>
      <c r="G659" s="4" t="s">
        <v>5790</v>
      </c>
      <c r="H659" s="233">
        <v>10</v>
      </c>
      <c r="I659" s="1084" t="s">
        <v>113</v>
      </c>
      <c r="J659" s="755"/>
      <c r="K659" s="461" t="str">
        <f t="shared" si="16"/>
        <v/>
      </c>
      <c r="L659" s="458"/>
    </row>
    <row r="660" spans="1:12" x14ac:dyDescent="0.25">
      <c r="A660"/>
      <c r="B660" s="15"/>
      <c r="D660" s="460"/>
      <c r="E660" s="234"/>
      <c r="F660" s="227"/>
      <c r="G660" s="3" t="s">
        <v>5791</v>
      </c>
      <c r="H660" s="233"/>
      <c r="I660" s="1084" t="s">
        <v>5766</v>
      </c>
      <c r="J660" s="755"/>
      <c r="K660" s="461" t="str">
        <f t="shared" si="16"/>
        <v/>
      </c>
      <c r="L660" s="458"/>
    </row>
    <row r="661" spans="1:12" x14ac:dyDescent="0.25">
      <c r="A661"/>
      <c r="B661" s="15"/>
      <c r="D661" s="460"/>
      <c r="E661" s="234"/>
      <c r="F661" s="227"/>
      <c r="G661" s="4" t="s">
        <v>5792</v>
      </c>
      <c r="H661" s="233"/>
      <c r="I661" s="1084" t="s">
        <v>5766</v>
      </c>
      <c r="J661" s="755"/>
      <c r="K661" s="461" t="str">
        <f t="shared" si="16"/>
        <v/>
      </c>
      <c r="L661" s="458"/>
    </row>
    <row r="662" spans="1:12" ht="15.75" x14ac:dyDescent="0.25">
      <c r="A662"/>
      <c r="B662" s="15"/>
      <c r="D662" s="460"/>
      <c r="E662" s="224"/>
      <c r="F662" s="225" t="s">
        <v>6206</v>
      </c>
      <c r="G662" s="226" t="s">
        <v>5798</v>
      </c>
      <c r="H662" s="223"/>
      <c r="I662" s="723"/>
      <c r="J662" s="755"/>
      <c r="K662" s="461" t="str">
        <f t="shared" si="16"/>
        <v/>
      </c>
      <c r="L662" s="458"/>
    </row>
    <row r="663" spans="1:12" ht="156.75" x14ac:dyDescent="0.25">
      <c r="A663"/>
      <c r="B663" s="15"/>
      <c r="D663" s="460"/>
      <c r="E663" s="234" t="str">
        <f>CONCATENATE($F$5,F663)</f>
        <v>7ČP-G2  2.6.1</v>
      </c>
      <c r="F663" s="227" t="s">
        <v>6207</v>
      </c>
      <c r="G663" s="228" t="s">
        <v>5800</v>
      </c>
      <c r="H663" s="4"/>
      <c r="I663" s="723"/>
      <c r="J663" s="755"/>
      <c r="K663" s="461" t="str">
        <f t="shared" si="16"/>
        <v/>
      </c>
      <c r="L663" s="458"/>
    </row>
    <row r="664" spans="1:12" x14ac:dyDescent="0.25">
      <c r="A664"/>
      <c r="B664" s="15"/>
      <c r="D664" s="460"/>
      <c r="E664" s="234"/>
      <c r="F664" s="227"/>
      <c r="G664" s="4" t="s">
        <v>6210</v>
      </c>
      <c r="H664" s="4"/>
      <c r="I664" s="723" t="s">
        <v>5766</v>
      </c>
      <c r="J664" s="755"/>
      <c r="K664" s="461" t="str">
        <f t="shared" si="16"/>
        <v/>
      </c>
      <c r="L664" s="458"/>
    </row>
    <row r="665" spans="1:12" x14ac:dyDescent="0.25">
      <c r="A665"/>
      <c r="B665" s="15"/>
      <c r="D665" s="460"/>
      <c r="E665" s="234"/>
      <c r="F665" s="227"/>
      <c r="G665" s="4" t="s">
        <v>5802</v>
      </c>
      <c r="H665" s="4">
        <v>2.7</v>
      </c>
      <c r="I665" s="723" t="s">
        <v>113</v>
      </c>
      <c r="J665" s="765"/>
      <c r="K665" s="573">
        <f t="shared" ref="K665:K670" si="17">ROUND(H665*J665,2)</f>
        <v>0</v>
      </c>
      <c r="L665" s="458"/>
    </row>
    <row r="666" spans="1:12" x14ac:dyDescent="0.25">
      <c r="A666"/>
      <c r="B666" s="15"/>
      <c r="D666" s="460"/>
      <c r="E666" s="234"/>
      <c r="F666" s="227"/>
      <c r="G666" s="4" t="s">
        <v>5803</v>
      </c>
      <c r="H666" s="4">
        <v>1</v>
      </c>
      <c r="I666" s="723" t="s">
        <v>6</v>
      </c>
      <c r="J666" s="765"/>
      <c r="K666" s="573">
        <f t="shared" si="17"/>
        <v>0</v>
      </c>
      <c r="L666" s="458"/>
    </row>
    <row r="667" spans="1:12" x14ac:dyDescent="0.25">
      <c r="A667"/>
      <c r="B667" s="15"/>
      <c r="D667" s="460"/>
      <c r="E667" s="234"/>
      <c r="F667" s="227"/>
      <c r="G667" s="4" t="s">
        <v>5804</v>
      </c>
      <c r="H667" s="4">
        <v>2.7</v>
      </c>
      <c r="I667" s="723" t="s">
        <v>113</v>
      </c>
      <c r="J667" s="765"/>
      <c r="K667" s="573">
        <f t="shared" si="17"/>
        <v>0</v>
      </c>
      <c r="L667" s="458"/>
    </row>
    <row r="668" spans="1:12" x14ac:dyDescent="0.25">
      <c r="A668"/>
      <c r="B668" s="15"/>
      <c r="D668" s="460"/>
      <c r="E668" s="234"/>
      <c r="F668" s="227"/>
      <c r="G668" s="4" t="s">
        <v>5805</v>
      </c>
      <c r="H668" s="4">
        <v>1</v>
      </c>
      <c r="I668" s="723" t="s">
        <v>6</v>
      </c>
      <c r="J668" s="765"/>
      <c r="K668" s="573">
        <f t="shared" si="17"/>
        <v>0</v>
      </c>
      <c r="L668" s="458"/>
    </row>
    <row r="669" spans="1:12" x14ac:dyDescent="0.25">
      <c r="A669"/>
      <c r="B669" s="15"/>
      <c r="D669" s="460"/>
      <c r="E669" s="234"/>
      <c r="F669" s="227"/>
      <c r="G669" s="4" t="s">
        <v>5806</v>
      </c>
      <c r="H669" s="4">
        <v>2</v>
      </c>
      <c r="I669" s="723" t="s">
        <v>6</v>
      </c>
      <c r="J669" s="765"/>
      <c r="K669" s="573">
        <f t="shared" si="17"/>
        <v>0</v>
      </c>
      <c r="L669" s="458"/>
    </row>
    <row r="670" spans="1:12" x14ac:dyDescent="0.25">
      <c r="A670"/>
      <c r="B670" s="15"/>
      <c r="D670" s="460"/>
      <c r="E670" s="234"/>
      <c r="F670" s="227"/>
      <c r="G670" s="4" t="s">
        <v>5807</v>
      </c>
      <c r="H670" s="4">
        <v>3</v>
      </c>
      <c r="I670" s="723" t="s">
        <v>6</v>
      </c>
      <c r="J670" s="765"/>
      <c r="K670" s="573">
        <f t="shared" si="17"/>
        <v>0</v>
      </c>
      <c r="L670" s="458"/>
    </row>
    <row r="671" spans="1:12" ht="57" x14ac:dyDescent="0.25">
      <c r="A671"/>
      <c r="B671" s="15"/>
      <c r="D671" s="460"/>
      <c r="E671" s="234"/>
      <c r="F671" s="227" t="s">
        <v>6209</v>
      </c>
      <c r="G671" s="228" t="s">
        <v>5808</v>
      </c>
      <c r="H671" s="4"/>
      <c r="I671" s="723"/>
      <c r="J671" s="755"/>
      <c r="K671" s="461" t="str">
        <f t="shared" si="16"/>
        <v/>
      </c>
      <c r="L671" s="458"/>
    </row>
    <row r="672" spans="1:12" x14ac:dyDescent="0.25">
      <c r="A672"/>
      <c r="B672" s="15"/>
      <c r="D672" s="460"/>
      <c r="E672" s="234"/>
      <c r="F672" s="227"/>
      <c r="G672" s="4" t="s">
        <v>6210</v>
      </c>
      <c r="H672" s="4"/>
      <c r="I672" s="723" t="s">
        <v>5766</v>
      </c>
      <c r="J672" s="755"/>
      <c r="K672" s="461" t="str">
        <f t="shared" si="16"/>
        <v/>
      </c>
      <c r="L672" s="458"/>
    </row>
    <row r="673" spans="1:12" x14ac:dyDescent="0.25">
      <c r="A673"/>
      <c r="B673" s="15"/>
      <c r="D673" s="460"/>
      <c r="E673" s="234"/>
      <c r="F673" s="227"/>
      <c r="G673" s="3" t="s">
        <v>5810</v>
      </c>
      <c r="H673" s="4">
        <v>1</v>
      </c>
      <c r="I673" s="723" t="s">
        <v>6</v>
      </c>
      <c r="J673" s="766"/>
      <c r="K673" s="573">
        <f>ROUND(H673*J673,2)</f>
        <v>0</v>
      </c>
      <c r="L673" s="458"/>
    </row>
    <row r="674" spans="1:12" ht="15.75" x14ac:dyDescent="0.25">
      <c r="A674"/>
      <c r="B674" s="15"/>
      <c r="D674" s="460"/>
      <c r="E674" s="234"/>
      <c r="F674" s="235" t="s">
        <v>6211</v>
      </c>
      <c r="G674" s="236" t="s">
        <v>5812</v>
      </c>
      <c r="H674" s="4"/>
      <c r="I674" s="723"/>
      <c r="J674" s="755"/>
      <c r="K674" s="461" t="str">
        <f t="shared" si="16"/>
        <v/>
      </c>
      <c r="L674" s="458"/>
    </row>
    <row r="675" spans="1:12" ht="128.25" x14ac:dyDescent="0.25">
      <c r="A675"/>
      <c r="B675" s="15"/>
      <c r="D675" s="460"/>
      <c r="E675" s="234" t="str">
        <f>CONCATENATE($F$5,F675)</f>
        <v>7ČP-G2  2.7.1</v>
      </c>
      <c r="F675" s="227" t="s">
        <v>6212</v>
      </c>
      <c r="G675" s="228" t="s">
        <v>5814</v>
      </c>
      <c r="H675" s="4"/>
      <c r="I675" s="723"/>
      <c r="J675" s="755"/>
      <c r="K675" s="461" t="str">
        <f t="shared" si="16"/>
        <v/>
      </c>
      <c r="L675" s="458"/>
    </row>
    <row r="676" spans="1:12" x14ac:dyDescent="0.25">
      <c r="A676"/>
      <c r="B676" s="15"/>
      <c r="D676" s="460"/>
      <c r="E676" s="234"/>
      <c r="F676" s="227"/>
      <c r="G676" s="4" t="s">
        <v>5753</v>
      </c>
      <c r="H676" s="4">
        <v>1</v>
      </c>
      <c r="I676" s="723"/>
      <c r="J676" s="765"/>
      <c r="K676" s="573">
        <f>ROUND(H676*J676,2)</f>
        <v>0</v>
      </c>
      <c r="L676" s="458"/>
    </row>
    <row r="677" spans="1:12" x14ac:dyDescent="0.25">
      <c r="A677"/>
      <c r="B677" s="15"/>
      <c r="D677" s="460"/>
      <c r="E677" s="234"/>
      <c r="F677" s="227"/>
      <c r="G677" s="4" t="s">
        <v>5815</v>
      </c>
      <c r="H677" s="223">
        <v>110</v>
      </c>
      <c r="I677" s="723" t="s">
        <v>5766</v>
      </c>
      <c r="J677" s="755"/>
      <c r="K677" s="461" t="str">
        <f t="shared" ref="K677:K694" si="18">IF(E677="S3",H677*J677,"")</f>
        <v/>
      </c>
      <c r="L677" s="458"/>
    </row>
    <row r="678" spans="1:12" x14ac:dyDescent="0.25">
      <c r="A678"/>
      <c r="B678" s="15"/>
      <c r="D678" s="460"/>
      <c r="E678" s="234"/>
      <c r="F678" s="227"/>
      <c r="G678" s="4" t="s">
        <v>5816</v>
      </c>
      <c r="H678" s="223">
        <v>350</v>
      </c>
      <c r="I678" s="723" t="s">
        <v>5766</v>
      </c>
      <c r="J678" s="755"/>
      <c r="K678" s="461" t="str">
        <f t="shared" si="18"/>
        <v/>
      </c>
      <c r="L678" s="458"/>
    </row>
    <row r="679" spans="1:12" x14ac:dyDescent="0.25">
      <c r="A679"/>
      <c r="B679" s="15"/>
      <c r="D679" s="460"/>
      <c r="E679" s="234"/>
      <c r="F679" s="227"/>
      <c r="G679" s="4" t="s">
        <v>5817</v>
      </c>
      <c r="H679" s="223">
        <v>280</v>
      </c>
      <c r="I679" s="723" t="s">
        <v>5766</v>
      </c>
      <c r="J679" s="755"/>
      <c r="K679" s="461" t="str">
        <f t="shared" si="18"/>
        <v/>
      </c>
      <c r="L679" s="458"/>
    </row>
    <row r="680" spans="1:12" x14ac:dyDescent="0.25">
      <c r="A680"/>
      <c r="B680" s="15"/>
      <c r="D680" s="460"/>
      <c r="E680" s="234"/>
      <c r="F680" s="227"/>
      <c r="G680" s="4" t="s">
        <v>5818</v>
      </c>
      <c r="H680" s="4">
        <v>1</v>
      </c>
      <c r="I680" s="723" t="s">
        <v>6</v>
      </c>
      <c r="J680" s="765"/>
      <c r="K680" s="573">
        <f>ROUND(H680*J680,2)</f>
        <v>0</v>
      </c>
      <c r="L680" s="458"/>
    </row>
    <row r="681" spans="1:12" x14ac:dyDescent="0.25">
      <c r="A681"/>
      <c r="B681" s="15"/>
      <c r="D681" s="460"/>
      <c r="E681" s="234"/>
      <c r="F681" s="227"/>
      <c r="G681" s="4" t="s">
        <v>5819</v>
      </c>
      <c r="H681" s="4">
        <v>1</v>
      </c>
      <c r="I681" s="723" t="s">
        <v>6</v>
      </c>
      <c r="J681" s="765"/>
      <c r="K681" s="573">
        <f>ROUND(H681*J681,2)</f>
        <v>0</v>
      </c>
      <c r="L681" s="458"/>
    </row>
    <row r="682" spans="1:12" x14ac:dyDescent="0.25">
      <c r="A682"/>
      <c r="B682" s="15"/>
      <c r="D682" s="460"/>
      <c r="E682" s="234"/>
      <c r="F682" s="227"/>
      <c r="G682" s="4" t="s">
        <v>5820</v>
      </c>
      <c r="H682" s="4">
        <v>1</v>
      </c>
      <c r="I682" s="723" t="s">
        <v>6</v>
      </c>
      <c r="J682" s="765"/>
      <c r="K682" s="573">
        <f>ROUND(H682*J682,2)</f>
        <v>0</v>
      </c>
      <c r="L682" s="458"/>
    </row>
    <row r="683" spans="1:12" ht="15.75" x14ac:dyDescent="0.25">
      <c r="A683"/>
      <c r="B683" s="15"/>
      <c r="D683" s="460"/>
      <c r="E683" s="224"/>
      <c r="F683" s="225" t="s">
        <v>6213</v>
      </c>
      <c r="G683" s="236" t="s">
        <v>5822</v>
      </c>
      <c r="H683" s="4"/>
      <c r="I683" s="723"/>
      <c r="J683" s="755"/>
      <c r="K683" s="461" t="str">
        <f t="shared" si="18"/>
        <v/>
      </c>
      <c r="L683" s="458"/>
    </row>
    <row r="684" spans="1:12" ht="28.5" x14ac:dyDescent="0.25">
      <c r="A684"/>
      <c r="B684" s="15"/>
      <c r="D684" s="460"/>
      <c r="E684" s="234" t="str">
        <f>CONCATENATE($F$5,F684)</f>
        <v>7ČP-G2  2.8.1</v>
      </c>
      <c r="F684" s="227" t="s">
        <v>6214</v>
      </c>
      <c r="G684" s="228" t="s">
        <v>5824</v>
      </c>
      <c r="H684" s="4"/>
      <c r="I684" s="723"/>
      <c r="J684" s="755"/>
      <c r="K684" s="461" t="str">
        <f t="shared" si="18"/>
        <v/>
      </c>
      <c r="L684" s="458"/>
    </row>
    <row r="685" spans="1:12" x14ac:dyDescent="0.25">
      <c r="A685"/>
      <c r="B685" s="15"/>
      <c r="D685" s="460"/>
      <c r="E685" s="234"/>
      <c r="F685" s="227"/>
      <c r="G685" s="4" t="s">
        <v>5825</v>
      </c>
      <c r="H685" s="4">
        <v>1</v>
      </c>
      <c r="I685" s="723" t="s">
        <v>6</v>
      </c>
      <c r="J685" s="765"/>
      <c r="K685" s="573">
        <f>ROUND(H685*J685,2)</f>
        <v>0</v>
      </c>
      <c r="L685" s="458"/>
    </row>
    <row r="686" spans="1:12" x14ac:dyDescent="0.25">
      <c r="A686"/>
      <c r="B686" s="15"/>
      <c r="D686" s="460"/>
      <c r="E686" s="234"/>
      <c r="F686" s="227"/>
      <c r="G686" s="4" t="s">
        <v>5826</v>
      </c>
      <c r="H686" s="4">
        <v>2</v>
      </c>
      <c r="I686" s="723" t="s">
        <v>6</v>
      </c>
      <c r="J686" s="765"/>
      <c r="K686" s="573">
        <f>ROUND(H686*J686,2)</f>
        <v>0</v>
      </c>
      <c r="L686" s="458"/>
    </row>
    <row r="687" spans="1:12" ht="15.75" x14ac:dyDescent="0.25">
      <c r="A687"/>
      <c r="B687" s="15"/>
      <c r="D687" s="460"/>
      <c r="E687" s="224"/>
      <c r="F687" s="225" t="s">
        <v>6215</v>
      </c>
      <c r="G687" s="226" t="s">
        <v>5828</v>
      </c>
      <c r="H687" s="4"/>
      <c r="I687" s="723"/>
      <c r="J687" s="755"/>
      <c r="K687" s="461" t="str">
        <f t="shared" si="18"/>
        <v/>
      </c>
      <c r="L687" s="458"/>
    </row>
    <row r="688" spans="1:12" ht="71.25" x14ac:dyDescent="0.25">
      <c r="A688"/>
      <c r="B688" s="15"/>
      <c r="D688" s="460"/>
      <c r="E688" s="234" t="str">
        <f>CONCATENATE($F$5,F688)</f>
        <v>7ČP-G2  2.9.1</v>
      </c>
      <c r="F688" s="227" t="s">
        <v>6216</v>
      </c>
      <c r="G688" s="228" t="s">
        <v>5830</v>
      </c>
      <c r="H688" s="4"/>
      <c r="I688" s="723"/>
      <c r="J688" s="755"/>
      <c r="K688" s="461" t="str">
        <f t="shared" si="18"/>
        <v/>
      </c>
      <c r="L688" s="458"/>
    </row>
    <row r="689" spans="1:12" x14ac:dyDescent="0.25">
      <c r="A689"/>
      <c r="B689" s="15"/>
      <c r="D689" s="460"/>
      <c r="E689" s="234"/>
      <c r="F689" s="227"/>
      <c r="G689" s="4" t="s">
        <v>5831</v>
      </c>
      <c r="H689" s="4">
        <v>5</v>
      </c>
      <c r="I689" s="723" t="s">
        <v>113</v>
      </c>
      <c r="J689" s="765"/>
      <c r="K689" s="573">
        <f>ROUND(H689*J689,2)</f>
        <v>0</v>
      </c>
      <c r="L689" s="458"/>
    </row>
    <row r="690" spans="1:12" x14ac:dyDescent="0.25">
      <c r="A690"/>
      <c r="B690" s="15"/>
      <c r="D690" s="460"/>
      <c r="E690" s="234"/>
      <c r="F690" s="227"/>
      <c r="G690" s="4" t="s">
        <v>5832</v>
      </c>
      <c r="H690" s="4">
        <v>2</v>
      </c>
      <c r="I690" s="723" t="s">
        <v>6</v>
      </c>
      <c r="J690" s="765"/>
      <c r="K690" s="573">
        <f>ROUND(H690*J690,2)</f>
        <v>0</v>
      </c>
      <c r="L690" s="458"/>
    </row>
    <row r="691" spans="1:12" ht="85.5" x14ac:dyDescent="0.25">
      <c r="A691"/>
      <c r="B691" s="15"/>
      <c r="D691" s="460"/>
      <c r="E691" s="234" t="str">
        <f>CONCATENATE($F$5,F691)</f>
        <v>7ČP-G2  2.9.4</v>
      </c>
      <c r="F691" s="227" t="s">
        <v>6282</v>
      </c>
      <c r="G691" s="228" t="s">
        <v>5834</v>
      </c>
      <c r="H691" s="4"/>
      <c r="I691" s="723"/>
      <c r="J691" s="755"/>
      <c r="K691" s="461" t="str">
        <f t="shared" si="18"/>
        <v/>
      </c>
      <c r="L691" s="458"/>
    </row>
    <row r="692" spans="1:12" x14ac:dyDescent="0.25">
      <c r="A692"/>
      <c r="B692" s="15"/>
      <c r="D692" s="460"/>
      <c r="E692" s="234"/>
      <c r="F692" s="227"/>
      <c r="G692" s="4" t="s">
        <v>5831</v>
      </c>
      <c r="H692" s="4">
        <v>5</v>
      </c>
      <c r="I692" s="723" t="s">
        <v>113</v>
      </c>
      <c r="J692" s="765"/>
      <c r="K692" s="573">
        <f>ROUND(H692*J692,2)</f>
        <v>0</v>
      </c>
      <c r="L692" s="458"/>
    </row>
    <row r="693" spans="1:12" x14ac:dyDescent="0.25">
      <c r="A693"/>
      <c r="B693" s="15"/>
      <c r="D693" s="460"/>
      <c r="E693" s="234"/>
      <c r="F693" s="227"/>
      <c r="G693" s="4" t="s">
        <v>5832</v>
      </c>
      <c r="H693" s="4">
        <v>2</v>
      </c>
      <c r="I693" s="723" t="s">
        <v>6</v>
      </c>
      <c r="J693" s="765"/>
      <c r="K693" s="573">
        <f>ROUND(H693*J693,2)</f>
        <v>0</v>
      </c>
      <c r="L693" s="458"/>
    </row>
    <row r="694" spans="1:12" ht="15.75" x14ac:dyDescent="0.25">
      <c r="A694"/>
      <c r="B694" s="15"/>
      <c r="D694" s="460"/>
      <c r="E694" s="224"/>
      <c r="F694" s="225" t="s">
        <v>6218</v>
      </c>
      <c r="G694" s="226" t="s">
        <v>5836</v>
      </c>
      <c r="H694" s="223"/>
      <c r="I694" s="723"/>
      <c r="J694" s="755"/>
      <c r="K694" s="461" t="str">
        <f t="shared" si="18"/>
        <v/>
      </c>
      <c r="L694" s="458"/>
    </row>
    <row r="695" spans="1:12" ht="128.25" x14ac:dyDescent="0.25">
      <c r="A695"/>
      <c r="B695" s="15"/>
      <c r="D695" s="460"/>
      <c r="E695" s="234" t="str">
        <f>CONCATENATE($F$5,F695)</f>
        <v>7ČP-G2  2.10.1</v>
      </c>
      <c r="F695" s="227" t="s">
        <v>6219</v>
      </c>
      <c r="G695" s="228" t="s">
        <v>5838</v>
      </c>
      <c r="H695" s="223">
        <v>1</v>
      </c>
      <c r="I695" s="723" t="s">
        <v>6</v>
      </c>
      <c r="J695" s="766"/>
      <c r="K695" s="573">
        <f>ROUND(H695*J695,2)</f>
        <v>0</v>
      </c>
      <c r="L695" s="458"/>
    </row>
    <row r="696" spans="1:12" ht="213.75" x14ac:dyDescent="0.25">
      <c r="A696"/>
      <c r="B696" s="15"/>
      <c r="D696" s="460"/>
      <c r="E696" s="234" t="str">
        <f>CONCATENATE($F$5,F696)</f>
        <v>7ČP-G2  2.10.2</v>
      </c>
      <c r="F696" s="227" t="s">
        <v>6220</v>
      </c>
      <c r="G696" s="228" t="s">
        <v>5839</v>
      </c>
      <c r="H696" s="223">
        <v>6</v>
      </c>
      <c r="I696" s="723" t="s">
        <v>113</v>
      </c>
      <c r="J696" s="766"/>
      <c r="K696" s="573">
        <f>ROUND(H696*J696,2)</f>
        <v>0</v>
      </c>
      <c r="L696" s="458"/>
    </row>
    <row r="697" spans="1:12" s="15" customFormat="1" x14ac:dyDescent="0.25">
      <c r="D697" s="460"/>
      <c r="E697" s="464"/>
      <c r="F697" s="465"/>
      <c r="G697" s="466"/>
      <c r="H697" s="340"/>
      <c r="I697" s="238"/>
      <c r="J697" s="467"/>
      <c r="K697" s="467"/>
      <c r="L697" s="458"/>
    </row>
    <row r="698" spans="1:12" s="84" customFormat="1" ht="18" x14ac:dyDescent="0.25">
      <c r="A698" s="310"/>
      <c r="B698" s="310"/>
      <c r="D698" s="411"/>
      <c r="E698" s="455"/>
      <c r="F698" s="245"/>
      <c r="G698" s="468" t="s">
        <v>6221</v>
      </c>
      <c r="H698" s="340"/>
      <c r="I698" s="238"/>
      <c r="J698" s="247"/>
      <c r="K698" s="461">
        <f>SUM(K611:K696)</f>
        <v>0</v>
      </c>
      <c r="L698" s="412"/>
    </row>
    <row r="699" spans="1:12" s="84" customFormat="1" x14ac:dyDescent="0.25">
      <c r="A699" s="310"/>
      <c r="B699" s="310"/>
      <c r="D699" s="411"/>
      <c r="E699" s="206"/>
      <c r="F699" s="528"/>
      <c r="G699" s="247"/>
      <c r="H699" s="247"/>
      <c r="I699" s="247"/>
      <c r="J699" s="412"/>
      <c r="K699" s="412"/>
      <c r="L699" s="412"/>
    </row>
    <row r="700" spans="1:12" s="84" customFormat="1" x14ac:dyDescent="0.25">
      <c r="A700" s="310"/>
      <c r="B700" s="310"/>
      <c r="D700" s="411"/>
      <c r="E700" s="455"/>
      <c r="F700" s="245"/>
      <c r="G700" s="246"/>
      <c r="H700" s="247"/>
      <c r="I700" s="248"/>
      <c r="J700" s="412"/>
      <c r="K700" s="412"/>
      <c r="L700" s="412"/>
    </row>
    <row r="701" spans="1:12" s="84" customFormat="1" x14ac:dyDescent="0.25">
      <c r="A701" s="310"/>
      <c r="B701" s="310"/>
      <c r="D701" s="411"/>
      <c r="E701" s="252"/>
      <c r="F701" s="253"/>
      <c r="G701" s="250"/>
      <c r="H701" s="250"/>
      <c r="I701" s="250"/>
      <c r="J701" s="605"/>
      <c r="K701" s="469"/>
      <c r="L701" s="469"/>
    </row>
    <row r="702" spans="1:12" s="84" customFormat="1" ht="18" x14ac:dyDescent="0.25">
      <c r="A702" s="310"/>
      <c r="B702" s="310"/>
      <c r="D702" s="411"/>
      <c r="E702" s="470"/>
      <c r="F702" s="471" t="s">
        <v>5895</v>
      </c>
      <c r="G702" s="249" t="s">
        <v>5872</v>
      </c>
      <c r="H702" s="250"/>
      <c r="I702" s="250"/>
      <c r="J702" s="605"/>
      <c r="K702" s="469"/>
      <c r="L702" s="469"/>
    </row>
    <row r="703" spans="1:12" s="84" customFormat="1" x14ac:dyDescent="0.25">
      <c r="A703" s="310"/>
      <c r="B703" s="310"/>
      <c r="D703" s="411"/>
      <c r="E703" s="252"/>
      <c r="F703" s="253"/>
      <c r="G703" s="250"/>
      <c r="H703" s="250"/>
      <c r="I703" s="250"/>
      <c r="J703" s="605"/>
      <c r="K703" s="469"/>
      <c r="L703" s="469"/>
    </row>
    <row r="704" spans="1:12" s="84" customFormat="1" x14ac:dyDescent="0.25">
      <c r="A704" s="310"/>
      <c r="B704" s="310"/>
      <c r="D704" s="411"/>
      <c r="E704" s="252"/>
      <c r="F704" s="253"/>
      <c r="G704" s="254" t="s">
        <v>5873</v>
      </c>
      <c r="H704" s="255" t="s">
        <v>5874</v>
      </c>
      <c r="I704" s="256"/>
      <c r="J704" s="256" t="s">
        <v>5753</v>
      </c>
      <c r="K704" s="472" t="s">
        <v>5875</v>
      </c>
      <c r="L704" s="472" t="s">
        <v>5876</v>
      </c>
    </row>
    <row r="705" spans="1:12" s="84" customFormat="1" x14ac:dyDescent="0.25">
      <c r="A705" s="310"/>
      <c r="B705" s="310"/>
      <c r="D705" s="411"/>
      <c r="E705" s="252"/>
      <c r="F705" s="253"/>
      <c r="G705" s="250"/>
      <c r="H705" s="250"/>
      <c r="I705" s="250"/>
      <c r="J705" s="605"/>
      <c r="K705" s="469"/>
      <c r="L705" s="469"/>
    </row>
    <row r="706" spans="1:12" s="84" customFormat="1" ht="36.75" x14ac:dyDescent="0.25">
      <c r="A706" s="310"/>
      <c r="B706" s="310"/>
      <c r="D706" s="411"/>
      <c r="E706" s="252"/>
      <c r="F706" s="253"/>
      <c r="G706" s="258" t="s">
        <v>5877</v>
      </c>
      <c r="H706" s="250"/>
      <c r="I706" s="250"/>
      <c r="J706" s="605"/>
      <c r="K706" s="469"/>
      <c r="L706" s="469"/>
    </row>
    <row r="707" spans="1:12" s="84" customFormat="1" x14ac:dyDescent="0.25">
      <c r="A707" s="310"/>
      <c r="B707" s="310"/>
      <c r="D707" s="411"/>
      <c r="E707" s="252"/>
      <c r="F707" s="253"/>
      <c r="G707" s="259"/>
      <c r="H707" s="250"/>
      <c r="I707" s="250"/>
      <c r="J707" s="605"/>
      <c r="K707" s="469"/>
      <c r="L707" s="469"/>
    </row>
    <row r="708" spans="1:12" s="84" customFormat="1" x14ac:dyDescent="0.25">
      <c r="A708" s="310"/>
      <c r="B708" s="310"/>
      <c r="D708" s="411"/>
      <c r="E708" s="252"/>
      <c r="F708" s="253"/>
      <c r="G708" s="260"/>
      <c r="H708" s="250"/>
      <c r="I708" s="250"/>
      <c r="J708" s="605"/>
      <c r="K708" s="469"/>
      <c r="L708" s="469"/>
    </row>
    <row r="709" spans="1:12" s="84" customFormat="1" x14ac:dyDescent="0.25">
      <c r="A709" s="310"/>
      <c r="B709" s="310"/>
      <c r="D709" s="411"/>
      <c r="E709" s="252"/>
      <c r="F709" s="253" t="s">
        <v>6222</v>
      </c>
      <c r="G709" s="261" t="s">
        <v>5879</v>
      </c>
      <c r="H709" s="262"/>
      <c r="I709" s="367"/>
      <c r="J709" s="606"/>
      <c r="K709" s="473"/>
      <c r="L709" s="473"/>
    </row>
    <row r="710" spans="1:12" s="84" customFormat="1" x14ac:dyDescent="0.25">
      <c r="A710" s="310"/>
      <c r="B710" s="310"/>
      <c r="D710" s="411"/>
      <c r="E710" s="252"/>
      <c r="F710" s="253"/>
      <c r="G710" s="261"/>
      <c r="H710" s="262"/>
      <c r="I710" s="250"/>
      <c r="J710" s="606"/>
      <c r="K710" s="474"/>
      <c r="L710" s="474"/>
    </row>
    <row r="711" spans="1:12" s="84" customFormat="1" x14ac:dyDescent="0.25">
      <c r="A711" s="310"/>
      <c r="B711" s="310"/>
      <c r="D711" s="411"/>
      <c r="E711" s="464" t="str">
        <f>CONCATENATE($F$5,$F$709,F711)</f>
        <v>7ČP-G2  3.1.1</v>
      </c>
      <c r="F711" s="465" t="s">
        <v>347</v>
      </c>
      <c r="G711" s="265" t="s">
        <v>5881</v>
      </c>
      <c r="H711" s="266"/>
      <c r="I711" s="250"/>
      <c r="J711" s="498"/>
      <c r="K711" s="475"/>
      <c r="L711" s="475"/>
    </row>
    <row r="712" spans="1:12" s="84" customFormat="1" ht="24.75" x14ac:dyDescent="0.25">
      <c r="A712" s="310"/>
      <c r="B712" s="310"/>
      <c r="D712" s="411"/>
      <c r="E712" s="300"/>
      <c r="F712" s="301"/>
      <c r="G712" s="268" t="s">
        <v>5882</v>
      </c>
      <c r="H712" s="266"/>
      <c r="I712" s="250"/>
      <c r="J712" s="498"/>
      <c r="K712" s="475"/>
      <c r="L712" s="475"/>
    </row>
    <row r="713" spans="1:12" s="84" customFormat="1" x14ac:dyDescent="0.25">
      <c r="A713" s="310"/>
      <c r="B713" s="310"/>
      <c r="D713" s="411"/>
      <c r="E713" s="300"/>
      <c r="F713" s="301"/>
      <c r="G713" s="265" t="s">
        <v>5883</v>
      </c>
      <c r="H713" s="269" t="s">
        <v>113</v>
      </c>
      <c r="I713" s="250"/>
      <c r="J713" s="506">
        <v>35</v>
      </c>
      <c r="K713" s="762"/>
      <c r="L713" s="567">
        <f>ROUND(J713*K713,2)</f>
        <v>0</v>
      </c>
    </row>
    <row r="714" spans="1:12" s="84" customFormat="1" x14ac:dyDescent="0.25">
      <c r="A714" s="310"/>
      <c r="B714" s="310"/>
      <c r="D714" s="411"/>
      <c r="E714" s="300"/>
      <c r="F714" s="301"/>
      <c r="G714" s="265" t="s">
        <v>5884</v>
      </c>
      <c r="H714" s="269" t="s">
        <v>113</v>
      </c>
      <c r="I714" s="250"/>
      <c r="J714" s="506">
        <v>5</v>
      </c>
      <c r="K714" s="762"/>
      <c r="L714" s="567">
        <f t="shared" ref="L714:L730" si="19">ROUND(J714*K714,2)</f>
        <v>0</v>
      </c>
    </row>
    <row r="715" spans="1:12" s="84" customFormat="1" x14ac:dyDescent="0.25">
      <c r="A715" s="310"/>
      <c r="B715" s="310"/>
      <c r="D715" s="411"/>
      <c r="E715" s="300"/>
      <c r="F715" s="301"/>
      <c r="G715" s="265" t="s">
        <v>5885</v>
      </c>
      <c r="H715" s="269" t="s">
        <v>113</v>
      </c>
      <c r="I715" s="250"/>
      <c r="J715" s="506">
        <v>10</v>
      </c>
      <c r="K715" s="762"/>
      <c r="L715" s="567">
        <f t="shared" si="19"/>
        <v>0</v>
      </c>
    </row>
    <row r="716" spans="1:12" s="84" customFormat="1" x14ac:dyDescent="0.25">
      <c r="A716" s="310"/>
      <c r="B716" s="310"/>
      <c r="D716" s="411"/>
      <c r="E716" s="300"/>
      <c r="F716" s="301"/>
      <c r="G716" s="265" t="s">
        <v>5886</v>
      </c>
      <c r="H716" s="269" t="s">
        <v>113</v>
      </c>
      <c r="I716" s="250"/>
      <c r="J716" s="506">
        <v>25</v>
      </c>
      <c r="K716" s="762"/>
      <c r="L716" s="567">
        <f t="shared" si="19"/>
        <v>0</v>
      </c>
    </row>
    <row r="717" spans="1:12" s="84" customFormat="1" x14ac:dyDescent="0.25">
      <c r="A717" s="310"/>
      <c r="B717" s="310"/>
      <c r="D717" s="411"/>
      <c r="E717" s="300"/>
      <c r="F717" s="301"/>
      <c r="G717" s="265" t="s">
        <v>5887</v>
      </c>
      <c r="H717" s="269" t="s">
        <v>113</v>
      </c>
      <c r="I717" s="250"/>
      <c r="J717" s="506">
        <v>10</v>
      </c>
      <c r="K717" s="762"/>
      <c r="L717" s="567">
        <f t="shared" si="19"/>
        <v>0</v>
      </c>
    </row>
    <row r="718" spans="1:12" s="84" customFormat="1" x14ac:dyDescent="0.25">
      <c r="A718" s="310"/>
      <c r="B718" s="310"/>
      <c r="D718" s="411"/>
      <c r="E718" s="300"/>
      <c r="F718" s="301"/>
      <c r="G718" s="265" t="s">
        <v>5888</v>
      </c>
      <c r="H718" s="269" t="s">
        <v>113</v>
      </c>
      <c r="I718" s="250"/>
      <c r="J718" s="506">
        <v>10</v>
      </c>
      <c r="K718" s="762"/>
      <c r="L718" s="567">
        <f t="shared" si="19"/>
        <v>0</v>
      </c>
    </row>
    <row r="719" spans="1:12" s="84" customFormat="1" x14ac:dyDescent="0.25">
      <c r="A719" s="310"/>
      <c r="B719" s="310"/>
      <c r="D719" s="411"/>
      <c r="E719" s="300"/>
      <c r="F719" s="301"/>
      <c r="G719" s="265" t="s">
        <v>5889</v>
      </c>
      <c r="H719" s="269" t="s">
        <v>113</v>
      </c>
      <c r="I719" s="250"/>
      <c r="J719" s="506">
        <v>20</v>
      </c>
      <c r="K719" s="762"/>
      <c r="L719" s="567">
        <f t="shared" si="19"/>
        <v>0</v>
      </c>
    </row>
    <row r="720" spans="1:12" s="84" customFormat="1" x14ac:dyDescent="0.25">
      <c r="A720" s="310"/>
      <c r="B720" s="310"/>
      <c r="D720" s="411"/>
      <c r="E720" s="300"/>
      <c r="F720" s="301"/>
      <c r="G720" s="265" t="s">
        <v>5890</v>
      </c>
      <c r="H720" s="269" t="s">
        <v>113</v>
      </c>
      <c r="I720" s="250"/>
      <c r="J720" s="506">
        <v>20</v>
      </c>
      <c r="K720" s="762"/>
      <c r="L720" s="567">
        <f t="shared" si="19"/>
        <v>0</v>
      </c>
    </row>
    <row r="721" spans="1:12" s="84" customFormat="1" x14ac:dyDescent="0.25">
      <c r="A721" s="310"/>
      <c r="B721" s="310"/>
      <c r="D721" s="411"/>
      <c r="E721" s="300"/>
      <c r="F721" s="301"/>
      <c r="G721" s="265" t="s">
        <v>5891</v>
      </c>
      <c r="H721" s="269" t="s">
        <v>113</v>
      </c>
      <c r="I721" s="250"/>
      <c r="J721" s="506">
        <v>5</v>
      </c>
      <c r="K721" s="762"/>
      <c r="L721" s="567">
        <f t="shared" si="19"/>
        <v>0</v>
      </c>
    </row>
    <row r="722" spans="1:12" s="84" customFormat="1" x14ac:dyDescent="0.25">
      <c r="A722" s="310"/>
      <c r="B722" s="310"/>
      <c r="D722" s="411"/>
      <c r="E722" s="300"/>
      <c r="F722" s="301"/>
      <c r="G722" s="265" t="s">
        <v>5892</v>
      </c>
      <c r="H722" s="269" t="s">
        <v>113</v>
      </c>
      <c r="I722" s="250"/>
      <c r="J722" s="506">
        <v>5</v>
      </c>
      <c r="K722" s="762"/>
      <c r="L722" s="567">
        <f t="shared" si="19"/>
        <v>0</v>
      </c>
    </row>
    <row r="723" spans="1:12" s="84" customFormat="1" x14ac:dyDescent="0.25">
      <c r="A723" s="310"/>
      <c r="B723" s="310"/>
      <c r="D723" s="411"/>
      <c r="E723" s="300"/>
      <c r="F723" s="301"/>
      <c r="G723" s="270"/>
      <c r="H723" s="271"/>
      <c r="I723" s="250"/>
      <c r="J723" s="607"/>
      <c r="K723" s="763"/>
      <c r="L723" s="477"/>
    </row>
    <row r="724" spans="1:12" s="84" customFormat="1" ht="26.25" x14ac:dyDescent="0.25">
      <c r="A724" s="310"/>
      <c r="B724" s="310"/>
      <c r="D724" s="411"/>
      <c r="E724" s="464" t="str">
        <f>CONCATENATE($F$5,$F$709,F724)</f>
        <v>7ČP-G2  3.1.2</v>
      </c>
      <c r="F724" s="465" t="s">
        <v>351</v>
      </c>
      <c r="G724" s="265" t="s">
        <v>5894</v>
      </c>
      <c r="H724" s="269" t="s">
        <v>6</v>
      </c>
      <c r="I724" s="250"/>
      <c r="J724" s="506">
        <v>8</v>
      </c>
      <c r="K724" s="762"/>
      <c r="L724" s="567">
        <f t="shared" si="19"/>
        <v>0</v>
      </c>
    </row>
    <row r="725" spans="1:12" s="84" customFormat="1" x14ac:dyDescent="0.25">
      <c r="A725" s="310"/>
      <c r="B725" s="310"/>
      <c r="D725" s="411"/>
      <c r="E725" s="300"/>
      <c r="F725" s="301"/>
      <c r="G725" s="270"/>
      <c r="H725" s="271"/>
      <c r="I725" s="250"/>
      <c r="J725" s="607"/>
      <c r="K725" s="763"/>
      <c r="L725" s="477"/>
    </row>
    <row r="726" spans="1:12" s="84" customFormat="1" x14ac:dyDescent="0.25">
      <c r="A726" s="310"/>
      <c r="B726" s="310"/>
      <c r="D726" s="411"/>
      <c r="E726" s="464" t="str">
        <f>CONCATENATE($F$5,$F$709,F726)</f>
        <v>7ČP-G2  3.1.3</v>
      </c>
      <c r="F726" s="465" t="s">
        <v>353</v>
      </c>
      <c r="G726" s="259" t="s">
        <v>5896</v>
      </c>
      <c r="H726" s="269" t="s">
        <v>113</v>
      </c>
      <c r="I726" s="250"/>
      <c r="J726" s="506">
        <v>30</v>
      </c>
      <c r="K726" s="762"/>
      <c r="L726" s="567">
        <f t="shared" si="19"/>
        <v>0</v>
      </c>
    </row>
    <row r="727" spans="1:12" s="84" customFormat="1" x14ac:dyDescent="0.25">
      <c r="A727" s="310"/>
      <c r="B727" s="310"/>
      <c r="D727" s="411"/>
      <c r="E727" s="252"/>
      <c r="F727" s="253"/>
      <c r="G727" s="270"/>
      <c r="H727" s="271"/>
      <c r="I727" s="250"/>
      <c r="J727" s="607"/>
      <c r="K727" s="763"/>
      <c r="L727" s="477"/>
    </row>
    <row r="728" spans="1:12" s="84" customFormat="1" x14ac:dyDescent="0.25">
      <c r="A728" s="310"/>
      <c r="B728" s="310"/>
      <c r="D728" s="411"/>
      <c r="E728" s="252" t="str">
        <f>CONCATENATE($F$5,$F$709,F728)</f>
        <v>7ČP-G2  3.1.4.</v>
      </c>
      <c r="F728" s="253" t="s">
        <v>5897</v>
      </c>
      <c r="G728" s="265" t="s">
        <v>5898</v>
      </c>
      <c r="H728" s="266" t="s">
        <v>113</v>
      </c>
      <c r="I728" s="250"/>
      <c r="J728" s="608">
        <v>30</v>
      </c>
      <c r="K728" s="762"/>
      <c r="L728" s="567">
        <f t="shared" si="19"/>
        <v>0</v>
      </c>
    </row>
    <row r="729" spans="1:12" s="84" customFormat="1" x14ac:dyDescent="0.25">
      <c r="A729" s="310"/>
      <c r="B729" s="310"/>
      <c r="D729" s="411"/>
      <c r="E729" s="252"/>
      <c r="F729" s="253"/>
      <c r="G729" s="259"/>
      <c r="H729" s="269"/>
      <c r="I729" s="250"/>
      <c r="J729" s="500"/>
      <c r="K729" s="761"/>
      <c r="L729" s="477"/>
    </row>
    <row r="730" spans="1:12" s="84" customFormat="1" x14ac:dyDescent="0.25">
      <c r="A730" s="310"/>
      <c r="B730" s="310"/>
      <c r="D730" s="411"/>
      <c r="E730" s="252" t="str">
        <f>CONCATENATE($F$5,$F$709,F730)</f>
        <v>7ČP-G2  3.1.5.</v>
      </c>
      <c r="F730" s="253" t="s">
        <v>5899</v>
      </c>
      <c r="G730" s="259" t="s">
        <v>5900</v>
      </c>
      <c r="H730" s="269" t="s">
        <v>6</v>
      </c>
      <c r="I730" s="250"/>
      <c r="J730" s="506">
        <v>1</v>
      </c>
      <c r="K730" s="762"/>
      <c r="L730" s="567">
        <f t="shared" si="19"/>
        <v>0</v>
      </c>
    </row>
    <row r="731" spans="1:12" s="84" customFormat="1" x14ac:dyDescent="0.25">
      <c r="A731" s="310"/>
      <c r="B731" s="310"/>
      <c r="D731" s="411"/>
      <c r="E731" s="252"/>
      <c r="F731" s="253"/>
      <c r="G731" s="259"/>
      <c r="H731" s="269"/>
      <c r="I731" s="250"/>
      <c r="J731" s="500"/>
      <c r="K731" s="761"/>
      <c r="L731" s="477"/>
    </row>
    <row r="732" spans="1:12" s="84" customFormat="1" x14ac:dyDescent="0.25">
      <c r="A732" s="310"/>
      <c r="B732" s="310"/>
      <c r="D732" s="411"/>
      <c r="E732" s="252" t="str">
        <f>CONCATENATE($F$5,$F$709,F732)</f>
        <v>7ČP-G2  3.1.6.</v>
      </c>
      <c r="F732" s="253" t="s">
        <v>5901</v>
      </c>
      <c r="G732" s="259" t="s">
        <v>5902</v>
      </c>
      <c r="H732" s="269"/>
      <c r="I732" s="250"/>
      <c r="J732" s="500"/>
      <c r="K732" s="761"/>
      <c r="L732" s="477"/>
    </row>
    <row r="733" spans="1:12" s="84" customFormat="1" x14ac:dyDescent="0.25">
      <c r="A733" s="310"/>
      <c r="B733" s="310"/>
      <c r="D733" s="411"/>
      <c r="E733" s="252"/>
      <c r="F733" s="253"/>
      <c r="G733" s="259" t="s">
        <v>5903</v>
      </c>
      <c r="H733" s="269" t="s">
        <v>6</v>
      </c>
      <c r="I733" s="250"/>
      <c r="J733" s="506">
        <v>1</v>
      </c>
      <c r="K733" s="762"/>
      <c r="L733" s="567">
        <f t="shared" ref="L733:L735" si="20">ROUND(J733*K733,2)</f>
        <v>0</v>
      </c>
    </row>
    <row r="734" spans="1:12" s="84" customFormat="1" x14ac:dyDescent="0.25">
      <c r="A734" s="310"/>
      <c r="B734" s="310"/>
      <c r="D734" s="411"/>
      <c r="E734" s="252"/>
      <c r="F734" s="253"/>
      <c r="G734" s="259" t="s">
        <v>5904</v>
      </c>
      <c r="H734" s="269" t="s">
        <v>6</v>
      </c>
      <c r="I734" s="250"/>
      <c r="J734" s="506">
        <v>2</v>
      </c>
      <c r="K734" s="762"/>
      <c r="L734" s="567">
        <f t="shared" si="20"/>
        <v>0</v>
      </c>
    </row>
    <row r="735" spans="1:12" s="84" customFormat="1" x14ac:dyDescent="0.25">
      <c r="A735" s="310"/>
      <c r="B735" s="310"/>
      <c r="D735" s="411"/>
      <c r="E735" s="252"/>
      <c r="F735" s="253"/>
      <c r="G735" s="259" t="s">
        <v>5905</v>
      </c>
      <c r="H735" s="269" t="s">
        <v>6</v>
      </c>
      <c r="I735" s="250"/>
      <c r="J735" s="506">
        <v>4</v>
      </c>
      <c r="K735" s="762"/>
      <c r="L735" s="567">
        <f t="shared" si="20"/>
        <v>0</v>
      </c>
    </row>
    <row r="736" spans="1:12" s="84" customFormat="1" x14ac:dyDescent="0.25">
      <c r="A736" s="310"/>
      <c r="B736" s="310"/>
      <c r="D736" s="411"/>
      <c r="E736" s="252"/>
      <c r="F736" s="253"/>
      <c r="G736" s="259"/>
      <c r="H736" s="269"/>
      <c r="I736" s="250"/>
      <c r="J736" s="500"/>
      <c r="K736" s="761"/>
      <c r="L736" s="477"/>
    </row>
    <row r="737" spans="1:12" s="84" customFormat="1" x14ac:dyDescent="0.25">
      <c r="A737" s="310"/>
      <c r="B737" s="310"/>
      <c r="D737" s="411"/>
      <c r="E737" s="252" t="str">
        <f>CONCATENATE($F$5,$F$709,F737)</f>
        <v>7ČP-G2  3.1.7.</v>
      </c>
      <c r="F737" s="253" t="s">
        <v>5906</v>
      </c>
      <c r="G737" s="259" t="s">
        <v>5907</v>
      </c>
      <c r="H737" s="269" t="s">
        <v>22</v>
      </c>
      <c r="I737" s="250"/>
      <c r="J737" s="506">
        <v>12</v>
      </c>
      <c r="K737" s="762"/>
      <c r="L737" s="567">
        <f t="shared" ref="L737" si="21">ROUND(J737*K737,2)</f>
        <v>0</v>
      </c>
    </row>
    <row r="738" spans="1:12" s="84" customFormat="1" x14ac:dyDescent="0.25">
      <c r="A738" s="310"/>
      <c r="B738" s="310"/>
      <c r="D738" s="411"/>
      <c r="E738" s="252"/>
      <c r="F738" s="253"/>
      <c r="G738" s="259"/>
      <c r="H738" s="269"/>
      <c r="I738" s="250"/>
      <c r="J738" s="500"/>
      <c r="K738" s="761"/>
      <c r="L738" s="477"/>
    </row>
    <row r="739" spans="1:12" s="84" customFormat="1" ht="26.25" x14ac:dyDescent="0.25">
      <c r="A739" s="310"/>
      <c r="B739" s="310"/>
      <c r="D739" s="411"/>
      <c r="E739" s="252" t="str">
        <f>CONCATENATE($F$5,$F$709,F739)</f>
        <v>7ČP-G2  3.1.8.</v>
      </c>
      <c r="F739" s="253" t="s">
        <v>5908</v>
      </c>
      <c r="G739" s="259" t="s">
        <v>5909</v>
      </c>
      <c r="H739" s="269"/>
      <c r="I739" s="250"/>
      <c r="J739" s="500"/>
      <c r="K739" s="761"/>
      <c r="L739" s="477"/>
    </row>
    <row r="740" spans="1:12" s="84" customFormat="1" x14ac:dyDescent="0.25">
      <c r="A740" s="310"/>
      <c r="B740" s="310"/>
      <c r="D740" s="411"/>
      <c r="E740" s="252"/>
      <c r="F740" s="253"/>
      <c r="G740" s="259" t="s">
        <v>5910</v>
      </c>
      <c r="H740" s="269" t="s">
        <v>6</v>
      </c>
      <c r="I740" s="250"/>
      <c r="J740" s="506">
        <v>1</v>
      </c>
      <c r="K740" s="762"/>
      <c r="L740" s="567">
        <f t="shared" ref="L740" si="22">ROUND(J740*K740,2)</f>
        <v>0</v>
      </c>
    </row>
    <row r="741" spans="1:12" s="84" customFormat="1" x14ac:dyDescent="0.25">
      <c r="A741" s="310"/>
      <c r="B741" s="310"/>
      <c r="D741" s="411"/>
      <c r="E741" s="252"/>
      <c r="F741" s="253"/>
      <c r="G741" s="259"/>
      <c r="H741" s="269"/>
      <c r="I741" s="250"/>
      <c r="J741" s="500"/>
      <c r="K741" s="761"/>
      <c r="L741" s="477"/>
    </row>
    <row r="742" spans="1:12" s="84" customFormat="1" x14ac:dyDescent="0.25">
      <c r="A742" s="310"/>
      <c r="B742" s="310"/>
      <c r="D742" s="411"/>
      <c r="E742" s="252" t="str">
        <f>CONCATENATE($F$5,$F$709,F742)</f>
        <v>7ČP-G2  3.1.9.</v>
      </c>
      <c r="F742" s="253" t="s">
        <v>5911</v>
      </c>
      <c r="G742" s="259" t="s">
        <v>5912</v>
      </c>
      <c r="H742" s="269"/>
      <c r="I742" s="250"/>
      <c r="J742" s="500"/>
      <c r="K742" s="761"/>
      <c r="L742" s="477"/>
    </row>
    <row r="743" spans="1:12" s="84" customFormat="1" x14ac:dyDescent="0.25">
      <c r="A743" s="310"/>
      <c r="B743" s="310"/>
      <c r="D743" s="411"/>
      <c r="E743" s="252"/>
      <c r="F743" s="253"/>
      <c r="G743" s="259" t="s">
        <v>5913</v>
      </c>
      <c r="H743" s="269" t="s">
        <v>6</v>
      </c>
      <c r="I743" s="250"/>
      <c r="J743" s="506">
        <v>1</v>
      </c>
      <c r="K743" s="762"/>
      <c r="L743" s="567">
        <f t="shared" ref="L743" si="23">ROUND(J743*K743,2)</f>
        <v>0</v>
      </c>
    </row>
    <row r="744" spans="1:12" s="84" customFormat="1" x14ac:dyDescent="0.25">
      <c r="A744" s="310"/>
      <c r="B744" s="310"/>
      <c r="D744" s="411"/>
      <c r="E744" s="252"/>
      <c r="F744" s="253"/>
      <c r="G744" s="259"/>
      <c r="H744" s="269"/>
      <c r="I744" s="250"/>
      <c r="J744" s="500"/>
      <c r="K744" s="761"/>
      <c r="L744" s="477"/>
    </row>
    <row r="745" spans="1:12" s="84" customFormat="1" x14ac:dyDescent="0.25">
      <c r="A745" s="310"/>
      <c r="B745" s="310"/>
      <c r="D745" s="411"/>
      <c r="E745" s="252" t="str">
        <f>CONCATENATE($F$5,$F$709,F745)</f>
        <v>7ČP-G2  3.1.10.</v>
      </c>
      <c r="F745" s="253" t="s">
        <v>5914</v>
      </c>
      <c r="G745" s="273" t="s">
        <v>5915</v>
      </c>
      <c r="H745" s="269"/>
      <c r="I745" s="250"/>
      <c r="J745" s="500"/>
      <c r="K745" s="761"/>
      <c r="L745" s="477"/>
    </row>
    <row r="746" spans="1:12" s="84" customFormat="1" x14ac:dyDescent="0.25">
      <c r="A746" s="310"/>
      <c r="B746" s="310"/>
      <c r="D746" s="411"/>
      <c r="E746" s="252"/>
      <c r="F746" s="253"/>
      <c r="G746" s="265" t="s">
        <v>5916</v>
      </c>
      <c r="H746" s="269" t="s">
        <v>6</v>
      </c>
      <c r="I746" s="250"/>
      <c r="J746" s="506">
        <v>1</v>
      </c>
      <c r="K746" s="762"/>
      <c r="L746" s="567">
        <f t="shared" ref="L746:L748" si="24">ROUND(J746*K746,2)</f>
        <v>0</v>
      </c>
    </row>
    <row r="747" spans="1:12" s="84" customFormat="1" x14ac:dyDescent="0.25">
      <c r="A747" s="310"/>
      <c r="B747" s="310"/>
      <c r="D747" s="411"/>
      <c r="E747" s="252"/>
      <c r="F747" s="253"/>
      <c r="G747" s="265" t="s">
        <v>5917</v>
      </c>
      <c r="H747" s="269" t="s">
        <v>6</v>
      </c>
      <c r="I747" s="250"/>
      <c r="J747" s="506">
        <v>1</v>
      </c>
      <c r="K747" s="762"/>
      <c r="L747" s="567">
        <f t="shared" si="24"/>
        <v>0</v>
      </c>
    </row>
    <row r="748" spans="1:12" s="84" customFormat="1" x14ac:dyDescent="0.25">
      <c r="A748" s="310"/>
      <c r="B748" s="310"/>
      <c r="D748" s="411"/>
      <c r="E748" s="252"/>
      <c r="F748" s="253"/>
      <c r="G748" s="265" t="s">
        <v>5918</v>
      </c>
      <c r="H748" s="269" t="s">
        <v>6</v>
      </c>
      <c r="I748" s="250"/>
      <c r="J748" s="506">
        <v>1</v>
      </c>
      <c r="K748" s="762"/>
      <c r="L748" s="567">
        <f t="shared" si="24"/>
        <v>0</v>
      </c>
    </row>
    <row r="749" spans="1:12" s="84" customFormat="1" x14ac:dyDescent="0.25">
      <c r="A749" s="310"/>
      <c r="B749" s="310"/>
      <c r="D749" s="411"/>
      <c r="E749" s="252"/>
      <c r="F749" s="253"/>
      <c r="G749" s="259"/>
      <c r="H749" s="269"/>
      <c r="I749" s="250"/>
      <c r="J749" s="500"/>
      <c r="K749" s="761"/>
      <c r="L749" s="477"/>
    </row>
    <row r="750" spans="1:12" s="84" customFormat="1" x14ac:dyDescent="0.25">
      <c r="A750" s="310"/>
      <c r="B750" s="310"/>
      <c r="D750" s="411"/>
      <c r="E750" s="252" t="str">
        <f>CONCATENATE($F$5,$F$709,F750)</f>
        <v>7ČP-G2  3.1.11.</v>
      </c>
      <c r="F750" s="253" t="s">
        <v>5919</v>
      </c>
      <c r="G750" s="259" t="s">
        <v>5920</v>
      </c>
      <c r="H750" s="269" t="s">
        <v>5921</v>
      </c>
      <c r="I750" s="250"/>
      <c r="J750" s="506">
        <v>1</v>
      </c>
      <c r="K750" s="762"/>
      <c r="L750" s="567">
        <f t="shared" ref="L750" si="25">ROUND(J750*K750,2)</f>
        <v>0</v>
      </c>
    </row>
    <row r="751" spans="1:12" s="84" customFormat="1" x14ac:dyDescent="0.25">
      <c r="A751" s="310"/>
      <c r="B751" s="310"/>
      <c r="D751" s="411"/>
      <c r="E751" s="252"/>
      <c r="F751" s="253"/>
      <c r="G751" s="259"/>
      <c r="H751" s="269"/>
      <c r="I751" s="250"/>
      <c r="J751" s="500"/>
      <c r="K751" s="761"/>
      <c r="L751" s="477"/>
    </row>
    <row r="752" spans="1:12" s="84" customFormat="1" x14ac:dyDescent="0.25">
      <c r="A752" s="310"/>
      <c r="B752" s="310"/>
      <c r="D752" s="411"/>
      <c r="E752" s="252" t="str">
        <f>CONCATENATE($F$5,$F$709,F752)</f>
        <v>7ČP-G2  3.1.12.</v>
      </c>
      <c r="F752" s="253" t="s">
        <v>5922</v>
      </c>
      <c r="G752" s="274" t="s">
        <v>5923</v>
      </c>
      <c r="H752" s="266" t="s">
        <v>6</v>
      </c>
      <c r="I752" s="250"/>
      <c r="J752" s="609">
        <v>1</v>
      </c>
      <c r="K752" s="762"/>
      <c r="L752" s="567">
        <f t="shared" ref="L752" si="26">ROUND(J752*K752,2)</f>
        <v>0</v>
      </c>
    </row>
    <row r="753" spans="1:12" s="84" customFormat="1" x14ac:dyDescent="0.25">
      <c r="A753" s="310"/>
      <c r="B753" s="310"/>
      <c r="D753" s="411"/>
      <c r="E753" s="252"/>
      <c r="F753" s="253"/>
      <c r="G753" s="259"/>
      <c r="H753" s="269"/>
      <c r="I753" s="250"/>
      <c r="J753" s="500"/>
      <c r="K753" s="761"/>
      <c r="L753" s="475"/>
    </row>
    <row r="754" spans="1:12" s="84" customFormat="1" x14ac:dyDescent="0.25">
      <c r="A754" s="310"/>
      <c r="B754" s="310"/>
      <c r="D754" s="411"/>
      <c r="E754" s="252"/>
      <c r="F754" s="253"/>
      <c r="G754" s="275" t="s">
        <v>5924</v>
      </c>
      <c r="H754" s="276"/>
      <c r="I754" s="476"/>
      <c r="J754" s="610"/>
      <c r="K754" s="764"/>
      <c r="L754" s="568">
        <f>SUM(L709:L753)</f>
        <v>0</v>
      </c>
    </row>
    <row r="755" spans="1:12" s="84" customFormat="1" x14ac:dyDescent="0.25">
      <c r="A755" s="310"/>
      <c r="B755" s="310"/>
      <c r="D755" s="411"/>
      <c r="E755" s="252"/>
      <c r="F755" s="253"/>
      <c r="G755" s="259"/>
      <c r="H755" s="269"/>
      <c r="I755" s="250"/>
      <c r="J755" s="500"/>
      <c r="K755" s="761"/>
      <c r="L755" s="475"/>
    </row>
    <row r="756" spans="1:12" s="84" customFormat="1" x14ac:dyDescent="0.25">
      <c r="A756" s="310"/>
      <c r="B756" s="310"/>
      <c r="D756" s="411"/>
      <c r="E756" s="252"/>
      <c r="F756" s="253"/>
      <c r="G756" s="277"/>
      <c r="H756" s="269"/>
      <c r="I756" s="250"/>
      <c r="J756" s="500"/>
      <c r="K756" s="761"/>
      <c r="L756" s="475"/>
    </row>
    <row r="757" spans="1:12" s="84" customFormat="1" x14ac:dyDescent="0.25">
      <c r="A757" s="310"/>
      <c r="B757" s="310"/>
      <c r="D757" s="411"/>
      <c r="E757" s="252"/>
      <c r="F757" s="253"/>
      <c r="G757" s="277"/>
      <c r="H757" s="269"/>
      <c r="I757" s="250"/>
      <c r="J757" s="500"/>
      <c r="K757" s="761"/>
      <c r="L757" s="475"/>
    </row>
    <row r="758" spans="1:12" s="84" customFormat="1" x14ac:dyDescent="0.25">
      <c r="A758" s="310"/>
      <c r="B758" s="310"/>
      <c r="D758" s="411"/>
      <c r="E758" s="252"/>
      <c r="F758" s="253" t="s">
        <v>6223</v>
      </c>
      <c r="G758" s="261" t="s">
        <v>5926</v>
      </c>
      <c r="H758" s="262"/>
      <c r="I758" s="367"/>
      <c r="J758" s="606"/>
      <c r="K758" s="760"/>
      <c r="L758" s="477"/>
    </row>
    <row r="759" spans="1:12" s="84" customFormat="1" x14ac:dyDescent="0.25">
      <c r="A759" s="310"/>
      <c r="B759" s="310"/>
      <c r="D759" s="411"/>
      <c r="E759" s="252"/>
      <c r="F759" s="253"/>
      <c r="G759" s="277"/>
      <c r="H759" s="269"/>
      <c r="I759" s="250"/>
      <c r="J759" s="500"/>
      <c r="K759" s="761"/>
      <c r="L759" s="475"/>
    </row>
    <row r="760" spans="1:12" s="84" customFormat="1" x14ac:dyDescent="0.25">
      <c r="A760" s="310"/>
      <c r="B760" s="310"/>
      <c r="D760" s="411"/>
      <c r="E760" s="252"/>
      <c r="F760" s="253"/>
      <c r="G760" s="260" t="s">
        <v>5927</v>
      </c>
      <c r="H760" s="278"/>
      <c r="I760" s="250"/>
      <c r="J760" s="611"/>
      <c r="K760" s="761"/>
      <c r="L760" s="475"/>
    </row>
    <row r="761" spans="1:12" s="84" customFormat="1" x14ac:dyDescent="0.25">
      <c r="A761" s="310"/>
      <c r="B761" s="310"/>
      <c r="D761" s="411"/>
      <c r="E761" s="252"/>
      <c r="F761" s="253"/>
      <c r="G761" s="260" t="s">
        <v>5928</v>
      </c>
      <c r="H761" s="278"/>
      <c r="I761" s="250"/>
      <c r="J761" s="611"/>
      <c r="K761" s="761"/>
      <c r="L761" s="475"/>
    </row>
    <row r="762" spans="1:12" s="84" customFormat="1" x14ac:dyDescent="0.25">
      <c r="A762" s="310"/>
      <c r="B762" s="310"/>
      <c r="D762" s="411"/>
      <c r="E762" s="252"/>
      <c r="F762" s="253"/>
      <c r="G762" s="260" t="s">
        <v>5929</v>
      </c>
      <c r="H762" s="278"/>
      <c r="I762" s="250"/>
      <c r="J762" s="611"/>
      <c r="K762" s="761"/>
      <c r="L762" s="475"/>
    </row>
    <row r="763" spans="1:12" s="84" customFormat="1" x14ac:dyDescent="0.25">
      <c r="A763" s="310"/>
      <c r="B763" s="310"/>
      <c r="D763" s="411"/>
      <c r="E763" s="252"/>
      <c r="F763" s="253"/>
      <c r="G763" s="260" t="s">
        <v>5930</v>
      </c>
      <c r="H763" s="278"/>
      <c r="I763" s="250"/>
      <c r="J763" s="611"/>
      <c r="K763" s="761"/>
      <c r="L763" s="475"/>
    </row>
    <row r="764" spans="1:12" s="84" customFormat="1" x14ac:dyDescent="0.25">
      <c r="A764" s="310"/>
      <c r="B764" s="310"/>
      <c r="D764" s="411"/>
      <c r="E764" s="252"/>
      <c r="F764" s="253"/>
      <c r="G764" s="260" t="s">
        <v>5931</v>
      </c>
      <c r="H764" s="278"/>
      <c r="I764" s="250"/>
      <c r="J764" s="611"/>
      <c r="K764" s="761"/>
      <c r="L764" s="475"/>
    </row>
    <row r="765" spans="1:12" s="84" customFormat="1" x14ac:dyDescent="0.25">
      <c r="A765" s="310"/>
      <c r="B765" s="310"/>
      <c r="D765" s="411"/>
      <c r="E765" s="252"/>
      <c r="F765" s="253"/>
      <c r="G765" s="260" t="s">
        <v>5932</v>
      </c>
      <c r="H765" s="278"/>
      <c r="I765" s="250"/>
      <c r="J765" s="611"/>
      <c r="K765" s="761"/>
      <c r="L765" s="475"/>
    </row>
    <row r="766" spans="1:12" s="84" customFormat="1" x14ac:dyDescent="0.25">
      <c r="A766" s="310"/>
      <c r="B766" s="310"/>
      <c r="D766" s="411"/>
      <c r="E766" s="252"/>
      <c r="F766" s="253"/>
      <c r="G766" s="260" t="s">
        <v>5933</v>
      </c>
      <c r="H766" s="278"/>
      <c r="I766" s="250"/>
      <c r="J766" s="611"/>
      <c r="K766" s="761"/>
      <c r="L766" s="475"/>
    </row>
    <row r="767" spans="1:12" s="84" customFormat="1" x14ac:dyDescent="0.25">
      <c r="A767" s="310"/>
      <c r="B767" s="310"/>
      <c r="D767" s="411"/>
      <c r="E767" s="252"/>
      <c r="F767" s="253"/>
      <c r="G767" s="260" t="s">
        <v>5934</v>
      </c>
      <c r="H767" s="278"/>
      <c r="I767" s="250"/>
      <c r="J767" s="611"/>
      <c r="K767" s="761"/>
      <c r="L767" s="475"/>
    </row>
    <row r="768" spans="1:12" s="84" customFormat="1" x14ac:dyDescent="0.25">
      <c r="A768" s="310"/>
      <c r="B768" s="310"/>
      <c r="D768" s="411"/>
      <c r="E768" s="252"/>
      <c r="F768" s="253"/>
      <c r="G768" s="260" t="s">
        <v>5935</v>
      </c>
      <c r="H768" s="278"/>
      <c r="I768" s="250"/>
      <c r="J768" s="611"/>
      <c r="K768" s="761"/>
      <c r="L768" s="475"/>
    </row>
    <row r="769" spans="1:12" s="84" customFormat="1" x14ac:dyDescent="0.25">
      <c r="A769" s="310"/>
      <c r="B769" s="310"/>
      <c r="D769" s="411"/>
      <c r="E769" s="252"/>
      <c r="F769" s="253"/>
      <c r="G769" s="260" t="s">
        <v>5936</v>
      </c>
      <c r="H769" s="278"/>
      <c r="I769" s="250"/>
      <c r="J769" s="611"/>
      <c r="K769" s="761"/>
      <c r="L769" s="475"/>
    </row>
    <row r="770" spans="1:12" s="84" customFormat="1" x14ac:dyDescent="0.25">
      <c r="A770" s="310"/>
      <c r="B770" s="310"/>
      <c r="D770" s="411"/>
      <c r="E770" s="252"/>
      <c r="F770" s="253"/>
      <c r="G770" s="277"/>
      <c r="H770" s="269"/>
      <c r="I770" s="250"/>
      <c r="J770" s="500"/>
      <c r="K770" s="761"/>
      <c r="L770" s="475"/>
    </row>
    <row r="771" spans="1:12" s="84" customFormat="1" ht="39" x14ac:dyDescent="0.25">
      <c r="A771" s="310"/>
      <c r="B771" s="310"/>
      <c r="D771" s="411"/>
      <c r="E771" s="252" t="str">
        <f>CONCATENATE($F$5,$F$758,F771)</f>
        <v>7ČP-G2  3.2.1.</v>
      </c>
      <c r="F771" s="253" t="s">
        <v>5880</v>
      </c>
      <c r="G771" s="259" t="s">
        <v>5937</v>
      </c>
      <c r="H771" s="269" t="s">
        <v>5921</v>
      </c>
      <c r="I771" s="250"/>
      <c r="J771" s="627">
        <v>1</v>
      </c>
      <c r="K771" s="767"/>
      <c r="L771" s="567">
        <f t="shared" ref="L771" si="27">ROUND(J771*K771,2)</f>
        <v>0</v>
      </c>
    </row>
    <row r="772" spans="1:12" s="84" customFormat="1" x14ac:dyDescent="0.25">
      <c r="A772" s="310"/>
      <c r="B772" s="310"/>
      <c r="D772" s="411"/>
      <c r="E772" s="252"/>
      <c r="F772" s="253"/>
      <c r="G772" s="259"/>
      <c r="H772" s="269"/>
      <c r="I772" s="250"/>
      <c r="J772" s="613"/>
      <c r="K772" s="761"/>
      <c r="L772" s="475"/>
    </row>
    <row r="773" spans="1:12" s="84" customFormat="1" x14ac:dyDescent="0.25">
      <c r="A773" s="310"/>
      <c r="B773" s="310"/>
      <c r="D773" s="411"/>
      <c r="E773" s="252"/>
      <c r="F773" s="253"/>
      <c r="G773" s="280" t="s">
        <v>5938</v>
      </c>
      <c r="H773" s="269"/>
      <c r="I773" s="250"/>
      <c r="J773" s="500"/>
      <c r="K773" s="761"/>
      <c r="L773" s="475"/>
    </row>
    <row r="774" spans="1:12" s="84" customFormat="1" x14ac:dyDescent="0.25">
      <c r="A774" s="310"/>
      <c r="B774" s="310"/>
      <c r="D774" s="411"/>
      <c r="E774" s="252"/>
      <c r="F774" s="253"/>
      <c r="G774" s="259" t="s">
        <v>5939</v>
      </c>
      <c r="H774" s="269" t="s">
        <v>6</v>
      </c>
      <c r="I774" s="250"/>
      <c r="J774" s="500">
        <v>1</v>
      </c>
      <c r="K774" s="761"/>
      <c r="L774" s="475"/>
    </row>
    <row r="775" spans="1:12" s="84" customFormat="1" x14ac:dyDescent="0.25">
      <c r="A775" s="310"/>
      <c r="B775" s="310"/>
      <c r="D775" s="411"/>
      <c r="E775" s="252"/>
      <c r="F775" s="253"/>
      <c r="G775" s="281" t="s">
        <v>5940</v>
      </c>
      <c r="H775" s="269" t="s">
        <v>6</v>
      </c>
      <c r="I775" s="250"/>
      <c r="J775" s="500">
        <v>1</v>
      </c>
      <c r="K775" s="761"/>
      <c r="L775" s="475"/>
    </row>
    <row r="776" spans="1:12" s="84" customFormat="1" ht="25.5" x14ac:dyDescent="0.25">
      <c r="A776" s="310"/>
      <c r="B776" s="310"/>
      <c r="D776" s="411"/>
      <c r="E776" s="252"/>
      <c r="F776" s="253"/>
      <c r="G776" s="281" t="s">
        <v>5941</v>
      </c>
      <c r="H776" s="269" t="s">
        <v>6</v>
      </c>
      <c r="I776" s="250"/>
      <c r="J776" s="500">
        <v>1</v>
      </c>
      <c r="K776" s="761"/>
      <c r="L776" s="475"/>
    </row>
    <row r="777" spans="1:12" s="84" customFormat="1" x14ac:dyDescent="0.25">
      <c r="A777" s="310"/>
      <c r="B777" s="310"/>
      <c r="D777" s="411"/>
      <c r="E777" s="252"/>
      <c r="F777" s="253"/>
      <c r="G777" s="281" t="s">
        <v>5942</v>
      </c>
      <c r="H777" s="269" t="s">
        <v>6</v>
      </c>
      <c r="I777" s="250"/>
      <c r="J777" s="500">
        <v>1</v>
      </c>
      <c r="K777" s="761"/>
      <c r="L777" s="475"/>
    </row>
    <row r="778" spans="1:12" s="84" customFormat="1" ht="25.5" x14ac:dyDescent="0.25">
      <c r="A778" s="310"/>
      <c r="B778" s="310"/>
      <c r="D778" s="411"/>
      <c r="E778" s="252"/>
      <c r="F778" s="253"/>
      <c r="G778" s="281" t="s">
        <v>5943</v>
      </c>
      <c r="H778" s="269" t="s">
        <v>6</v>
      </c>
      <c r="I778" s="250"/>
      <c r="J778" s="500">
        <v>1</v>
      </c>
      <c r="K778" s="761"/>
      <c r="L778" s="475"/>
    </row>
    <row r="779" spans="1:12" s="84" customFormat="1" x14ac:dyDescent="0.25">
      <c r="A779" s="310"/>
      <c r="B779" s="310"/>
      <c r="D779" s="411"/>
      <c r="E779" s="252"/>
      <c r="F779" s="253"/>
      <c r="G779" s="281" t="s">
        <v>5944</v>
      </c>
      <c r="H779" s="269" t="s">
        <v>6</v>
      </c>
      <c r="I779" s="250"/>
      <c r="J779" s="500">
        <v>1</v>
      </c>
      <c r="K779" s="761"/>
      <c r="L779" s="475"/>
    </row>
    <row r="780" spans="1:12" s="84" customFormat="1" x14ac:dyDescent="0.25">
      <c r="A780" s="310"/>
      <c r="B780" s="310"/>
      <c r="D780" s="411"/>
      <c r="E780" s="252"/>
      <c r="F780" s="253"/>
      <c r="G780" s="281" t="s">
        <v>5945</v>
      </c>
      <c r="H780" s="269" t="s">
        <v>6</v>
      </c>
      <c r="I780" s="250"/>
      <c r="J780" s="500">
        <v>1</v>
      </c>
      <c r="K780" s="761"/>
      <c r="L780" s="475"/>
    </row>
    <row r="781" spans="1:12" s="84" customFormat="1" ht="25.5" x14ac:dyDescent="0.25">
      <c r="A781" s="310"/>
      <c r="B781" s="310"/>
      <c r="D781" s="411"/>
      <c r="E781" s="252"/>
      <c r="F781" s="253"/>
      <c r="G781" s="281" t="s">
        <v>5946</v>
      </c>
      <c r="H781" s="269" t="s">
        <v>6</v>
      </c>
      <c r="I781" s="250"/>
      <c r="J781" s="500">
        <v>1</v>
      </c>
      <c r="K781" s="761"/>
      <c r="L781" s="475"/>
    </row>
    <row r="782" spans="1:12" s="84" customFormat="1" ht="25.5" x14ac:dyDescent="0.25">
      <c r="A782" s="310"/>
      <c r="B782" s="310"/>
      <c r="D782" s="411"/>
      <c r="E782" s="252"/>
      <c r="F782" s="253"/>
      <c r="G782" s="281" t="s">
        <v>5947</v>
      </c>
      <c r="H782" s="269" t="s">
        <v>6</v>
      </c>
      <c r="I782" s="250"/>
      <c r="J782" s="500">
        <v>1</v>
      </c>
      <c r="K782" s="761"/>
      <c r="L782" s="475"/>
    </row>
    <row r="783" spans="1:12" s="84" customFormat="1" x14ac:dyDescent="0.25">
      <c r="A783" s="310"/>
      <c r="B783" s="310"/>
      <c r="D783" s="411"/>
      <c r="E783" s="252"/>
      <c r="F783" s="253"/>
      <c r="G783" s="281" t="s">
        <v>5948</v>
      </c>
      <c r="H783" s="269" t="s">
        <v>6</v>
      </c>
      <c r="I783" s="250"/>
      <c r="J783" s="500">
        <v>7</v>
      </c>
      <c r="K783" s="761"/>
      <c r="L783" s="475"/>
    </row>
    <row r="784" spans="1:12" s="84" customFormat="1" x14ac:dyDescent="0.25">
      <c r="A784" s="310"/>
      <c r="B784" s="310"/>
      <c r="D784" s="411"/>
      <c r="E784" s="252"/>
      <c r="F784" s="253"/>
      <c r="G784" s="281" t="s">
        <v>5949</v>
      </c>
      <c r="H784" s="269" t="s">
        <v>6</v>
      </c>
      <c r="I784" s="250"/>
      <c r="J784" s="500">
        <v>1</v>
      </c>
      <c r="K784" s="761"/>
      <c r="L784" s="475"/>
    </row>
    <row r="785" spans="1:12" s="84" customFormat="1" x14ac:dyDescent="0.25">
      <c r="A785" s="310"/>
      <c r="B785" s="310"/>
      <c r="D785" s="411"/>
      <c r="E785" s="252"/>
      <c r="F785" s="253"/>
      <c r="G785" s="281" t="s">
        <v>5950</v>
      </c>
      <c r="H785" s="269" t="s">
        <v>6</v>
      </c>
      <c r="I785" s="250"/>
      <c r="J785" s="500">
        <v>1</v>
      </c>
      <c r="K785" s="761"/>
      <c r="L785" s="475"/>
    </row>
    <row r="786" spans="1:12" s="84" customFormat="1" x14ac:dyDescent="0.25">
      <c r="A786" s="310"/>
      <c r="B786" s="310"/>
      <c r="D786" s="411"/>
      <c r="E786" s="252"/>
      <c r="F786" s="253"/>
      <c r="G786" s="281" t="s">
        <v>5951</v>
      </c>
      <c r="H786" s="269" t="s">
        <v>6</v>
      </c>
      <c r="I786" s="250"/>
      <c r="J786" s="500">
        <v>1</v>
      </c>
      <c r="K786" s="761"/>
      <c r="L786" s="475"/>
    </row>
    <row r="787" spans="1:12" s="84" customFormat="1" x14ac:dyDescent="0.25">
      <c r="A787" s="310"/>
      <c r="B787" s="310"/>
      <c r="D787" s="411"/>
      <c r="E787" s="252"/>
      <c r="F787" s="253"/>
      <c r="G787" s="281" t="s">
        <v>5952</v>
      </c>
      <c r="H787" s="269" t="s">
        <v>6</v>
      </c>
      <c r="I787" s="250"/>
      <c r="J787" s="500">
        <v>1</v>
      </c>
      <c r="K787" s="761"/>
      <c r="L787" s="475"/>
    </row>
    <row r="788" spans="1:12" s="84" customFormat="1" x14ac:dyDescent="0.25">
      <c r="A788" s="310"/>
      <c r="B788" s="310"/>
      <c r="D788" s="411"/>
      <c r="E788" s="252"/>
      <c r="F788" s="253"/>
      <c r="G788" s="281" t="s">
        <v>5953</v>
      </c>
      <c r="H788" s="269" t="s">
        <v>6</v>
      </c>
      <c r="I788" s="250"/>
      <c r="J788" s="500">
        <v>1</v>
      </c>
      <c r="K788" s="761"/>
      <c r="L788" s="475"/>
    </row>
    <row r="789" spans="1:12" s="84" customFormat="1" x14ac:dyDescent="0.25">
      <c r="A789" s="310"/>
      <c r="B789" s="310"/>
      <c r="D789" s="411"/>
      <c r="E789" s="252"/>
      <c r="F789" s="253"/>
      <c r="G789" s="281" t="s">
        <v>5954</v>
      </c>
      <c r="H789" s="269" t="s">
        <v>6</v>
      </c>
      <c r="I789" s="250"/>
      <c r="J789" s="500">
        <v>1</v>
      </c>
      <c r="K789" s="761"/>
      <c r="L789" s="475"/>
    </row>
    <row r="790" spans="1:12" s="84" customFormat="1" x14ac:dyDescent="0.25">
      <c r="A790" s="310"/>
      <c r="B790" s="310"/>
      <c r="D790" s="411"/>
      <c r="E790" s="252"/>
      <c r="F790" s="253"/>
      <c r="G790" s="281" t="s">
        <v>5955</v>
      </c>
      <c r="H790" s="269" t="s">
        <v>6</v>
      </c>
      <c r="I790" s="250"/>
      <c r="J790" s="500">
        <v>1</v>
      </c>
      <c r="K790" s="761"/>
      <c r="L790" s="475"/>
    </row>
    <row r="791" spans="1:12" s="84" customFormat="1" x14ac:dyDescent="0.25">
      <c r="A791" s="310"/>
      <c r="B791" s="310"/>
      <c r="D791" s="411"/>
      <c r="E791" s="252"/>
      <c r="F791" s="253"/>
      <c r="G791" s="281" t="s">
        <v>5956</v>
      </c>
      <c r="H791" s="269" t="s">
        <v>6</v>
      </c>
      <c r="I791" s="250"/>
      <c r="J791" s="500">
        <v>1</v>
      </c>
      <c r="K791" s="761"/>
      <c r="L791" s="475"/>
    </row>
    <row r="792" spans="1:12" s="84" customFormat="1" ht="38.25" x14ac:dyDescent="0.25">
      <c r="A792" s="310"/>
      <c r="B792" s="310"/>
      <c r="D792" s="411"/>
      <c r="E792" s="252"/>
      <c r="F792" s="253"/>
      <c r="G792" s="281" t="s">
        <v>5957</v>
      </c>
      <c r="H792" s="269" t="s">
        <v>6</v>
      </c>
      <c r="I792" s="250"/>
      <c r="J792" s="500">
        <v>1</v>
      </c>
      <c r="K792" s="761"/>
      <c r="L792" s="475"/>
    </row>
    <row r="793" spans="1:12" s="84" customFormat="1" x14ac:dyDescent="0.25">
      <c r="A793" s="310"/>
      <c r="B793" s="310"/>
      <c r="D793" s="411"/>
      <c r="E793" s="252"/>
      <c r="F793" s="253"/>
      <c r="G793" s="281" t="s">
        <v>5958</v>
      </c>
      <c r="H793" s="269" t="s">
        <v>6</v>
      </c>
      <c r="I793" s="250"/>
      <c r="J793" s="500">
        <v>1</v>
      </c>
      <c r="K793" s="761"/>
      <c r="L793" s="475"/>
    </row>
    <row r="794" spans="1:12" s="84" customFormat="1" x14ac:dyDescent="0.25">
      <c r="A794" s="310"/>
      <c r="B794" s="310"/>
      <c r="D794" s="411"/>
      <c r="E794" s="252"/>
      <c r="F794" s="253"/>
      <c r="G794" s="281" t="s">
        <v>5959</v>
      </c>
      <c r="H794" s="269" t="s">
        <v>6</v>
      </c>
      <c r="I794" s="250"/>
      <c r="J794" s="500">
        <v>1</v>
      </c>
      <c r="K794" s="761"/>
      <c r="L794" s="475"/>
    </row>
    <row r="795" spans="1:12" s="84" customFormat="1" x14ac:dyDescent="0.25">
      <c r="A795" s="310"/>
      <c r="B795" s="310"/>
      <c r="D795" s="411"/>
      <c r="E795" s="252"/>
      <c r="F795" s="253"/>
      <c r="G795" s="281" t="s">
        <v>5960</v>
      </c>
      <c r="H795" s="269" t="s">
        <v>6</v>
      </c>
      <c r="I795" s="250"/>
      <c r="J795" s="500">
        <v>1</v>
      </c>
      <c r="K795" s="761"/>
      <c r="L795" s="475"/>
    </row>
    <row r="796" spans="1:12" s="84" customFormat="1" x14ac:dyDescent="0.25">
      <c r="A796" s="310"/>
      <c r="B796" s="310"/>
      <c r="D796" s="411"/>
      <c r="E796" s="252"/>
      <c r="F796" s="253"/>
      <c r="G796" s="281" t="s">
        <v>5961</v>
      </c>
      <c r="H796" s="269"/>
      <c r="I796" s="250"/>
      <c r="J796" s="500"/>
      <c r="K796" s="761"/>
      <c r="L796" s="475"/>
    </row>
    <row r="797" spans="1:12" s="84" customFormat="1" x14ac:dyDescent="0.25">
      <c r="A797" s="310"/>
      <c r="B797" s="310"/>
      <c r="D797" s="411"/>
      <c r="E797" s="252"/>
      <c r="F797" s="253"/>
      <c r="G797" s="281" t="s">
        <v>5962</v>
      </c>
      <c r="H797" s="269"/>
      <c r="I797" s="250"/>
      <c r="J797" s="500"/>
      <c r="K797" s="761"/>
      <c r="L797" s="475"/>
    </row>
    <row r="798" spans="1:12" s="84" customFormat="1" x14ac:dyDescent="0.25">
      <c r="A798" s="310"/>
      <c r="B798" s="310"/>
      <c r="D798" s="411"/>
      <c r="E798" s="252"/>
      <c r="F798" s="253"/>
      <c r="G798" s="281" t="s">
        <v>5963</v>
      </c>
      <c r="H798" s="269" t="s">
        <v>6</v>
      </c>
      <c r="I798" s="250"/>
      <c r="J798" s="500">
        <v>1</v>
      </c>
      <c r="K798" s="761"/>
      <c r="L798" s="475"/>
    </row>
    <row r="799" spans="1:12" s="84" customFormat="1" x14ac:dyDescent="0.25">
      <c r="A799" s="310"/>
      <c r="B799" s="310"/>
      <c r="D799" s="411"/>
      <c r="E799" s="252"/>
      <c r="F799" s="253"/>
      <c r="G799" s="281" t="s">
        <v>5964</v>
      </c>
      <c r="H799" s="269" t="s">
        <v>6</v>
      </c>
      <c r="I799" s="250"/>
      <c r="J799" s="500">
        <v>1</v>
      </c>
      <c r="K799" s="761"/>
      <c r="L799" s="475"/>
    </row>
    <row r="800" spans="1:12" s="84" customFormat="1" x14ac:dyDescent="0.25">
      <c r="A800" s="310"/>
      <c r="B800" s="310"/>
      <c r="D800" s="411"/>
      <c r="E800" s="252"/>
      <c r="F800" s="253"/>
      <c r="G800" s="281" t="s">
        <v>5965</v>
      </c>
      <c r="H800" s="269" t="s">
        <v>6</v>
      </c>
      <c r="I800" s="250"/>
      <c r="J800" s="500">
        <v>1</v>
      </c>
      <c r="K800" s="761"/>
      <c r="L800" s="475"/>
    </row>
    <row r="801" spans="1:12" s="84" customFormat="1" x14ac:dyDescent="0.25">
      <c r="A801" s="310"/>
      <c r="B801" s="310"/>
      <c r="D801" s="411"/>
      <c r="E801" s="252"/>
      <c r="F801" s="253"/>
      <c r="G801" s="281" t="s">
        <v>5966</v>
      </c>
      <c r="H801" s="269" t="s">
        <v>6</v>
      </c>
      <c r="I801" s="250"/>
      <c r="J801" s="500">
        <v>1</v>
      </c>
      <c r="K801" s="761"/>
      <c r="L801" s="475"/>
    </row>
    <row r="802" spans="1:12" s="84" customFormat="1" x14ac:dyDescent="0.25">
      <c r="A802" s="310"/>
      <c r="B802" s="310"/>
      <c r="D802" s="411"/>
      <c r="E802" s="252"/>
      <c r="F802" s="253"/>
      <c r="G802" s="281" t="s">
        <v>5967</v>
      </c>
      <c r="H802" s="269" t="s">
        <v>6</v>
      </c>
      <c r="I802" s="250"/>
      <c r="J802" s="500">
        <v>1</v>
      </c>
      <c r="K802" s="761"/>
      <c r="L802" s="475"/>
    </row>
    <row r="803" spans="1:12" s="84" customFormat="1" x14ac:dyDescent="0.25">
      <c r="A803" s="310"/>
      <c r="B803" s="310"/>
      <c r="D803" s="411"/>
      <c r="E803" s="252"/>
      <c r="F803" s="253"/>
      <c r="G803" s="281" t="s">
        <v>5968</v>
      </c>
      <c r="H803" s="269" t="s">
        <v>6</v>
      </c>
      <c r="I803" s="250"/>
      <c r="J803" s="500">
        <v>1</v>
      </c>
      <c r="K803" s="761"/>
      <c r="L803" s="475"/>
    </row>
    <row r="804" spans="1:12" s="84" customFormat="1" x14ac:dyDescent="0.25">
      <c r="A804" s="310"/>
      <c r="B804" s="310"/>
      <c r="D804" s="411"/>
      <c r="E804" s="252"/>
      <c r="F804" s="253"/>
      <c r="G804" s="281" t="s">
        <v>5969</v>
      </c>
      <c r="H804" s="269" t="s">
        <v>6</v>
      </c>
      <c r="I804" s="250"/>
      <c r="J804" s="500">
        <v>1</v>
      </c>
      <c r="K804" s="761"/>
      <c r="L804" s="475"/>
    </row>
    <row r="805" spans="1:12" s="84" customFormat="1" x14ac:dyDescent="0.25">
      <c r="A805" s="310"/>
      <c r="B805" s="310"/>
      <c r="D805" s="411"/>
      <c r="E805" s="252"/>
      <c r="F805" s="253"/>
      <c r="G805" s="281" t="s">
        <v>5970</v>
      </c>
      <c r="H805" s="269" t="s">
        <v>6</v>
      </c>
      <c r="I805" s="250"/>
      <c r="J805" s="500">
        <v>1</v>
      </c>
      <c r="K805" s="761"/>
      <c r="L805" s="475"/>
    </row>
    <row r="806" spans="1:12" s="84" customFormat="1" x14ac:dyDescent="0.25">
      <c r="A806" s="310"/>
      <c r="B806" s="310"/>
      <c r="D806" s="411"/>
      <c r="E806" s="252"/>
      <c r="F806" s="253"/>
      <c r="G806" s="281" t="s">
        <v>5971</v>
      </c>
      <c r="H806" s="269" t="s">
        <v>6</v>
      </c>
      <c r="I806" s="250"/>
      <c r="J806" s="500">
        <v>1</v>
      </c>
      <c r="K806" s="761"/>
      <c r="L806" s="475"/>
    </row>
    <row r="807" spans="1:12" s="84" customFormat="1" x14ac:dyDescent="0.25">
      <c r="A807" s="310"/>
      <c r="B807" s="310"/>
      <c r="D807" s="411"/>
      <c r="E807" s="252"/>
      <c r="F807" s="253"/>
      <c r="G807" s="281" t="s">
        <v>5972</v>
      </c>
      <c r="H807" s="269" t="s">
        <v>6</v>
      </c>
      <c r="I807" s="250"/>
      <c r="J807" s="500">
        <v>1</v>
      </c>
      <c r="K807" s="761"/>
      <c r="L807" s="475"/>
    </row>
    <row r="808" spans="1:12" s="84" customFormat="1" x14ac:dyDescent="0.25">
      <c r="A808" s="310"/>
      <c r="B808" s="310"/>
      <c r="D808" s="411"/>
      <c r="E808" s="252"/>
      <c r="F808" s="253"/>
      <c r="G808" s="281" t="s">
        <v>5973</v>
      </c>
      <c r="H808" s="269" t="s">
        <v>6</v>
      </c>
      <c r="I808" s="250"/>
      <c r="J808" s="500">
        <v>3</v>
      </c>
      <c r="K808" s="761"/>
      <c r="L808" s="475"/>
    </row>
    <row r="809" spans="1:12" s="84" customFormat="1" x14ac:dyDescent="0.25">
      <c r="A809" s="310"/>
      <c r="B809" s="310"/>
      <c r="D809" s="411"/>
      <c r="E809" s="252"/>
      <c r="F809" s="253"/>
      <c r="G809" s="281"/>
      <c r="H809" s="269"/>
      <c r="I809" s="250"/>
      <c r="J809" s="500"/>
      <c r="K809" s="761"/>
      <c r="L809" s="475"/>
    </row>
    <row r="810" spans="1:12" s="84" customFormat="1" x14ac:dyDescent="0.25">
      <c r="A810" s="310"/>
      <c r="B810" s="310"/>
      <c r="D810" s="411"/>
      <c r="E810" s="252"/>
      <c r="F810" s="253"/>
      <c r="G810" s="280" t="s">
        <v>5974</v>
      </c>
      <c r="H810" s="282"/>
      <c r="I810" s="250"/>
      <c r="J810" s="513"/>
      <c r="K810" s="761"/>
      <c r="L810" s="475"/>
    </row>
    <row r="811" spans="1:12" s="84" customFormat="1" x14ac:dyDescent="0.25">
      <c r="A811" s="310"/>
      <c r="B811" s="310"/>
      <c r="D811" s="411"/>
      <c r="E811" s="252"/>
      <c r="F811" s="253"/>
      <c r="G811" s="281" t="s">
        <v>5951</v>
      </c>
      <c r="H811" s="269" t="s">
        <v>6</v>
      </c>
      <c r="I811" s="250"/>
      <c r="J811" s="500">
        <v>1</v>
      </c>
      <c r="K811" s="761"/>
      <c r="L811" s="475"/>
    </row>
    <row r="812" spans="1:12" s="84" customFormat="1" x14ac:dyDescent="0.25">
      <c r="A812" s="310"/>
      <c r="B812" s="310"/>
      <c r="D812" s="411"/>
      <c r="E812" s="252"/>
      <c r="F812" s="253"/>
      <c r="G812" s="281" t="s">
        <v>5952</v>
      </c>
      <c r="H812" s="269" t="s">
        <v>6</v>
      </c>
      <c r="I812" s="250"/>
      <c r="J812" s="500">
        <v>1</v>
      </c>
      <c r="K812" s="761"/>
      <c r="L812" s="475"/>
    </row>
    <row r="813" spans="1:12" s="84" customFormat="1" x14ac:dyDescent="0.25">
      <c r="A813" s="310"/>
      <c r="B813" s="310"/>
      <c r="D813" s="411"/>
      <c r="E813" s="252"/>
      <c r="F813" s="253"/>
      <c r="G813" s="281" t="s">
        <v>5953</v>
      </c>
      <c r="H813" s="269" t="s">
        <v>6</v>
      </c>
      <c r="I813" s="250"/>
      <c r="J813" s="500">
        <v>1</v>
      </c>
      <c r="K813" s="761"/>
      <c r="L813" s="475"/>
    </row>
    <row r="814" spans="1:12" s="84" customFormat="1" x14ac:dyDescent="0.25">
      <c r="A814" s="310"/>
      <c r="B814" s="310"/>
      <c r="D814" s="411"/>
      <c r="E814" s="252"/>
      <c r="F814" s="253"/>
      <c r="G814" s="281" t="s">
        <v>5954</v>
      </c>
      <c r="H814" s="269" t="s">
        <v>6</v>
      </c>
      <c r="I814" s="250"/>
      <c r="J814" s="500">
        <v>1</v>
      </c>
      <c r="K814" s="761"/>
      <c r="L814" s="475"/>
    </row>
    <row r="815" spans="1:12" s="84" customFormat="1" x14ac:dyDescent="0.25">
      <c r="A815" s="310"/>
      <c r="B815" s="310"/>
      <c r="D815" s="411"/>
      <c r="E815" s="252"/>
      <c r="F815" s="253"/>
      <c r="G815" s="281" t="s">
        <v>5955</v>
      </c>
      <c r="H815" s="269" t="s">
        <v>6</v>
      </c>
      <c r="I815" s="250"/>
      <c r="J815" s="500">
        <v>1</v>
      </c>
      <c r="K815" s="761"/>
      <c r="L815" s="475"/>
    </row>
    <row r="816" spans="1:12" s="84" customFormat="1" x14ac:dyDescent="0.25">
      <c r="A816" s="310"/>
      <c r="B816" s="310"/>
      <c r="D816" s="411"/>
      <c r="E816" s="252"/>
      <c r="F816" s="253"/>
      <c r="G816" s="281" t="s">
        <v>5956</v>
      </c>
      <c r="H816" s="269" t="s">
        <v>6</v>
      </c>
      <c r="I816" s="250"/>
      <c r="J816" s="500">
        <v>1</v>
      </c>
      <c r="K816" s="761"/>
      <c r="L816" s="475"/>
    </row>
    <row r="817" spans="1:12" s="84" customFormat="1" x14ac:dyDescent="0.25">
      <c r="A817" s="310"/>
      <c r="B817" s="310"/>
      <c r="D817" s="411"/>
      <c r="E817" s="252"/>
      <c r="F817" s="253"/>
      <c r="G817" s="281" t="s">
        <v>5975</v>
      </c>
      <c r="H817" s="269" t="s">
        <v>6</v>
      </c>
      <c r="I817" s="250"/>
      <c r="J817" s="500">
        <v>1</v>
      </c>
      <c r="K817" s="761"/>
      <c r="L817" s="475"/>
    </row>
    <row r="818" spans="1:12" s="84" customFormat="1" x14ac:dyDescent="0.25">
      <c r="A818" s="310"/>
      <c r="B818" s="310"/>
      <c r="D818" s="411"/>
      <c r="E818" s="252"/>
      <c r="F818" s="253"/>
      <c r="G818" s="280" t="s">
        <v>5976</v>
      </c>
      <c r="H818" s="282" t="s">
        <v>5921</v>
      </c>
      <c r="I818" s="367"/>
      <c r="J818" s="513">
        <v>1</v>
      </c>
      <c r="K818" s="760"/>
      <c r="L818" s="475"/>
    </row>
    <row r="819" spans="1:12" s="84" customFormat="1" x14ac:dyDescent="0.25">
      <c r="A819" s="310"/>
      <c r="B819" s="310"/>
      <c r="D819" s="411"/>
      <c r="E819" s="252"/>
      <c r="F819" s="253"/>
      <c r="G819" s="283" t="s">
        <v>5977</v>
      </c>
      <c r="H819" s="269" t="s">
        <v>6</v>
      </c>
      <c r="I819" s="250"/>
      <c r="J819" s="513">
        <v>1</v>
      </c>
      <c r="K819" s="760"/>
      <c r="L819" s="477"/>
    </row>
    <row r="820" spans="1:12" s="84" customFormat="1" x14ac:dyDescent="0.25">
      <c r="A820" s="310"/>
      <c r="B820" s="310"/>
      <c r="D820" s="411"/>
      <c r="E820" s="252"/>
      <c r="F820" s="253"/>
      <c r="G820" s="283"/>
      <c r="H820" s="269"/>
      <c r="I820" s="250"/>
      <c r="J820" s="500"/>
      <c r="K820" s="761"/>
      <c r="L820" s="475"/>
    </row>
    <row r="821" spans="1:12" s="84" customFormat="1" x14ac:dyDescent="0.25">
      <c r="A821" s="310"/>
      <c r="B821" s="310"/>
      <c r="D821" s="411"/>
      <c r="E821" s="252"/>
      <c r="F821" s="253"/>
      <c r="G821" s="275" t="s">
        <v>5978</v>
      </c>
      <c r="H821" s="276"/>
      <c r="I821" s="476"/>
      <c r="J821" s="610"/>
      <c r="K821" s="764"/>
      <c r="L821" s="568">
        <f>SUM(L769:L820)</f>
        <v>0</v>
      </c>
    </row>
    <row r="822" spans="1:12" s="84" customFormat="1" x14ac:dyDescent="0.25">
      <c r="A822" s="310"/>
      <c r="B822" s="310"/>
      <c r="D822" s="411"/>
      <c r="E822" s="252"/>
      <c r="F822" s="253"/>
      <c r="G822" s="265"/>
      <c r="H822" s="269"/>
      <c r="I822" s="250"/>
      <c r="J822" s="500"/>
      <c r="K822" s="761"/>
      <c r="L822" s="569"/>
    </row>
    <row r="823" spans="1:12" s="535" customFormat="1" ht="14.25" x14ac:dyDescent="0.2">
      <c r="A823" s="534"/>
      <c r="B823" s="534"/>
      <c r="D823" s="536"/>
      <c r="E823" s="252"/>
      <c r="F823" s="253"/>
      <c r="G823" s="265"/>
      <c r="H823" s="269"/>
      <c r="I823" s="250"/>
      <c r="J823" s="500"/>
      <c r="K823" s="761"/>
      <c r="L823" s="475"/>
    </row>
    <row r="824" spans="1:12" s="538" customFormat="1" ht="14.25" x14ac:dyDescent="0.2">
      <c r="A824" s="537"/>
      <c r="B824" s="537"/>
      <c r="D824" s="539"/>
      <c r="E824" s="284"/>
      <c r="F824" s="285" t="s">
        <v>6224</v>
      </c>
      <c r="G824" s="286" t="s">
        <v>5980</v>
      </c>
      <c r="H824" s="287"/>
      <c r="I824" s="482"/>
      <c r="J824" s="614"/>
      <c r="K824" s="769"/>
      <c r="L824" s="483"/>
    </row>
    <row r="825" spans="1:12" s="538" customFormat="1" ht="14.25" x14ac:dyDescent="0.2">
      <c r="A825" s="537"/>
      <c r="B825" s="537"/>
      <c r="D825" s="539"/>
      <c r="E825" s="284"/>
      <c r="F825" s="285"/>
      <c r="G825" s="286"/>
      <c r="H825" s="287"/>
      <c r="I825" s="482"/>
      <c r="J825" s="614"/>
      <c r="K825" s="769"/>
      <c r="L825" s="483"/>
    </row>
    <row r="826" spans="1:12" s="485" customFormat="1" ht="12.75" x14ac:dyDescent="0.2">
      <c r="A826" s="484"/>
      <c r="B826" s="484"/>
      <c r="D826" s="486"/>
      <c r="E826" s="284"/>
      <c r="F826" s="288"/>
      <c r="G826" s="289" t="s">
        <v>5981</v>
      </c>
      <c r="H826" s="287"/>
      <c r="I826" s="487"/>
      <c r="J826" s="614"/>
      <c r="K826" s="769"/>
      <c r="L826" s="483"/>
    </row>
    <row r="827" spans="1:12" s="485" customFormat="1" ht="30.75" customHeight="1" x14ac:dyDescent="0.2">
      <c r="A827" s="484"/>
      <c r="B827" s="484"/>
      <c r="D827" s="486"/>
      <c r="E827" s="284"/>
      <c r="F827" s="288"/>
      <c r="G827" s="290" t="s">
        <v>5982</v>
      </c>
      <c r="H827" s="287"/>
      <c r="I827" s="487"/>
      <c r="J827" s="614"/>
      <c r="K827" s="769"/>
      <c r="L827" s="483"/>
    </row>
    <row r="828" spans="1:12" s="485" customFormat="1" ht="12.75" x14ac:dyDescent="0.2">
      <c r="A828" s="484"/>
      <c r="B828" s="484"/>
      <c r="D828" s="486"/>
      <c r="E828" s="284"/>
      <c r="F828" s="288"/>
      <c r="G828" s="291" t="s">
        <v>5983</v>
      </c>
      <c r="H828" s="287"/>
      <c r="I828" s="487"/>
      <c r="J828" s="614"/>
      <c r="K828" s="769"/>
      <c r="L828" s="483"/>
    </row>
    <row r="829" spans="1:12" s="485" customFormat="1" ht="25.5" x14ac:dyDescent="0.2">
      <c r="A829" s="484"/>
      <c r="B829" s="484"/>
      <c r="D829" s="486"/>
      <c r="E829" s="284"/>
      <c r="F829" s="288"/>
      <c r="G829" s="292" t="s">
        <v>5984</v>
      </c>
      <c r="H829" s="287"/>
      <c r="I829" s="487"/>
      <c r="J829" s="614"/>
      <c r="K829" s="769"/>
      <c r="L829" s="483"/>
    </row>
    <row r="830" spans="1:12" s="485" customFormat="1" ht="25.5" x14ac:dyDescent="0.2">
      <c r="A830" s="484"/>
      <c r="B830" s="484"/>
      <c r="D830" s="486"/>
      <c r="E830" s="284"/>
      <c r="F830" s="288"/>
      <c r="G830" s="292" t="s">
        <v>5985</v>
      </c>
      <c r="H830" s="287"/>
      <c r="I830" s="487"/>
      <c r="J830" s="614"/>
      <c r="K830" s="769"/>
      <c r="L830" s="483"/>
    </row>
    <row r="831" spans="1:12" s="485" customFormat="1" ht="12.75" x14ac:dyDescent="0.2">
      <c r="A831" s="484"/>
      <c r="B831" s="484"/>
      <c r="D831" s="486"/>
      <c r="E831" s="284"/>
      <c r="F831" s="288"/>
      <c r="G831" s="291" t="s">
        <v>5986</v>
      </c>
      <c r="H831" s="287"/>
      <c r="I831" s="487"/>
      <c r="J831" s="614"/>
      <c r="K831" s="769"/>
      <c r="L831" s="483"/>
    </row>
    <row r="832" spans="1:12" s="485" customFormat="1" ht="25.5" x14ac:dyDescent="0.2">
      <c r="A832" s="484"/>
      <c r="B832" s="484"/>
      <c r="D832" s="486"/>
      <c r="E832" s="284"/>
      <c r="F832" s="288"/>
      <c r="G832" s="292" t="s">
        <v>5987</v>
      </c>
      <c r="H832" s="287"/>
      <c r="I832" s="487"/>
      <c r="J832" s="614"/>
      <c r="K832" s="769"/>
      <c r="L832" s="483"/>
    </row>
    <row r="833" spans="1:12" s="485" customFormat="1" ht="38.25" x14ac:dyDescent="0.2">
      <c r="A833" s="484"/>
      <c r="B833" s="484"/>
      <c r="D833" s="486"/>
      <c r="E833" s="284"/>
      <c r="F833" s="288"/>
      <c r="G833" s="292" t="s">
        <v>5988</v>
      </c>
      <c r="H833" s="287"/>
      <c r="I833" s="487"/>
      <c r="J833" s="614"/>
      <c r="K833" s="769"/>
      <c r="L833" s="483"/>
    </row>
    <row r="834" spans="1:12" s="485" customFormat="1" ht="13.5" customHeight="1" x14ac:dyDescent="0.2">
      <c r="A834" s="484"/>
      <c r="B834" s="484"/>
      <c r="D834" s="486"/>
      <c r="E834" s="284"/>
      <c r="F834" s="288"/>
      <c r="G834" s="292" t="s">
        <v>5989</v>
      </c>
      <c r="H834" s="287"/>
      <c r="I834" s="487"/>
      <c r="J834" s="614"/>
      <c r="K834" s="769"/>
      <c r="L834" s="483"/>
    </row>
    <row r="835" spans="1:12" s="485" customFormat="1" ht="13.5" customHeight="1" x14ac:dyDescent="0.2">
      <c r="A835" s="484"/>
      <c r="B835" s="484"/>
      <c r="D835" s="486"/>
      <c r="E835" s="284"/>
      <c r="F835" s="288"/>
      <c r="G835" s="293" t="s">
        <v>6225</v>
      </c>
      <c r="H835" s="287"/>
      <c r="I835" s="487"/>
      <c r="J835" s="614"/>
      <c r="K835" s="769"/>
      <c r="L835" s="483"/>
    </row>
    <row r="836" spans="1:12" s="485" customFormat="1" ht="15.75" customHeight="1" x14ac:dyDescent="0.2">
      <c r="A836" s="484"/>
      <c r="B836" s="484"/>
      <c r="D836" s="486"/>
      <c r="E836" s="284"/>
      <c r="F836" s="288"/>
      <c r="G836" s="214"/>
      <c r="H836" s="287"/>
      <c r="I836" s="487"/>
      <c r="J836" s="614"/>
      <c r="K836" s="769"/>
      <c r="L836" s="483"/>
    </row>
    <row r="837" spans="1:12" s="485" customFormat="1" ht="15" customHeight="1" x14ac:dyDescent="0.2">
      <c r="A837" s="484"/>
      <c r="B837" s="484"/>
      <c r="D837" s="486"/>
      <c r="E837" s="284"/>
      <c r="F837" s="288"/>
      <c r="G837" s="294" t="s">
        <v>5990</v>
      </c>
      <c r="H837" s="287"/>
      <c r="I837" s="487"/>
      <c r="J837" s="614"/>
      <c r="K837" s="769"/>
      <c r="L837" s="483"/>
    </row>
    <row r="838" spans="1:12" s="485" customFormat="1" ht="95.25" customHeight="1" x14ac:dyDescent="0.2">
      <c r="A838" s="484"/>
      <c r="B838" s="484"/>
      <c r="D838" s="486"/>
      <c r="E838" s="284"/>
      <c r="F838" s="288"/>
      <c r="G838" s="293" t="s">
        <v>5991</v>
      </c>
      <c r="H838" s="287"/>
      <c r="I838" s="487"/>
      <c r="J838" s="614"/>
      <c r="K838" s="769"/>
      <c r="L838" s="483"/>
    </row>
    <row r="839" spans="1:12" s="538" customFormat="1" ht="14.25" x14ac:dyDescent="0.2">
      <c r="A839" s="537"/>
      <c r="B839" s="537"/>
      <c r="D839" s="539"/>
      <c r="E839" s="284"/>
      <c r="F839" s="285"/>
      <c r="G839" s="277" t="s">
        <v>6225</v>
      </c>
      <c r="H839" s="278"/>
      <c r="I839" s="359"/>
      <c r="J839" s="611"/>
      <c r="K839" s="768"/>
      <c r="L839" s="481"/>
    </row>
    <row r="840" spans="1:12" s="538" customFormat="1" ht="14.25" x14ac:dyDescent="0.2">
      <c r="A840" s="537"/>
      <c r="B840" s="537"/>
      <c r="D840" s="539"/>
      <c r="E840" s="284"/>
      <c r="F840" s="285"/>
      <c r="G840" s="277"/>
      <c r="H840" s="278"/>
      <c r="I840" s="359"/>
      <c r="J840" s="611"/>
      <c r="K840" s="768"/>
      <c r="L840" s="481"/>
    </row>
    <row r="841" spans="1:12" s="538" customFormat="1" ht="25.5" x14ac:dyDescent="0.2">
      <c r="A841" s="537"/>
      <c r="B841" s="537"/>
      <c r="D841" s="539"/>
      <c r="E841" s="284" t="str">
        <f>CONCATENATE($F$5,$F$824,F841)</f>
        <v>7ČP-G2  3.3.1.</v>
      </c>
      <c r="F841" s="285" t="s">
        <v>5880</v>
      </c>
      <c r="G841" s="281" t="s">
        <v>5992</v>
      </c>
      <c r="H841" s="295" t="s">
        <v>5921</v>
      </c>
      <c r="I841" s="359"/>
      <c r="J841" s="615">
        <v>1</v>
      </c>
      <c r="K841" s="770"/>
      <c r="L841" s="570">
        <f>ROUND(J841*K841,2)</f>
        <v>0</v>
      </c>
    </row>
    <row r="842" spans="1:12" s="538" customFormat="1" ht="14.25" x14ac:dyDescent="0.2">
      <c r="A842" s="537"/>
      <c r="B842" s="537"/>
      <c r="D842" s="539"/>
      <c r="E842" s="284"/>
      <c r="F842" s="285"/>
      <c r="G842" s="281"/>
      <c r="H842" s="295"/>
      <c r="I842" s="359"/>
      <c r="J842" s="616"/>
      <c r="K842" s="768"/>
      <c r="L842" s="481"/>
    </row>
    <row r="843" spans="1:12" s="538" customFormat="1" ht="14.25" x14ac:dyDescent="0.2">
      <c r="A843" s="537"/>
      <c r="B843" s="537"/>
      <c r="D843" s="539"/>
      <c r="E843" s="284" t="str">
        <f>CONCATENATE($F$5,$F$824,F843)</f>
        <v>7ČP-G2  3.3.2.</v>
      </c>
      <c r="F843" s="285" t="s">
        <v>5893</v>
      </c>
      <c r="G843" s="281" t="s">
        <v>5993</v>
      </c>
      <c r="H843" s="295" t="s">
        <v>5921</v>
      </c>
      <c r="I843" s="359"/>
      <c r="J843" s="615">
        <v>1</v>
      </c>
      <c r="K843" s="770"/>
      <c r="L843" s="570">
        <f>ROUND(J843*K843,2)</f>
        <v>0</v>
      </c>
    </row>
    <row r="844" spans="1:12" s="479" customFormat="1" x14ac:dyDescent="0.25">
      <c r="A844" s="478"/>
      <c r="B844" s="478"/>
      <c r="D844" s="480"/>
      <c r="E844" s="284"/>
      <c r="F844" s="285"/>
      <c r="G844" s="281"/>
      <c r="H844" s="295"/>
      <c r="I844" s="359"/>
      <c r="J844" s="616"/>
      <c r="K844" s="768"/>
      <c r="L844" s="481"/>
    </row>
    <row r="845" spans="1:12" s="479" customFormat="1" x14ac:dyDescent="0.25">
      <c r="A845" s="478"/>
      <c r="B845" s="478"/>
      <c r="D845" s="480"/>
      <c r="E845" s="284" t="str">
        <f>CONCATENATE($F$5,$F$824,F845)</f>
        <v>7ČP-G2  3.3.3.</v>
      </c>
      <c r="F845" s="285" t="s">
        <v>5895</v>
      </c>
      <c r="G845" s="281" t="s">
        <v>5994</v>
      </c>
      <c r="H845" s="295" t="s">
        <v>5921</v>
      </c>
      <c r="I845" s="359"/>
      <c r="J845" s="615">
        <v>1</v>
      </c>
      <c r="K845" s="770"/>
      <c r="L845" s="570">
        <f>ROUND(J845*K845,2)</f>
        <v>0</v>
      </c>
    </row>
    <row r="846" spans="1:12" s="479" customFormat="1" x14ac:dyDescent="0.25">
      <c r="A846" s="478"/>
      <c r="B846" s="478"/>
      <c r="D846" s="480"/>
      <c r="E846" s="284"/>
      <c r="F846" s="285"/>
      <c r="G846" s="281"/>
      <c r="H846" s="295"/>
      <c r="I846" s="359"/>
      <c r="J846" s="616"/>
      <c r="K846" s="768"/>
      <c r="L846" s="481"/>
    </row>
    <row r="847" spans="1:12" s="479" customFormat="1" x14ac:dyDescent="0.25">
      <c r="A847" s="478"/>
      <c r="B847" s="478"/>
      <c r="D847" s="480"/>
      <c r="E847" s="284" t="str">
        <f>CONCATENATE($F$5,$F$824,F847)</f>
        <v>7ČP-G2  3.3.4.</v>
      </c>
      <c r="F847" s="285" t="s">
        <v>5897</v>
      </c>
      <c r="G847" s="281" t="s">
        <v>5995</v>
      </c>
      <c r="H847" s="295" t="s">
        <v>5921</v>
      </c>
      <c r="I847" s="359"/>
      <c r="J847" s="615">
        <v>1</v>
      </c>
      <c r="K847" s="770"/>
      <c r="L847" s="570">
        <f>ROUND(J847*K847,2)</f>
        <v>0</v>
      </c>
    </row>
    <row r="848" spans="1:12" s="479" customFormat="1" x14ac:dyDescent="0.25">
      <c r="A848" s="478"/>
      <c r="B848" s="478"/>
      <c r="D848" s="480"/>
      <c r="E848" s="284"/>
      <c r="F848" s="285"/>
      <c r="G848" s="296"/>
      <c r="H848" s="278"/>
      <c r="I848" s="359"/>
      <c r="J848" s="611"/>
      <c r="K848" s="768"/>
      <c r="L848" s="481"/>
    </row>
    <row r="849" spans="1:12" s="479" customFormat="1" x14ac:dyDescent="0.25">
      <c r="A849" s="478"/>
      <c r="B849" s="478"/>
      <c r="D849" s="480"/>
      <c r="E849" s="284"/>
      <c r="F849" s="285"/>
      <c r="G849" s="297" t="s">
        <v>5996</v>
      </c>
      <c r="H849" s="298"/>
      <c r="I849" s="488"/>
      <c r="J849" s="617"/>
      <c r="K849" s="771"/>
      <c r="L849" s="571">
        <f>SUM(L824:L848)</f>
        <v>0</v>
      </c>
    </row>
    <row r="850" spans="1:12" s="479" customFormat="1" x14ac:dyDescent="0.25">
      <c r="A850" s="478"/>
      <c r="B850" s="478"/>
      <c r="D850" s="480"/>
      <c r="E850" s="284"/>
      <c r="F850" s="285"/>
      <c r="G850" s="296"/>
      <c r="H850" s="278"/>
      <c r="I850" s="359"/>
      <c r="J850" s="611"/>
      <c r="K850" s="768"/>
      <c r="L850" s="481"/>
    </row>
    <row r="851" spans="1:12" s="479" customFormat="1" x14ac:dyDescent="0.25">
      <c r="A851" s="478"/>
      <c r="B851" s="478"/>
      <c r="D851" s="480"/>
      <c r="E851" s="284"/>
      <c r="F851" s="285"/>
      <c r="G851" s="296"/>
      <c r="H851" s="278"/>
      <c r="I851" s="359"/>
      <c r="J851" s="611"/>
      <c r="K851" s="768"/>
      <c r="L851" s="481"/>
    </row>
    <row r="852" spans="1:12" s="84" customFormat="1" x14ac:dyDescent="0.25">
      <c r="A852" s="310"/>
      <c r="B852" s="310"/>
      <c r="D852" s="411"/>
      <c r="E852" s="252"/>
      <c r="F852" s="253"/>
      <c r="G852" s="265"/>
      <c r="H852" s="269"/>
      <c r="I852" s="250"/>
      <c r="J852" s="500"/>
      <c r="K852" s="761"/>
      <c r="L852" s="475"/>
    </row>
    <row r="853" spans="1:12" s="84" customFormat="1" x14ac:dyDescent="0.25">
      <c r="A853" s="310"/>
      <c r="B853" s="310"/>
      <c r="D853" s="411"/>
      <c r="E853" s="252"/>
      <c r="F853" s="253" t="s">
        <v>6226</v>
      </c>
      <c r="G853" s="261" t="s">
        <v>5998</v>
      </c>
      <c r="H853" s="262"/>
      <c r="I853" s="367"/>
      <c r="J853" s="606"/>
      <c r="K853" s="760"/>
      <c r="L853" s="477"/>
    </row>
    <row r="854" spans="1:12" s="84" customFormat="1" x14ac:dyDescent="0.25">
      <c r="A854" s="310"/>
      <c r="B854" s="310"/>
      <c r="D854" s="411"/>
      <c r="E854" s="252"/>
      <c r="F854" s="253"/>
      <c r="G854" s="265"/>
      <c r="H854" s="269"/>
      <c r="I854" s="250"/>
      <c r="J854" s="500"/>
      <c r="K854" s="761"/>
      <c r="L854" s="475"/>
    </row>
    <row r="855" spans="1:12" s="84" customFormat="1" x14ac:dyDescent="0.25">
      <c r="A855" s="310"/>
      <c r="B855" s="310"/>
      <c r="D855" s="411"/>
      <c r="E855" s="252" t="str">
        <f>CONCATENATE($F$5,$F$853,F855)</f>
        <v>7ČP-G2  3.4.1.</v>
      </c>
      <c r="F855" s="253" t="s">
        <v>5880</v>
      </c>
      <c r="G855" s="299" t="s">
        <v>5999</v>
      </c>
      <c r="H855" s="266" t="s">
        <v>113</v>
      </c>
      <c r="I855" s="250"/>
      <c r="J855" s="608">
        <v>30</v>
      </c>
      <c r="K855" s="772"/>
      <c r="L855" s="570">
        <f>ROUND(J855*K855,2)</f>
        <v>0</v>
      </c>
    </row>
    <row r="856" spans="1:12" s="84" customFormat="1" x14ac:dyDescent="0.25">
      <c r="A856" s="310"/>
      <c r="B856" s="310"/>
      <c r="D856" s="411"/>
      <c r="E856" s="252"/>
      <c r="F856" s="253"/>
      <c r="G856" s="299"/>
      <c r="H856" s="266"/>
      <c r="I856" s="250"/>
      <c r="J856" s="498"/>
      <c r="K856" s="761"/>
      <c r="L856" s="477"/>
    </row>
    <row r="857" spans="1:12" s="84" customFormat="1" x14ac:dyDescent="0.25">
      <c r="A857" s="310"/>
      <c r="B857" s="310"/>
      <c r="D857" s="411"/>
      <c r="E857" s="252" t="str">
        <f>CONCATENATE($F$5,$F$853,F857)</f>
        <v>7ČP-G2  3.4.2.</v>
      </c>
      <c r="F857" s="253" t="s">
        <v>5893</v>
      </c>
      <c r="G857" s="265" t="s">
        <v>6000</v>
      </c>
      <c r="H857" s="266"/>
      <c r="I857" s="250"/>
      <c r="J857" s="498"/>
      <c r="K857" s="761"/>
      <c r="L857" s="477"/>
    </row>
    <row r="858" spans="1:12" s="84" customFormat="1" x14ac:dyDescent="0.25">
      <c r="A858" s="310"/>
      <c r="B858" s="310"/>
      <c r="D858" s="411"/>
      <c r="E858" s="252"/>
      <c r="F858" s="253"/>
      <c r="G858" s="265" t="s">
        <v>6001</v>
      </c>
      <c r="H858" s="269" t="s">
        <v>113</v>
      </c>
      <c r="I858" s="250"/>
      <c r="J858" s="506">
        <v>15</v>
      </c>
      <c r="K858" s="772"/>
      <c r="L858" s="570">
        <f>ROUND(J858*K858,2)</f>
        <v>0</v>
      </c>
    </row>
    <row r="859" spans="1:12" s="84" customFormat="1" x14ac:dyDescent="0.25">
      <c r="A859" s="310"/>
      <c r="B859" s="310"/>
      <c r="D859" s="411"/>
      <c r="E859" s="252"/>
      <c r="F859" s="253"/>
      <c r="G859" s="265" t="s">
        <v>6002</v>
      </c>
      <c r="H859" s="269" t="s">
        <v>113</v>
      </c>
      <c r="I859" s="250"/>
      <c r="J859" s="506">
        <v>10</v>
      </c>
      <c r="K859" s="772"/>
      <c r="L859" s="570">
        <f>ROUND(J859*K859,2)</f>
        <v>0</v>
      </c>
    </row>
    <row r="860" spans="1:12" s="84" customFormat="1" x14ac:dyDescent="0.25">
      <c r="A860" s="310"/>
      <c r="B860" s="310"/>
      <c r="D860" s="411"/>
      <c r="E860" s="252"/>
      <c r="F860" s="253"/>
      <c r="G860" s="265"/>
      <c r="H860" s="269"/>
      <c r="I860" s="250"/>
      <c r="J860" s="500"/>
      <c r="K860" s="761"/>
      <c r="L860" s="477"/>
    </row>
    <row r="861" spans="1:12" s="84" customFormat="1" x14ac:dyDescent="0.25">
      <c r="A861" s="310"/>
      <c r="B861" s="310"/>
      <c r="D861" s="411"/>
      <c r="E861" s="252" t="str">
        <f>CONCATENATE($F$5,$F$853,F861)</f>
        <v>7ČP-G2  3.4.3.</v>
      </c>
      <c r="F861" s="253" t="s">
        <v>5895</v>
      </c>
      <c r="G861" s="259" t="s">
        <v>6003</v>
      </c>
      <c r="H861" s="269" t="s">
        <v>6</v>
      </c>
      <c r="I861" s="250"/>
      <c r="J861" s="506">
        <v>1</v>
      </c>
      <c r="K861" s="772"/>
      <c r="L861" s="570">
        <f>ROUND(J861*K861,2)</f>
        <v>0</v>
      </c>
    </row>
    <row r="862" spans="1:12" s="84" customFormat="1" x14ac:dyDescent="0.25">
      <c r="A862" s="310"/>
      <c r="B862" s="310"/>
      <c r="D862" s="411"/>
      <c r="E862" s="252"/>
      <c r="F862" s="253"/>
      <c r="G862" s="265"/>
      <c r="H862" s="266"/>
      <c r="I862" s="250"/>
      <c r="J862" s="498"/>
      <c r="K862" s="761"/>
      <c r="L862" s="477"/>
    </row>
    <row r="863" spans="1:12" s="84" customFormat="1" ht="26.25" x14ac:dyDescent="0.25">
      <c r="A863" s="310"/>
      <c r="B863" s="310"/>
      <c r="D863" s="411"/>
      <c r="E863" s="252" t="str">
        <f>CONCATENATE($F$5,$F$853,F863)</f>
        <v>7ČP-G2  3.4.4.</v>
      </c>
      <c r="F863" s="253" t="s">
        <v>5897</v>
      </c>
      <c r="G863" s="259" t="s">
        <v>6004</v>
      </c>
      <c r="H863" s="269" t="s">
        <v>6</v>
      </c>
      <c r="I863" s="250"/>
      <c r="J863" s="506">
        <v>15</v>
      </c>
      <c r="K863" s="772"/>
      <c r="L863" s="570">
        <f>ROUND(J863*K863,2)</f>
        <v>0</v>
      </c>
    </row>
    <row r="864" spans="1:12" s="84" customFormat="1" x14ac:dyDescent="0.25">
      <c r="A864" s="310"/>
      <c r="B864" s="310"/>
      <c r="D864" s="411"/>
      <c r="E864" s="252"/>
      <c r="F864" s="253"/>
      <c r="G864" s="259"/>
      <c r="H864" s="269"/>
      <c r="I864" s="250"/>
      <c r="J864" s="500"/>
      <c r="K864" s="761"/>
      <c r="L864" s="477"/>
    </row>
    <row r="865" spans="1:12" s="84" customFormat="1" x14ac:dyDescent="0.25">
      <c r="A865" s="310"/>
      <c r="B865" s="310"/>
      <c r="D865" s="411"/>
      <c r="E865" s="252" t="str">
        <f>CONCATENATE($F$5,$F$853,F865)</f>
        <v>7ČP-G2  3.4.5.</v>
      </c>
      <c r="F865" s="253" t="s">
        <v>5899</v>
      </c>
      <c r="G865" s="265" t="s">
        <v>6005</v>
      </c>
      <c r="H865" s="269" t="s">
        <v>6</v>
      </c>
      <c r="I865" s="250"/>
      <c r="J865" s="506">
        <v>5</v>
      </c>
      <c r="K865" s="772"/>
      <c r="L865" s="570">
        <f>ROUND(J865*K865,2)</f>
        <v>0</v>
      </c>
    </row>
    <row r="866" spans="1:12" s="84" customFormat="1" x14ac:dyDescent="0.25">
      <c r="A866" s="310"/>
      <c r="B866" s="310"/>
      <c r="D866" s="411"/>
      <c r="E866" s="252"/>
      <c r="F866" s="253"/>
      <c r="G866" s="265"/>
      <c r="H866" s="269"/>
      <c r="I866" s="250"/>
      <c r="J866" s="500"/>
      <c r="K866" s="761"/>
      <c r="L866" s="477"/>
    </row>
    <row r="867" spans="1:12" s="84" customFormat="1" x14ac:dyDescent="0.25">
      <c r="A867" s="310"/>
      <c r="B867" s="310"/>
      <c r="D867" s="411"/>
      <c r="E867" s="252" t="str">
        <f>CONCATENATE($F$5,$F$853,F867)</f>
        <v>7ČP-G2  3.4.6.</v>
      </c>
      <c r="F867" s="253" t="s">
        <v>5901</v>
      </c>
      <c r="G867" s="265" t="s">
        <v>6006</v>
      </c>
      <c r="H867" s="269" t="s">
        <v>6</v>
      </c>
      <c r="I867" s="250"/>
      <c r="J867" s="506">
        <v>8</v>
      </c>
      <c r="K867" s="772"/>
      <c r="L867" s="570">
        <f>ROUND(J867*K867,2)</f>
        <v>0</v>
      </c>
    </row>
    <row r="868" spans="1:12" s="84" customFormat="1" x14ac:dyDescent="0.25">
      <c r="A868" s="310"/>
      <c r="B868" s="310"/>
      <c r="D868" s="411"/>
      <c r="E868" s="252"/>
      <c r="F868" s="253"/>
      <c r="G868" s="265"/>
      <c r="H868" s="269"/>
      <c r="I868" s="250"/>
      <c r="J868" s="500"/>
      <c r="K868" s="761"/>
      <c r="L868" s="477"/>
    </row>
    <row r="869" spans="1:12" s="84" customFormat="1" x14ac:dyDescent="0.25">
      <c r="A869" s="310"/>
      <c r="B869" s="310"/>
      <c r="D869" s="411"/>
      <c r="E869" s="252" t="str">
        <f>CONCATENATE($F$5,$F$853,F869)</f>
        <v>7ČP-G2  3.4.7.</v>
      </c>
      <c r="F869" s="253" t="s">
        <v>5906</v>
      </c>
      <c r="G869" s="299" t="s">
        <v>6007</v>
      </c>
      <c r="H869" s="266" t="s">
        <v>6</v>
      </c>
      <c r="I869" s="250"/>
      <c r="J869" s="608">
        <v>6</v>
      </c>
      <c r="K869" s="772"/>
      <c r="L869" s="570">
        <f>ROUND(J869*K869,2)</f>
        <v>0</v>
      </c>
    </row>
    <row r="870" spans="1:12" s="84" customFormat="1" x14ac:dyDescent="0.25">
      <c r="A870" s="310"/>
      <c r="B870" s="310"/>
      <c r="D870" s="411"/>
      <c r="E870" s="252"/>
      <c r="F870" s="253"/>
      <c r="G870" s="265"/>
      <c r="H870" s="269"/>
      <c r="I870" s="250"/>
      <c r="J870" s="500"/>
      <c r="K870" s="761"/>
      <c r="L870" s="477"/>
    </row>
    <row r="871" spans="1:12" s="84" customFormat="1" x14ac:dyDescent="0.25">
      <c r="A871" s="310"/>
      <c r="B871" s="310"/>
      <c r="D871" s="411"/>
      <c r="E871" s="252" t="str">
        <f>CONCATENATE($F$5,$F$853,F871)</f>
        <v>7ČP-G2  3.4.8.</v>
      </c>
      <c r="F871" s="253" t="s">
        <v>5908</v>
      </c>
      <c r="G871" s="299" t="s">
        <v>6008</v>
      </c>
      <c r="H871" s="266" t="s">
        <v>6</v>
      </c>
      <c r="I871" s="250"/>
      <c r="J871" s="608">
        <v>6</v>
      </c>
      <c r="K871" s="772"/>
      <c r="L871" s="570">
        <f>ROUND(J871*K871,2)</f>
        <v>0</v>
      </c>
    </row>
    <row r="872" spans="1:12" s="84" customFormat="1" x14ac:dyDescent="0.25">
      <c r="A872" s="310"/>
      <c r="B872" s="310"/>
      <c r="D872" s="411"/>
      <c r="E872" s="252"/>
      <c r="F872" s="253"/>
      <c r="G872" s="299"/>
      <c r="H872" s="266"/>
      <c r="I872" s="250"/>
      <c r="J872" s="498"/>
      <c r="K872" s="761"/>
      <c r="L872" s="477"/>
    </row>
    <row r="873" spans="1:12" s="84" customFormat="1" x14ac:dyDescent="0.25">
      <c r="A873" s="310"/>
      <c r="B873" s="310"/>
      <c r="D873" s="411"/>
      <c r="E873" s="252" t="str">
        <f>CONCATENATE($F$5,$F$853,F873)</f>
        <v>7ČP-G2  3.4.9.</v>
      </c>
      <c r="F873" s="253" t="s">
        <v>5911</v>
      </c>
      <c r="G873" s="265" t="s">
        <v>6009</v>
      </c>
      <c r="H873" s="266" t="s">
        <v>6</v>
      </c>
      <c r="I873" s="250"/>
      <c r="J873" s="609">
        <v>1</v>
      </c>
      <c r="K873" s="772"/>
      <c r="L873" s="570">
        <f>ROUND(J873*K873,2)</f>
        <v>0</v>
      </c>
    </row>
    <row r="874" spans="1:12" s="84" customFormat="1" x14ac:dyDescent="0.25">
      <c r="A874" s="310"/>
      <c r="B874" s="310"/>
      <c r="D874" s="411"/>
      <c r="E874" s="252"/>
      <c r="F874" s="253"/>
      <c r="G874" s="274"/>
      <c r="H874" s="274"/>
      <c r="I874" s="250"/>
      <c r="J874" s="618"/>
      <c r="K874" s="761"/>
      <c r="L874" s="474"/>
    </row>
    <row r="875" spans="1:12" s="84" customFormat="1" x14ac:dyDescent="0.25">
      <c r="A875" s="310"/>
      <c r="B875" s="310"/>
      <c r="D875" s="411"/>
      <c r="E875" s="252"/>
      <c r="F875" s="253"/>
      <c r="G875" s="275" t="s">
        <v>6010</v>
      </c>
      <c r="H875" s="276"/>
      <c r="I875" s="476"/>
      <c r="J875" s="610"/>
      <c r="K875" s="764"/>
      <c r="L875" s="568">
        <f>SUM(L854:L874)</f>
        <v>0</v>
      </c>
    </row>
    <row r="876" spans="1:12" s="84" customFormat="1" x14ac:dyDescent="0.25">
      <c r="A876" s="310"/>
      <c r="B876" s="310"/>
      <c r="D876" s="411"/>
      <c r="E876" s="252"/>
      <c r="F876" s="253"/>
      <c r="G876" s="250"/>
      <c r="H876" s="274"/>
      <c r="I876" s="250"/>
      <c r="J876" s="605"/>
      <c r="K876" s="758"/>
      <c r="L876" s="469"/>
    </row>
    <row r="877" spans="1:12" s="84" customFormat="1" ht="15.75" thickBot="1" x14ac:dyDescent="0.3">
      <c r="A877" s="310"/>
      <c r="B877" s="310"/>
      <c r="D877" s="411"/>
      <c r="E877" s="300"/>
      <c r="F877" s="301"/>
      <c r="G877" s="302"/>
      <c r="H877" s="303"/>
      <c r="I877" s="302"/>
      <c r="J877" s="619"/>
      <c r="K877" s="773"/>
      <c r="L877" s="489"/>
    </row>
    <row r="878" spans="1:12" s="84" customFormat="1" ht="15.75" thickBot="1" x14ac:dyDescent="0.3">
      <c r="A878" s="310"/>
      <c r="B878" s="310"/>
      <c r="D878" s="411"/>
      <c r="E878" s="252"/>
      <c r="F878" s="253"/>
      <c r="G878" s="490" t="s">
        <v>6011</v>
      </c>
      <c r="H878" s="491"/>
      <c r="I878" s="491"/>
      <c r="J878" s="620"/>
      <c r="K878" s="774"/>
      <c r="L878" s="576">
        <f>(L875+L849+L821+L754)</f>
        <v>0</v>
      </c>
    </row>
    <row r="879" spans="1:12" s="84" customFormat="1" x14ac:dyDescent="0.25">
      <c r="A879" s="310"/>
      <c r="B879" s="310"/>
      <c r="D879" s="411"/>
      <c r="E879" s="455"/>
      <c r="F879" s="245"/>
      <c r="G879" s="246"/>
      <c r="H879" s="247"/>
      <c r="I879" s="248"/>
      <c r="J879" s="412"/>
      <c r="K879" s="752"/>
      <c r="L879" s="412"/>
    </row>
    <row r="880" spans="1:12" s="84" customFormat="1" x14ac:dyDescent="0.25">
      <c r="A880" s="310"/>
      <c r="B880" s="310"/>
      <c r="D880" s="411"/>
      <c r="E880" s="252"/>
      <c r="F880" s="253"/>
      <c r="G880" s="250"/>
      <c r="H880" s="250"/>
      <c r="I880" s="250"/>
      <c r="J880" s="605"/>
      <c r="K880" s="775"/>
      <c r="L880" s="492"/>
    </row>
    <row r="881" spans="1:12" s="84" customFormat="1" ht="18" x14ac:dyDescent="0.25">
      <c r="A881" s="310"/>
      <c r="B881" s="310"/>
      <c r="D881" s="411"/>
      <c r="E881" s="470"/>
      <c r="F881" s="471" t="s">
        <v>5897</v>
      </c>
      <c r="G881" s="249" t="s">
        <v>6103</v>
      </c>
      <c r="H881" s="250"/>
      <c r="I881" s="250"/>
      <c r="J881" s="605"/>
      <c r="K881" s="775"/>
      <c r="L881" s="492"/>
    </row>
    <row r="882" spans="1:12" s="84" customFormat="1" x14ac:dyDescent="0.25">
      <c r="A882" s="310"/>
      <c r="B882" s="310"/>
      <c r="D882" s="411"/>
      <c r="E882" s="252"/>
      <c r="F882" s="253"/>
      <c r="G882" s="250"/>
      <c r="H882" s="250"/>
      <c r="I882" s="250"/>
      <c r="J882" s="605"/>
      <c r="K882" s="775"/>
      <c r="L882" s="492"/>
    </row>
    <row r="883" spans="1:12" s="84" customFormat="1" x14ac:dyDescent="0.25">
      <c r="A883" s="310"/>
      <c r="B883" s="310"/>
      <c r="D883" s="411"/>
      <c r="E883" s="540"/>
      <c r="F883" s="541"/>
      <c r="G883" s="254" t="s">
        <v>5873</v>
      </c>
      <c r="H883" s="255" t="s">
        <v>5874</v>
      </c>
      <c r="I883" s="256"/>
      <c r="J883" s="256" t="s">
        <v>5753</v>
      </c>
      <c r="K883" s="776" t="s">
        <v>5875</v>
      </c>
      <c r="L883" s="472" t="s">
        <v>5876</v>
      </c>
    </row>
    <row r="884" spans="1:12" s="84" customFormat="1" x14ac:dyDescent="0.25">
      <c r="A884" s="310"/>
      <c r="B884" s="310"/>
      <c r="D884" s="411"/>
      <c r="E884" s="252"/>
      <c r="F884" s="253"/>
      <c r="G884" s="494"/>
      <c r="H884" s="495"/>
      <c r="I884" s="496"/>
      <c r="J884" s="496"/>
      <c r="K884" s="777"/>
      <c r="L884" s="577"/>
    </row>
    <row r="885" spans="1:12" s="84" customFormat="1" x14ac:dyDescent="0.25">
      <c r="A885" s="310"/>
      <c r="B885" s="310"/>
      <c r="D885" s="411"/>
      <c r="E885" s="252"/>
      <c r="F885" s="253" t="s">
        <v>6227</v>
      </c>
      <c r="G885" s="497" t="s">
        <v>5706</v>
      </c>
      <c r="H885" s="262"/>
      <c r="I885" s="367"/>
      <c r="J885" s="606"/>
      <c r="K885" s="778"/>
      <c r="L885" s="498"/>
    </row>
    <row r="886" spans="1:12" s="84" customFormat="1" x14ac:dyDescent="0.25">
      <c r="A886" s="310"/>
      <c r="B886" s="310"/>
      <c r="D886" s="411"/>
      <c r="E886" s="252"/>
      <c r="F886" s="253"/>
      <c r="G886" s="274"/>
      <c r="H886" s="266"/>
      <c r="I886" s="250"/>
      <c r="J886" s="498"/>
      <c r="K886" s="778"/>
      <c r="L886" s="498"/>
    </row>
    <row r="887" spans="1:12" s="84" customFormat="1" ht="25.5" x14ac:dyDescent="0.25">
      <c r="A887" s="310"/>
      <c r="B887" s="310"/>
      <c r="D887" s="411"/>
      <c r="E887" s="252" t="str">
        <f>CONCATENATE($F$5,$F$885,F887)</f>
        <v>7ČP-G2  4.1.1.</v>
      </c>
      <c r="F887" s="253" t="s">
        <v>5880</v>
      </c>
      <c r="G887" s="499" t="s">
        <v>6228</v>
      </c>
      <c r="H887" s="266"/>
      <c r="I887" s="250"/>
      <c r="J887" s="498"/>
      <c r="K887" s="778"/>
      <c r="L887" s="500"/>
    </row>
    <row r="888" spans="1:12" s="84" customFormat="1" x14ac:dyDescent="0.25">
      <c r="A888" s="310"/>
      <c r="B888" s="310"/>
      <c r="D888" s="411"/>
      <c r="E888" s="252"/>
      <c r="F888" s="253"/>
      <c r="G888" s="265" t="s">
        <v>6229</v>
      </c>
      <c r="H888" s="269"/>
      <c r="I888" s="250"/>
      <c r="J888" s="500"/>
      <c r="K888" s="778"/>
      <c r="L888" s="500"/>
    </row>
    <row r="889" spans="1:12" s="84" customFormat="1" x14ac:dyDescent="0.25">
      <c r="A889" s="310"/>
      <c r="B889" s="310"/>
      <c r="D889" s="411"/>
      <c r="E889" s="252"/>
      <c r="F889" s="253"/>
      <c r="G889" s="279" t="s">
        <v>6230</v>
      </c>
      <c r="H889" s="269"/>
      <c r="I889" s="250"/>
      <c r="J889" s="500"/>
      <c r="K889" s="778"/>
      <c r="L889" s="500"/>
    </row>
    <row r="890" spans="1:12" s="84" customFormat="1" x14ac:dyDescent="0.25">
      <c r="A890" s="310"/>
      <c r="B890" s="310"/>
      <c r="D890" s="411"/>
      <c r="E890" s="252"/>
      <c r="F890" s="253"/>
      <c r="G890" s="279" t="s">
        <v>6231</v>
      </c>
      <c r="H890" s="269"/>
      <c r="I890" s="250"/>
      <c r="J890" s="500"/>
      <c r="K890" s="778"/>
      <c r="L890" s="500"/>
    </row>
    <row r="891" spans="1:12" s="84" customFormat="1" x14ac:dyDescent="0.25">
      <c r="A891" s="310"/>
      <c r="B891" s="310"/>
      <c r="D891" s="411"/>
      <c r="E891" s="252"/>
      <c r="F891" s="253"/>
      <c r="G891" s="279" t="s">
        <v>6232</v>
      </c>
      <c r="H891" s="269"/>
      <c r="I891" s="250"/>
      <c r="J891" s="500"/>
      <c r="K891" s="778"/>
      <c r="L891" s="500"/>
    </row>
    <row r="892" spans="1:12" s="84" customFormat="1" x14ac:dyDescent="0.25">
      <c r="A892" s="310"/>
      <c r="B892" s="310"/>
      <c r="D892" s="411"/>
      <c r="E892" s="252"/>
      <c r="F892" s="253"/>
      <c r="G892" s="279" t="s">
        <v>6233</v>
      </c>
      <c r="H892" s="269"/>
      <c r="I892" s="250"/>
      <c r="J892" s="500"/>
      <c r="K892" s="778"/>
      <c r="L892" s="500"/>
    </row>
    <row r="893" spans="1:12" s="84" customFormat="1" x14ac:dyDescent="0.25">
      <c r="A893" s="310"/>
      <c r="B893" s="310"/>
      <c r="D893" s="411"/>
      <c r="E893" s="252"/>
      <c r="F893" s="253"/>
      <c r="G893" s="279" t="s">
        <v>6234</v>
      </c>
      <c r="H893" s="269"/>
      <c r="I893" s="250"/>
      <c r="J893" s="500"/>
      <c r="K893" s="778"/>
      <c r="L893" s="500"/>
    </row>
    <row r="894" spans="1:12" s="84" customFormat="1" ht="26.25" x14ac:dyDescent="0.25">
      <c r="A894" s="310"/>
      <c r="B894" s="310"/>
      <c r="D894" s="411"/>
      <c r="E894" s="252"/>
      <c r="F894" s="253"/>
      <c r="G894" s="499" t="s">
        <v>6235</v>
      </c>
      <c r="H894" s="269"/>
      <c r="I894" s="250"/>
      <c r="J894" s="500"/>
      <c r="K894" s="778"/>
      <c r="L894" s="500"/>
    </row>
    <row r="895" spans="1:12" s="84" customFormat="1" x14ac:dyDescent="0.25">
      <c r="A895" s="310"/>
      <c r="B895" s="310"/>
      <c r="D895" s="411"/>
      <c r="E895" s="252"/>
      <c r="F895" s="253"/>
      <c r="G895" s="279" t="s">
        <v>6236</v>
      </c>
      <c r="H895" s="269"/>
      <c r="I895" s="250"/>
      <c r="J895" s="500"/>
      <c r="K895" s="778"/>
      <c r="L895" s="500"/>
    </row>
    <row r="896" spans="1:12" s="84" customFormat="1" x14ac:dyDescent="0.25">
      <c r="A896" s="310"/>
      <c r="B896" s="310"/>
      <c r="D896" s="411"/>
      <c r="E896" s="252"/>
      <c r="F896" s="253"/>
      <c r="G896" s="279" t="s">
        <v>6237</v>
      </c>
      <c r="H896" s="269" t="s">
        <v>113</v>
      </c>
      <c r="I896" s="250"/>
      <c r="J896" s="506">
        <v>150</v>
      </c>
      <c r="K896" s="779"/>
      <c r="L896" s="506">
        <f>ROUND(J896*K896,2)</f>
        <v>0</v>
      </c>
    </row>
    <row r="897" spans="1:12" s="84" customFormat="1" x14ac:dyDescent="0.25">
      <c r="A897" s="310"/>
      <c r="B897" s="310"/>
      <c r="D897" s="411"/>
      <c r="E897" s="252"/>
      <c r="F897" s="253"/>
      <c r="G897" s="503" t="s">
        <v>6238</v>
      </c>
      <c r="H897" s="269"/>
      <c r="I897" s="250"/>
      <c r="J897" s="500"/>
      <c r="K897" s="778"/>
      <c r="L897" s="500"/>
    </row>
    <row r="898" spans="1:12" s="84" customFormat="1" x14ac:dyDescent="0.25">
      <c r="A898" s="310"/>
      <c r="B898" s="310"/>
      <c r="D898" s="411"/>
      <c r="E898" s="252"/>
      <c r="F898" s="253"/>
      <c r="G898" s="279"/>
      <c r="H898" s="269"/>
      <c r="I898" s="250"/>
      <c r="J898" s="500"/>
      <c r="K898" s="778"/>
      <c r="L898" s="500"/>
    </row>
    <row r="899" spans="1:12" s="84" customFormat="1" ht="25.5" x14ac:dyDescent="0.25">
      <c r="A899" s="310"/>
      <c r="B899" s="310"/>
      <c r="D899" s="411"/>
      <c r="E899" s="252" t="str">
        <f>CONCATENATE($F$5,$F$885,F899)</f>
        <v>7ČP-G2  4.1.2.</v>
      </c>
      <c r="F899" s="253" t="s">
        <v>5893</v>
      </c>
      <c r="G899" s="542" t="s">
        <v>6283</v>
      </c>
      <c r="H899" s="269"/>
      <c r="I899" s="250"/>
      <c r="J899" s="513"/>
      <c r="K899" s="783"/>
      <c r="L899" s="513"/>
    </row>
    <row r="900" spans="1:12" s="84" customFormat="1" x14ac:dyDescent="0.25">
      <c r="A900" s="310"/>
      <c r="B900" s="310"/>
      <c r="D900" s="411"/>
      <c r="E900" s="252"/>
      <c r="F900" s="253"/>
      <c r="G900" s="542" t="s">
        <v>6284</v>
      </c>
      <c r="H900" s="269"/>
      <c r="I900" s="250"/>
      <c r="J900" s="513"/>
      <c r="K900" s="783"/>
      <c r="L900" s="513"/>
    </row>
    <row r="901" spans="1:12" s="84" customFormat="1" x14ac:dyDescent="0.25">
      <c r="A901" s="310"/>
      <c r="B901" s="310"/>
      <c r="D901" s="411"/>
      <c r="E901" s="252"/>
      <c r="F901" s="253"/>
      <c r="G901" s="544" t="s">
        <v>6285</v>
      </c>
      <c r="H901" s="269"/>
      <c r="I901" s="250"/>
      <c r="J901" s="513"/>
      <c r="K901" s="783"/>
      <c r="L901" s="513"/>
    </row>
    <row r="902" spans="1:12" s="84" customFormat="1" x14ac:dyDescent="0.25">
      <c r="A902" s="310"/>
      <c r="B902" s="310"/>
      <c r="D902" s="411"/>
      <c r="E902" s="252"/>
      <c r="F902" s="253"/>
      <c r="G902" s="544" t="s">
        <v>6286</v>
      </c>
      <c r="H902" s="269"/>
      <c r="I902" s="250"/>
      <c r="J902" s="513"/>
      <c r="K902" s="783"/>
      <c r="L902" s="513"/>
    </row>
    <row r="903" spans="1:12" s="84" customFormat="1" ht="25.5" x14ac:dyDescent="0.25">
      <c r="A903" s="310"/>
      <c r="B903" s="310"/>
      <c r="D903" s="411"/>
      <c r="E903" s="252"/>
      <c r="F903" s="253"/>
      <c r="G903" s="542" t="s">
        <v>6287</v>
      </c>
      <c r="H903" s="269"/>
      <c r="I903" s="250"/>
      <c r="J903" s="513"/>
      <c r="K903" s="783"/>
      <c r="L903" s="513"/>
    </row>
    <row r="904" spans="1:12" s="84" customFormat="1" ht="39" x14ac:dyDescent="0.25">
      <c r="A904" s="310"/>
      <c r="B904" s="310"/>
      <c r="D904" s="411"/>
      <c r="E904" s="252"/>
      <c r="F904" s="253"/>
      <c r="G904" s="545" t="s">
        <v>6288</v>
      </c>
      <c r="H904" s="269"/>
      <c r="I904" s="250"/>
      <c r="J904" s="513"/>
      <c r="K904" s="783"/>
      <c r="L904" s="513"/>
    </row>
    <row r="905" spans="1:12" s="84" customFormat="1" x14ac:dyDescent="0.25">
      <c r="A905" s="310"/>
      <c r="B905" s="310"/>
      <c r="D905" s="411"/>
      <c r="E905" s="252"/>
      <c r="F905" s="253"/>
      <c r="G905" s="544" t="s">
        <v>6289</v>
      </c>
      <c r="H905" s="269"/>
      <c r="I905" s="250"/>
      <c r="J905" s="513"/>
      <c r="K905" s="783"/>
      <c r="L905" s="513"/>
    </row>
    <row r="906" spans="1:12" s="84" customFormat="1" x14ac:dyDescent="0.25">
      <c r="A906" s="310"/>
      <c r="B906" s="310"/>
      <c r="D906" s="411"/>
      <c r="E906" s="252"/>
      <c r="F906" s="253"/>
      <c r="G906" s="546" t="s">
        <v>6290</v>
      </c>
      <c r="H906" s="269"/>
      <c r="I906" s="250"/>
      <c r="J906" s="513"/>
      <c r="K906" s="783"/>
      <c r="L906" s="513"/>
    </row>
    <row r="907" spans="1:12" s="84" customFormat="1" x14ac:dyDescent="0.25">
      <c r="A907" s="310"/>
      <c r="B907" s="310"/>
      <c r="D907" s="411"/>
      <c r="E907" s="252"/>
      <c r="F907" s="253"/>
      <c r="G907" s="547" t="s">
        <v>6237</v>
      </c>
      <c r="H907" s="548" t="s">
        <v>6</v>
      </c>
      <c r="I907" s="549"/>
      <c r="J907" s="506">
        <v>5</v>
      </c>
      <c r="K907" s="779"/>
      <c r="L907" s="506">
        <f>ROUND(J907*K907,2)</f>
        <v>0</v>
      </c>
    </row>
    <row r="908" spans="1:12" s="84" customFormat="1" x14ac:dyDescent="0.25">
      <c r="A908" s="310"/>
      <c r="B908" s="310"/>
      <c r="D908" s="411"/>
      <c r="E908" s="252"/>
      <c r="F908" s="253"/>
      <c r="G908" s="542"/>
      <c r="H908" s="269"/>
      <c r="I908" s="250"/>
      <c r="J908" s="513"/>
      <c r="K908" s="783"/>
      <c r="L908" s="513"/>
    </row>
    <row r="909" spans="1:12" s="84" customFormat="1" x14ac:dyDescent="0.25">
      <c r="A909" s="310"/>
      <c r="B909" s="310"/>
      <c r="D909" s="411"/>
      <c r="E909" s="252"/>
      <c r="F909" s="253"/>
      <c r="G909" s="542"/>
      <c r="H909" s="269"/>
      <c r="I909" s="250"/>
      <c r="J909" s="513"/>
      <c r="K909" s="783"/>
      <c r="L909" s="513"/>
    </row>
    <row r="910" spans="1:12" s="84" customFormat="1" x14ac:dyDescent="0.25">
      <c r="A910" s="310"/>
      <c r="B910" s="310"/>
      <c r="D910" s="411"/>
      <c r="E910" s="252"/>
      <c r="F910" s="253"/>
      <c r="G910" s="542"/>
      <c r="H910" s="269"/>
      <c r="I910" s="250"/>
      <c r="J910" s="513"/>
      <c r="K910" s="783"/>
      <c r="L910" s="513"/>
    </row>
    <row r="911" spans="1:12" s="84" customFormat="1" x14ac:dyDescent="0.25">
      <c r="A911" s="310"/>
      <c r="B911" s="310"/>
      <c r="D911" s="411"/>
      <c r="E911" s="252"/>
      <c r="F911" s="253"/>
      <c r="G911" s="542"/>
      <c r="H911" s="269"/>
      <c r="I911" s="250"/>
      <c r="J911" s="513"/>
      <c r="K911" s="783"/>
      <c r="L911" s="513"/>
    </row>
    <row r="912" spans="1:12" s="84" customFormat="1" x14ac:dyDescent="0.25">
      <c r="A912" s="310"/>
      <c r="B912" s="310"/>
      <c r="D912" s="411"/>
      <c r="E912" s="252"/>
      <c r="F912" s="253"/>
      <c r="G912" s="504"/>
      <c r="H912" s="269"/>
      <c r="I912" s="250"/>
      <c r="J912" s="500"/>
      <c r="K912" s="778"/>
      <c r="L912" s="500"/>
    </row>
    <row r="913" spans="1:12" s="84" customFormat="1" x14ac:dyDescent="0.25">
      <c r="A913" s="310"/>
      <c r="B913" s="310"/>
      <c r="D913" s="411"/>
      <c r="E913" s="252"/>
      <c r="F913" s="253"/>
      <c r="G913" s="279"/>
      <c r="H913" s="269"/>
      <c r="I913" s="250"/>
      <c r="J913" s="500"/>
      <c r="K913" s="778"/>
      <c r="L913" s="500"/>
    </row>
    <row r="914" spans="1:12" s="84" customFormat="1" ht="26.25" x14ac:dyDescent="0.25">
      <c r="A914" s="310"/>
      <c r="B914" s="310"/>
      <c r="D914" s="411"/>
      <c r="E914" s="252" t="str">
        <f>CONCATENATE($F$5,$F$885,F914)</f>
        <v>7ČP-G2  4.1.3.</v>
      </c>
      <c r="F914" s="253" t="s">
        <v>5895</v>
      </c>
      <c r="G914" s="299" t="s">
        <v>6241</v>
      </c>
      <c r="H914" s="269" t="s">
        <v>6</v>
      </c>
      <c r="I914" s="250"/>
      <c r="J914" s="506">
        <v>1</v>
      </c>
      <c r="K914" s="779"/>
      <c r="L914" s="506">
        <f>ROUND(J914*K914,2)</f>
        <v>0</v>
      </c>
    </row>
    <row r="915" spans="1:12" s="84" customFormat="1" x14ac:dyDescent="0.25">
      <c r="A915" s="310"/>
      <c r="B915" s="310"/>
      <c r="D915" s="411"/>
      <c r="E915" s="252"/>
      <c r="F915" s="253"/>
      <c r="G915" s="279"/>
      <c r="H915" s="269"/>
      <c r="I915" s="250"/>
      <c r="J915" s="500"/>
      <c r="K915" s="778"/>
      <c r="L915" s="500"/>
    </row>
    <row r="916" spans="1:12" s="84" customFormat="1" x14ac:dyDescent="0.25">
      <c r="A916" s="310"/>
      <c r="B916" s="310"/>
      <c r="D916" s="411"/>
      <c r="E916" s="252" t="str">
        <f>CONCATENATE($F$5,$F$885,F916)</f>
        <v>7ČP-G2  4.1.4.</v>
      </c>
      <c r="F916" s="253" t="s">
        <v>5897</v>
      </c>
      <c r="G916" s="505" t="s">
        <v>6242</v>
      </c>
      <c r="H916" s="269" t="s">
        <v>6</v>
      </c>
      <c r="I916" s="250"/>
      <c r="J916" s="506">
        <v>1</v>
      </c>
      <c r="K916" s="779"/>
      <c r="L916" s="506">
        <f>ROUND(J916*K916,2)</f>
        <v>0</v>
      </c>
    </row>
    <row r="917" spans="1:12" s="84" customFormat="1" x14ac:dyDescent="0.25">
      <c r="A917" s="310"/>
      <c r="B917" s="310"/>
      <c r="D917" s="411"/>
      <c r="E917" s="252"/>
      <c r="F917" s="253"/>
      <c r="G917" s="505"/>
      <c r="H917" s="269"/>
      <c r="I917" s="250"/>
      <c r="J917" s="500"/>
      <c r="K917" s="778"/>
      <c r="L917" s="500"/>
    </row>
    <row r="918" spans="1:12" s="84" customFormat="1" x14ac:dyDescent="0.25">
      <c r="A918" s="310"/>
      <c r="B918" s="310"/>
      <c r="D918" s="411"/>
      <c r="E918" s="252" t="str">
        <f>CONCATENATE($F$5,$F$885,F918)</f>
        <v>7ČP-G2  4.1.5.</v>
      </c>
      <c r="F918" s="253" t="s">
        <v>5899</v>
      </c>
      <c r="G918" s="505" t="s">
        <v>6243</v>
      </c>
      <c r="H918" s="269" t="s">
        <v>6244</v>
      </c>
      <c r="I918" s="250"/>
      <c r="J918" s="506">
        <v>5</v>
      </c>
      <c r="K918" s="780"/>
      <c r="L918" s="506">
        <f>SUM(L896:L916)*0.05</f>
        <v>0</v>
      </c>
    </row>
    <row r="919" spans="1:12" s="84" customFormat="1" x14ac:dyDescent="0.25">
      <c r="A919" s="310"/>
      <c r="B919" s="310"/>
      <c r="D919" s="411"/>
      <c r="E919" s="252"/>
      <c r="F919" s="253"/>
      <c r="G919" s="507"/>
      <c r="H919" s="269"/>
      <c r="I919" s="250"/>
      <c r="J919" s="500"/>
      <c r="K919" s="778"/>
      <c r="L919" s="500"/>
    </row>
    <row r="920" spans="1:12" s="84" customFormat="1" x14ac:dyDescent="0.25">
      <c r="A920" s="310"/>
      <c r="B920" s="310"/>
      <c r="D920" s="411"/>
      <c r="E920" s="252" t="str">
        <f>CONCATENATE($F$5,$F$885,F920)</f>
        <v>7ČP-G2  4.1.6.</v>
      </c>
      <c r="F920" s="253" t="s">
        <v>5901</v>
      </c>
      <c r="G920" s="505" t="s">
        <v>6245</v>
      </c>
      <c r="H920" s="269" t="s">
        <v>6244</v>
      </c>
      <c r="I920" s="250"/>
      <c r="J920" s="506">
        <v>5</v>
      </c>
      <c r="K920" s="780"/>
      <c r="L920" s="506">
        <f>(SUM(L884:L919))*0.05</f>
        <v>0</v>
      </c>
    </row>
    <row r="921" spans="1:12" s="84" customFormat="1" x14ac:dyDescent="0.25">
      <c r="A921" s="310"/>
      <c r="B921" s="310"/>
      <c r="D921" s="411"/>
      <c r="E921" s="252"/>
      <c r="F921" s="253"/>
      <c r="G921" s="268"/>
      <c r="H921" s="269"/>
      <c r="I921" s="250"/>
      <c r="J921" s="500"/>
      <c r="K921" s="778"/>
      <c r="L921" s="500"/>
    </row>
    <row r="922" spans="1:12" s="84" customFormat="1" x14ac:dyDescent="0.25">
      <c r="A922" s="310"/>
      <c r="B922" s="310"/>
      <c r="D922" s="411"/>
      <c r="E922" s="252"/>
      <c r="F922" s="253"/>
      <c r="G922" s="275" t="s">
        <v>6246</v>
      </c>
      <c r="H922" s="508"/>
      <c r="I922" s="476"/>
      <c r="J922" s="621"/>
      <c r="K922" s="781"/>
      <c r="L922" s="579">
        <f>SUM(L886:L920)</f>
        <v>0</v>
      </c>
    </row>
    <row r="923" spans="1:12" s="84" customFormat="1" x14ac:dyDescent="0.25">
      <c r="A923" s="310"/>
      <c r="B923" s="310"/>
      <c r="D923" s="411"/>
      <c r="E923" s="252"/>
      <c r="F923" s="253"/>
      <c r="G923" s="510"/>
      <c r="H923" s="511"/>
      <c r="I923" s="250"/>
      <c r="J923" s="622"/>
      <c r="K923" s="782"/>
      <c r="L923" s="512"/>
    </row>
    <row r="924" spans="1:12" s="84" customFormat="1" x14ac:dyDescent="0.25">
      <c r="A924" s="310"/>
      <c r="B924" s="310"/>
      <c r="D924" s="411"/>
      <c r="E924" s="252"/>
      <c r="F924" s="253"/>
      <c r="G924" s="510"/>
      <c r="H924" s="511"/>
      <c r="I924" s="250"/>
      <c r="J924" s="622"/>
      <c r="K924" s="782"/>
      <c r="L924" s="512"/>
    </row>
    <row r="925" spans="1:12" s="84" customFormat="1" x14ac:dyDescent="0.25">
      <c r="A925" s="310"/>
      <c r="B925" s="310"/>
      <c r="D925" s="411"/>
      <c r="E925" s="252"/>
      <c r="F925" s="253"/>
      <c r="G925" s="510"/>
      <c r="H925" s="511"/>
      <c r="I925" s="250"/>
      <c r="J925" s="622"/>
      <c r="K925" s="782"/>
      <c r="L925" s="512"/>
    </row>
    <row r="926" spans="1:12" s="84" customFormat="1" x14ac:dyDescent="0.25">
      <c r="A926" s="310"/>
      <c r="B926" s="310"/>
      <c r="D926" s="411"/>
      <c r="E926" s="252"/>
      <c r="F926" s="253"/>
      <c r="G926" s="254" t="s">
        <v>5873</v>
      </c>
      <c r="H926" s="255" t="s">
        <v>5874</v>
      </c>
      <c r="I926" s="256"/>
      <c r="J926" s="256" t="s">
        <v>5753</v>
      </c>
      <c r="K926" s="776" t="s">
        <v>5875</v>
      </c>
      <c r="L926" s="472" t="s">
        <v>5876</v>
      </c>
    </row>
    <row r="927" spans="1:12" s="84" customFormat="1" x14ac:dyDescent="0.25">
      <c r="A927" s="310"/>
      <c r="B927" s="310"/>
      <c r="D927" s="411"/>
      <c r="E927" s="252"/>
      <c r="F927" s="253"/>
      <c r="G927" s="510"/>
      <c r="H927" s="511"/>
      <c r="I927" s="250"/>
      <c r="J927" s="622"/>
      <c r="K927" s="782"/>
      <c r="L927" s="512"/>
    </row>
    <row r="928" spans="1:12" s="84" customFormat="1" x14ac:dyDescent="0.25">
      <c r="A928" s="310"/>
      <c r="B928" s="310"/>
      <c r="D928" s="411"/>
      <c r="E928" s="252"/>
      <c r="F928" s="253" t="s">
        <v>6247</v>
      </c>
      <c r="G928" s="497" t="s">
        <v>6248</v>
      </c>
      <c r="H928" s="262"/>
      <c r="I928" s="367"/>
      <c r="J928" s="606"/>
      <c r="K928" s="783"/>
      <c r="L928" s="500"/>
    </row>
    <row r="929" spans="1:12" s="84" customFormat="1" x14ac:dyDescent="0.25">
      <c r="A929" s="310"/>
      <c r="B929" s="310"/>
      <c r="D929" s="411"/>
      <c r="E929" s="252"/>
      <c r="F929" s="253"/>
      <c r="G929" s="279"/>
      <c r="H929" s="266"/>
      <c r="I929" s="250"/>
      <c r="J929" s="498"/>
      <c r="K929" s="778"/>
      <c r="L929" s="500"/>
    </row>
    <row r="930" spans="1:12" s="84" customFormat="1" x14ac:dyDescent="0.25">
      <c r="A930" s="310"/>
      <c r="B930" s="310"/>
      <c r="D930" s="411"/>
      <c r="E930" s="252" t="str">
        <f>CONCATENATE($F$5,$F$928,F930)</f>
        <v>7ČP-G2  4.2.1.</v>
      </c>
      <c r="F930" s="253" t="s">
        <v>5880</v>
      </c>
      <c r="G930" s="299" t="s">
        <v>6249</v>
      </c>
      <c r="H930" s="269"/>
      <c r="I930" s="250"/>
      <c r="J930" s="500"/>
      <c r="K930" s="778"/>
      <c r="L930" s="500"/>
    </row>
    <row r="931" spans="1:12" s="84" customFormat="1" x14ac:dyDescent="0.25">
      <c r="A931" s="310"/>
      <c r="B931" s="310"/>
      <c r="D931" s="411"/>
      <c r="E931" s="252"/>
      <c r="F931" s="253"/>
      <c r="G931" s="279" t="s">
        <v>6250</v>
      </c>
      <c r="H931" s="269" t="s">
        <v>113</v>
      </c>
      <c r="I931" s="250"/>
      <c r="J931" s="506">
        <v>165</v>
      </c>
      <c r="K931" s="779"/>
      <c r="L931" s="506">
        <f>ROUND(J931*K931,2)</f>
        <v>0</v>
      </c>
    </row>
    <row r="932" spans="1:12" s="84" customFormat="1" x14ac:dyDescent="0.25">
      <c r="A932" s="310"/>
      <c r="B932" s="310"/>
      <c r="D932" s="411"/>
      <c r="E932" s="252"/>
      <c r="F932" s="253"/>
      <c r="G932" s="279"/>
      <c r="H932" s="266"/>
      <c r="I932" s="250"/>
      <c r="J932" s="498"/>
      <c r="K932" s="778"/>
      <c r="L932" s="500"/>
    </row>
    <row r="933" spans="1:12" s="84" customFormat="1" ht="26.25" x14ac:dyDescent="0.25">
      <c r="A933" s="310"/>
      <c r="B933" s="310"/>
      <c r="D933" s="411"/>
      <c r="E933" s="252" t="str">
        <f>CONCATENATE($F$5,$F$928,F933)</f>
        <v>7ČP-G2  4.2.2.</v>
      </c>
      <c r="F933" s="253" t="s">
        <v>5893</v>
      </c>
      <c r="G933" s="299" t="s">
        <v>6251</v>
      </c>
      <c r="H933" s="269" t="s">
        <v>6</v>
      </c>
      <c r="I933" s="250"/>
      <c r="J933" s="506">
        <v>2</v>
      </c>
      <c r="K933" s="779"/>
      <c r="L933" s="506">
        <f>ROUND(J933*K933,2)</f>
        <v>0</v>
      </c>
    </row>
    <row r="934" spans="1:12" s="84" customFormat="1" x14ac:dyDescent="0.25">
      <c r="A934" s="310"/>
      <c r="B934" s="310"/>
      <c r="D934" s="411"/>
      <c r="E934" s="252"/>
      <c r="F934" s="253"/>
      <c r="G934" s="274"/>
      <c r="H934" s="269"/>
      <c r="I934" s="250"/>
      <c r="J934" s="500"/>
      <c r="K934" s="778"/>
      <c r="L934" s="500"/>
    </row>
    <row r="935" spans="1:12" s="84" customFormat="1" x14ac:dyDescent="0.25">
      <c r="A935" s="310"/>
      <c r="B935" s="310"/>
      <c r="D935" s="411"/>
      <c r="E935" s="252" t="str">
        <f>CONCATENATE($F$5,$F$928,F935)</f>
        <v>7ČP-G2  4.2.3.</v>
      </c>
      <c r="F935" s="253" t="s">
        <v>5895</v>
      </c>
      <c r="G935" s="265" t="s">
        <v>6252</v>
      </c>
      <c r="H935" s="266" t="s">
        <v>113</v>
      </c>
      <c r="I935" s="250"/>
      <c r="J935" s="608">
        <v>180</v>
      </c>
      <c r="K935" s="779"/>
      <c r="L935" s="506">
        <f>ROUND(J935*K935,2)</f>
        <v>0</v>
      </c>
    </row>
    <row r="936" spans="1:12" s="84" customFormat="1" x14ac:dyDescent="0.25">
      <c r="A936" s="310"/>
      <c r="B936" s="310"/>
      <c r="D936" s="411"/>
      <c r="E936" s="252"/>
      <c r="F936" s="253"/>
      <c r="G936" s="279"/>
      <c r="H936" s="266"/>
      <c r="I936" s="250"/>
      <c r="J936" s="498"/>
      <c r="K936" s="778"/>
      <c r="L936" s="500"/>
    </row>
    <row r="937" spans="1:12" s="84" customFormat="1" x14ac:dyDescent="0.25">
      <c r="A937" s="310"/>
      <c r="B937" s="310"/>
      <c r="D937" s="411"/>
      <c r="E937" s="252" t="str">
        <f>CONCATENATE($F$5,$F$928,F937)</f>
        <v>7ČP-G2  4.2.4.</v>
      </c>
      <c r="F937" s="253" t="s">
        <v>5897</v>
      </c>
      <c r="G937" s="265" t="s">
        <v>6253</v>
      </c>
      <c r="H937" s="266" t="s">
        <v>6</v>
      </c>
      <c r="I937" s="250"/>
      <c r="J937" s="608">
        <v>15</v>
      </c>
      <c r="K937" s="779"/>
      <c r="L937" s="506">
        <f>ROUND(J937*K937,2)</f>
        <v>0</v>
      </c>
    </row>
    <row r="938" spans="1:12" s="84" customFormat="1" x14ac:dyDescent="0.25">
      <c r="A938" s="310"/>
      <c r="B938" s="310"/>
      <c r="D938" s="411"/>
      <c r="E938" s="252"/>
      <c r="F938" s="253"/>
      <c r="G938" s="279"/>
      <c r="H938" s="266"/>
      <c r="I938" s="250"/>
      <c r="J938" s="498"/>
      <c r="K938" s="778"/>
      <c r="L938" s="500"/>
    </row>
    <row r="939" spans="1:12" s="84" customFormat="1" x14ac:dyDescent="0.25">
      <c r="A939" s="310"/>
      <c r="B939" s="310"/>
      <c r="D939" s="411"/>
      <c r="E939" s="252" t="str">
        <f>CONCATENATE($F$5,$F$928,F939)</f>
        <v>7ČP-G2  4.2.5.</v>
      </c>
      <c r="F939" s="253" t="s">
        <v>5899</v>
      </c>
      <c r="G939" s="265" t="s">
        <v>6254</v>
      </c>
      <c r="H939" s="266" t="s">
        <v>113</v>
      </c>
      <c r="I939" s="250"/>
      <c r="J939" s="608">
        <v>10</v>
      </c>
      <c r="K939" s="779"/>
      <c r="L939" s="506">
        <f>ROUND(J939*K939,2)</f>
        <v>0</v>
      </c>
    </row>
    <row r="940" spans="1:12" s="84" customFormat="1" x14ac:dyDescent="0.25">
      <c r="A940" s="310"/>
      <c r="B940" s="310"/>
      <c r="D940" s="411"/>
      <c r="E940" s="252"/>
      <c r="F940" s="253"/>
      <c r="G940" s="279"/>
      <c r="H940" s="266"/>
      <c r="I940" s="250"/>
      <c r="J940" s="498"/>
      <c r="K940" s="778"/>
      <c r="L940" s="500"/>
    </row>
    <row r="941" spans="1:12" s="84" customFormat="1" ht="26.25" x14ac:dyDescent="0.25">
      <c r="A941" s="310"/>
      <c r="B941" s="310"/>
      <c r="D941" s="411"/>
      <c r="E941" s="252" t="str">
        <f>CONCATENATE($F$5,$F$928,F941)</f>
        <v>7ČP-G2  4.2.6.</v>
      </c>
      <c r="F941" s="253" t="s">
        <v>5901</v>
      </c>
      <c r="G941" s="265" t="s">
        <v>6255</v>
      </c>
      <c r="H941" s="266"/>
      <c r="I941" s="250"/>
      <c r="J941" s="498"/>
      <c r="K941" s="778"/>
      <c r="L941" s="500"/>
    </row>
    <row r="942" spans="1:12" s="84" customFormat="1" x14ac:dyDescent="0.25">
      <c r="A942" s="310"/>
      <c r="B942" s="310"/>
      <c r="D942" s="411"/>
      <c r="E942" s="252"/>
      <c r="F942" s="253"/>
      <c r="G942" s="504" t="s">
        <v>6256</v>
      </c>
      <c r="H942" s="266"/>
      <c r="I942" s="250"/>
      <c r="J942" s="498"/>
      <c r="K942" s="778"/>
      <c r="L942" s="500"/>
    </row>
    <row r="943" spans="1:12" s="84" customFormat="1" x14ac:dyDescent="0.25">
      <c r="A943" s="310"/>
      <c r="B943" s="310"/>
      <c r="D943" s="411"/>
      <c r="E943" s="252"/>
      <c r="F943" s="253"/>
      <c r="G943" s="279" t="s">
        <v>6257</v>
      </c>
      <c r="H943" s="266" t="s">
        <v>6</v>
      </c>
      <c r="I943" s="250"/>
      <c r="J943" s="498">
        <v>3</v>
      </c>
      <c r="K943" s="778"/>
      <c r="L943" s="500"/>
    </row>
    <row r="944" spans="1:12" s="84" customFormat="1" x14ac:dyDescent="0.25">
      <c r="A944" s="310"/>
      <c r="B944" s="310"/>
      <c r="D944" s="411"/>
      <c r="E944" s="252"/>
      <c r="F944" s="253"/>
      <c r="G944" s="514" t="s">
        <v>6236</v>
      </c>
      <c r="H944" s="515" t="s">
        <v>5921</v>
      </c>
      <c r="I944" s="476"/>
      <c r="J944" s="623">
        <v>1</v>
      </c>
      <c r="K944" s="784"/>
      <c r="L944" s="516"/>
    </row>
    <row r="945" spans="1:12" s="84" customFormat="1" x14ac:dyDescent="0.25">
      <c r="A945" s="310"/>
      <c r="B945" s="310"/>
      <c r="D945" s="411"/>
      <c r="E945" s="252"/>
      <c r="F945" s="253"/>
      <c r="G945" s="214" t="s">
        <v>6237</v>
      </c>
      <c r="H945" s="517" t="s">
        <v>6</v>
      </c>
      <c r="I945" s="250"/>
      <c r="J945" s="624">
        <v>1</v>
      </c>
      <c r="K945" s="779"/>
      <c r="L945" s="506">
        <f>ROUND(J945*K945,2)</f>
        <v>0</v>
      </c>
    </row>
    <row r="946" spans="1:12" s="84" customFormat="1" x14ac:dyDescent="0.25">
      <c r="A946" s="310"/>
      <c r="B946" s="310"/>
      <c r="D946" s="411"/>
      <c r="E946" s="252"/>
      <c r="F946" s="253"/>
      <c r="G946" s="279"/>
      <c r="H946" s="266"/>
      <c r="I946" s="250"/>
      <c r="J946" s="498"/>
      <c r="K946" s="778"/>
      <c r="L946" s="500"/>
    </row>
    <row r="947" spans="1:12" s="84" customFormat="1" ht="51.75" x14ac:dyDescent="0.25">
      <c r="A947" s="310"/>
      <c r="B947" s="310"/>
      <c r="D947" s="411"/>
      <c r="E947" s="252" t="str">
        <f>CONCATENATE($F$5,$F$928,F947)</f>
        <v>7ČP-G2  4.2.7.</v>
      </c>
      <c r="F947" s="253" t="s">
        <v>5906</v>
      </c>
      <c r="G947" s="265" t="s">
        <v>6258</v>
      </c>
      <c r="H947" s="266"/>
      <c r="I947" s="250"/>
      <c r="J947" s="498"/>
      <c r="K947" s="778"/>
      <c r="L947" s="500"/>
    </row>
    <row r="948" spans="1:12" s="84" customFormat="1" x14ac:dyDescent="0.25">
      <c r="A948" s="310"/>
      <c r="B948" s="310"/>
      <c r="D948" s="411"/>
      <c r="E948" s="252"/>
      <c r="F948" s="253"/>
      <c r="G948" s="265" t="s">
        <v>6259</v>
      </c>
      <c r="H948" s="266" t="s">
        <v>5921</v>
      </c>
      <c r="I948" s="250"/>
      <c r="J948" s="498">
        <v>1</v>
      </c>
      <c r="K948" s="778"/>
      <c r="L948" s="500"/>
    </row>
    <row r="949" spans="1:12" s="84" customFormat="1" ht="26.25" x14ac:dyDescent="0.25">
      <c r="A949" s="310"/>
      <c r="B949" s="310"/>
      <c r="D949" s="411"/>
      <c r="E949" s="252"/>
      <c r="F949" s="253"/>
      <c r="G949" s="518" t="s">
        <v>6260</v>
      </c>
      <c r="H949" s="517" t="s">
        <v>6</v>
      </c>
      <c r="I949" s="250"/>
      <c r="J949" s="625">
        <v>1</v>
      </c>
      <c r="K949" s="778"/>
      <c r="L949" s="500"/>
    </row>
    <row r="950" spans="1:12" s="84" customFormat="1" x14ac:dyDescent="0.25">
      <c r="A950" s="310"/>
      <c r="B950" s="310"/>
      <c r="D950" s="411"/>
      <c r="E950" s="252"/>
      <c r="F950" s="253"/>
      <c r="G950" s="518" t="s">
        <v>6261</v>
      </c>
      <c r="H950" s="517" t="s">
        <v>6</v>
      </c>
      <c r="I950" s="250"/>
      <c r="J950" s="625">
        <v>1</v>
      </c>
      <c r="K950" s="778"/>
      <c r="L950" s="500"/>
    </row>
    <row r="951" spans="1:12" s="84" customFormat="1" x14ac:dyDescent="0.25">
      <c r="A951" s="310"/>
      <c r="B951" s="310"/>
      <c r="D951" s="411"/>
      <c r="E951" s="252"/>
      <c r="F951" s="253"/>
      <c r="G951" s="265" t="s">
        <v>6262</v>
      </c>
      <c r="H951" s="517" t="s">
        <v>6</v>
      </c>
      <c r="I951" s="250"/>
      <c r="J951" s="625">
        <v>2</v>
      </c>
      <c r="K951" s="778"/>
      <c r="L951" s="500"/>
    </row>
    <row r="952" spans="1:12" s="84" customFormat="1" x14ac:dyDescent="0.25">
      <c r="A952" s="310"/>
      <c r="B952" s="310"/>
      <c r="D952" s="411"/>
      <c r="E952" s="252"/>
      <c r="F952" s="253"/>
      <c r="G952" s="518" t="s">
        <v>6263</v>
      </c>
      <c r="H952" s="517" t="s">
        <v>6</v>
      </c>
      <c r="I952" s="250"/>
      <c r="J952" s="625">
        <v>2</v>
      </c>
      <c r="K952" s="778"/>
      <c r="L952" s="500"/>
    </row>
    <row r="953" spans="1:12" s="84" customFormat="1" x14ac:dyDescent="0.25">
      <c r="A953" s="310"/>
      <c r="B953" s="310"/>
      <c r="D953" s="411"/>
      <c r="E953" s="252"/>
      <c r="F953" s="253"/>
      <c r="G953" s="259" t="s">
        <v>6264</v>
      </c>
      <c r="H953" s="278" t="s">
        <v>6</v>
      </c>
      <c r="I953" s="250"/>
      <c r="J953" s="611">
        <v>3</v>
      </c>
      <c r="K953" s="778"/>
      <c r="L953" s="500"/>
    </row>
    <row r="954" spans="1:12" s="84" customFormat="1" x14ac:dyDescent="0.25">
      <c r="A954" s="310"/>
      <c r="B954" s="310"/>
      <c r="D954" s="411"/>
      <c r="E954" s="252"/>
      <c r="F954" s="253"/>
      <c r="G954" s="259" t="s">
        <v>6265</v>
      </c>
      <c r="H954" s="278" t="s">
        <v>5921</v>
      </c>
      <c r="I954" s="250"/>
      <c r="J954" s="611">
        <v>1</v>
      </c>
      <c r="K954" s="778"/>
      <c r="L954" s="500"/>
    </row>
    <row r="955" spans="1:12" s="84" customFormat="1" x14ac:dyDescent="0.25">
      <c r="A955" s="310"/>
      <c r="B955" s="310"/>
      <c r="D955" s="411"/>
      <c r="E955" s="252"/>
      <c r="F955" s="253"/>
      <c r="G955" s="514" t="s">
        <v>6236</v>
      </c>
      <c r="H955" s="515" t="s">
        <v>5921</v>
      </c>
      <c r="I955" s="476"/>
      <c r="J955" s="623">
        <v>1</v>
      </c>
      <c r="K955" s="784"/>
      <c r="L955" s="516"/>
    </row>
    <row r="956" spans="1:12" s="84" customFormat="1" x14ac:dyDescent="0.25">
      <c r="A956" s="310"/>
      <c r="B956" s="310"/>
      <c r="D956" s="411"/>
      <c r="E956" s="252"/>
      <c r="F956" s="253"/>
      <c r="G956" s="214" t="s">
        <v>6237</v>
      </c>
      <c r="H956" s="517" t="s">
        <v>6</v>
      </c>
      <c r="I956" s="250"/>
      <c r="J956" s="624">
        <v>1</v>
      </c>
      <c r="K956" s="779"/>
      <c r="L956" s="506">
        <f>ROUND(J956*K956,2)</f>
        <v>0</v>
      </c>
    </row>
    <row r="957" spans="1:12" s="84" customFormat="1" x14ac:dyDescent="0.25">
      <c r="A957" s="310"/>
      <c r="B957" s="310"/>
      <c r="D957" s="411"/>
      <c r="E957" s="252"/>
      <c r="F957" s="253"/>
      <c r="G957" s="214"/>
      <c r="H957" s="517"/>
      <c r="I957" s="250"/>
      <c r="J957" s="625"/>
      <c r="K957" s="778"/>
      <c r="L957" s="500"/>
    </row>
    <row r="958" spans="1:12" s="84" customFormat="1" x14ac:dyDescent="0.25">
      <c r="A958" s="310"/>
      <c r="B958" s="310"/>
      <c r="D958" s="411"/>
      <c r="E958" s="252" t="str">
        <f>CONCATENATE($F$5,$F$928,F958)</f>
        <v>7ČP-G2  4.2.8.</v>
      </c>
      <c r="F958" s="253" t="s">
        <v>5908</v>
      </c>
      <c r="G958" s="265" t="s">
        <v>6266</v>
      </c>
      <c r="H958" s="269" t="s">
        <v>6244</v>
      </c>
      <c r="I958" s="250"/>
      <c r="J958" s="506">
        <v>5</v>
      </c>
      <c r="K958" s="780"/>
      <c r="L958" s="506">
        <f>L956*0.05</f>
        <v>0</v>
      </c>
    </row>
    <row r="959" spans="1:12" s="84" customFormat="1" x14ac:dyDescent="0.25">
      <c r="A959" s="310"/>
      <c r="B959" s="310"/>
      <c r="D959" s="411"/>
      <c r="E959" s="252"/>
      <c r="F959" s="253"/>
      <c r="G959" s="265"/>
      <c r="H959" s="269"/>
      <c r="I959" s="250"/>
      <c r="J959" s="500"/>
      <c r="K959" s="778"/>
      <c r="L959" s="500"/>
    </row>
    <row r="960" spans="1:12" s="84" customFormat="1" x14ac:dyDescent="0.25">
      <c r="A960" s="310"/>
      <c r="B960" s="310"/>
      <c r="D960" s="411"/>
      <c r="E960" s="252" t="str">
        <f>CONCATENATE($F$5,$F$928,F960)</f>
        <v>7ČP-G2  4.2.9.</v>
      </c>
      <c r="F960" s="253" t="s">
        <v>5911</v>
      </c>
      <c r="G960" s="265" t="s">
        <v>6267</v>
      </c>
      <c r="H960" s="269" t="s">
        <v>5921</v>
      </c>
      <c r="I960" s="250"/>
      <c r="J960" s="506">
        <v>1</v>
      </c>
      <c r="K960" s="779"/>
      <c r="L960" s="506">
        <f>ROUND(J960*K960,2)</f>
        <v>0</v>
      </c>
    </row>
    <row r="961" spans="1:12" s="84" customFormat="1" x14ac:dyDescent="0.25">
      <c r="A961" s="310"/>
      <c r="B961" s="310"/>
      <c r="D961" s="411"/>
      <c r="E961" s="252"/>
      <c r="F961" s="253"/>
      <c r="G961" s="265"/>
      <c r="H961" s="269"/>
      <c r="I961" s="250"/>
      <c r="J961" s="500"/>
      <c r="K961" s="778"/>
      <c r="L961" s="500"/>
    </row>
    <row r="962" spans="1:12" s="84" customFormat="1" x14ac:dyDescent="0.25">
      <c r="A962" s="310"/>
      <c r="B962" s="310"/>
      <c r="D962" s="411"/>
      <c r="E962" s="252" t="str">
        <f>CONCATENATE($F$5,$F$928,F962)</f>
        <v>7ČP-G2  4.2.10.</v>
      </c>
      <c r="F962" s="253" t="s">
        <v>5914</v>
      </c>
      <c r="G962" s="265" t="s">
        <v>6268</v>
      </c>
      <c r="H962" s="269" t="s">
        <v>6</v>
      </c>
      <c r="I962" s="250"/>
      <c r="J962" s="506">
        <v>1</v>
      </c>
      <c r="K962" s="779"/>
      <c r="L962" s="506">
        <f>ROUND(J962*K962,2)</f>
        <v>0</v>
      </c>
    </row>
    <row r="963" spans="1:12" s="84" customFormat="1" x14ac:dyDescent="0.25">
      <c r="A963" s="310"/>
      <c r="B963" s="310"/>
      <c r="D963" s="411"/>
      <c r="E963" s="252"/>
      <c r="F963" s="253"/>
      <c r="G963" s="265"/>
      <c r="H963" s="269"/>
      <c r="I963" s="250"/>
      <c r="J963" s="500"/>
      <c r="K963" s="778"/>
      <c r="L963" s="500"/>
    </row>
    <row r="964" spans="1:12" s="84" customFormat="1" x14ac:dyDescent="0.25">
      <c r="A964" s="310"/>
      <c r="B964" s="310"/>
      <c r="D964" s="411"/>
      <c r="E964" s="252"/>
      <c r="F964" s="253"/>
      <c r="G964" s="275" t="s">
        <v>6269</v>
      </c>
      <c r="H964" s="508"/>
      <c r="I964" s="476"/>
      <c r="J964" s="621"/>
      <c r="K964" s="509"/>
      <c r="L964" s="579">
        <f>SUM(L930:L962)</f>
        <v>0</v>
      </c>
    </row>
    <row r="965" spans="1:12" s="84" customFormat="1" x14ac:dyDescent="0.25">
      <c r="A965" s="310"/>
      <c r="B965" s="310"/>
      <c r="D965" s="411"/>
      <c r="E965" s="252"/>
      <c r="F965" s="253"/>
      <c r="G965" s="250"/>
      <c r="H965" s="250"/>
      <c r="I965" s="250"/>
      <c r="J965" s="605"/>
      <c r="K965" s="492"/>
      <c r="L965" s="493"/>
    </row>
    <row r="966" spans="1:12" s="84" customFormat="1" ht="15.75" thickBot="1" x14ac:dyDescent="0.3">
      <c r="A966" s="310"/>
      <c r="B966" s="310"/>
      <c r="D966" s="411"/>
      <c r="E966" s="550"/>
      <c r="F966" s="253"/>
      <c r="G966" s="250"/>
      <c r="H966" s="250"/>
      <c r="I966" s="250"/>
      <c r="J966" s="605"/>
      <c r="K966" s="492"/>
      <c r="L966" s="493"/>
    </row>
    <row r="967" spans="1:12" s="84" customFormat="1" ht="15.75" thickBot="1" x14ac:dyDescent="0.3">
      <c r="A967" s="310"/>
      <c r="B967" s="310"/>
      <c r="D967" s="411"/>
      <c r="E967" s="550"/>
      <c r="F967" s="253"/>
      <c r="G967" s="490" t="s">
        <v>6270</v>
      </c>
      <c r="H967" s="491"/>
      <c r="I967" s="491"/>
      <c r="J967" s="620"/>
      <c r="K967" s="519"/>
      <c r="L967" s="520">
        <f>(L964+L922)</f>
        <v>0</v>
      </c>
    </row>
    <row r="968" spans="1:12" s="84" customFormat="1" x14ac:dyDescent="0.25">
      <c r="A968" s="310"/>
      <c r="B968" s="310"/>
      <c r="D968" s="411"/>
      <c r="E968" s="245"/>
      <c r="F968" s="245"/>
      <c r="G968" s="246"/>
      <c r="H968" s="247"/>
      <c r="I968" s="248"/>
      <c r="J968" s="412"/>
      <c r="K968" s="412"/>
      <c r="L968" s="248"/>
    </row>
    <row r="969" spans="1:12" x14ac:dyDescent="0.25">
      <c r="A969"/>
      <c r="B969" s="15" t="s">
        <v>329</v>
      </c>
      <c r="D969" s="62"/>
      <c r="E969" s="551"/>
      <c r="F969" s="457"/>
      <c r="G969" s="62"/>
      <c r="H969" s="62"/>
      <c r="I969" s="62"/>
      <c r="J969" s="458"/>
      <c r="K969" s="62"/>
      <c r="L969" s="572"/>
    </row>
    <row r="970" spans="1:12" x14ac:dyDescent="0.25">
      <c r="D970" s="11"/>
      <c r="E970" s="12"/>
      <c r="H970" s="5"/>
      <c r="I970"/>
      <c r="J970" s="628"/>
      <c r="L970" s="43"/>
    </row>
    <row r="971" spans="1:12" x14ac:dyDescent="0.25">
      <c r="D971" s="11"/>
      <c r="E971" s="12"/>
      <c r="H971" s="5"/>
      <c r="I971"/>
      <c r="J971" s="628"/>
      <c r="L971" s="43"/>
    </row>
    <row r="972" spans="1:12" x14ac:dyDescent="0.25">
      <c r="D972" s="11"/>
      <c r="E972" s="12"/>
      <c r="H972" s="5"/>
      <c r="I972"/>
      <c r="J972" s="628"/>
      <c r="L972" s="43"/>
    </row>
    <row r="973" spans="1:12" x14ac:dyDescent="0.25">
      <c r="D973" s="11"/>
      <c r="E973" s="12"/>
      <c r="H973" s="5"/>
      <c r="I973"/>
      <c r="J973" s="628"/>
      <c r="L973" s="43"/>
    </row>
    <row r="974" spans="1:12" x14ac:dyDescent="0.25">
      <c r="D974" s="11"/>
      <c r="E974" s="12"/>
      <c r="H974" s="5"/>
      <c r="I974"/>
      <c r="J974" s="628"/>
      <c r="L974" s="43"/>
    </row>
    <row r="975" spans="1:12" x14ac:dyDescent="0.25">
      <c r="D975" s="11"/>
      <c r="E975" s="12"/>
      <c r="H975" s="5"/>
      <c r="I975"/>
      <c r="J975" s="628"/>
      <c r="L975" s="43"/>
    </row>
    <row r="976" spans="1:12" x14ac:dyDescent="0.25">
      <c r="D976" s="11"/>
      <c r="E976" s="12"/>
      <c r="H976" s="5"/>
      <c r="I976"/>
      <c r="J976" s="628"/>
      <c r="L976" s="43"/>
    </row>
    <row r="977" spans="4:12" x14ac:dyDescent="0.25">
      <c r="D977" s="11"/>
      <c r="E977" s="12"/>
      <c r="H977" s="5"/>
      <c r="I977"/>
      <c r="J977" s="628"/>
      <c r="L977" s="43"/>
    </row>
    <row r="978" spans="4:12" x14ac:dyDescent="0.25">
      <c r="D978" s="11"/>
      <c r="E978" s="12"/>
      <c r="H978" s="5"/>
      <c r="I978"/>
      <c r="J978" s="628"/>
      <c r="L978" s="43"/>
    </row>
    <row r="979" spans="4:12" x14ac:dyDescent="0.25">
      <c r="D979" s="11"/>
      <c r="E979" s="12"/>
      <c r="H979" s="5"/>
      <c r="I979"/>
      <c r="J979" s="628"/>
      <c r="L979" s="43"/>
    </row>
    <row r="980" spans="4:12" x14ac:dyDescent="0.25">
      <c r="D980" s="11"/>
      <c r="E980" s="12"/>
      <c r="H980" s="5"/>
      <c r="I980"/>
      <c r="J980" s="628"/>
      <c r="L980" s="43"/>
    </row>
    <row r="981" spans="4:12" x14ac:dyDescent="0.25">
      <c r="D981" s="11"/>
      <c r="E981" s="12"/>
      <c r="H981" s="5"/>
      <c r="I981"/>
      <c r="J981" s="628"/>
      <c r="L981" s="43"/>
    </row>
    <row r="982" spans="4:12" x14ac:dyDescent="0.25">
      <c r="D982" s="11"/>
      <c r="E982" s="12"/>
      <c r="H982" s="5"/>
      <c r="I982"/>
      <c r="J982" s="628"/>
      <c r="L982" s="43"/>
    </row>
    <row r="983" spans="4:12" x14ac:dyDescent="0.25">
      <c r="D983" s="11"/>
      <c r="E983" s="12"/>
      <c r="H983" s="5"/>
      <c r="I983"/>
      <c r="J983" s="628"/>
      <c r="L983" s="43"/>
    </row>
    <row r="984" spans="4:12" x14ac:dyDescent="0.25">
      <c r="D984" s="11"/>
      <c r="E984" s="12"/>
      <c r="H984" s="5"/>
      <c r="I984"/>
      <c r="J984" s="628"/>
      <c r="L984" s="43"/>
    </row>
    <row r="985" spans="4:12" x14ac:dyDescent="0.25">
      <c r="D985" s="11"/>
      <c r="E985" s="12"/>
      <c r="H985" s="5"/>
      <c r="I985"/>
      <c r="J985" s="628"/>
      <c r="L985" s="43"/>
    </row>
    <row r="986" spans="4:12" x14ac:dyDescent="0.25">
      <c r="D986" s="11"/>
      <c r="E986" s="12"/>
      <c r="H986" s="5"/>
      <c r="I986"/>
      <c r="J986" s="628"/>
      <c r="L986" s="43"/>
    </row>
    <row r="987" spans="4:12" x14ac:dyDescent="0.25">
      <c r="D987" s="11"/>
      <c r="E987" s="12"/>
      <c r="H987" s="5"/>
      <c r="I987"/>
      <c r="J987" s="628"/>
      <c r="L987" s="43"/>
    </row>
    <row r="988" spans="4:12" x14ac:dyDescent="0.25">
      <c r="D988" s="11"/>
      <c r="E988" s="12"/>
      <c r="H988" s="5"/>
      <c r="I988"/>
      <c r="J988" s="628"/>
      <c r="L988" s="43"/>
    </row>
    <row r="989" spans="4:12" x14ac:dyDescent="0.25">
      <c r="D989" s="11"/>
      <c r="E989" s="12"/>
      <c r="H989" s="5"/>
      <c r="I989"/>
      <c r="J989" s="628"/>
      <c r="L989" s="43"/>
    </row>
    <row r="990" spans="4:12" x14ac:dyDescent="0.25">
      <c r="D990" s="11"/>
      <c r="E990" s="12"/>
      <c r="H990" s="5"/>
      <c r="I990"/>
      <c r="J990" s="628"/>
      <c r="L990" s="43"/>
    </row>
    <row r="991" spans="4:12" x14ac:dyDescent="0.25">
      <c r="D991" s="11"/>
      <c r="E991" s="12"/>
      <c r="H991" s="5"/>
      <c r="I991"/>
      <c r="J991" s="628"/>
      <c r="L991" s="43"/>
    </row>
    <row r="992" spans="4:12" x14ac:dyDescent="0.25">
      <c r="D992" s="11"/>
      <c r="E992" s="12"/>
      <c r="H992" s="5"/>
      <c r="I992"/>
      <c r="J992" s="628"/>
      <c r="L992" s="43"/>
    </row>
    <row r="993" spans="4:12" x14ac:dyDescent="0.25">
      <c r="D993" s="11"/>
      <c r="E993" s="12"/>
      <c r="H993" s="5"/>
      <c r="I993"/>
      <c r="J993" s="628"/>
      <c r="L993" s="43"/>
    </row>
    <row r="994" spans="4:12" x14ac:dyDescent="0.25">
      <c r="D994" s="11"/>
      <c r="E994" s="12"/>
      <c r="H994" s="5"/>
      <c r="I994"/>
      <c r="J994" s="628"/>
      <c r="L994" s="43"/>
    </row>
    <row r="995" spans="4:12" x14ac:dyDescent="0.25">
      <c r="D995" s="11"/>
      <c r="E995" s="12"/>
      <c r="H995" s="5"/>
      <c r="I995"/>
      <c r="J995" s="628"/>
      <c r="L995" s="43"/>
    </row>
    <row r="996" spans="4:12" x14ac:dyDescent="0.25">
      <c r="D996" s="11"/>
      <c r="E996" s="12"/>
      <c r="H996" s="5"/>
      <c r="I996"/>
      <c r="L996" s="43"/>
    </row>
    <row r="997" spans="4:12" x14ac:dyDescent="0.25">
      <c r="D997" s="11"/>
      <c r="E997" s="12"/>
      <c r="H997" s="5"/>
      <c r="I997"/>
      <c r="L997" s="43"/>
    </row>
    <row r="998" spans="4:12" x14ac:dyDescent="0.25">
      <c r="D998" s="11"/>
      <c r="E998" s="12"/>
      <c r="H998" s="5"/>
      <c r="I998"/>
      <c r="L998" s="43"/>
    </row>
    <row r="999" spans="4:12" x14ac:dyDescent="0.25">
      <c r="D999" s="11"/>
      <c r="E999" s="12"/>
      <c r="H999" s="5"/>
      <c r="I999"/>
      <c r="L999" s="43"/>
    </row>
    <row r="1000" spans="4:12" x14ac:dyDescent="0.25">
      <c r="D1000" s="11"/>
      <c r="E1000" s="12"/>
      <c r="H1000" s="5"/>
      <c r="I1000"/>
      <c r="L1000" s="43"/>
    </row>
    <row r="1001" spans="4:12" x14ac:dyDescent="0.25">
      <c r="D1001" s="11"/>
      <c r="E1001" s="12"/>
      <c r="H1001" s="5"/>
      <c r="I1001"/>
      <c r="L1001" s="43"/>
    </row>
    <row r="1002" spans="4:12" x14ac:dyDescent="0.25">
      <c r="D1002" s="11"/>
      <c r="E1002" s="12"/>
      <c r="H1002" s="5"/>
      <c r="I1002"/>
      <c r="L1002" s="43"/>
    </row>
    <row r="1003" spans="4:12" x14ac:dyDescent="0.25">
      <c r="D1003" s="11"/>
      <c r="E1003" s="12"/>
      <c r="H1003" s="5"/>
      <c r="I1003"/>
      <c r="L1003" s="43"/>
    </row>
    <row r="1004" spans="4:12" x14ac:dyDescent="0.25">
      <c r="D1004" s="11"/>
      <c r="E1004" s="12"/>
      <c r="H1004" s="5"/>
      <c r="I1004"/>
      <c r="L1004" s="43"/>
    </row>
    <row r="1005" spans="4:12" x14ac:dyDescent="0.25">
      <c r="D1005" s="11"/>
      <c r="E1005" s="12"/>
      <c r="H1005" s="5"/>
      <c r="I1005"/>
      <c r="L1005" s="43"/>
    </row>
    <row r="1006" spans="4:12" x14ac:dyDescent="0.25">
      <c r="D1006" s="11"/>
      <c r="E1006" s="12"/>
      <c r="H1006" s="5"/>
      <c r="I1006"/>
      <c r="L1006" s="43"/>
    </row>
    <row r="1007" spans="4:12" x14ac:dyDescent="0.25">
      <c r="D1007" s="11"/>
      <c r="E1007" s="12"/>
      <c r="H1007" s="5"/>
      <c r="I1007"/>
      <c r="L1007" s="43"/>
    </row>
    <row r="1008" spans="4:12" x14ac:dyDescent="0.25">
      <c r="D1008" s="11"/>
      <c r="E1008" s="12"/>
      <c r="H1008" s="5"/>
      <c r="I1008"/>
      <c r="L1008" s="43"/>
    </row>
    <row r="1009" spans="4:12" x14ac:dyDescent="0.25">
      <c r="D1009" s="11"/>
      <c r="E1009" s="12"/>
      <c r="H1009" s="5"/>
      <c r="I1009"/>
      <c r="L1009" s="43"/>
    </row>
    <row r="1010" spans="4:12" x14ac:dyDescent="0.25">
      <c r="D1010" s="11"/>
      <c r="E1010" s="12"/>
      <c r="H1010" s="5"/>
      <c r="I1010"/>
      <c r="L1010" s="43"/>
    </row>
    <row r="1011" spans="4:12" x14ac:dyDescent="0.25">
      <c r="D1011" s="11"/>
      <c r="E1011" s="12"/>
      <c r="H1011" s="5"/>
      <c r="I1011"/>
      <c r="L1011" s="43"/>
    </row>
    <row r="1012" spans="4:12" x14ac:dyDescent="0.25">
      <c r="D1012" s="11"/>
      <c r="E1012" s="12"/>
      <c r="H1012" s="5"/>
      <c r="I1012"/>
      <c r="L1012" s="43"/>
    </row>
    <row r="1013" spans="4:12" x14ac:dyDescent="0.25">
      <c r="D1013" s="11"/>
      <c r="E1013" s="12"/>
      <c r="H1013" s="5"/>
      <c r="I1013"/>
      <c r="L1013" s="43"/>
    </row>
    <row r="1014" spans="4:12" x14ac:dyDescent="0.25">
      <c r="D1014" s="11"/>
      <c r="E1014" s="12"/>
      <c r="H1014" s="5"/>
      <c r="I1014"/>
      <c r="L1014" s="43"/>
    </row>
    <row r="1015" spans="4:12" x14ac:dyDescent="0.25">
      <c r="D1015" s="11"/>
      <c r="E1015" s="12"/>
      <c r="H1015" s="5"/>
      <c r="I1015"/>
      <c r="L1015" s="43"/>
    </row>
    <row r="1016" spans="4:12" x14ac:dyDescent="0.25">
      <c r="D1016" s="11"/>
      <c r="E1016" s="12"/>
      <c r="H1016" s="5"/>
      <c r="I1016"/>
      <c r="L1016" s="43"/>
    </row>
    <row r="1017" spans="4:12" x14ac:dyDescent="0.25">
      <c r="D1017" s="11"/>
      <c r="E1017" s="12"/>
      <c r="H1017" s="5"/>
      <c r="I1017"/>
      <c r="L1017" s="43"/>
    </row>
    <row r="1018" spans="4:12" x14ac:dyDescent="0.25">
      <c r="D1018" s="11"/>
      <c r="E1018" s="12"/>
      <c r="H1018" s="5"/>
      <c r="I1018"/>
      <c r="L1018" s="43"/>
    </row>
    <row r="1019" spans="4:12" x14ac:dyDescent="0.25">
      <c r="D1019" s="11"/>
      <c r="E1019" s="12"/>
      <c r="H1019" s="5"/>
      <c r="I1019"/>
      <c r="L1019" s="43"/>
    </row>
    <row r="1020" spans="4:12" x14ac:dyDescent="0.25">
      <c r="D1020" s="11"/>
      <c r="E1020" s="12"/>
      <c r="H1020" s="5"/>
      <c r="I1020"/>
      <c r="L1020" s="43"/>
    </row>
    <row r="1021" spans="4:12" x14ac:dyDescent="0.25">
      <c r="D1021" s="11"/>
      <c r="E1021" s="12"/>
      <c r="H1021" s="5"/>
      <c r="I1021"/>
      <c r="L1021" s="43"/>
    </row>
    <row r="1022" spans="4:12" x14ac:dyDescent="0.25">
      <c r="D1022" s="11"/>
      <c r="E1022" s="12"/>
      <c r="H1022" s="5"/>
      <c r="I1022"/>
      <c r="L1022" s="43"/>
    </row>
    <row r="1023" spans="4:12" x14ac:dyDescent="0.25">
      <c r="D1023" s="11"/>
      <c r="E1023" s="12"/>
      <c r="H1023" s="5"/>
      <c r="I1023"/>
      <c r="L1023" s="43"/>
    </row>
    <row r="1024" spans="4:12" x14ac:dyDescent="0.25">
      <c r="D1024" s="11"/>
      <c r="E1024" s="12"/>
      <c r="H1024" s="5"/>
      <c r="I1024"/>
      <c r="L1024" s="43"/>
    </row>
    <row r="1025" spans="4:12" x14ac:dyDescent="0.25">
      <c r="D1025" s="11"/>
      <c r="E1025" s="12"/>
      <c r="H1025" s="5"/>
      <c r="I1025"/>
      <c r="L1025" s="43"/>
    </row>
    <row r="1026" spans="4:12" x14ac:dyDescent="0.25">
      <c r="D1026" s="11"/>
      <c r="E1026" s="12"/>
      <c r="H1026" s="5"/>
      <c r="I1026"/>
      <c r="L1026" s="43"/>
    </row>
    <row r="1027" spans="4:12" x14ac:dyDescent="0.25">
      <c r="D1027" s="11"/>
      <c r="E1027" s="12"/>
      <c r="H1027" s="5"/>
      <c r="I1027"/>
      <c r="L1027" s="43"/>
    </row>
    <row r="1028" spans="4:12" x14ac:dyDescent="0.25">
      <c r="D1028" s="11"/>
      <c r="E1028" s="12"/>
      <c r="H1028" s="5"/>
      <c r="I1028"/>
      <c r="L1028" s="43"/>
    </row>
    <row r="1029" spans="4:12" x14ac:dyDescent="0.25">
      <c r="D1029" s="11"/>
      <c r="E1029" s="12"/>
      <c r="H1029" s="5"/>
      <c r="I1029"/>
      <c r="L1029" s="43"/>
    </row>
    <row r="1030" spans="4:12" x14ac:dyDescent="0.25">
      <c r="D1030" s="11"/>
      <c r="E1030" s="12"/>
      <c r="H1030" s="5"/>
      <c r="I1030"/>
      <c r="L1030" s="43"/>
    </row>
    <row r="1031" spans="4:12" x14ac:dyDescent="0.25">
      <c r="D1031" s="11"/>
      <c r="E1031" s="12"/>
      <c r="H1031" s="5"/>
      <c r="I1031"/>
      <c r="L1031" s="43"/>
    </row>
    <row r="1032" spans="4:12" x14ac:dyDescent="0.25">
      <c r="D1032" s="11"/>
      <c r="E1032" s="12"/>
      <c r="H1032" s="5"/>
      <c r="I1032"/>
      <c r="L1032" s="43"/>
    </row>
    <row r="1033" spans="4:12" x14ac:dyDescent="0.25">
      <c r="D1033" s="11"/>
      <c r="E1033" s="12"/>
      <c r="H1033" s="5"/>
      <c r="I1033"/>
      <c r="L1033" s="43"/>
    </row>
    <row r="1034" spans="4:12" x14ac:dyDescent="0.25">
      <c r="D1034" s="11"/>
      <c r="E1034" s="12"/>
      <c r="H1034" s="5"/>
      <c r="I1034"/>
      <c r="L1034" s="43"/>
    </row>
    <row r="1035" spans="4:12" x14ac:dyDescent="0.25">
      <c r="D1035" s="11"/>
      <c r="E1035" s="12"/>
      <c r="H1035" s="5"/>
      <c r="I1035"/>
      <c r="L1035" s="43"/>
    </row>
    <row r="1036" spans="4:12" x14ac:dyDescent="0.25">
      <c r="D1036" s="11"/>
      <c r="E1036" s="12"/>
      <c r="H1036" s="5"/>
      <c r="I1036"/>
      <c r="L1036" s="43"/>
    </row>
    <row r="1037" spans="4:12" x14ac:dyDescent="0.25">
      <c r="D1037" s="11"/>
      <c r="E1037" s="12"/>
      <c r="H1037" s="5"/>
      <c r="I1037"/>
      <c r="L1037" s="43"/>
    </row>
    <row r="1038" spans="4:12" x14ac:dyDescent="0.25">
      <c r="D1038" s="11"/>
      <c r="E1038" s="12"/>
      <c r="H1038" s="5"/>
      <c r="I1038"/>
      <c r="L1038" s="43"/>
    </row>
    <row r="1039" spans="4:12" x14ac:dyDescent="0.25">
      <c r="D1039" s="11"/>
      <c r="E1039" s="12"/>
      <c r="H1039" s="5"/>
      <c r="I1039"/>
      <c r="L1039" s="43"/>
    </row>
    <row r="1040" spans="4:12" x14ac:dyDescent="0.25">
      <c r="D1040" s="11"/>
      <c r="E1040" s="12"/>
      <c r="H1040" s="5"/>
      <c r="I1040"/>
      <c r="L1040" s="43"/>
    </row>
    <row r="1041" spans="4:12" x14ac:dyDescent="0.25">
      <c r="D1041" s="11"/>
      <c r="E1041" s="12"/>
      <c r="H1041" s="5"/>
      <c r="I1041"/>
      <c r="L1041" s="43"/>
    </row>
    <row r="1042" spans="4:12" x14ac:dyDescent="0.25">
      <c r="D1042" s="11"/>
      <c r="E1042" s="12"/>
      <c r="H1042" s="5"/>
      <c r="I1042"/>
      <c r="L1042" s="43"/>
    </row>
    <row r="1043" spans="4:12" x14ac:dyDescent="0.25">
      <c r="D1043" s="11"/>
      <c r="E1043" s="12"/>
      <c r="H1043" s="5"/>
      <c r="I1043"/>
      <c r="L1043" s="43"/>
    </row>
    <row r="1044" spans="4:12" x14ac:dyDescent="0.25">
      <c r="D1044" s="11"/>
      <c r="E1044" s="12"/>
      <c r="H1044" s="5"/>
      <c r="I1044"/>
      <c r="L1044" s="43"/>
    </row>
    <row r="1045" spans="4:12" x14ac:dyDescent="0.25">
      <c r="D1045" s="11"/>
      <c r="E1045" s="12"/>
      <c r="H1045" s="5"/>
      <c r="I1045"/>
      <c r="L1045" s="43"/>
    </row>
    <row r="1046" spans="4:12" x14ac:dyDescent="0.25">
      <c r="D1046" s="11"/>
      <c r="E1046" s="12"/>
      <c r="H1046" s="5"/>
      <c r="I1046"/>
      <c r="L1046" s="43"/>
    </row>
    <row r="1047" spans="4:12" x14ac:dyDescent="0.25">
      <c r="D1047" s="11"/>
      <c r="E1047" s="12"/>
      <c r="H1047" s="5"/>
      <c r="I1047"/>
      <c r="L1047" s="43"/>
    </row>
    <row r="1048" spans="4:12" x14ac:dyDescent="0.25">
      <c r="D1048" s="11"/>
      <c r="E1048" s="12"/>
      <c r="H1048" s="5"/>
      <c r="I1048"/>
      <c r="L1048" s="43"/>
    </row>
    <row r="1049" spans="4:12" x14ac:dyDescent="0.25">
      <c r="D1049" s="11"/>
      <c r="E1049" s="12"/>
      <c r="H1049" s="5"/>
      <c r="I1049"/>
      <c r="L1049" s="43"/>
    </row>
    <row r="1050" spans="4:12" x14ac:dyDescent="0.25">
      <c r="D1050" s="11"/>
      <c r="E1050" s="12"/>
      <c r="H1050" s="5"/>
      <c r="I1050"/>
      <c r="L1050" s="43"/>
    </row>
    <row r="1051" spans="4:12" x14ac:dyDescent="0.25">
      <c r="D1051" s="11"/>
      <c r="E1051" s="12"/>
      <c r="H1051" s="5"/>
      <c r="I1051"/>
      <c r="L1051" s="43"/>
    </row>
    <row r="1052" spans="4:12" x14ac:dyDescent="0.25">
      <c r="D1052" s="11"/>
      <c r="E1052" s="12"/>
      <c r="H1052" s="5"/>
      <c r="I1052"/>
      <c r="L1052" s="43"/>
    </row>
    <row r="1053" spans="4:12" x14ac:dyDescent="0.25">
      <c r="D1053" s="11"/>
      <c r="E1053" s="12"/>
      <c r="H1053" s="5"/>
      <c r="I1053"/>
      <c r="L1053" s="43"/>
    </row>
    <row r="1054" spans="4:12" x14ac:dyDescent="0.25">
      <c r="D1054" s="11"/>
      <c r="E1054" s="12"/>
      <c r="H1054" s="5"/>
      <c r="I1054"/>
      <c r="L1054" s="43"/>
    </row>
    <row r="1055" spans="4:12" x14ac:dyDescent="0.25">
      <c r="D1055" s="11"/>
      <c r="E1055" s="12"/>
      <c r="H1055" s="5"/>
      <c r="I1055"/>
      <c r="L1055" s="43"/>
    </row>
    <row r="1056" spans="4:12" x14ac:dyDescent="0.25">
      <c r="D1056" s="11"/>
      <c r="E1056" s="12"/>
      <c r="H1056" s="5"/>
      <c r="I1056"/>
      <c r="L1056" s="43"/>
    </row>
    <row r="1057" spans="1:17" x14ac:dyDescent="0.25">
      <c r="D1057" s="11"/>
      <c r="E1057" s="12"/>
      <c r="H1057" s="5"/>
      <c r="I1057"/>
    </row>
    <row r="1058" spans="1:17" x14ac:dyDescent="0.25">
      <c r="D1058" s="11"/>
      <c r="E1058" s="12"/>
      <c r="H1058" s="5"/>
      <c r="I1058"/>
    </row>
    <row r="1059" spans="1:17" x14ac:dyDescent="0.25">
      <c r="D1059" s="11"/>
      <c r="E1059" s="12"/>
      <c r="H1059" s="5"/>
      <c r="I1059"/>
    </row>
    <row r="1060" spans="1:17" x14ac:dyDescent="0.25">
      <c r="D1060" s="11"/>
      <c r="E1060" s="12"/>
      <c r="H1060" s="5"/>
      <c r="I1060"/>
    </row>
    <row r="1061" spans="1:17" x14ac:dyDescent="0.25">
      <c r="D1061" s="11"/>
      <c r="E1061" s="12"/>
      <c r="H1061" s="5"/>
      <c r="I1061"/>
    </row>
    <row r="1062" spans="1:17" s="43" customFormat="1" x14ac:dyDescent="0.25">
      <c r="A1062" s="11"/>
      <c r="B1062" s="11"/>
      <c r="C1062" s="11"/>
      <c r="D1062" s="11"/>
      <c r="E1062" s="12"/>
      <c r="F1062" s="5"/>
      <c r="G1062" s="5"/>
      <c r="H1062" s="5"/>
      <c r="I1062"/>
      <c r="L1062"/>
      <c r="M1062"/>
      <c r="N1062"/>
      <c r="O1062"/>
      <c r="P1062"/>
      <c r="Q1062"/>
    </row>
  </sheetData>
  <sheetProtection algorithmName="SHA-512" hashValue="c86KYPBClZU5R1OLc9WlEFBQ+iHvpMozqCtnS5Omv9KU1OHPYpMzdvb1+qjMujW/cZDW/x5UFpmenCpW84lfOQ==" saltValue="ywiml+76kCEKYRPc2lDyS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CENIK</vt:lpstr>
      <vt:lpstr>REKAPITULACIJA</vt:lpstr>
      <vt:lpstr>1 Sto</vt:lpstr>
      <vt:lpstr>2 Sma</vt:lpstr>
      <vt:lpstr>4 Hru Lit</vt:lpstr>
      <vt:lpstr>5 Zal</vt:lpstr>
      <vt:lpstr>6 Gor Rud</vt:lpstr>
      <vt:lpstr>7 Gli Dol</vt:lpstr>
      <vt:lpstr>7 ČP</vt:lpstr>
      <vt:lpstr>8 Zal Stu</vt:lpstr>
      <vt:lpstr>8 ČP</vt:lpstr>
      <vt:lpstr>10 Sla</vt:lpstr>
      <vt:lpstr>11 Vev</vt:lpstr>
      <vt:lpstr>11 ČP</vt:lpstr>
      <vt:lpstr>19 Kam</vt:lpstr>
      <vt:lpstr>27 Ces</vt:lpstr>
      <vt:lpstr>28 Kal</vt:lpstr>
      <vt:lpstr>29 Bit</vt:lpstr>
      <vt:lpstr>30 Tra</vt:lpstr>
      <vt:lpstr>32 Jez</vt:lpstr>
      <vt:lpstr>33 Kle</vt:lpstr>
      <vt:lpstr>34 Med</vt:lpstr>
      <vt:lpstr>35 Ogr</vt:lpstr>
      <vt:lpstr>36 Mir</vt:lpstr>
      <vt:lpstr>39 Brv</vt:lpstr>
      <vt:lpstr>RC Del. sila</vt:lpstr>
      <vt:lpstr>RC Voz. park</vt:lpstr>
      <vt:lpstr>RC Oprema</vt:lpstr>
      <vt:lpstr>Analiza cene</vt:lpstr>
      <vt:lpstr>CENIK!Print_Titles</vt:lpstr>
      <vt:lpstr>'1 Sto'!Q_KANAL_priprava_ulice</vt:lpstr>
      <vt:lpstr>'10 Sla'!Q_KANAL_priprava_ulice</vt:lpstr>
      <vt:lpstr>'11 Vev'!Q_KANAL_priprava_ulice</vt:lpstr>
      <vt:lpstr>'19 Kam'!Q_KANAL_priprava_ulice</vt:lpstr>
      <vt:lpstr>'2 Sma'!Q_KANAL_priprava_ulice</vt:lpstr>
      <vt:lpstr>'27 Ces'!Q_KANAL_priprava_ulice</vt:lpstr>
      <vt:lpstr>'28 Kal'!Q_KANAL_priprava_ulice</vt:lpstr>
      <vt:lpstr>'29 Bit'!Q_KANAL_priprava_ulice</vt:lpstr>
      <vt:lpstr>'30 Tra'!Q_KANAL_priprava_ulice</vt:lpstr>
      <vt:lpstr>'32 Jez'!Q_KANAL_priprava_ulice</vt:lpstr>
      <vt:lpstr>'33 Kle'!Q_KANAL_priprava_ulice</vt:lpstr>
      <vt:lpstr>'34 Med'!Q_KANAL_priprava_ulice</vt:lpstr>
      <vt:lpstr>'35 Ogr'!Q_KANAL_priprava_ulice</vt:lpstr>
      <vt:lpstr>'36 Mir'!Q_KANAL_priprava_ulice</vt:lpstr>
      <vt:lpstr>'39 Brv'!Q_KANAL_priprava_ulice</vt:lpstr>
      <vt:lpstr>'4 Hru Lit'!Q_KANAL_priprava_ulice</vt:lpstr>
      <vt:lpstr>'5 Zal'!Q_KANAL_priprava_ulice</vt:lpstr>
      <vt:lpstr>'6 Gor Rud'!Q_KANAL_priprava_ulice</vt:lpstr>
      <vt:lpstr>'7 Gli Dol'!Q_KANAL_priprava_ulice</vt:lpstr>
      <vt:lpstr>'8 Zal Stu'!Q_KANAL_priprava_ulice</vt:lpstr>
      <vt:lpstr>QE_KANAL_postavke</vt:lpstr>
    </vt:vector>
  </TitlesOfParts>
  <Company>LUZ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Pintarič</dc:creator>
  <cp:lastModifiedBy>Petra Pergar</cp:lastModifiedBy>
  <cp:lastPrinted>2018-05-14T12:56:11Z</cp:lastPrinted>
  <dcterms:created xsi:type="dcterms:W3CDTF">2018-04-05T18:29:51Z</dcterms:created>
  <dcterms:modified xsi:type="dcterms:W3CDTF">2018-06-19T08:29:27Z</dcterms:modified>
</cp:coreProperties>
</file>