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237-21 Rekonstrukcija vodovoda, do VH Tabor, Cesta 24. junija, Dunajska cesta- Črnuče\Razpisna dokumentacija\Objava Portal\"/>
    </mc:Choice>
  </mc:AlternateContent>
  <bookViews>
    <workbookView xWindow="120" yWindow="60" windowWidth="28635" windowHeight="14565"/>
  </bookViews>
  <sheets>
    <sheet name="REKAPITULACIJA" sheetId="3" r:id="rId1"/>
    <sheet name="JAVNI VODOVOD" sheetId="1" r:id="rId2"/>
    <sheet name="HIŠNI PRIKLJUČKI" sheetId="2" r:id="rId3"/>
  </sheets>
  <definedNames>
    <definedName name="_xlnm.Print_Area" localSheetId="2">'HIŠNI PRIKLJUČKI'!$A$1:$G$61</definedName>
    <definedName name="_xlnm.Print_Area" localSheetId="1">'JAVNI VODOVOD'!$A$1:$H$169</definedName>
    <definedName name="SU_MONTDELA">'HIŠNI PRIKLJUČKI'!$G$28</definedName>
    <definedName name="SU_NABAVAMAT">'HIŠNI PRIKLJUČKI'!$G$46</definedName>
    <definedName name="SU_ZEMDELA">'HIŠNI PRIKLJUČKI'!$G$14</definedName>
  </definedNames>
  <calcPr calcId="162913"/>
</workbook>
</file>

<file path=xl/calcChain.xml><?xml version="1.0" encoding="utf-8"?>
<calcChain xmlns="http://schemas.openxmlformats.org/spreadsheetml/2006/main">
  <c r="G17" i="3" l="1"/>
  <c r="G15" i="3"/>
  <c r="G43" i="2"/>
  <c r="G43" i="1" l="1"/>
  <c r="G9" i="2" l="1"/>
  <c r="G53" i="1" l="1"/>
  <c r="G42" i="2" l="1"/>
  <c r="G41" i="2"/>
  <c r="G40" i="2"/>
  <c r="G45" i="1"/>
  <c r="G44" i="1"/>
  <c r="G31" i="1"/>
  <c r="G30" i="1"/>
  <c r="G29" i="1"/>
  <c r="G6" i="1"/>
  <c r="G7" i="1"/>
  <c r="G81" i="1" l="1"/>
  <c r="G80" i="1"/>
  <c r="G76" i="1"/>
  <c r="G75" i="1"/>
  <c r="G71" i="1"/>
  <c r="G123" i="1"/>
  <c r="G122" i="1"/>
  <c r="G121" i="1"/>
  <c r="G126" i="1"/>
  <c r="G128" i="1"/>
  <c r="G127" i="1"/>
  <c r="G117" i="1"/>
  <c r="G116" i="1"/>
  <c r="G113" i="1"/>
  <c r="G110" i="1"/>
  <c r="G109" i="1"/>
  <c r="G108" i="1"/>
  <c r="G107" i="1"/>
  <c r="G106" i="1"/>
  <c r="G105" i="1"/>
  <c r="G103" i="1"/>
  <c r="G102" i="1"/>
  <c r="G99" i="1"/>
  <c r="G97" i="1"/>
  <c r="G33" i="1"/>
  <c r="G32" i="1"/>
  <c r="G132" i="1"/>
  <c r="G52" i="1"/>
  <c r="G40" i="1" l="1"/>
  <c r="G38" i="1"/>
  <c r="G7" i="2"/>
  <c r="G66" i="1"/>
  <c r="G38" i="2"/>
  <c r="G39" i="2"/>
  <c r="G37" i="2"/>
  <c r="G36" i="2"/>
  <c r="G35" i="2"/>
  <c r="G34" i="2"/>
  <c r="G33" i="2"/>
  <c r="G32" i="2"/>
  <c r="G44" i="2" s="1"/>
  <c r="G25" i="2"/>
  <c r="G24" i="2"/>
  <c r="G23" i="2"/>
  <c r="G22" i="2"/>
  <c r="G21" i="2"/>
  <c r="G20" i="2"/>
  <c r="G19" i="2"/>
  <c r="G18" i="2"/>
  <c r="G11" i="2"/>
  <c r="G10" i="2"/>
  <c r="G8" i="2"/>
  <c r="G6" i="2"/>
  <c r="G134" i="1"/>
  <c r="G133" i="1"/>
  <c r="G131" i="1"/>
  <c r="G130" i="1"/>
  <c r="G129" i="1"/>
  <c r="G125" i="1"/>
  <c r="G120" i="1"/>
  <c r="G119" i="1"/>
  <c r="G118" i="1"/>
  <c r="G115" i="1"/>
  <c r="G114" i="1"/>
  <c r="G112" i="1"/>
  <c r="G104" i="1"/>
  <c r="G101" i="1"/>
  <c r="G100" i="1"/>
  <c r="G98" i="1"/>
  <c r="G96" i="1"/>
  <c r="G87" i="1"/>
  <c r="G86" i="1"/>
  <c r="G85" i="1"/>
  <c r="G84" i="1"/>
  <c r="G83" i="1"/>
  <c r="G82" i="1"/>
  <c r="G79" i="1"/>
  <c r="G78" i="1"/>
  <c r="G77" i="1"/>
  <c r="G74" i="1"/>
  <c r="G73" i="1"/>
  <c r="G72" i="1"/>
  <c r="G70" i="1"/>
  <c r="G69" i="1"/>
  <c r="G68" i="1"/>
  <c r="G67" i="1"/>
  <c r="G65" i="1"/>
  <c r="G54" i="1"/>
  <c r="G51" i="1"/>
  <c r="G50" i="1"/>
  <c r="G49" i="1"/>
  <c r="G48" i="1"/>
  <c r="G47" i="1"/>
  <c r="G46" i="1"/>
  <c r="G42" i="1"/>
  <c r="G41" i="1"/>
  <c r="G39" i="1"/>
  <c r="G37" i="1"/>
  <c r="G36" i="1"/>
  <c r="G35" i="1"/>
  <c r="G34" i="1"/>
  <c r="G28" i="1"/>
  <c r="G27" i="1"/>
  <c r="G26" i="1"/>
  <c r="G25" i="1"/>
  <c r="G24" i="1"/>
  <c r="G9" i="1"/>
  <c r="G16" i="1"/>
  <c r="G15" i="1"/>
  <c r="G14" i="1"/>
  <c r="G13" i="1"/>
  <c r="G12" i="1"/>
  <c r="G11" i="1"/>
  <c r="G10" i="1"/>
  <c r="G8" i="1"/>
  <c r="G26" i="2" l="1"/>
  <c r="G12" i="2"/>
  <c r="G135" i="1"/>
  <c r="G137" i="1" s="1"/>
  <c r="G156" i="1" s="1"/>
  <c r="E11" i="3" s="1"/>
  <c r="G88" i="1"/>
  <c r="G90" i="1" s="1"/>
  <c r="G154" i="1" s="1"/>
  <c r="E9" i="3" s="1"/>
  <c r="G55" i="1"/>
  <c r="G57" i="1" s="1"/>
  <c r="G152" i="1" s="1"/>
  <c r="G18" i="1"/>
  <c r="G28" i="2"/>
  <c r="G53" i="2" s="1"/>
  <c r="G14" i="2"/>
  <c r="G51" i="2" s="1"/>
  <c r="F7" i="3" s="1"/>
  <c r="G150" i="1"/>
  <c r="E5" i="3" s="1"/>
  <c r="G5" i="3" s="1"/>
  <c r="F9" i="3" l="1"/>
  <c r="G9" i="3" s="1"/>
  <c r="G158" i="1"/>
  <c r="E7" i="3"/>
  <c r="G7" i="3" s="1"/>
  <c r="G46" i="2"/>
  <c r="G55" i="2" s="1"/>
  <c r="F11" i="3" s="1"/>
  <c r="G11" i="3" s="1"/>
  <c r="G160" i="1" l="1"/>
  <c r="G57" i="2"/>
  <c r="E13" i="3"/>
  <c r="G162" i="1" l="1"/>
  <c r="F13" i="3"/>
  <c r="G13" i="3" s="1"/>
  <c r="G59" i="2"/>
  <c r="G61" i="2" l="1"/>
</calcChain>
</file>

<file path=xl/sharedStrings.xml><?xml version="1.0" encoding="utf-8"?>
<sst xmlns="http://schemas.openxmlformats.org/spreadsheetml/2006/main" count="368" uniqueCount="192">
  <si>
    <t>postavka</t>
  </si>
  <si>
    <t>opis dela</t>
  </si>
  <si>
    <t>enota mere</t>
  </si>
  <si>
    <t>količina</t>
  </si>
  <si>
    <t>cena/enoto</t>
  </si>
  <si>
    <t>cena</t>
  </si>
  <si>
    <t>kos</t>
  </si>
  <si>
    <t>Zakoličenje osi cevovoda z zavarovanjem osi, oznako horizontalnih in vertikalnih lomov, oznako vozlišč, odcepov in zakoličba mesta prevezave na obstoječi cevovod. Obračun za 1 m1.</t>
  </si>
  <si>
    <t>m1</t>
  </si>
  <si>
    <t>Geodetski posnetek in vris v kataster. En izvod posnetka v Gauss-Krugerjevem sistemu oz.veljavnem se odda v elektronski obliki. Obračun za 1 m1.</t>
  </si>
  <si>
    <t>Izdelava geodetskega načrta po zahtevi upravljalca vodovoda in gradbeni zakonodaji. Obračun za 1 m1.</t>
  </si>
  <si>
    <t>Izvedba projektantskega nadzora pri gradnji .</t>
  </si>
  <si>
    <t>ur</t>
  </si>
  <si>
    <t>Sodelovanje in nadzor geomehanika med gradnjo.</t>
  </si>
  <si>
    <t>PREDDELA IN OSTALA DELA</t>
  </si>
  <si>
    <t>skupaj</t>
  </si>
  <si>
    <t>2,1</t>
  </si>
  <si>
    <t>2,2</t>
  </si>
  <si>
    <t>2,3</t>
  </si>
  <si>
    <t xml:space="preserve"> Po končanih delih se gradbišče pospravi in vzpostavi v  stanje po zunanji ureditvi območja.</t>
  </si>
  <si>
    <t>2,4</t>
  </si>
  <si>
    <t>Postavitev gradbenih profilov na vzpostavljeno os trase cevovoda ter določitev nivoja za merjenje globine izkopa in polaganje cevovoda. Obračun za 1 kos.</t>
  </si>
  <si>
    <t>m2</t>
  </si>
  <si>
    <t>m3</t>
  </si>
  <si>
    <t>Ročno planiranje dna jarka s točnostjo +/- 3 cm v projektiranem padcu. Obračun za 1 m2.</t>
  </si>
  <si>
    <t>Nabava in dobava 2x sejanega peska fr.0.02-8 mm in izdelava nasipa za izravnavo dna jarka debeline 10 cm , s planiranjem in utrjevanjem do 95 % trdnosti po standardnem Proktorjevem postopku.
Obračun za 1 m3.</t>
  </si>
  <si>
    <t>Nabava, dobava in izdelava nasipa do 20 cm nad temenom cevi. Na pešč. post. se izvede 3-5 cm deb. ležišče cevi. Obsip cevi se izvaja v slojih po 15 cm iz 2xsejanega peska fr. 0,02 - 8 mm, istočasno na obeh straneh cevi z utrjevanjem po standard. Proktor. postopku. 
Obračun za 1 m3.</t>
  </si>
  <si>
    <t>Črpanje vode iz gradbene jame v času gradnje.
Obračun za 1 uro.</t>
  </si>
  <si>
    <t>Izkop terena III.-IV.ktg. (ročno:strojno, 20:80) za potrebe postavitve hidrantov. Obsip hidrantov s primernim gramoznim materialom fr.0.02-60 mm (cca 2 m3/ kos). Ureditev terena v novo stanje.
Obračun za 1 kos.</t>
  </si>
  <si>
    <t>Nabava in obbetoniranje drogov signalnih tablic za oznako hidrantov, odzračevalnih garnitur in zasunov. Stebrički so iz jeklenih cevi d 40 mm, višine 1800 mm. Poraba bet. do 0.25 m3/kos. Obračun za 1 kos.</t>
  </si>
  <si>
    <t>Vzdrževanje  vseh prekopanih javnih površin (ceste, poti) v času rušitve zgornjega ustroja (asfalt, makadam) do vzpostavitve v prvotno stanje z upoštevanjem stroškov dela in materiala . Obračun za m1.</t>
  </si>
  <si>
    <t>Ostala dodatna in nepredvidena dela. Obračun stroškov po dejanskih stroških porabe časa in materiala po vpisu v gradbeni dnevnik. 
Ocena stroškov 10% vrednosti zemeljskih del.</t>
  </si>
  <si>
    <t>ZEMELJSKA DELA</t>
  </si>
  <si>
    <t xml:space="preserve">Priprava gradbišča, določitev deponije vodovodnega materiala in zavarovanje. Po končanih delih se gradbišče pospravi in vzpostavi v prvotno stanje.
</t>
  </si>
  <si>
    <t xml:space="preserve">Nakladanje, razkladanje in prevoz vodovodnega materiala in orodja po gradbišču od deponije do mesta  vgradnje.  </t>
  </si>
  <si>
    <t>Prenos, spuščanje in polaganje cevi v jarek ter poravnanje v horizontalni in vertikalni smeri. Obračun za 1 m1.</t>
  </si>
  <si>
    <t>Prenos, spuščanje in polaganje NL elementov teže do 100 kg v jarek ter poravnanje v vertikalni in horizontalni smeri.</t>
  </si>
  <si>
    <t>Montaža NL cevi DN 100.</t>
  </si>
  <si>
    <t>Demontaža obstoječih cevi pri priključitvah novih in prekinitvah, z začasnim zapiranjem ventilov na obst. cevi, zapora vodooskrbe. Demontaža obst. cestnih kap z označevalnimi tablicami ukinjenih zasunov, hidrantov. Odvoz demontiranih delov, tudi ukinjenih cevi  na trajno deponijo, vključno s stroški deponije.</t>
  </si>
  <si>
    <t xml:space="preserve">Montaža  NL fazonskih kosov DN 80 </t>
  </si>
  <si>
    <t xml:space="preserve">Montaža  NL fazonskih kosov DN 100 </t>
  </si>
  <si>
    <t>Prenos, spuščanje in montaža zasunov DN 80 z vgradno garnituro in cestno kapo s podložko. Obračun za 1 kos.</t>
  </si>
  <si>
    <t>Prenos, spuščanje in montaža zasunov DN 100 z vgradno garnituro in cestno kapo s podložko. Obračun za 1 kos.</t>
  </si>
  <si>
    <t>Prenos, spuščanje in montaža podtalnega hidranta DN 80 s cestno kapo . Obračun za 1 kos.</t>
  </si>
  <si>
    <t>Tlačni preizkus cevovoda- priprava na preizkus po EN 805, možna izvedba v več fazah, po odsekih.Obračun po dejanskih stroških - za m1.</t>
  </si>
  <si>
    <t>Dezinfekcija cevovoda pred izvedbo prevezav in vključitvijo v obratovanje. Postavka vključuje izpiranje cevovoda in pridobitev atesta ustreznosti kvalitete vode. Obračun za 1 m1.</t>
  </si>
  <si>
    <t>Nabava in polaganje signalnega traku nad vodovodnimi cevmi.
 Obračun po 1 m1.</t>
  </si>
  <si>
    <t>Nabava, dobava in montaža tablic za označevanje hidrantov, zračnikov in zasunov. Obračun za kos.</t>
  </si>
  <si>
    <t>Preizkus hidrantov na novem cevovodu s pridobitvijo potrdila o delovanju. Obračun za kos.</t>
  </si>
  <si>
    <t>Dodatna in nepredvidena dela. Obračun stroškovpo dejanski porabi časa in materiala, po vpisu v gradbeni dnevnik. Ocena stroškov 10% od vrednosti montažnih del.</t>
  </si>
  <si>
    <t>MONTAŽNA DELA</t>
  </si>
  <si>
    <t>NL  fazonski kos, sidrani z VI tesnili, v kompletu z VI tesnili</t>
  </si>
  <si>
    <t>EV Zasun DN 80, PN 16,  kratka izvedba, s teleskopsko vgradilno garnituro (1,3-2,0 m), talno kapo in montažno podložno ploščo</t>
  </si>
  <si>
    <t>EV Zasun DN 100, PN 16,  kratka izvedba, s teleskopsko vgradilno garnituro (1,3-2,0 m), talno kapo in montažno podložno ploščo</t>
  </si>
  <si>
    <t>Podtalni hidrant DN 80,s cestno kapo s podložko, z vgradno dolžino l=1,25 m.</t>
  </si>
  <si>
    <t>Vijačni material za medprirobnične spoje fazonskih kosov, armatur in spojnih kosov je zajet v ceni fazonov, armatur in spojnih kosov</t>
  </si>
  <si>
    <t>Transportni stroški dobave materiala.</t>
  </si>
  <si>
    <t>Dodatna in nepredvidena dela. Obračun stroškov po dejanski porabi časa in materiala, po vpisu v gradbeni dnevnik. Ocena stroškov 10% od vrednosti materiala</t>
  </si>
  <si>
    <t>NABAVA VODOVODNEGA MATERIALA</t>
  </si>
  <si>
    <t>PREDDELA IN OSTALA DELA:</t>
  </si>
  <si>
    <t>JAVNI VODOVOD:</t>
  </si>
  <si>
    <t>Obbetoniranje odcepov, hidrantov,  lokov in podbetoniranje NL elementov v jaških, s porabo betona do 0.15-0.20 m3/kos. Obračun za 1 obbetoniranje.</t>
  </si>
  <si>
    <t>Križanje projektiranega vodovoda s  s kanalizacijo z zaščitnimi cevmi ter vgraditvijo distančnikov. Vmesni prostor se zapolni s peščenim materialom na dolžini 2 m. Izkop na mestu križanja se izvaja ročno pod nadzorom upravljalca komunalnega voda. Obračun za 1 križanje.</t>
  </si>
  <si>
    <t>E kos, PN 16, DN 100</t>
  </si>
  <si>
    <t>N kos, PN 16, DN 80.</t>
  </si>
  <si>
    <t>FFK kos 11°, PN 16, DN 100.</t>
  </si>
  <si>
    <t>Univerzalna spojka za prevezavo  cevi DN 100</t>
  </si>
  <si>
    <t>1,10.</t>
  </si>
  <si>
    <t>2,10.</t>
  </si>
  <si>
    <t>3,10.</t>
  </si>
  <si>
    <t>4,10.</t>
  </si>
  <si>
    <t>REKAPITULACIJA</t>
  </si>
  <si>
    <t>1.</t>
  </si>
  <si>
    <t>2.</t>
  </si>
  <si>
    <t>3.</t>
  </si>
  <si>
    <t>4.</t>
  </si>
  <si>
    <t>SKUPAJ</t>
  </si>
  <si>
    <t>DDV 22%</t>
  </si>
  <si>
    <t>SKUPAJ Z DDV</t>
  </si>
  <si>
    <t>VODOVODNI PRIKLJUČKI</t>
  </si>
  <si>
    <t>Določitev poteka trase vodovoda z upravljalcem in lastnikom objekta.</t>
  </si>
  <si>
    <t>Zemeljska in gradbena dela za izvedbo cevi in jaškov pod utrjenimi površinami - odstranitev ploščic in tlakovcev, rezanje in rušenje asfalta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objektom. V postavki je  vključen ves potreben material in delo. Obračun za 1 m1.</t>
  </si>
  <si>
    <t>1,3</t>
  </si>
  <si>
    <t>Podkop (strojni in ročni) pod ograjami, živimi mejami in podobnim.</t>
  </si>
  <si>
    <t>1,4</t>
  </si>
  <si>
    <t>1,5</t>
  </si>
  <si>
    <t>Rušenje betonskih vrtnih  robnikov 5/15/100 z nakladanjem na kamion ter odvozom na stalno gradbeno deponijo, vključno s stroški deponiranja ruševin. Dobava in vgradnja novih betonskih robnikov 5/15/100 ter postavitev v beton MB 20 (C16/20) porabe 0,15 m3/m1 in zalivanje stikov s cementno malto 1:2.Obračun za m1</t>
  </si>
  <si>
    <t xml:space="preserve">Montaža vodovodne cevi PE 100  d 32x3,0 mm za hišni priključek (montaža zaščitne cevi, vod.cevi v zaščitno cev, vključno s povezavo na ločno spojko pri zasunu in armaturo v merilnem mestu). </t>
  </si>
  <si>
    <t>Demontaža stare garniture navrtnega zasuna in cestne kape z betonsko podložko in ukinjene priključne cevi.  Odvoz na trajno deponijo, vključno stroški deponije.</t>
  </si>
  <si>
    <r>
      <t xml:space="preserve">Montaža </t>
    </r>
    <r>
      <rPr>
        <sz val="11"/>
        <color theme="1"/>
        <rFont val="Calibri"/>
        <family val="2"/>
        <charset val="238"/>
        <scheme val="minor"/>
      </rPr>
      <t xml:space="preserve">tipskega zunanjega termo vodomernega jaška DN 100 cm, gl.1,7 m, povozni pokrov, vključno vsa zemeljska ter montažna dela z potrebnim materialom. </t>
    </r>
  </si>
  <si>
    <t>Izpiranje cevi hišnih priključkov.</t>
  </si>
  <si>
    <t>Nabava in polaganje signalnega traku nad cevmi hišnih priključkov.</t>
  </si>
  <si>
    <t>PE cev tip 100 d 32x3,0 mm (PN 16) - vodovodna cev.</t>
  </si>
  <si>
    <t>PE cev tip 80 d 63x4,7 mm -zaščitna cev</t>
  </si>
  <si>
    <t>3,4</t>
  </si>
  <si>
    <r>
      <t xml:space="preserve">Dobava </t>
    </r>
    <r>
      <rPr>
        <sz val="11"/>
        <color theme="1"/>
        <rFont val="Calibri"/>
        <family val="2"/>
        <charset val="238"/>
        <scheme val="minor"/>
      </rPr>
      <t>tipskega  zunanjega termo vodomernega jaška DN 100 cm, h= 170 cm-tipski jašek.</t>
    </r>
  </si>
  <si>
    <t>3,5</t>
  </si>
  <si>
    <t>Zmanjševalni kos fi 1"/3/4"</t>
  </si>
  <si>
    <t>3,6</t>
  </si>
  <si>
    <t>3,7</t>
  </si>
  <si>
    <t>Kroglena pipa fi 1" z izpustom</t>
  </si>
  <si>
    <t>3,8</t>
  </si>
  <si>
    <t>ISO spojka  d 32/1'' za prevezavo obstoječe cevi PE d 32 in cevi pri jaških</t>
  </si>
  <si>
    <t>3,9</t>
  </si>
  <si>
    <t>Transportni stroški nabave materiala</t>
  </si>
  <si>
    <t>Dodatna in nepredvidena dela. Obračun stroškov po dejanski porabi časa in materiala, po vpisu v gradbeni dnevnik. Ocena stroškov 10% od vrednosti materiala.</t>
  </si>
  <si>
    <t>OBSTOJEČI PRIKLJUČKI - OBNOVA</t>
  </si>
  <si>
    <t>NABAVA MATERIALA</t>
  </si>
  <si>
    <t>Kroglena pipa fi 3/4"</t>
  </si>
  <si>
    <t>Izdelava PID-a vključno z vodilno mapo v skladu z ZGO-1 in dopolnitvami z dokazili o zanesljivosti objekta po gradbeni zakonodaji za izvedbo tehničnega pregleda ter skladno z zahtevo bodočega upravljalca vodovoda oddaja v projektni obliki-2x tudi 1x  v elektronski obliki.</t>
  </si>
  <si>
    <t>Ročni izkop v terenu III. -VI. kat. globine 0.0-2.0 m širine jarka do 2 m. z odmetom na rob jarka. 
Obračun za 1 m3. Izkop je upoštevan v raščenem stanju, faktor razrahljivosti je uzpoštevan v ceni/enoto.</t>
  </si>
  <si>
    <t>NL Natural cev C40,  Standard spoj z EPDM tesnili, l=6.00 m, DN 100. Spoji za tlak najamnj 16 bar v skladu s SIST EN 545:2010 oz 2011, tesnila v skladu s SIST EN681-1 in ISO 4633.</t>
  </si>
  <si>
    <t>Geodetski posnetek in vris cevi z jaški v kataster. En izvod posnetka v Gauss-Krugerjevem sistemu oz.veljavnem sistemu se odda v elektronski obliki.. Izdelava geodetskega načrta po zahtevi upravljalca vodovoda in gradbeni zakonodaji. Obračun za 1 m1 priključka. Pri izdelavi posnetka in vrisa cevi z jaškiv kataster je potrebno upoštevati navodila Službe za soglasja in kataster.</t>
  </si>
  <si>
    <t>Montaža univerzalnega navrtnega zasuna za cevovod NL DN 100 z montažo vgradne garniture in cestne kape ter betonske podložke, vključno z zmanjševalnim kosom" in prehodno ločno spojko  za PE cev za prevezavo (zmanjševalni kos in prehodno ločno spojko prilagoditi glede na dimenzijo cevi hišnega priključka)..</t>
  </si>
  <si>
    <t>Dobava izkopanega materiala primernega za zasip jarka iz začasne deponije  do višine potrebne za končno ureditev terena in z začasnim zasipom do terena (do končen ureditve ceste), s komprimiranjem v slojih deb. 20 cm-obstoječ material, vključno dovoz z začasne deponije.
Obračun za 1 m3 izvedenega zasipa.</t>
  </si>
  <si>
    <t>Dobava zasipnega zmrzlinsko obstojnega materiala  primernega za zasip jarka fr.0.02-100 mm za zasip  do višine potrebne za končno ureditev terena in z začasnim zasipom do terena (do končen ureditve ceste), s komprimiranjem v slojih deb. 20 cm, vključno z nabavo in dovozom 
Obračun za 1 m3 izvedenega zasipa.</t>
  </si>
  <si>
    <t>Križanje projektiranega vodovoda s priključki z ostalimi komunalnimi vodi brez zaščitne cevi. Vmesni prostor se zapolni s peščenim materialom na dolžini 2 m. Izkop na mestu križanja se izvaja ročno pod nadzorom upravljalca komunalnega voda. Obračun za 1 križanje. Sekundarni in primarni vodi.</t>
  </si>
  <si>
    <t>Križanje projektiranega vodovoda s priključki z ostalimi komunalnimi vodi brez zaščitne cevi. Vmesni prostor se zapolni s peščenim materialom na dolžini 2 m. Izkop na mestu križanja se izvaja ročno pod nadzorom upravljalca komunalnega voda. Obračun za 1 križanje. Hišni priključki posameznih vodov.</t>
  </si>
  <si>
    <t>1,11.</t>
  </si>
  <si>
    <t>Strojni zkop jarka globine 0.0-2.0 m v terenu III-IV. kat. Z nakladanjem direktno na kamion.  Brežine se izvajajo v naklonu 65° do nivoja -0.10 m do novega terena.
Obračun za 1 m3. Izkop je upštevan v raščenem stanju, fakor razrahljivosti je upoštevan v ceni/enoto.Dovoz odkopanega materiala na začasno gradbeno deponijo  z  razkladanjem, vključno stroški deponije.</t>
  </si>
  <si>
    <t xml:space="preserve">Strojni zkop jarka globine 0.0-2.0 m v terenu III-IV. kat. Z nakladanjem direktno na kamion.  Brežine se izvajajo v naklonu 65° do nivoja -0.10 m do novega terena.
Obračun za 1 m3. Izkop je upštevan v raščenem stanju, fakor razrahljivosti je upoštevan v ceni/enoto.Dovoz odkopanega materiala na trajno gradbeno deponijo od 10do 15 km z  razkladanjem, razgrinjanjem, planiranjem in utrjevanjem v slojih po 50 cm, vključno stroški deponije. </t>
  </si>
  <si>
    <t>Demontaža obst.spojnih kosov, krogelnih pip, krogelnih pip z izpustom ter prehodnih spojk PE  ter ponovna montaža novih armatur, fitingov in spojk v obstoječem  vodomernem mestu  ter demontaža  obstoječijh vodomerov in ponovna montaža  vodomerov v obstoječem mernem mestu ter dobava in montaža  novih spojnih kosov in cevi  za povezavo, vključno z odvozom odvečnega materiala na deponijo in stroški deponije.</t>
  </si>
  <si>
    <t>NL Natural cev C40,  Standard spoj z EPDM tesnili, l=6.00 m, DN 150. Spoji za tlak najamnj 16 bar v skladu s SIST EN 545:2010 oz 2011, tesnila v skladu s SIST EN681-1 in ISO 4633.</t>
  </si>
  <si>
    <t>E kos, PN 16, DN 150</t>
  </si>
  <si>
    <t>NL FF kos, l=500 mm, PN 16, DN 80</t>
  </si>
  <si>
    <t>NL FF kos, l=1000 mm, PN 16, DN 80</t>
  </si>
  <si>
    <t>NL FF kos, l=800 mm, PN 16, DN 150</t>
  </si>
  <si>
    <t>FFR kos, l=200 mm, PN 16, DN 150/100 mm</t>
  </si>
  <si>
    <t>FFR kos, l=200 mm, PN 16, DN 150/125 mm</t>
  </si>
  <si>
    <t>T kos, PN 16, DN 100/80 mm</t>
  </si>
  <si>
    <t>T kos, PN 16, DN 150/80 mm</t>
  </si>
  <si>
    <t>T kos, PN 16, DN 150/150 mm</t>
  </si>
  <si>
    <t>MMA kos, PN 16, Vi spoj, DN 150/80.</t>
  </si>
  <si>
    <t>MMA kos, PN 16, Vi spoj, DN 150/100.</t>
  </si>
  <si>
    <t>MMK kos 11°, PN 16, Vi spoj, DN 150.</t>
  </si>
  <si>
    <t>MMK kos 22°, PN 16, Vi spoj, DN 150.</t>
  </si>
  <si>
    <t>MMK kos 30°, PN 16, Vi spoj, DN 150.</t>
  </si>
  <si>
    <t>MMQ kos 90°, PN 16, Vi spoj, DN 150.</t>
  </si>
  <si>
    <t>Cev za provizorij -PE 80 d 110</t>
  </si>
  <si>
    <t>Univerzalna spojka E, razstavljiva, iz nodularne litine GGG 400, z zunanjo in notranjo zaščito, tesnili v skladu z ISO 4633 in spojnim materialom- za cev DN 100, PN 16, DN 100 (kot npr. GF tip 3057)</t>
  </si>
  <si>
    <t>Univerzalna spojka E, razstavljiva, iz nodularne litine GGG 400, z zunanjo in notranjo zaščito, tesnili v skladu z ISO 4633 in spojnim materialom- za cev DN 150, PN 16, DN 150 (kot npr. GF tip 3057)</t>
  </si>
  <si>
    <t>Univerzalna spojka E, razstavljiva, iz nodularne litine GGG 400, z zunanjo in notranjo zaščito, tesnili v skladu z ISO 4633 in spojnim materialom- za cev DN 150, PN 16, DN 150 (kot npr. GF tip 3007)</t>
  </si>
  <si>
    <t>Univerzalna spojka E, razstavljiva, iz nodularne litine GGG 400, z zunanjo in notranjo zaščito, tesnili v skladu z ISO 4633 in spojnim materialom- za cev DN 125, PN 16, DN 125 (kot npr. GF tip 3057)</t>
  </si>
  <si>
    <t>FFR kos, PN 10, DN 150/100</t>
  </si>
  <si>
    <t>X kos, PN 10, DN 150</t>
  </si>
  <si>
    <t>Spojka za PE cev d 110</t>
  </si>
  <si>
    <t>Avtomatski zračnik HAWLE DN 80 mm s trojno neodvisno funkcijo, vgradbeno garnituro in varovalno cestno kapo</t>
  </si>
  <si>
    <t xml:space="preserve">HAWLE Combo III, DN 150/150 mm, PN16 </t>
  </si>
  <si>
    <t>Vmesni kos DN 150 mm, l= 500 mm, PN 16</t>
  </si>
  <si>
    <t>FFK kos 45°, PN 16, DN 150.</t>
  </si>
  <si>
    <t xml:space="preserve">Izvedba prevezave novega vodovoda na obstoječ vodovod (v točkah: 1, 7, 12, 13, 19, 20 in 24), s potrebnim obveščanjem javnosti o zapiranju in s stroški zapiranja vodovoda.
</t>
  </si>
  <si>
    <t>Montaža NL cevi DN 150.</t>
  </si>
  <si>
    <t xml:space="preserve">Montaža  NL fazonskih kosov DN 125 </t>
  </si>
  <si>
    <t xml:space="preserve">Montaža  NL fazonskih kosov DN 150 </t>
  </si>
  <si>
    <t>Prenos, spuščanje in montaža avtomatskega vgradbenega zračnika HAWLE DN 80 s cestno kapo . Obračun za 1 kos.</t>
  </si>
  <si>
    <t>Prenos, spuščanje in montaža HAWLE Combo III, DN 150/150 mm s cestnimi kapami in vgradbenimi garniturami . Obračun za 1 kos.</t>
  </si>
  <si>
    <t>Montaža provizorij cevi PE d 110  (odcep s cevi DN 150 -po odsekih ob trasi za začasno napajanje objektov, premostitve prekinitve vodovodnih cevi  - zaradi prevezav in priključitvijo hišnih priključkov ob trasi; vključno z montažo priključnih spojk d 110. Po opustitvi provizorija cevi, se demontira odcep obst. cevi . Vključno z nabavo dobavo in montažo cevi in cevenega materiala ter vsemi potrebnim gradbenimi deli (izkop, zasip, obsioni material).Obračun za komplet izvedenih del.</t>
  </si>
  <si>
    <t>3,20.</t>
  </si>
  <si>
    <t>4,20.</t>
  </si>
  <si>
    <t>4,30.</t>
  </si>
  <si>
    <t>Priprava gradbišča v dolžini L=625 m; odstranitev eventuelnih ovir in utrditev delovnega platoja.</t>
  </si>
  <si>
    <r>
      <t>Rezkanje obrabne plasti asfalta v debelini 4 cm z nakladanjem direktno na kamion z odvozom v tovarno asfalta za dodatek k novemu asfaltu (zeleno naročilo),</t>
    </r>
    <r>
      <rPr>
        <sz val="10"/>
        <color indexed="8"/>
        <rFont val="Arial"/>
        <family val="2"/>
        <charset val="238"/>
      </rPr>
      <t xml:space="preserve"> vključno stroški deponije-dejanska širina. Obračun za 1 m2 . </t>
    </r>
  </si>
  <si>
    <t xml:space="preserve">Rušenje obstoječih robnikov z odvozom na stalno deponijo ali v reciklažo do 15 km. Obračunano za 1 m1.  </t>
  </si>
  <si>
    <t>Strojni zkop humusa (plodna zemljina) v debelini 20 cm z odlaganjem na rob jarka (odmik od roba izkopa najmanj 1.00 m). Humus je ločen od ostalega izkopa. Po končanju del se humus uporabi za ponovno zasipanje - humusiranje in vzpostavitev površin v prvotno stanje. Obračun za 1 m3. Izkop je upštevan v raščenem stanju, fakor razrahljivosti je upoštevan v ceni/enoto.</t>
  </si>
  <si>
    <t xml:space="preserve">Kompletna obnova robnikov. Vgraditev AB robnikov dimenzije 15x25x100 mm, beton C30/35 in armaturo. Robniki bodo na vsej dolžini položeni na podložni beton C12/15. Obračun za 1 m1 </t>
  </si>
  <si>
    <t xml:space="preserve">Nabava in dobava gramoza frakcije 0.02-32 mm in izdelava zgornjega ustroja  ceste (asfalt in makadam) v deb. 40 cm z začasnim zasipom do terena, s komprimiranjem v slojih deb. 20 cm.
Obračun za 1 m3 </t>
  </si>
  <si>
    <t xml:space="preserve">Strojno rezanje asfalta debeline do 12 cm. Obračun za 1 m1 </t>
  </si>
  <si>
    <t>Univerzalni navrtni zasun za cevovod DN 150 z vgradno garnituro in cestno kapo ter betonsko podložko, vključno z zmanjševalnim kosom fi 6/4"/1" in prehodno ločno spojko-ISO FITING d 32 za PE cev za prevezavo.</t>
  </si>
  <si>
    <t>Zračnik fi 1", s trojno funkcijo</t>
  </si>
  <si>
    <t>Vodomer fi 3/4", z REED stikalom ali z radijskim modulom za daljinsko odčitavanjem.</t>
  </si>
  <si>
    <t>Čistilni kos kos fi 3/4"</t>
  </si>
  <si>
    <t>2,20.</t>
  </si>
  <si>
    <t>2,5</t>
  </si>
  <si>
    <t>2,9.</t>
  </si>
  <si>
    <t>3.11</t>
  </si>
  <si>
    <t>3.12</t>
  </si>
  <si>
    <t>3,13</t>
  </si>
  <si>
    <t xml:space="preserve">Dodatna dela za zavarovanje koreninskega sistema obstoječega  zavarovanega drevesa, skladno z navodili vpriloženi dokumentaciji. </t>
  </si>
  <si>
    <t>1,6</t>
  </si>
  <si>
    <t>Izvedba podvrtavanja z zaščitno cevjo PEHDd63  z uvlačenjem vodovodne cevi v zaščitno cev in vsemi nepredvidenimi stroški</t>
  </si>
  <si>
    <t xml:space="preserve">Kompletna obnova vozišča - vzpostavitev v prvotno stanje, Polaganje vezane nosilne plasti asfalta AC 22 base B 50/70 A3 v debelini 8 cm. Obračun za 1 m2 </t>
  </si>
  <si>
    <t xml:space="preserve">Kompletna obnova vozišča - vzpostavitev v prvotno stanje, Polaganje vezane obrabno-zaporne plasti asfalta AC 11 surf B 50/70 A3 v debelini 4 cm. Obračun za 1 m2 </t>
  </si>
  <si>
    <t xml:space="preserve">Kompletna obnova vozišča - vzpostavitev v prvotno stanje, Izdelava nosilne plasti bituminizirane zmesi AC 16 base B 50/70 A4 v debelini 5 cm. Obračun za 1 m2 </t>
  </si>
  <si>
    <t>Rušenje obstoječega asfalta (vezana nosilna plast) v debelini 8 cm z nakladanjem na kamione in odovoz na stalno deponijo ali reciklažo- Vključeni stroški deponije in odvoza. Upoštevana dejanska širina. Obračun za 1 m2.</t>
  </si>
  <si>
    <t>Izdelava varnostnega načrta</t>
  </si>
  <si>
    <t xml:space="preserve">Pridobitev dovoljenja za cestno zaporo, z ureditvijo cest. režima v času gradnje z obvestili, zavarovanjem gradbišča s predpisano prometno signalizacijo, kot so letve, opozorilne vrvice znaki, svetlobna telesa,... Po končanih delih odstranitev le-te. </t>
  </si>
  <si>
    <t xml:space="preserve">Izdelava, namestitev obvestilne table z nosilnim panojem na gradbišču ter po končanju del odstranitev le-te. </t>
  </si>
  <si>
    <t xml:space="preserve">Izdelava posnetka obstoječega stanja terena po zakoličbi cevovoda zaradi pravilne vzpostavitve terena v prvotno stanje po izvedenih delih (cesta, robniki, ograja, dvorišča ..), Obračun za komplet. </t>
  </si>
  <si>
    <t xml:space="preserve">Izdelava ELABORATA o ravnanju z odpadki, ki nastanejo ori gradbenih delih, s končnim poročilom in zahtevano dokumentacijo v skladu z uredbo oz.predpisi za tovrstno področje - </t>
  </si>
  <si>
    <r>
      <t xml:space="preserve">Zakoličba obstoječih in predvidenih komunalnih vodov in oznaka križanj.  </t>
    </r>
    <r>
      <rPr>
        <b/>
        <sz val="10"/>
        <rFont val="Arial"/>
        <family val="2"/>
        <charset val="238"/>
      </rPr>
      <t>Nadzor pristojnih komunalnih organizacij na območju gradnje</t>
    </r>
    <r>
      <rPr>
        <sz val="10"/>
        <rFont val="Arial"/>
        <family val="2"/>
        <charset val="238"/>
      </rPr>
      <t xml:space="preserve">. </t>
    </r>
  </si>
  <si>
    <t>Navedite ponujeni material (proizvajalec/tip):
- cevi:
- fazonski kosi:
- EV zasuni:
- podtalni hidranti:</t>
  </si>
  <si>
    <t xml:space="preserve">Tlačni preizkus hišnih priključkov.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</si>
</sst>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32">
    <xf numFmtId="0" fontId="0" fillId="0" borderId="0" xfId="0"/>
    <xf numFmtId="0" fontId="3" fillId="0" borderId="0" xfId="1" applyNumberFormat="1" applyFont="1" applyAlignment="1" applyProtection="1">
      <alignment wrapText="1"/>
      <protection locked="0"/>
    </xf>
    <xf numFmtId="0" fontId="4" fillId="0" borderId="0" xfId="1" applyNumberFormat="1" applyFont="1" applyAlignment="1" applyProtection="1">
      <alignment vertical="top" wrapText="1"/>
      <protection locked="0"/>
    </xf>
    <xf numFmtId="0" fontId="4" fillId="0" borderId="0" xfId="1" applyNumberFormat="1" applyFont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 applyProtection="1">
      <alignment vertical="top" wrapText="1"/>
      <protection locked="0"/>
    </xf>
    <xf numFmtId="0" fontId="3" fillId="0" borderId="1" xfId="1" applyNumberFormat="1" applyFont="1" applyBorder="1" applyAlignment="1" applyProtection="1">
      <alignment horizontal="left" wrapText="1"/>
      <protection locked="0"/>
    </xf>
    <xf numFmtId="0" fontId="4" fillId="0" borderId="1" xfId="1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164" fontId="3" fillId="0" borderId="1" xfId="0" applyNumberFormat="1" applyFont="1" applyBorder="1" applyAlignment="1" applyProtection="1">
      <alignment horizontal="right" wrapText="1"/>
      <protection locked="0"/>
    </xf>
    <xf numFmtId="164" fontId="3" fillId="0" borderId="0" xfId="0" applyNumberFormat="1" applyFont="1" applyAlignment="1" applyProtection="1">
      <alignment horizontal="right" wrapText="1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164" fontId="6" fillId="0" borderId="0" xfId="0" applyNumberFormat="1" applyFont="1" applyAlignment="1" applyProtection="1">
      <alignment horizontal="right" wrapText="1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4" fillId="0" borderId="0" xfId="1" applyNumberFormat="1" applyFont="1" applyFill="1" applyAlignment="1" applyProtection="1">
      <alignment horizontal="center" vertical="top" wrapText="1"/>
      <protection locked="0"/>
    </xf>
    <xf numFmtId="164" fontId="13" fillId="0" borderId="1" xfId="0" applyNumberFormat="1" applyFont="1" applyFill="1" applyBorder="1" applyAlignment="1" applyProtection="1">
      <alignment horizontal="right" wrapText="1"/>
      <protection locked="0"/>
    </xf>
    <xf numFmtId="40" fontId="13" fillId="0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164" fontId="13" fillId="0" borderId="3" xfId="0" applyNumberFormat="1" applyFont="1" applyFill="1" applyBorder="1" applyAlignment="1" applyProtection="1">
      <alignment horizontal="right" wrapText="1"/>
      <protection locked="0"/>
    </xf>
    <xf numFmtId="164" fontId="3" fillId="0" borderId="3" xfId="0" applyNumberFormat="1" applyFont="1" applyBorder="1" applyAlignment="1" applyProtection="1">
      <alignment horizontal="right" wrapText="1"/>
      <protection locked="0"/>
    </xf>
    <xf numFmtId="4" fontId="4" fillId="0" borderId="1" xfId="1" applyNumberFormat="1" applyFont="1" applyBorder="1" applyAlignment="1" applyProtection="1">
      <alignment wrapText="1"/>
      <protection locked="0"/>
    </xf>
    <xf numFmtId="4" fontId="0" fillId="0" borderId="1" xfId="0" applyNumberFormat="1" applyBorder="1"/>
    <xf numFmtId="4" fontId="4" fillId="0" borderId="0" xfId="1" applyNumberFormat="1" applyFont="1" applyAlignment="1" applyProtection="1">
      <alignment horizontal="center" wrapText="1"/>
      <protection locked="0"/>
    </xf>
    <xf numFmtId="4" fontId="4" fillId="0" borderId="0" xfId="1" applyNumberFormat="1" applyFont="1" applyAlignment="1" applyProtection="1">
      <alignment horizontal="center"/>
      <protection locked="0"/>
    </xf>
    <xf numFmtId="4" fontId="6" fillId="0" borderId="0" xfId="1" applyNumberFormat="1" applyFont="1" applyAlignment="1" applyProtection="1">
      <alignment horizontal="center" wrapText="1"/>
      <protection locked="0"/>
    </xf>
    <xf numFmtId="0" fontId="0" fillId="0" borderId="1" xfId="0" applyFont="1" applyBorder="1"/>
    <xf numFmtId="4" fontId="2" fillId="0" borderId="1" xfId="1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4" fontId="3" fillId="0" borderId="0" xfId="1" applyNumberFormat="1" applyFont="1" applyAlignment="1" applyProtection="1">
      <alignment horizontal="center" wrapText="1"/>
      <protection locked="0"/>
    </xf>
    <xf numFmtId="4" fontId="11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16" applyNumberFormat="1" applyFont="1" applyBorder="1" applyAlignment="1" applyProtection="1">
      <alignment horizontal="center" wrapText="1"/>
      <protection locked="0"/>
    </xf>
    <xf numFmtId="4" fontId="3" fillId="0" borderId="1" xfId="1" applyNumberFormat="1" applyFont="1" applyFill="1" applyBorder="1" applyAlignment="1" applyProtection="1">
      <alignment horizontal="center" wrapText="1"/>
      <protection locked="0"/>
    </xf>
    <xf numFmtId="4" fontId="3" fillId="0" borderId="1" xfId="16" applyNumberFormat="1" applyFont="1" applyFill="1" applyBorder="1" applyAlignment="1" applyProtection="1">
      <alignment horizontal="center" wrapText="1"/>
      <protection locked="0"/>
    </xf>
    <xf numFmtId="4" fontId="3" fillId="0" borderId="0" xfId="1" applyNumberFormat="1" applyFont="1" applyBorder="1" applyAlignment="1" applyProtection="1">
      <alignment horizontal="center" wrapText="1"/>
      <protection locked="0"/>
    </xf>
    <xf numFmtId="4" fontId="4" fillId="0" borderId="0" xfId="1" applyNumberFormat="1" applyFont="1" applyBorder="1" applyAlignment="1" applyProtection="1">
      <alignment horizontal="center" wrapText="1"/>
      <protection locked="0"/>
    </xf>
    <xf numFmtId="4" fontId="6" fillId="0" borderId="0" xfId="1" applyNumberFormat="1" applyFont="1" applyBorder="1" applyAlignment="1" applyProtection="1">
      <alignment horizontal="center" wrapText="1"/>
      <protection locked="0"/>
    </xf>
    <xf numFmtId="4" fontId="6" fillId="0" borderId="0" xfId="1" applyNumberFormat="1" applyFont="1" applyFill="1" applyAlignment="1" applyProtection="1">
      <alignment horizontal="center" wrapText="1"/>
      <protection locked="0"/>
    </xf>
    <xf numFmtId="4" fontId="4" fillId="0" borderId="0" xfId="1" applyNumberFormat="1" applyFont="1" applyFill="1" applyAlignment="1" applyProtection="1">
      <alignment horizontal="center" wrapText="1"/>
      <protection locked="0"/>
    </xf>
    <xf numFmtId="4" fontId="3" fillId="0" borderId="0" xfId="1" applyNumberFormat="1" applyFont="1" applyFill="1" applyAlignment="1" applyProtection="1">
      <alignment horizontal="center" wrapText="1"/>
      <protection locked="0"/>
    </xf>
    <xf numFmtId="4" fontId="3" fillId="0" borderId="1" xfId="13" applyNumberFormat="1" applyFont="1" applyBorder="1" applyAlignment="1" applyProtection="1">
      <alignment horizontal="center" wrapText="1"/>
      <protection locked="0"/>
    </xf>
    <xf numFmtId="4" fontId="8" fillId="0" borderId="0" xfId="1" applyNumberFormat="1" applyFont="1" applyAlignment="1" applyProtection="1">
      <alignment horizontal="center" wrapText="1"/>
      <protection locked="0"/>
    </xf>
    <xf numFmtId="4" fontId="9" fillId="0" borderId="0" xfId="1" applyNumberFormat="1" applyFont="1" applyAlignment="1" applyProtection="1">
      <alignment horizontal="center" wrapText="1"/>
      <protection locked="0"/>
    </xf>
    <xf numFmtId="4" fontId="4" fillId="0" borderId="0" xfId="1" applyNumberFormat="1" applyFont="1" applyAlignment="1" applyProtection="1">
      <alignment horizontal="center" vertical="top" wrapText="1"/>
      <protection locked="0"/>
    </xf>
    <xf numFmtId="4" fontId="4" fillId="0" borderId="4" xfId="1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1" applyNumberFormat="1" applyFont="1" applyAlignment="1" applyProtection="1">
      <alignment horizontal="left" vertical="top" wrapText="1"/>
    </xf>
    <xf numFmtId="0" fontId="3" fillId="0" borderId="0" xfId="1" applyNumberFormat="1" applyFont="1" applyAlignment="1" applyProtection="1">
      <alignment vertical="top" wrapText="1"/>
    </xf>
    <xf numFmtId="0" fontId="3" fillId="0" borderId="0" xfId="1" applyNumberFormat="1" applyFont="1" applyAlignment="1" applyProtection="1">
      <alignment horizontal="center" wrapText="1"/>
    </xf>
    <xf numFmtId="4" fontId="3" fillId="0" borderId="0" xfId="1" applyNumberFormat="1" applyFont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4" fillId="0" borderId="0" xfId="1" applyNumberFormat="1" applyFont="1" applyAlignment="1" applyProtection="1">
      <alignment horizontal="left" vertical="top" wrapText="1"/>
    </xf>
    <xf numFmtId="0" fontId="5" fillId="0" borderId="0" xfId="1" applyNumberFormat="1" applyFont="1" applyAlignment="1" applyProtection="1">
      <alignment horizontal="center" vertical="top" wrapText="1"/>
    </xf>
    <xf numFmtId="0" fontId="4" fillId="0" borderId="0" xfId="1" applyNumberFormat="1" applyFont="1" applyAlignment="1" applyProtection="1">
      <alignment horizontal="center" wrapText="1"/>
    </xf>
    <xf numFmtId="4" fontId="4" fillId="0" borderId="0" xfId="1" applyNumberFormat="1" applyFont="1" applyAlignment="1" applyProtection="1">
      <alignment horizontal="center" wrapText="1"/>
    </xf>
    <xf numFmtId="0" fontId="4" fillId="0" borderId="0" xfId="1" applyNumberFormat="1" applyFont="1" applyAlignment="1" applyProtection="1">
      <alignment horizontal="left" vertical="top"/>
    </xf>
    <xf numFmtId="0" fontId="4" fillId="0" borderId="0" xfId="1" applyNumberFormat="1" applyFont="1" applyAlignment="1" applyProtection="1">
      <alignment horizontal="center" vertical="top"/>
    </xf>
    <xf numFmtId="0" fontId="4" fillId="0" borderId="0" xfId="1" applyNumberFormat="1" applyFont="1" applyAlignment="1" applyProtection="1">
      <alignment horizontal="center"/>
    </xf>
    <xf numFmtId="4" fontId="4" fillId="0" borderId="0" xfId="1" applyNumberFormat="1" applyFont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Alignment="1" applyProtection="1"/>
    <xf numFmtId="0" fontId="4" fillId="0" borderId="0" xfId="1" applyNumberFormat="1" applyFont="1" applyAlignment="1" applyProtection="1">
      <alignment horizontal="center" vertical="top" wrapText="1"/>
    </xf>
    <xf numFmtId="0" fontId="11" fillId="0" borderId="1" xfId="1" applyNumberFormat="1" applyFont="1" applyBorder="1" applyAlignment="1" applyProtection="1">
      <alignment horizontal="left" vertical="top" wrapText="1"/>
    </xf>
    <xf numFmtId="0" fontId="11" fillId="0" borderId="1" xfId="1" applyNumberFormat="1" applyFont="1" applyBorder="1" applyAlignment="1" applyProtection="1">
      <alignment horizontal="center" vertical="top" wrapText="1"/>
    </xf>
    <xf numFmtId="0" fontId="11" fillId="0" borderId="1" xfId="1" applyNumberFormat="1" applyFont="1" applyBorder="1" applyAlignment="1" applyProtection="1">
      <alignment horizontal="center" wrapText="1"/>
    </xf>
    <xf numFmtId="4" fontId="11" fillId="0" borderId="1" xfId="1" applyNumberFormat="1" applyFont="1" applyBorder="1" applyAlignment="1" applyProtection="1">
      <alignment horizontal="center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2" fillId="0" borderId="1" xfId="14" applyNumberFormat="1" applyFont="1" applyBorder="1" applyAlignment="1" applyProtection="1">
      <alignment vertical="top" wrapText="1"/>
    </xf>
    <xf numFmtId="4" fontId="3" fillId="0" borderId="1" xfId="1" applyNumberFormat="1" applyFont="1" applyBorder="1" applyAlignment="1" applyProtection="1">
      <alignment horizontal="center" wrapText="1"/>
    </xf>
    <xf numFmtId="0" fontId="2" fillId="0" borderId="1" xfId="1" applyNumberFormat="1" applyFont="1" applyBorder="1" applyAlignment="1" applyProtection="1">
      <alignment vertical="top" wrapText="1"/>
    </xf>
    <xf numFmtId="0" fontId="3" fillId="0" borderId="1" xfId="1" applyNumberFormat="1" applyFont="1" applyBorder="1" applyAlignment="1" applyProtection="1">
      <alignment horizontal="center" wrapText="1"/>
    </xf>
    <xf numFmtId="0" fontId="2" fillId="0" borderId="1" xfId="12" applyNumberFormat="1" applyFont="1" applyBorder="1" applyAlignment="1" applyProtection="1">
      <alignment vertical="top" wrapText="1"/>
    </xf>
    <xf numFmtId="0" fontId="3" fillId="0" borderId="1" xfId="16" applyNumberFormat="1" applyFont="1" applyBorder="1" applyAlignment="1" applyProtection="1">
      <alignment horizontal="center" wrapText="1"/>
    </xf>
    <xf numFmtId="4" fontId="3" fillId="0" borderId="1" xfId="16" applyNumberFormat="1" applyFont="1" applyBorder="1" applyAlignment="1" applyProtection="1">
      <alignment horizontal="center" wrapText="1"/>
    </xf>
    <xf numFmtId="0" fontId="3" fillId="0" borderId="1" xfId="1" applyNumberFormat="1" applyFont="1" applyBorder="1" applyAlignment="1" applyProtection="1">
      <alignment horizontal="left" vertical="top" wrapText="1"/>
    </xf>
    <xf numFmtId="0" fontId="3" fillId="0" borderId="1" xfId="1" applyNumberFormat="1" applyFont="1" applyBorder="1" applyAlignment="1" applyProtection="1">
      <alignment vertical="top" wrapText="1"/>
    </xf>
    <xf numFmtId="0" fontId="3" fillId="0" borderId="1" xfId="1" applyNumberFormat="1" applyFont="1" applyFill="1" applyBorder="1" applyAlignment="1" applyProtection="1">
      <alignment vertical="top" wrapText="1"/>
    </xf>
    <xf numFmtId="4" fontId="3" fillId="0" borderId="1" xfId="1" applyNumberFormat="1" applyFont="1" applyFill="1" applyBorder="1" applyAlignment="1" applyProtection="1">
      <alignment horizontal="center" wrapText="1"/>
    </xf>
    <xf numFmtId="0" fontId="3" fillId="0" borderId="1" xfId="14" applyNumberFormat="1" applyFont="1" applyBorder="1" applyAlignment="1" applyProtection="1">
      <alignment vertical="top" wrapText="1"/>
    </xf>
    <xf numFmtId="0" fontId="3" fillId="0" borderId="1" xfId="16" applyNumberFormat="1" applyFont="1" applyFill="1" applyBorder="1" applyAlignment="1" applyProtection="1">
      <alignment horizontal="left" vertical="top" wrapText="1"/>
    </xf>
    <xf numFmtId="0" fontId="3" fillId="0" borderId="1" xfId="16" applyNumberFormat="1" applyFont="1" applyFill="1" applyBorder="1" applyAlignment="1" applyProtection="1">
      <alignment vertical="top" wrapText="1"/>
    </xf>
    <xf numFmtId="0" fontId="3" fillId="0" borderId="1" xfId="16" applyNumberFormat="1" applyFont="1" applyFill="1" applyBorder="1" applyAlignment="1" applyProtection="1">
      <alignment horizontal="center" wrapText="1"/>
    </xf>
    <xf numFmtId="4" fontId="3" fillId="0" borderId="1" xfId="16" applyNumberFormat="1" applyFont="1" applyFill="1" applyBorder="1" applyAlignment="1" applyProtection="1">
      <alignment horizontal="center" wrapText="1"/>
    </xf>
    <xf numFmtId="0" fontId="3" fillId="0" borderId="1" xfId="10" applyNumberFormat="1" applyFont="1" applyFill="1" applyBorder="1" applyAlignment="1" applyProtection="1">
      <alignment horizontal="left" vertical="top" wrapText="1"/>
    </xf>
    <xf numFmtId="0" fontId="2" fillId="0" borderId="1" xfId="10" applyNumberFormat="1" applyFont="1" applyBorder="1" applyAlignment="1" applyProtection="1">
      <alignment vertical="top" wrapText="1"/>
    </xf>
    <xf numFmtId="0" fontId="4" fillId="0" borderId="0" xfId="1" applyNumberFormat="1" applyFont="1" applyAlignment="1" applyProtection="1">
      <alignment vertical="top" wrapText="1"/>
    </xf>
    <xf numFmtId="0" fontId="6" fillId="0" borderId="0" xfId="1" applyNumberFormat="1" applyFont="1" applyAlignment="1" applyProtection="1">
      <alignment horizontal="left" vertical="top" wrapText="1"/>
    </xf>
    <xf numFmtId="0" fontId="6" fillId="0" borderId="0" xfId="1" applyNumberFormat="1" applyFont="1" applyAlignment="1" applyProtection="1">
      <alignment horizontal="center" vertical="top" wrapText="1"/>
    </xf>
    <xf numFmtId="0" fontId="6" fillId="0" borderId="0" xfId="1" applyNumberFormat="1" applyFont="1" applyAlignment="1" applyProtection="1">
      <alignment horizontal="center" wrapText="1"/>
    </xf>
    <xf numFmtId="4" fontId="6" fillId="0" borderId="0" xfId="1" applyNumberFormat="1" applyFont="1" applyAlignment="1" applyProtection="1">
      <alignment horizontal="center" wrapText="1"/>
    </xf>
    <xf numFmtId="0" fontId="6" fillId="0" borderId="0" xfId="11" applyNumberFormat="1" applyFont="1" applyAlignment="1" applyProtection="1">
      <alignment horizontal="left" vertical="top" wrapText="1"/>
    </xf>
    <xf numFmtId="0" fontId="6" fillId="0" borderId="0" xfId="11" applyNumberFormat="1" applyFont="1" applyAlignment="1" applyProtection="1">
      <alignment horizontal="left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3" fillId="0" borderId="1" xfId="1" applyNumberFormat="1" applyFont="1" applyBorder="1" applyAlignment="1" applyProtection="1">
      <alignment horizontal="left" wrapText="1"/>
    </xf>
    <xf numFmtId="0" fontId="3" fillId="0" borderId="1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3" fillId="0" borderId="1" xfId="3" applyNumberFormat="1" applyFont="1" applyBorder="1" applyAlignment="1" applyProtection="1">
      <alignment vertical="top" wrapText="1"/>
    </xf>
    <xf numFmtId="0" fontId="3" fillId="0" borderId="1" xfId="4" applyNumberFormat="1" applyFont="1" applyBorder="1" applyAlignment="1" applyProtection="1">
      <alignment horizontal="left" wrapText="1"/>
    </xf>
    <xf numFmtId="0" fontId="3" fillId="0" borderId="1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Border="1" applyAlignment="1" applyProtection="1">
      <alignment horizontal="left" vertical="top" wrapText="1"/>
    </xf>
    <xf numFmtId="0" fontId="3" fillId="0" borderId="0" xfId="1" applyNumberFormat="1" applyFont="1" applyBorder="1" applyAlignment="1" applyProtection="1">
      <alignment vertical="top" wrapText="1"/>
    </xf>
    <xf numFmtId="0" fontId="3" fillId="0" borderId="0" xfId="1" applyNumberFormat="1" applyFont="1" applyBorder="1" applyAlignment="1" applyProtection="1">
      <alignment horizontal="center" wrapText="1"/>
    </xf>
    <xf numFmtId="4" fontId="3" fillId="0" borderId="0" xfId="1" applyNumberFormat="1" applyFont="1" applyBorder="1" applyAlignment="1" applyProtection="1">
      <alignment horizontal="center" wrapText="1"/>
    </xf>
    <xf numFmtId="0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NumberFormat="1" applyFont="1" applyBorder="1" applyAlignment="1" applyProtection="1">
      <alignment vertical="top" wrapText="1"/>
    </xf>
    <xf numFmtId="0" fontId="4" fillId="0" borderId="0" xfId="1" applyNumberFormat="1" applyFont="1" applyBorder="1" applyAlignment="1" applyProtection="1">
      <alignment horizontal="center" wrapText="1"/>
    </xf>
    <xf numFmtId="4" fontId="4" fillId="0" borderId="0" xfId="1" applyNumberFormat="1" applyFont="1" applyBorder="1" applyAlignment="1" applyProtection="1">
      <alignment horizontal="center" wrapText="1"/>
    </xf>
    <xf numFmtId="0" fontId="6" fillId="0" borderId="0" xfId="1" applyNumberFormat="1" applyFont="1" applyBorder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vertical="top" wrapText="1"/>
    </xf>
    <xf numFmtId="0" fontId="6" fillId="0" borderId="0" xfId="1" applyNumberFormat="1" applyFont="1" applyBorder="1" applyAlignment="1" applyProtection="1">
      <alignment horizontal="center" wrapText="1"/>
    </xf>
    <xf numFmtId="4" fontId="6" fillId="0" borderId="0" xfId="1" applyNumberFormat="1" applyFont="1" applyBorder="1" applyAlignment="1" applyProtection="1">
      <alignment horizontal="center" wrapText="1"/>
    </xf>
    <xf numFmtId="0" fontId="3" fillId="0" borderId="1" xfId="16" applyNumberFormat="1" applyFont="1" applyBorder="1" applyAlignment="1" applyProtection="1">
      <alignment vertical="top" wrapText="1"/>
    </xf>
    <xf numFmtId="0" fontId="3" fillId="0" borderId="1" xfId="5" applyNumberFormat="1" applyFont="1" applyBorder="1" applyAlignment="1" applyProtection="1">
      <alignment vertical="top" wrapText="1"/>
    </xf>
    <xf numFmtId="0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NumberFormat="1" applyFont="1" applyFill="1" applyAlignment="1" applyProtection="1">
      <alignment vertical="top" wrapText="1"/>
    </xf>
    <xf numFmtId="0" fontId="6" fillId="0" borderId="0" xfId="1" applyNumberFormat="1" applyFont="1" applyFill="1" applyAlignment="1" applyProtection="1">
      <alignment horizontal="center" wrapText="1"/>
    </xf>
    <xf numFmtId="4" fontId="6" fillId="0" borderId="0" xfId="1" applyNumberFormat="1" applyFont="1" applyFill="1" applyAlignment="1" applyProtection="1">
      <alignment horizontal="center" wrapText="1"/>
    </xf>
    <xf numFmtId="0" fontId="4" fillId="0" borderId="0" xfId="1" applyNumberFormat="1" applyFont="1" applyFill="1" applyAlignment="1" applyProtection="1">
      <alignment horizontal="left" vertical="top" wrapText="1"/>
    </xf>
    <xf numFmtId="0" fontId="4" fillId="0" borderId="0" xfId="1" applyNumberFormat="1" applyFont="1" applyFill="1" applyAlignment="1" applyProtection="1">
      <alignment horizontal="center" wrapText="1"/>
    </xf>
    <xf numFmtId="4" fontId="4" fillId="0" borderId="0" xfId="1" applyNumberFormat="1" applyFont="1" applyFill="1" applyAlignment="1" applyProtection="1">
      <alignment horizontal="center" wrapText="1"/>
    </xf>
    <xf numFmtId="0" fontId="3" fillId="0" borderId="0" xfId="1" applyNumberFormat="1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vertical="top" wrapText="1"/>
    </xf>
    <xf numFmtId="0" fontId="3" fillId="0" borderId="0" xfId="1" applyNumberFormat="1" applyFont="1" applyFill="1" applyAlignment="1" applyProtection="1">
      <alignment horizontal="center" wrapText="1"/>
    </xf>
    <xf numFmtId="4" fontId="3" fillId="0" borderId="0" xfId="1" applyNumberFormat="1" applyFont="1" applyFill="1" applyAlignment="1" applyProtection="1">
      <alignment horizontal="center" wrapText="1"/>
    </xf>
    <xf numFmtId="0" fontId="4" fillId="0" borderId="1" xfId="1" applyNumberFormat="1" applyFont="1" applyBorder="1" applyAlignment="1" applyProtection="1">
      <alignment vertical="top" wrapText="1"/>
    </xf>
    <xf numFmtId="0" fontId="3" fillId="0" borderId="1" xfId="6" applyNumberFormat="1" applyFont="1" applyBorder="1" applyAlignment="1" applyProtection="1">
      <alignment vertical="top" wrapText="1"/>
    </xf>
    <xf numFmtId="0" fontId="3" fillId="0" borderId="1" xfId="7" applyNumberFormat="1" applyFont="1" applyBorder="1" applyAlignment="1" applyProtection="1">
      <alignment vertical="top" wrapText="1"/>
    </xf>
    <xf numFmtId="0" fontId="2" fillId="0" borderId="1" xfId="1" applyNumberFormat="1" applyFont="1" applyBorder="1" applyAlignment="1" applyProtection="1">
      <alignment horizontal="left" wrapText="1"/>
    </xf>
    <xf numFmtId="0" fontId="3" fillId="0" borderId="1" xfId="13" applyNumberFormat="1" applyFont="1" applyBorder="1" applyAlignment="1" applyProtection="1">
      <alignment horizontal="left" vertical="top" wrapText="1"/>
    </xf>
    <xf numFmtId="0" fontId="3" fillId="0" borderId="1" xfId="13" applyNumberFormat="1" applyFont="1" applyBorder="1" applyAlignment="1" applyProtection="1">
      <alignment vertical="top" wrapText="1"/>
    </xf>
    <xf numFmtId="0" fontId="3" fillId="0" borderId="1" xfId="13" applyNumberFormat="1" applyFont="1" applyBorder="1" applyAlignment="1" applyProtection="1">
      <alignment horizontal="center" wrapText="1"/>
    </xf>
    <xf numFmtId="4" fontId="3" fillId="0" borderId="1" xfId="13" applyNumberFormat="1" applyFont="1" applyBorder="1" applyAlignment="1" applyProtection="1">
      <alignment horizont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Alignment="1" applyProtection="1">
      <alignment horizontal="left" vertical="top" wrapText="1"/>
    </xf>
    <xf numFmtId="0" fontId="8" fillId="0" borderId="0" xfId="1" applyNumberFormat="1" applyFont="1" applyAlignment="1" applyProtection="1">
      <alignment vertical="top" wrapText="1"/>
    </xf>
    <xf numFmtId="0" fontId="8" fillId="0" borderId="0" xfId="1" applyNumberFormat="1" applyFont="1" applyAlignment="1" applyProtection="1">
      <alignment horizontal="center" wrapText="1"/>
    </xf>
    <xf numFmtId="4" fontId="8" fillId="0" borderId="0" xfId="1" applyNumberFormat="1" applyFont="1" applyAlignment="1" applyProtection="1">
      <alignment horizontal="center" wrapText="1"/>
    </xf>
    <xf numFmtId="0" fontId="9" fillId="0" borderId="0" xfId="1" applyNumberFormat="1" applyFont="1" applyAlignment="1" applyProtection="1">
      <alignment horizontal="left" vertical="top" wrapText="1"/>
    </xf>
    <xf numFmtId="0" fontId="9" fillId="0" borderId="0" xfId="1" applyNumberFormat="1" applyFont="1" applyAlignment="1" applyProtection="1">
      <alignment vertical="top" wrapText="1"/>
    </xf>
    <xf numFmtId="0" fontId="9" fillId="0" borderId="0" xfId="1" applyNumberFormat="1" applyFont="1" applyAlignment="1" applyProtection="1">
      <alignment horizontal="center" wrapText="1"/>
    </xf>
    <xf numFmtId="4" fontId="9" fillId="0" borderId="0" xfId="1" applyNumberFormat="1" applyFont="1" applyAlignment="1" applyProtection="1">
      <alignment horizontal="center" wrapText="1"/>
    </xf>
    <xf numFmtId="4" fontId="4" fillId="0" borderId="0" xfId="1" applyNumberFormat="1" applyFont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4" fillId="0" borderId="4" xfId="1" applyNumberFormat="1" applyFont="1" applyBorder="1" applyAlignment="1" applyProtection="1">
      <alignment vertical="top" wrapText="1"/>
    </xf>
    <xf numFmtId="0" fontId="4" fillId="0" borderId="4" xfId="1" applyNumberFormat="1" applyFont="1" applyBorder="1" applyAlignment="1" applyProtection="1">
      <alignment horizontal="center" vertical="top" wrapText="1"/>
    </xf>
    <xf numFmtId="4" fontId="4" fillId="0" borderId="4" xfId="1" applyNumberFormat="1" applyFont="1" applyBorder="1" applyAlignment="1" applyProtection="1">
      <alignment horizontal="center" vertical="top" wrapText="1"/>
    </xf>
    <xf numFmtId="4" fontId="4" fillId="0" borderId="4" xfId="1" applyNumberFormat="1" applyFont="1" applyBorder="1" applyAlignment="1" applyProtection="1">
      <alignment horizontal="center" wrapText="1"/>
    </xf>
    <xf numFmtId="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4" fontId="0" fillId="0" borderId="0" xfId="0" applyNumberFormat="1" applyFont="1" applyAlignment="1" applyProtection="1">
      <alignment horizontal="center"/>
    </xf>
    <xf numFmtId="4" fontId="13" fillId="0" borderId="0" xfId="0" applyNumberFormat="1" applyFont="1" applyAlignment="1" applyProtection="1">
      <alignment horizontal="center"/>
    </xf>
    <xf numFmtId="4" fontId="2" fillId="0" borderId="0" xfId="1" applyNumberFormat="1" applyFont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13" fillId="0" borderId="0" xfId="0" applyNumberFormat="1" applyFont="1" applyAlignment="1" applyProtection="1">
      <alignment horizontal="center"/>
      <protection locked="0"/>
    </xf>
    <xf numFmtId="0" fontId="3" fillId="0" borderId="3" xfId="1" applyNumberFormat="1" applyFont="1" applyFill="1" applyBorder="1" applyAlignment="1" applyProtection="1">
      <alignment vertical="top" wrapText="1"/>
    </xf>
    <xf numFmtId="0" fontId="3" fillId="0" borderId="3" xfId="1" applyNumberFormat="1" applyFont="1" applyFill="1" applyBorder="1" applyAlignment="1" applyProtection="1">
      <alignment horizontal="center" wrapText="1"/>
    </xf>
    <xf numFmtId="4" fontId="3" fillId="0" borderId="3" xfId="1" applyNumberFormat="1" applyFont="1" applyFill="1" applyBorder="1" applyAlignment="1" applyProtection="1">
      <alignment horizontal="center" wrapText="1"/>
    </xf>
    <xf numFmtId="4" fontId="3" fillId="0" borderId="3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14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wrapText="1"/>
    </xf>
    <xf numFmtId="164" fontId="3" fillId="0" borderId="2" xfId="0" applyNumberFormat="1" applyFont="1" applyBorder="1" applyAlignment="1" applyProtection="1">
      <alignment horizontal="right" wrapText="1"/>
    </xf>
    <xf numFmtId="0" fontId="3" fillId="0" borderId="0" xfId="0" applyFont="1" applyAlignment="1" applyProtection="1">
      <alignment vertical="top" wrapText="1"/>
    </xf>
    <xf numFmtId="0" fontId="3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wrapText="1"/>
    </xf>
    <xf numFmtId="164" fontId="3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3" xfId="0" applyFont="1" applyFill="1" applyBorder="1" applyAlignment="1" applyProtection="1">
      <alignment horizontal="left" wrapText="1"/>
    </xf>
    <xf numFmtId="40" fontId="0" fillId="0" borderId="3" xfId="0" applyNumberFormat="1" applyFont="1" applyFill="1" applyBorder="1" applyAlignment="1" applyProtection="1">
      <alignment wrapText="1"/>
    </xf>
    <xf numFmtId="164" fontId="13" fillId="0" borderId="3" xfId="0" applyNumberFormat="1" applyFont="1" applyFill="1" applyBorder="1" applyAlignment="1" applyProtection="1">
      <alignment horizontal="right" wrapText="1"/>
    </xf>
    <xf numFmtId="49" fontId="2" fillId="0" borderId="3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Fill="1" applyBorder="1" applyAlignment="1" applyProtection="1">
      <alignment horizontal="left" wrapText="1"/>
    </xf>
    <xf numFmtId="40" fontId="0" fillId="0" borderId="1" xfId="0" applyNumberFormat="1" applyFont="1" applyFill="1" applyBorder="1" applyAlignment="1" applyProtection="1">
      <alignment wrapText="1"/>
    </xf>
    <xf numFmtId="164" fontId="13" fillId="0" borderId="1" xfId="0" applyNumberFormat="1" applyFont="1" applyFill="1" applyBorder="1" applyAlignment="1" applyProtection="1">
      <alignment horizontal="right" wrapText="1"/>
    </xf>
    <xf numFmtId="0" fontId="0" fillId="0" borderId="1" xfId="0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horizontal="right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Alignment="1" applyProtection="1">
      <alignment horizontal="right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164" fontId="4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horizontal="center" wrapText="1"/>
    </xf>
    <xf numFmtId="0" fontId="3" fillId="0" borderId="1" xfId="0" applyFont="1" applyFill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40" fontId="13" fillId="0" borderId="1" xfId="0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 applyProtection="1">
      <alignment horizontal="left" vertical="top" wrapText="1"/>
    </xf>
    <xf numFmtId="4" fontId="4" fillId="0" borderId="0" xfId="0" applyNumberFormat="1" applyFont="1" applyAlignment="1" applyProtection="1">
      <alignment horizontal="right" wrapText="1"/>
    </xf>
    <xf numFmtId="0" fontId="3" fillId="0" borderId="0" xfId="1" applyNumberFormat="1" applyFont="1" applyAlignment="1" applyProtection="1">
      <alignment horizontal="left" wrapText="1"/>
    </xf>
    <xf numFmtId="0" fontId="3" fillId="0" borderId="0" xfId="1" applyNumberFormat="1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4" fontId="2" fillId="0" borderId="0" xfId="0" applyNumberFormat="1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2" fillId="0" borderId="1" xfId="0" applyFont="1" applyBorder="1" applyAlignment="1" applyProtection="1">
      <alignment vertical="top" wrapText="1"/>
    </xf>
    <xf numFmtId="0" fontId="4" fillId="2" borderId="5" xfId="1" applyNumberFormat="1" applyFont="1" applyFill="1" applyBorder="1" applyAlignment="1" applyProtection="1">
      <alignment horizontal="left" vertical="top" wrapText="1"/>
      <protection locked="0"/>
    </xf>
    <xf numFmtId="0" fontId="3" fillId="2" borderId="6" xfId="1" applyNumberFormat="1" applyFont="1" applyFill="1" applyBorder="1" applyAlignment="1" applyProtection="1">
      <alignment horizontal="left" vertical="top" wrapText="1"/>
      <protection locked="0"/>
    </xf>
    <xf numFmtId="0" fontId="3" fillId="2" borderId="7" xfId="1" applyNumberFormat="1" applyFont="1" applyFill="1" applyBorder="1" applyAlignment="1" applyProtection="1">
      <alignment horizontal="left" vertical="top" wrapText="1"/>
      <protection locked="0"/>
    </xf>
  </cellXfs>
  <cellStyles count="18">
    <cellStyle name="Navadno" xfId="0" builtinId="0"/>
    <cellStyle name="Navadno 11" xfId="2"/>
    <cellStyle name="Navadno 12" xfId="3"/>
    <cellStyle name="Navadno 13" xfId="4"/>
    <cellStyle name="Navadno 14" xfId="5"/>
    <cellStyle name="Navadno 15" xfId="6"/>
    <cellStyle name="Navadno 16" xfId="7"/>
    <cellStyle name="Navadno 17" xfId="8"/>
    <cellStyle name="Navadno 18" xfId="9"/>
    <cellStyle name="Navadno 19" xfId="10"/>
    <cellStyle name="Navadno 2" xfId="11"/>
    <cellStyle name="Navadno 25" xfId="12"/>
    <cellStyle name="Navadno 3" xfId="1"/>
    <cellStyle name="Navadno 37" xfId="13"/>
    <cellStyle name="Navadno 4" xfId="14"/>
    <cellStyle name="Navadno 42" xfId="15"/>
    <cellStyle name="Navadno 6" xfId="16"/>
    <cellStyle name="Navadno 8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7"/>
  <sheetViews>
    <sheetView tabSelected="1" workbookViewId="0">
      <selection activeCell="E20" sqref="E20"/>
    </sheetView>
  </sheetViews>
  <sheetFormatPr defaultRowHeight="15" x14ac:dyDescent="0.25"/>
  <cols>
    <col min="3" max="3" width="24.85546875" customWidth="1"/>
    <col min="4" max="4" width="7" bestFit="1" customWidth="1"/>
    <col min="5" max="7" width="16" customWidth="1"/>
    <col min="11" max="11" width="10.140625" bestFit="1" customWidth="1"/>
  </cols>
  <sheetData>
    <row r="3" spans="2:13" ht="45" x14ac:dyDescent="0.25">
      <c r="B3" s="2"/>
      <c r="C3" s="3" t="s">
        <v>71</v>
      </c>
      <c r="D3" s="2"/>
      <c r="E3" s="3" t="s">
        <v>60</v>
      </c>
      <c r="F3" s="14" t="s">
        <v>106</v>
      </c>
      <c r="G3" s="15" t="s">
        <v>76</v>
      </c>
    </row>
    <row r="4" spans="2:13" x14ac:dyDescent="0.25">
      <c r="B4" s="2"/>
      <c r="C4" s="2"/>
      <c r="D4" s="2"/>
      <c r="E4" s="2"/>
    </row>
    <row r="5" spans="2:13" ht="25.5" x14ac:dyDescent="0.25">
      <c r="B5" s="6" t="s">
        <v>72</v>
      </c>
      <c r="C5" s="6" t="s">
        <v>14</v>
      </c>
      <c r="D5" s="6"/>
      <c r="E5" s="21">
        <f>'JAVNI VODOVOD'!G150</f>
        <v>0</v>
      </c>
      <c r="F5" s="22"/>
      <c r="G5" s="21">
        <f>SUM(E5:F5)</f>
        <v>0</v>
      </c>
    </row>
    <row r="6" spans="2:13" x14ac:dyDescent="0.25">
      <c r="B6" s="6"/>
      <c r="C6" s="6"/>
      <c r="D6" s="6"/>
      <c r="E6" s="21"/>
      <c r="F6" s="22"/>
      <c r="G6" s="21"/>
    </row>
    <row r="7" spans="2:13" x14ac:dyDescent="0.25">
      <c r="B7" s="6" t="s">
        <v>73</v>
      </c>
      <c r="C7" s="6" t="s">
        <v>32</v>
      </c>
      <c r="D7" s="6"/>
      <c r="E7" s="21">
        <f>'JAVNI VODOVOD'!G152</f>
        <v>0</v>
      </c>
      <c r="F7" s="21">
        <f>'HIŠNI PRIKLJUČKI'!G51</f>
        <v>0</v>
      </c>
      <c r="G7" s="21">
        <f>SUM(E7:F7)</f>
        <v>0</v>
      </c>
    </row>
    <row r="8" spans="2:13" x14ac:dyDescent="0.25">
      <c r="B8" s="6"/>
      <c r="C8" s="6"/>
      <c r="D8" s="6"/>
      <c r="E8" s="21"/>
      <c r="F8" s="21"/>
      <c r="G8" s="21"/>
    </row>
    <row r="9" spans="2:13" x14ac:dyDescent="0.25">
      <c r="B9" s="6" t="s">
        <v>74</v>
      </c>
      <c r="C9" s="6" t="s">
        <v>50</v>
      </c>
      <c r="D9" s="6"/>
      <c r="E9" s="21">
        <f>'JAVNI VODOVOD'!G154</f>
        <v>0</v>
      </c>
      <c r="F9" s="21">
        <f>'HIŠNI PRIKLJUČKI'!G53</f>
        <v>0</v>
      </c>
      <c r="G9" s="21">
        <f>SUM(E9:F9)</f>
        <v>0</v>
      </c>
    </row>
    <row r="10" spans="2:13" x14ac:dyDescent="0.25">
      <c r="B10" s="6"/>
      <c r="C10" s="6"/>
      <c r="D10" s="6"/>
      <c r="E10" s="21"/>
      <c r="F10" s="21"/>
      <c r="G10" s="21"/>
    </row>
    <row r="11" spans="2:13" ht="25.5" x14ac:dyDescent="0.25">
      <c r="B11" s="6" t="s">
        <v>75</v>
      </c>
      <c r="C11" s="6" t="s">
        <v>58</v>
      </c>
      <c r="D11" s="6"/>
      <c r="E11" s="21">
        <f>'JAVNI VODOVOD'!G156</f>
        <v>0</v>
      </c>
      <c r="F11" s="21">
        <f>'HIŠNI PRIKLJUČKI'!G55</f>
        <v>0</v>
      </c>
      <c r="G11" s="21">
        <f>SUM(E11:F11)</f>
        <v>0</v>
      </c>
      <c r="L11" s="28"/>
      <c r="M11" s="28"/>
    </row>
    <row r="12" spans="2:13" x14ac:dyDescent="0.25">
      <c r="B12" s="12"/>
      <c r="C12" s="4"/>
      <c r="D12" s="5"/>
      <c r="E12" s="21"/>
      <c r="F12" s="21"/>
      <c r="G12" s="21"/>
    </row>
    <row r="13" spans="2:13" x14ac:dyDescent="0.25">
      <c r="B13" s="12"/>
      <c r="C13" s="6" t="s">
        <v>76</v>
      </c>
      <c r="D13" s="5"/>
      <c r="E13" s="21">
        <f>'JAVNI VODOVOD'!G158</f>
        <v>0</v>
      </c>
      <c r="F13" s="21">
        <f>'HIŠNI PRIKLJUČKI'!G57</f>
        <v>0</v>
      </c>
      <c r="G13" s="21">
        <f>SUM(E13:F13)</f>
        <v>0</v>
      </c>
    </row>
    <row r="14" spans="2:13" x14ac:dyDescent="0.25">
      <c r="B14" s="12"/>
      <c r="C14" s="6"/>
      <c r="D14" s="5"/>
      <c r="E14" s="21"/>
      <c r="F14" s="21"/>
      <c r="G14" s="21"/>
    </row>
    <row r="15" spans="2:13" x14ac:dyDescent="0.25">
      <c r="B15" s="13"/>
      <c r="C15" s="26" t="s">
        <v>77</v>
      </c>
      <c r="D15" s="26"/>
      <c r="E15" s="27"/>
      <c r="F15" s="27"/>
      <c r="G15" s="27">
        <f>+G13*0.22</f>
        <v>0</v>
      </c>
    </row>
    <row r="16" spans="2:13" x14ac:dyDescent="0.25">
      <c r="B16" s="13"/>
      <c r="C16" s="26"/>
      <c r="D16" s="26"/>
      <c r="E16" s="27"/>
      <c r="F16" s="27"/>
      <c r="G16" s="27"/>
    </row>
    <row r="17" spans="2:10" x14ac:dyDescent="0.25">
      <c r="B17" s="13"/>
      <c r="C17" s="26" t="s">
        <v>78</v>
      </c>
      <c r="D17" s="26"/>
      <c r="E17" s="27"/>
      <c r="F17" s="27"/>
      <c r="G17" s="27">
        <f>+G13+G15</f>
        <v>0</v>
      </c>
    </row>
    <row r="19" spans="2:10" x14ac:dyDescent="0.25">
      <c r="C19" s="46"/>
      <c r="D19" s="46"/>
      <c r="E19" s="47"/>
      <c r="F19" s="47"/>
      <c r="G19" s="47"/>
      <c r="H19" s="48"/>
      <c r="I19" s="46"/>
      <c r="J19" s="46"/>
    </row>
    <row r="20" spans="2:10" x14ac:dyDescent="0.25">
      <c r="C20" s="46"/>
      <c r="D20" s="49"/>
      <c r="E20" s="50"/>
      <c r="F20" s="48"/>
      <c r="G20" s="50"/>
      <c r="H20" s="48"/>
      <c r="I20" s="46"/>
      <c r="J20" s="46"/>
    </row>
    <row r="21" spans="2:10" x14ac:dyDescent="0.25">
      <c r="C21" s="46"/>
      <c r="D21" s="47"/>
      <c r="E21" s="50"/>
      <c r="F21" s="48"/>
      <c r="G21" s="50"/>
      <c r="H21" s="48"/>
      <c r="I21" s="46"/>
      <c r="J21" s="46"/>
    </row>
    <row r="22" spans="2:10" x14ac:dyDescent="0.25">
      <c r="C22" s="46"/>
      <c r="D22" s="47"/>
      <c r="E22" s="50"/>
      <c r="F22" s="48"/>
      <c r="G22" s="50"/>
      <c r="H22" s="48"/>
      <c r="I22" s="46"/>
      <c r="J22" s="46"/>
    </row>
    <row r="23" spans="2:10" x14ac:dyDescent="0.25">
      <c r="C23" s="46"/>
      <c r="D23" s="46"/>
      <c r="E23" s="51"/>
      <c r="F23" s="47"/>
      <c r="G23" s="51"/>
      <c r="H23" s="47"/>
      <c r="I23" s="46"/>
      <c r="J23" s="46"/>
    </row>
    <row r="24" spans="2:10" x14ac:dyDescent="0.25">
      <c r="C24" s="46"/>
      <c r="D24" s="46"/>
      <c r="E24" s="46"/>
      <c r="F24" s="46"/>
      <c r="G24" s="46"/>
      <c r="H24" s="46"/>
      <c r="I24" s="46"/>
      <c r="J24" s="46"/>
    </row>
    <row r="25" spans="2:10" x14ac:dyDescent="0.25">
      <c r="C25" s="46"/>
      <c r="D25" s="46"/>
      <c r="E25" s="46"/>
      <c r="F25" s="46"/>
      <c r="G25" s="46"/>
      <c r="H25" s="46"/>
      <c r="I25" s="46"/>
      <c r="J25" s="46"/>
    </row>
    <row r="26" spans="2:10" x14ac:dyDescent="0.25">
      <c r="C26" s="46"/>
      <c r="D26" s="46"/>
      <c r="E26" s="46"/>
      <c r="F26" s="46"/>
      <c r="G26" s="46"/>
      <c r="H26" s="46"/>
      <c r="I26" s="46"/>
      <c r="J26" s="46"/>
    </row>
    <row r="27" spans="2:10" x14ac:dyDescent="0.25">
      <c r="C27" s="46"/>
      <c r="D27" s="46"/>
      <c r="E27" s="46"/>
      <c r="F27" s="46"/>
      <c r="G27" s="46"/>
      <c r="H27" s="46"/>
      <c r="I27" s="46"/>
      <c r="J27" s="4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P163"/>
  <sheetViews>
    <sheetView topLeftCell="A129" zoomScaleNormal="100" zoomScaleSheetLayoutView="100" workbookViewId="0">
      <selection activeCell="C95" sqref="C95:F95"/>
    </sheetView>
  </sheetViews>
  <sheetFormatPr defaultRowHeight="15" x14ac:dyDescent="0.25"/>
  <cols>
    <col min="1" max="1" width="5" style="57" customWidth="1"/>
    <col min="2" max="2" width="9.140625" style="156"/>
    <col min="3" max="3" width="29.140625" style="57" customWidth="1"/>
    <col min="4" max="4" width="9.140625" style="149" customWidth="1"/>
    <col min="5" max="5" width="9.140625" style="162" customWidth="1"/>
    <col min="6" max="6" width="9.140625" style="163"/>
    <col min="7" max="7" width="13.42578125" style="160" customWidth="1"/>
    <col min="8" max="8" width="9.140625" style="56"/>
    <col min="9" max="9" width="10.140625" style="57" bestFit="1" customWidth="1"/>
    <col min="10" max="10" width="10" style="57" bestFit="1" customWidth="1"/>
    <col min="11" max="12" width="10.42578125" style="57" bestFit="1" customWidth="1"/>
    <col min="13" max="13" width="9.85546875" style="57" bestFit="1" customWidth="1"/>
    <col min="14" max="14" width="10.140625" style="57" bestFit="1" customWidth="1"/>
    <col min="15" max="15" width="10.5703125" style="57" bestFit="1" customWidth="1"/>
    <col min="16" max="16" width="10.140625" style="57" bestFit="1" customWidth="1"/>
    <col min="17" max="16384" width="9.140625" style="57"/>
  </cols>
  <sheetData>
    <row r="1" spans="2:8" x14ac:dyDescent="0.25">
      <c r="B1" s="52"/>
      <c r="C1" s="53"/>
      <c r="D1" s="54"/>
      <c r="E1" s="55"/>
      <c r="F1" s="29"/>
      <c r="G1" s="55"/>
    </row>
    <row r="2" spans="2:8" ht="18" x14ac:dyDescent="0.25">
      <c r="B2" s="58"/>
      <c r="C2" s="59" t="s">
        <v>60</v>
      </c>
      <c r="D2" s="60"/>
      <c r="E2" s="61"/>
      <c r="F2" s="23"/>
      <c r="G2" s="61"/>
    </row>
    <row r="3" spans="2:8" s="67" customFormat="1" x14ac:dyDescent="0.25">
      <c r="B3" s="62"/>
      <c r="C3" s="63" t="s">
        <v>59</v>
      </c>
      <c r="D3" s="64"/>
      <c r="E3" s="65"/>
      <c r="F3" s="24"/>
      <c r="G3" s="65"/>
      <c r="H3" s="66"/>
    </row>
    <row r="4" spans="2:8" x14ac:dyDescent="0.25">
      <c r="B4" s="58"/>
      <c r="C4" s="68"/>
      <c r="D4" s="60"/>
      <c r="E4" s="61"/>
      <c r="F4" s="23"/>
      <c r="G4" s="61"/>
    </row>
    <row r="5" spans="2:8" ht="26.25" x14ac:dyDescent="0.25">
      <c r="B5" s="69" t="s">
        <v>0</v>
      </c>
      <c r="C5" s="70" t="s">
        <v>1</v>
      </c>
      <c r="D5" s="71" t="s">
        <v>2</v>
      </c>
      <c r="E5" s="72" t="s">
        <v>3</v>
      </c>
      <c r="F5" s="30" t="s">
        <v>4</v>
      </c>
      <c r="G5" s="72" t="s">
        <v>5</v>
      </c>
    </row>
    <row r="6" spans="2:8" x14ac:dyDescent="0.25">
      <c r="B6" s="73">
        <v>1.1000000000000001</v>
      </c>
      <c r="C6" s="74" t="s">
        <v>184</v>
      </c>
      <c r="D6" s="71" t="s">
        <v>6</v>
      </c>
      <c r="E6" s="75">
        <v>1</v>
      </c>
      <c r="F6" s="31">
        <v>0</v>
      </c>
      <c r="G6" s="75">
        <f>PRODUCT(E6,F6)</f>
        <v>0</v>
      </c>
    </row>
    <row r="7" spans="2:8" ht="114.75" x14ac:dyDescent="0.25">
      <c r="B7" s="73">
        <v>1.2</v>
      </c>
      <c r="C7" s="76" t="s">
        <v>185</v>
      </c>
      <c r="D7" s="77" t="s">
        <v>6</v>
      </c>
      <c r="E7" s="75">
        <v>1</v>
      </c>
      <c r="F7" s="31">
        <v>0</v>
      </c>
      <c r="G7" s="75">
        <f>PRODUCT(E7,F7)</f>
        <v>0</v>
      </c>
    </row>
    <row r="8" spans="2:8" ht="51" x14ac:dyDescent="0.25">
      <c r="B8" s="73">
        <v>1.3</v>
      </c>
      <c r="C8" s="78" t="s">
        <v>186</v>
      </c>
      <c r="D8" s="79" t="s">
        <v>6</v>
      </c>
      <c r="E8" s="80">
        <v>1</v>
      </c>
      <c r="F8" s="32">
        <v>0</v>
      </c>
      <c r="G8" s="75">
        <f t="shared" ref="G8:G16" si="0">PRODUCT(E8,F8)</f>
        <v>0</v>
      </c>
    </row>
    <row r="9" spans="2:8" ht="89.25" x14ac:dyDescent="0.25">
      <c r="B9" s="81">
        <v>1.4</v>
      </c>
      <c r="C9" s="82" t="s">
        <v>7</v>
      </c>
      <c r="D9" s="77" t="s">
        <v>8</v>
      </c>
      <c r="E9" s="75">
        <v>625</v>
      </c>
      <c r="F9" s="31">
        <v>0</v>
      </c>
      <c r="G9" s="75">
        <f>PRODUCT(E9,F9)</f>
        <v>0</v>
      </c>
    </row>
    <row r="10" spans="2:8" ht="89.25" x14ac:dyDescent="0.25">
      <c r="B10" s="81">
        <v>1.5</v>
      </c>
      <c r="C10" s="76" t="s">
        <v>187</v>
      </c>
      <c r="D10" s="77" t="s">
        <v>6</v>
      </c>
      <c r="E10" s="75">
        <v>1</v>
      </c>
      <c r="F10" s="31">
        <v>0</v>
      </c>
      <c r="G10" s="75">
        <f t="shared" si="0"/>
        <v>0</v>
      </c>
    </row>
    <row r="11" spans="2:8" ht="76.5" x14ac:dyDescent="0.25">
      <c r="B11" s="73">
        <v>1.6</v>
      </c>
      <c r="C11" s="82" t="s">
        <v>9</v>
      </c>
      <c r="D11" s="77" t="s">
        <v>6</v>
      </c>
      <c r="E11" s="75">
        <v>1</v>
      </c>
      <c r="F11" s="31">
        <v>0</v>
      </c>
      <c r="G11" s="75">
        <f t="shared" si="0"/>
        <v>0</v>
      </c>
    </row>
    <row r="12" spans="2:8" ht="51" x14ac:dyDescent="0.25">
      <c r="B12" s="73">
        <v>1.7</v>
      </c>
      <c r="C12" s="83" t="s">
        <v>10</v>
      </c>
      <c r="D12" s="77" t="s">
        <v>6</v>
      </c>
      <c r="E12" s="84">
        <v>1</v>
      </c>
      <c r="F12" s="33">
        <v>0</v>
      </c>
      <c r="G12" s="75">
        <f t="shared" si="0"/>
        <v>0</v>
      </c>
    </row>
    <row r="13" spans="2:8" ht="114.75" x14ac:dyDescent="0.25">
      <c r="B13" s="73">
        <v>1.8</v>
      </c>
      <c r="C13" s="85" t="s">
        <v>109</v>
      </c>
      <c r="D13" s="77" t="s">
        <v>6</v>
      </c>
      <c r="E13" s="75">
        <v>1</v>
      </c>
      <c r="F13" s="31">
        <v>0</v>
      </c>
      <c r="G13" s="75">
        <f t="shared" si="0"/>
        <v>0</v>
      </c>
    </row>
    <row r="14" spans="2:8" ht="25.5" x14ac:dyDescent="0.25">
      <c r="B14" s="86">
        <v>1.9</v>
      </c>
      <c r="C14" s="87" t="s">
        <v>11</v>
      </c>
      <c r="D14" s="88" t="s">
        <v>12</v>
      </c>
      <c r="E14" s="89">
        <v>35</v>
      </c>
      <c r="F14" s="34">
        <v>0</v>
      </c>
      <c r="G14" s="75">
        <f t="shared" si="0"/>
        <v>0</v>
      </c>
    </row>
    <row r="15" spans="2:8" ht="25.5" x14ac:dyDescent="0.25">
      <c r="B15" s="81" t="s">
        <v>67</v>
      </c>
      <c r="C15" s="87" t="s">
        <v>13</v>
      </c>
      <c r="D15" s="88" t="s">
        <v>12</v>
      </c>
      <c r="E15" s="89">
        <v>10</v>
      </c>
      <c r="F15" s="34">
        <v>0</v>
      </c>
      <c r="G15" s="75">
        <f t="shared" si="0"/>
        <v>0</v>
      </c>
    </row>
    <row r="16" spans="2:8" ht="76.5" x14ac:dyDescent="0.25">
      <c r="B16" s="90" t="s">
        <v>118</v>
      </c>
      <c r="C16" s="91" t="s">
        <v>188</v>
      </c>
      <c r="D16" s="79" t="s">
        <v>6</v>
      </c>
      <c r="E16" s="80">
        <v>1</v>
      </c>
      <c r="F16" s="32">
        <v>0</v>
      </c>
      <c r="G16" s="75">
        <f t="shared" si="0"/>
        <v>0</v>
      </c>
    </row>
    <row r="17" spans="2:7" x14ac:dyDescent="0.25">
      <c r="B17" s="58"/>
      <c r="C17" s="68"/>
      <c r="D17" s="60"/>
      <c r="E17" s="61"/>
      <c r="F17" s="23"/>
      <c r="G17" s="61"/>
    </row>
    <row r="18" spans="2:7" x14ac:dyDescent="0.25">
      <c r="B18" s="58"/>
      <c r="C18" s="92" t="s">
        <v>14</v>
      </c>
      <c r="D18" s="60"/>
      <c r="E18" s="61"/>
      <c r="F18" s="23" t="s">
        <v>15</v>
      </c>
      <c r="G18" s="61">
        <f>SUM(G6:G17)</f>
        <v>0</v>
      </c>
    </row>
    <row r="19" spans="2:7" x14ac:dyDescent="0.25">
      <c r="B19" s="58"/>
      <c r="C19" s="68"/>
      <c r="D19" s="60"/>
      <c r="E19" s="61"/>
      <c r="F19" s="23"/>
      <c r="G19" s="61"/>
    </row>
    <row r="20" spans="2:7" x14ac:dyDescent="0.25">
      <c r="B20" s="58"/>
      <c r="C20" s="68"/>
      <c r="D20" s="60"/>
      <c r="E20" s="61"/>
      <c r="F20" s="23"/>
      <c r="G20" s="61"/>
    </row>
    <row r="21" spans="2:7" ht="15.75" x14ac:dyDescent="0.25">
      <c r="B21" s="93"/>
      <c r="C21" s="94"/>
      <c r="D21" s="95"/>
      <c r="E21" s="96"/>
      <c r="F21" s="25"/>
      <c r="G21" s="96"/>
    </row>
    <row r="22" spans="2:7" ht="15.75" x14ac:dyDescent="0.25">
      <c r="B22" s="93"/>
      <c r="C22" s="94" t="s">
        <v>32</v>
      </c>
      <c r="D22" s="95"/>
      <c r="E22" s="96"/>
      <c r="F22" s="25"/>
      <c r="G22" s="96"/>
    </row>
    <row r="23" spans="2:7" ht="15.75" x14ac:dyDescent="0.25">
      <c r="B23" s="97"/>
      <c r="C23" s="98"/>
      <c r="D23" s="95"/>
      <c r="E23" s="96"/>
      <c r="F23" s="25"/>
      <c r="G23" s="96"/>
    </row>
    <row r="24" spans="2:7" ht="38.25" x14ac:dyDescent="0.25">
      <c r="B24" s="73" t="s">
        <v>16</v>
      </c>
      <c r="C24" s="82" t="s">
        <v>160</v>
      </c>
      <c r="D24" s="77" t="s">
        <v>8</v>
      </c>
      <c r="E24" s="75">
        <v>625</v>
      </c>
      <c r="F24" s="31">
        <v>0</v>
      </c>
      <c r="G24" s="75">
        <f t="shared" ref="G24:G54" si="1">PRODUCT(E24,F24)</f>
        <v>0</v>
      </c>
    </row>
    <row r="25" spans="2:7" ht="76.5" x14ac:dyDescent="0.25">
      <c r="B25" s="73" t="s">
        <v>17</v>
      </c>
      <c r="C25" s="76" t="s">
        <v>189</v>
      </c>
      <c r="D25" s="77" t="s">
        <v>6</v>
      </c>
      <c r="E25" s="75">
        <v>21</v>
      </c>
      <c r="F25" s="31">
        <v>0</v>
      </c>
      <c r="G25" s="75">
        <f t="shared" si="1"/>
        <v>0</v>
      </c>
    </row>
    <row r="26" spans="2:7" ht="38.25" x14ac:dyDescent="0.25">
      <c r="B26" s="73" t="s">
        <v>18</v>
      </c>
      <c r="C26" s="82" t="s">
        <v>19</v>
      </c>
      <c r="D26" s="77" t="s">
        <v>8</v>
      </c>
      <c r="E26" s="75">
        <v>525</v>
      </c>
      <c r="F26" s="31">
        <v>0</v>
      </c>
      <c r="G26" s="75">
        <f t="shared" si="1"/>
        <v>0</v>
      </c>
    </row>
    <row r="27" spans="2:7" ht="63.75" x14ac:dyDescent="0.25">
      <c r="B27" s="73" t="s">
        <v>20</v>
      </c>
      <c r="C27" s="82" t="s">
        <v>21</v>
      </c>
      <c r="D27" s="77" t="s">
        <v>6</v>
      </c>
      <c r="E27" s="75">
        <v>33</v>
      </c>
      <c r="F27" s="31">
        <v>0</v>
      </c>
      <c r="G27" s="75">
        <f t="shared" si="1"/>
        <v>0</v>
      </c>
    </row>
    <row r="28" spans="2:7" ht="90" customHeight="1" x14ac:dyDescent="0.25">
      <c r="B28" s="73">
        <v>2.5</v>
      </c>
      <c r="C28" s="99" t="s">
        <v>161</v>
      </c>
      <c r="D28" s="77" t="s">
        <v>22</v>
      </c>
      <c r="E28" s="75">
        <v>2200</v>
      </c>
      <c r="F28" s="31">
        <v>0</v>
      </c>
      <c r="G28" s="75">
        <f t="shared" si="1"/>
        <v>0</v>
      </c>
    </row>
    <row r="29" spans="2:7" ht="90" customHeight="1" x14ac:dyDescent="0.25">
      <c r="B29" s="73">
        <v>2.6</v>
      </c>
      <c r="C29" s="99" t="s">
        <v>183</v>
      </c>
      <c r="D29" s="77" t="s">
        <v>22</v>
      </c>
      <c r="E29" s="75">
        <v>1650</v>
      </c>
      <c r="F29" s="31">
        <v>0</v>
      </c>
      <c r="G29" s="75">
        <f t="shared" ref="G29" si="2">PRODUCT(E29,F29)</f>
        <v>0</v>
      </c>
    </row>
    <row r="30" spans="2:7" ht="50.1" customHeight="1" x14ac:dyDescent="0.25">
      <c r="B30" s="73">
        <v>2.7</v>
      </c>
      <c r="C30" s="99" t="s">
        <v>162</v>
      </c>
      <c r="D30" s="77" t="s">
        <v>8</v>
      </c>
      <c r="E30" s="75">
        <v>320</v>
      </c>
      <c r="F30" s="31">
        <v>0</v>
      </c>
      <c r="G30" s="75">
        <f t="shared" ref="G30:G31" si="3">PRODUCT(E30,F30)</f>
        <v>0</v>
      </c>
    </row>
    <row r="31" spans="2:7" ht="165.75" x14ac:dyDescent="0.25">
      <c r="B31" s="81">
        <v>2.8</v>
      </c>
      <c r="C31" s="82" t="s">
        <v>163</v>
      </c>
      <c r="D31" s="77" t="s">
        <v>23</v>
      </c>
      <c r="E31" s="75">
        <v>160</v>
      </c>
      <c r="F31" s="31">
        <v>0</v>
      </c>
      <c r="G31" s="75">
        <f t="shared" si="3"/>
        <v>0</v>
      </c>
    </row>
    <row r="32" spans="2:7" ht="165.75" x14ac:dyDescent="0.25">
      <c r="B32" s="81">
        <v>2.9</v>
      </c>
      <c r="C32" s="82" t="s">
        <v>119</v>
      </c>
      <c r="D32" s="77" t="s">
        <v>23</v>
      </c>
      <c r="E32" s="75">
        <v>1170</v>
      </c>
      <c r="F32" s="31">
        <v>0</v>
      </c>
      <c r="G32" s="75">
        <f t="shared" si="1"/>
        <v>0</v>
      </c>
    </row>
    <row r="33" spans="2:7" ht="204" x14ac:dyDescent="0.25">
      <c r="B33" s="81" t="s">
        <v>68</v>
      </c>
      <c r="C33" s="82" t="s">
        <v>120</v>
      </c>
      <c r="D33" s="77" t="s">
        <v>23</v>
      </c>
      <c r="E33" s="75">
        <v>850</v>
      </c>
      <c r="F33" s="31">
        <v>0</v>
      </c>
      <c r="G33" s="75">
        <f t="shared" si="1"/>
        <v>0</v>
      </c>
    </row>
    <row r="34" spans="2:7" ht="89.25" x14ac:dyDescent="0.25">
      <c r="B34" s="81">
        <v>2.8</v>
      </c>
      <c r="C34" s="82" t="s">
        <v>110</v>
      </c>
      <c r="D34" s="77" t="s">
        <v>23</v>
      </c>
      <c r="E34" s="75">
        <v>225</v>
      </c>
      <c r="F34" s="31">
        <v>0</v>
      </c>
      <c r="G34" s="75">
        <f t="shared" si="1"/>
        <v>0</v>
      </c>
    </row>
    <row r="35" spans="2:7" ht="51" x14ac:dyDescent="0.25">
      <c r="B35" s="81">
        <v>2.9</v>
      </c>
      <c r="C35" s="82" t="s">
        <v>24</v>
      </c>
      <c r="D35" s="77" t="s">
        <v>22</v>
      </c>
      <c r="E35" s="75">
        <v>584</v>
      </c>
      <c r="F35" s="31">
        <v>0</v>
      </c>
      <c r="G35" s="75">
        <f t="shared" si="1"/>
        <v>0</v>
      </c>
    </row>
    <row r="36" spans="2:7" ht="102" x14ac:dyDescent="0.25">
      <c r="B36" s="81" t="s">
        <v>68</v>
      </c>
      <c r="C36" s="82" t="s">
        <v>25</v>
      </c>
      <c r="D36" s="77" t="s">
        <v>23</v>
      </c>
      <c r="E36" s="75">
        <v>62</v>
      </c>
      <c r="F36" s="31">
        <v>0</v>
      </c>
      <c r="G36" s="75">
        <f t="shared" si="1"/>
        <v>0</v>
      </c>
    </row>
    <row r="37" spans="2:7" ht="127.5" x14ac:dyDescent="0.25">
      <c r="B37" s="81">
        <v>2.11</v>
      </c>
      <c r="C37" s="82" t="s">
        <v>26</v>
      </c>
      <c r="D37" s="77" t="s">
        <v>23</v>
      </c>
      <c r="E37" s="75">
        <v>271</v>
      </c>
      <c r="F37" s="31">
        <v>0</v>
      </c>
      <c r="G37" s="75">
        <f t="shared" si="1"/>
        <v>0</v>
      </c>
    </row>
    <row r="38" spans="2:7" ht="144.94999999999999" customHeight="1" x14ac:dyDescent="0.25">
      <c r="B38" s="81">
        <v>2.12</v>
      </c>
      <c r="C38" s="100" t="s">
        <v>114</v>
      </c>
      <c r="D38" s="77" t="s">
        <v>23</v>
      </c>
      <c r="E38" s="75">
        <v>1050</v>
      </c>
      <c r="F38" s="31">
        <v>0</v>
      </c>
      <c r="G38" s="75">
        <f t="shared" ref="G38" si="4">PRODUCT(E38,F38)</f>
        <v>0</v>
      </c>
    </row>
    <row r="39" spans="2:7" ht="144.94999999999999" customHeight="1" x14ac:dyDescent="0.25">
      <c r="B39" s="81">
        <v>2.13</v>
      </c>
      <c r="C39" s="100" t="s">
        <v>115</v>
      </c>
      <c r="D39" s="77" t="s">
        <v>23</v>
      </c>
      <c r="E39" s="75">
        <v>370</v>
      </c>
      <c r="F39" s="31">
        <v>0</v>
      </c>
      <c r="G39" s="75">
        <f t="shared" si="1"/>
        <v>0</v>
      </c>
    </row>
    <row r="40" spans="2:7" ht="90.95" customHeight="1" x14ac:dyDescent="0.25">
      <c r="B40" s="73">
        <v>2.14</v>
      </c>
      <c r="C40" s="82" t="s">
        <v>165</v>
      </c>
      <c r="D40" s="101" t="s">
        <v>23</v>
      </c>
      <c r="E40" s="84">
        <v>510</v>
      </c>
      <c r="F40" s="33">
        <v>0</v>
      </c>
      <c r="G40" s="75">
        <f t="shared" si="1"/>
        <v>0</v>
      </c>
    </row>
    <row r="41" spans="2:7" ht="25.5" x14ac:dyDescent="0.25">
      <c r="B41" s="81">
        <v>2.15</v>
      </c>
      <c r="C41" s="83" t="s">
        <v>166</v>
      </c>
      <c r="D41" s="77" t="s">
        <v>8</v>
      </c>
      <c r="E41" s="75">
        <v>830</v>
      </c>
      <c r="F41" s="31">
        <v>0</v>
      </c>
      <c r="G41" s="75">
        <f t="shared" si="1"/>
        <v>0</v>
      </c>
    </row>
    <row r="42" spans="2:7" ht="63.75" x14ac:dyDescent="0.25">
      <c r="B42" s="81">
        <v>2.16</v>
      </c>
      <c r="C42" s="102" t="s">
        <v>180</v>
      </c>
      <c r="D42" s="77" t="s">
        <v>22</v>
      </c>
      <c r="E42" s="75">
        <v>1650</v>
      </c>
      <c r="F42" s="31">
        <v>0</v>
      </c>
      <c r="G42" s="75">
        <f t="shared" si="1"/>
        <v>0</v>
      </c>
    </row>
    <row r="43" spans="2:7" ht="76.5" x14ac:dyDescent="0.25">
      <c r="B43" s="81">
        <v>2.17</v>
      </c>
      <c r="C43" s="102" t="s">
        <v>182</v>
      </c>
      <c r="D43" s="77" t="s">
        <v>22</v>
      </c>
      <c r="E43" s="75">
        <v>2200</v>
      </c>
      <c r="F43" s="31">
        <v>0</v>
      </c>
      <c r="G43" s="75">
        <f t="shared" si="1"/>
        <v>0</v>
      </c>
    </row>
    <row r="44" spans="2:7" ht="76.5" x14ac:dyDescent="0.25">
      <c r="B44" s="81">
        <v>2.1800000000000002</v>
      </c>
      <c r="C44" s="102" t="s">
        <v>181</v>
      </c>
      <c r="D44" s="77" t="s">
        <v>22</v>
      </c>
      <c r="E44" s="75">
        <v>2200</v>
      </c>
      <c r="F44" s="31">
        <v>0</v>
      </c>
      <c r="G44" s="75">
        <f t="shared" ref="G44" si="5">PRODUCT(E44,F44)</f>
        <v>0</v>
      </c>
    </row>
    <row r="45" spans="2:7" ht="76.5" x14ac:dyDescent="0.25">
      <c r="B45" s="81">
        <v>2.19</v>
      </c>
      <c r="C45" s="83" t="s">
        <v>164</v>
      </c>
      <c r="D45" s="77" t="s">
        <v>8</v>
      </c>
      <c r="E45" s="75">
        <v>320</v>
      </c>
      <c r="F45" s="31">
        <v>0</v>
      </c>
      <c r="G45" s="75">
        <f t="shared" ref="G45" si="6">PRODUCT(E45,F45)</f>
        <v>0</v>
      </c>
    </row>
    <row r="46" spans="2:7" ht="38.25" x14ac:dyDescent="0.25">
      <c r="B46" s="81" t="s">
        <v>171</v>
      </c>
      <c r="C46" s="82" t="s">
        <v>27</v>
      </c>
      <c r="D46" s="77" t="s">
        <v>12</v>
      </c>
      <c r="E46" s="75">
        <v>50</v>
      </c>
      <c r="F46" s="31">
        <v>0</v>
      </c>
      <c r="G46" s="75">
        <f t="shared" si="1"/>
        <v>0</v>
      </c>
    </row>
    <row r="47" spans="2:7" ht="102" x14ac:dyDescent="0.25">
      <c r="B47" s="81">
        <v>2.21</v>
      </c>
      <c r="C47" s="103" t="s">
        <v>28</v>
      </c>
      <c r="D47" s="77" t="s">
        <v>6</v>
      </c>
      <c r="E47" s="75">
        <v>6</v>
      </c>
      <c r="F47" s="31">
        <v>0</v>
      </c>
      <c r="G47" s="75">
        <f t="shared" si="1"/>
        <v>0</v>
      </c>
    </row>
    <row r="48" spans="2:7" ht="77.25" x14ac:dyDescent="0.25">
      <c r="B48" s="81">
        <v>2.2200000000000002</v>
      </c>
      <c r="C48" s="104" t="s">
        <v>61</v>
      </c>
      <c r="D48" s="77" t="s">
        <v>6</v>
      </c>
      <c r="E48" s="75">
        <v>19</v>
      </c>
      <c r="F48" s="31">
        <v>0</v>
      </c>
      <c r="G48" s="75">
        <f t="shared" si="1"/>
        <v>0</v>
      </c>
    </row>
    <row r="49" spans="2:7" ht="89.25" x14ac:dyDescent="0.25">
      <c r="B49" s="81">
        <v>2.23</v>
      </c>
      <c r="C49" s="82" t="s">
        <v>29</v>
      </c>
      <c r="D49" s="77" t="s">
        <v>6</v>
      </c>
      <c r="E49" s="75">
        <v>10</v>
      </c>
      <c r="F49" s="31">
        <v>0</v>
      </c>
      <c r="G49" s="75">
        <f t="shared" si="1"/>
        <v>0</v>
      </c>
    </row>
    <row r="50" spans="2:7" ht="115.5" x14ac:dyDescent="0.25">
      <c r="B50" s="81">
        <v>2.2400000000000002</v>
      </c>
      <c r="C50" s="105" t="s">
        <v>62</v>
      </c>
      <c r="D50" s="77" t="s">
        <v>6</v>
      </c>
      <c r="E50" s="75">
        <v>4</v>
      </c>
      <c r="F50" s="31">
        <v>0</v>
      </c>
      <c r="G50" s="75">
        <f t="shared" si="1"/>
        <v>0</v>
      </c>
    </row>
    <row r="51" spans="2:7" ht="128.25" x14ac:dyDescent="0.25">
      <c r="B51" s="81">
        <v>2.25</v>
      </c>
      <c r="C51" s="105" t="s">
        <v>116</v>
      </c>
      <c r="D51" s="77" t="s">
        <v>6</v>
      </c>
      <c r="E51" s="75">
        <v>4</v>
      </c>
      <c r="F51" s="31">
        <v>0</v>
      </c>
      <c r="G51" s="75">
        <f t="shared" si="1"/>
        <v>0</v>
      </c>
    </row>
    <row r="52" spans="2:7" ht="128.25" x14ac:dyDescent="0.25">
      <c r="B52" s="81">
        <v>2.2599999999999998</v>
      </c>
      <c r="C52" s="105" t="s">
        <v>117</v>
      </c>
      <c r="D52" s="77" t="s">
        <v>6</v>
      </c>
      <c r="E52" s="75">
        <v>12</v>
      </c>
      <c r="F52" s="31">
        <v>0</v>
      </c>
      <c r="G52" s="75">
        <f t="shared" ref="G52" si="7">PRODUCT(E52,F52)</f>
        <v>0</v>
      </c>
    </row>
    <row r="53" spans="2:7" ht="64.5" x14ac:dyDescent="0.25">
      <c r="B53" s="81">
        <v>2.27</v>
      </c>
      <c r="C53" s="105" t="s">
        <v>177</v>
      </c>
      <c r="D53" s="77" t="s">
        <v>6</v>
      </c>
      <c r="E53" s="75">
        <v>1</v>
      </c>
      <c r="F53" s="31">
        <v>0</v>
      </c>
      <c r="G53" s="75">
        <f t="shared" ref="G53" si="8">PRODUCT(E53,F53)</f>
        <v>0</v>
      </c>
    </row>
    <row r="54" spans="2:7" ht="89.25" x14ac:dyDescent="0.25">
      <c r="B54" s="81">
        <v>2.2799999999999998</v>
      </c>
      <c r="C54" s="82" t="s">
        <v>30</v>
      </c>
      <c r="D54" s="77" t="s">
        <v>8</v>
      </c>
      <c r="E54" s="75">
        <v>480</v>
      </c>
      <c r="F54" s="31">
        <v>0</v>
      </c>
      <c r="G54" s="75">
        <f t="shared" si="1"/>
        <v>0</v>
      </c>
    </row>
    <row r="55" spans="2:7" ht="89.25" x14ac:dyDescent="0.25">
      <c r="B55" s="81">
        <v>2.29</v>
      </c>
      <c r="C55" s="82" t="s">
        <v>31</v>
      </c>
      <c r="D55" s="77"/>
      <c r="E55" s="75"/>
      <c r="F55" s="31"/>
      <c r="G55" s="75">
        <f>SUM(G24:G54)*0.1</f>
        <v>0</v>
      </c>
    </row>
    <row r="56" spans="2:7" x14ac:dyDescent="0.25">
      <c r="B56" s="106"/>
      <c r="C56" s="107"/>
      <c r="D56" s="108"/>
      <c r="E56" s="109"/>
      <c r="F56" s="35"/>
      <c r="G56" s="109"/>
    </row>
    <row r="57" spans="2:7" x14ac:dyDescent="0.25">
      <c r="B57" s="110"/>
      <c r="C57" s="111" t="s">
        <v>32</v>
      </c>
      <c r="D57" s="112"/>
      <c r="E57" s="113"/>
      <c r="F57" s="36" t="s">
        <v>15</v>
      </c>
      <c r="G57" s="113">
        <f>SUM(G24:G55)</f>
        <v>0</v>
      </c>
    </row>
    <row r="58" spans="2:7" x14ac:dyDescent="0.25">
      <c r="B58" s="110"/>
      <c r="C58" s="111"/>
      <c r="D58" s="112"/>
      <c r="E58" s="113"/>
      <c r="F58" s="36"/>
      <c r="G58" s="113"/>
    </row>
    <row r="59" spans="2:7" x14ac:dyDescent="0.25">
      <c r="B59" s="110"/>
      <c r="C59" s="111"/>
      <c r="D59" s="112"/>
      <c r="E59" s="113"/>
      <c r="F59" s="36"/>
      <c r="G59" s="113"/>
    </row>
    <row r="60" spans="2:7" x14ac:dyDescent="0.25">
      <c r="B60" s="110"/>
      <c r="C60" s="111"/>
      <c r="D60" s="112"/>
      <c r="E60" s="113"/>
      <c r="F60" s="36"/>
      <c r="G60" s="113"/>
    </row>
    <row r="61" spans="2:7" x14ac:dyDescent="0.25">
      <c r="B61" s="110"/>
      <c r="C61" s="111"/>
      <c r="D61" s="112"/>
      <c r="E61" s="113"/>
      <c r="F61" s="36"/>
      <c r="G61" s="113"/>
    </row>
    <row r="62" spans="2:7" x14ac:dyDescent="0.25">
      <c r="B62" s="110"/>
      <c r="C62" s="111"/>
      <c r="D62" s="112"/>
      <c r="E62" s="113"/>
      <c r="F62" s="36"/>
      <c r="G62" s="113"/>
    </row>
    <row r="63" spans="2:7" ht="15.75" x14ac:dyDescent="0.25">
      <c r="B63" s="114"/>
      <c r="C63" s="115" t="s">
        <v>50</v>
      </c>
      <c r="D63" s="116"/>
      <c r="E63" s="117"/>
      <c r="F63" s="37"/>
      <c r="G63" s="117"/>
    </row>
    <row r="64" spans="2:7" x14ac:dyDescent="0.25">
      <c r="B64" s="110"/>
      <c r="C64" s="111"/>
      <c r="D64" s="112"/>
      <c r="E64" s="113"/>
      <c r="F64" s="36"/>
      <c r="G64" s="113"/>
    </row>
    <row r="65" spans="2:7" ht="76.5" x14ac:dyDescent="0.25">
      <c r="B65" s="81">
        <v>3.1</v>
      </c>
      <c r="C65" s="82" t="s">
        <v>33</v>
      </c>
      <c r="D65" s="77" t="s">
        <v>6</v>
      </c>
      <c r="E65" s="75">
        <v>1</v>
      </c>
      <c r="F65" s="31">
        <v>0</v>
      </c>
      <c r="G65" s="75">
        <f t="shared" ref="G65:G87" si="9">PRODUCT(E65,F65)</f>
        <v>0</v>
      </c>
    </row>
    <row r="66" spans="2:7" ht="65.099999999999994" customHeight="1" x14ac:dyDescent="0.25">
      <c r="B66" s="81">
        <v>3.2</v>
      </c>
      <c r="C66" s="82" t="s">
        <v>150</v>
      </c>
      <c r="D66" s="77" t="s">
        <v>6</v>
      </c>
      <c r="E66" s="75">
        <v>4</v>
      </c>
      <c r="F66" s="31">
        <v>0</v>
      </c>
      <c r="G66" s="75">
        <f t="shared" ref="G66" si="10">PRODUCT(E66,F66)</f>
        <v>0</v>
      </c>
    </row>
    <row r="67" spans="2:7" ht="51" x14ac:dyDescent="0.25">
      <c r="B67" s="81">
        <v>3.3</v>
      </c>
      <c r="C67" s="82" t="s">
        <v>34</v>
      </c>
      <c r="D67" s="77" t="s">
        <v>8</v>
      </c>
      <c r="E67" s="75">
        <v>625</v>
      </c>
      <c r="F67" s="31">
        <v>0</v>
      </c>
      <c r="G67" s="75">
        <f t="shared" si="9"/>
        <v>0</v>
      </c>
    </row>
    <row r="68" spans="2:7" ht="51" x14ac:dyDescent="0.25">
      <c r="B68" s="81">
        <v>3.4</v>
      </c>
      <c r="C68" s="82" t="s">
        <v>35</v>
      </c>
      <c r="D68" s="77" t="s">
        <v>8</v>
      </c>
      <c r="E68" s="75">
        <v>625</v>
      </c>
      <c r="F68" s="31">
        <v>0</v>
      </c>
      <c r="G68" s="75">
        <f t="shared" si="9"/>
        <v>0</v>
      </c>
    </row>
    <row r="69" spans="2:7" ht="51" x14ac:dyDescent="0.25">
      <c r="B69" s="81">
        <v>3.5</v>
      </c>
      <c r="C69" s="82" t="s">
        <v>36</v>
      </c>
      <c r="D69" s="77" t="s">
        <v>6</v>
      </c>
      <c r="E69" s="75">
        <v>179</v>
      </c>
      <c r="F69" s="31">
        <v>0</v>
      </c>
      <c r="G69" s="75">
        <f t="shared" si="9"/>
        <v>0</v>
      </c>
    </row>
    <row r="70" spans="2:7" x14ac:dyDescent="0.25">
      <c r="B70" s="81">
        <v>3.6</v>
      </c>
      <c r="C70" s="82" t="s">
        <v>37</v>
      </c>
      <c r="D70" s="77" t="s">
        <v>8</v>
      </c>
      <c r="E70" s="75">
        <v>41</v>
      </c>
      <c r="F70" s="31">
        <v>0</v>
      </c>
      <c r="G70" s="75">
        <f t="shared" si="9"/>
        <v>0</v>
      </c>
    </row>
    <row r="71" spans="2:7" x14ac:dyDescent="0.25">
      <c r="B71" s="81">
        <v>3.7</v>
      </c>
      <c r="C71" s="82" t="s">
        <v>151</v>
      </c>
      <c r="D71" s="77" t="s">
        <v>8</v>
      </c>
      <c r="E71" s="75">
        <v>585</v>
      </c>
      <c r="F71" s="31">
        <v>0</v>
      </c>
      <c r="G71" s="75">
        <f t="shared" ref="G71" si="11">PRODUCT(E71,F71)</f>
        <v>0</v>
      </c>
    </row>
    <row r="72" spans="2:7" ht="127.5" x14ac:dyDescent="0.25">
      <c r="B72" s="81">
        <v>3.8</v>
      </c>
      <c r="C72" s="82" t="s">
        <v>38</v>
      </c>
      <c r="D72" s="77" t="s">
        <v>6</v>
      </c>
      <c r="E72" s="75">
        <v>4</v>
      </c>
      <c r="F72" s="31">
        <v>0</v>
      </c>
      <c r="G72" s="75">
        <f t="shared" si="9"/>
        <v>0</v>
      </c>
    </row>
    <row r="73" spans="2:7" ht="25.5" x14ac:dyDescent="0.25">
      <c r="B73" s="81">
        <v>3.9</v>
      </c>
      <c r="C73" s="82" t="s">
        <v>39</v>
      </c>
      <c r="D73" s="77" t="s">
        <v>6</v>
      </c>
      <c r="E73" s="75">
        <v>10</v>
      </c>
      <c r="F73" s="31">
        <v>0</v>
      </c>
      <c r="G73" s="75">
        <f t="shared" si="9"/>
        <v>0</v>
      </c>
    </row>
    <row r="74" spans="2:7" ht="25.5" x14ac:dyDescent="0.25">
      <c r="B74" s="81" t="s">
        <v>69</v>
      </c>
      <c r="C74" s="82" t="s">
        <v>40</v>
      </c>
      <c r="D74" s="77" t="s">
        <v>6</v>
      </c>
      <c r="E74" s="75">
        <v>5</v>
      </c>
      <c r="F74" s="31">
        <v>0</v>
      </c>
      <c r="G74" s="75">
        <f t="shared" si="9"/>
        <v>0</v>
      </c>
    </row>
    <row r="75" spans="2:7" ht="25.5" x14ac:dyDescent="0.25">
      <c r="B75" s="81">
        <v>3.11</v>
      </c>
      <c r="C75" s="82" t="s">
        <v>152</v>
      </c>
      <c r="D75" s="77" t="s">
        <v>6</v>
      </c>
      <c r="E75" s="75">
        <v>1</v>
      </c>
      <c r="F75" s="31">
        <v>0</v>
      </c>
      <c r="G75" s="75">
        <f t="shared" ref="G75:G76" si="12">PRODUCT(E75,F75)</f>
        <v>0</v>
      </c>
    </row>
    <row r="76" spans="2:7" ht="25.5" x14ac:dyDescent="0.25">
      <c r="B76" s="81">
        <v>3.12</v>
      </c>
      <c r="C76" s="82" t="s">
        <v>153</v>
      </c>
      <c r="D76" s="77" t="s">
        <v>6</v>
      </c>
      <c r="E76" s="75">
        <v>30</v>
      </c>
      <c r="F76" s="31">
        <v>0</v>
      </c>
      <c r="G76" s="75">
        <f t="shared" si="12"/>
        <v>0</v>
      </c>
    </row>
    <row r="77" spans="2:7" ht="51" x14ac:dyDescent="0.25">
      <c r="B77" s="81">
        <v>3.13</v>
      </c>
      <c r="C77" s="102" t="s">
        <v>41</v>
      </c>
      <c r="D77" s="77" t="s">
        <v>6</v>
      </c>
      <c r="E77" s="75">
        <v>6</v>
      </c>
      <c r="F77" s="31">
        <v>0</v>
      </c>
      <c r="G77" s="75">
        <f t="shared" si="9"/>
        <v>0</v>
      </c>
    </row>
    <row r="78" spans="2:7" ht="51" x14ac:dyDescent="0.25">
      <c r="B78" s="81">
        <v>3.14</v>
      </c>
      <c r="C78" s="83" t="s">
        <v>42</v>
      </c>
      <c r="D78" s="77" t="s">
        <v>6</v>
      </c>
      <c r="E78" s="75">
        <v>2</v>
      </c>
      <c r="F78" s="31">
        <v>0</v>
      </c>
      <c r="G78" s="75">
        <f t="shared" si="9"/>
        <v>0</v>
      </c>
    </row>
    <row r="79" spans="2:7" ht="38.25" x14ac:dyDescent="0.25">
      <c r="B79" s="81">
        <v>3.15</v>
      </c>
      <c r="C79" s="118" t="s">
        <v>43</v>
      </c>
      <c r="D79" s="77" t="s">
        <v>6</v>
      </c>
      <c r="E79" s="75">
        <v>6</v>
      </c>
      <c r="F79" s="31">
        <v>0</v>
      </c>
      <c r="G79" s="75">
        <f t="shared" si="9"/>
        <v>0</v>
      </c>
    </row>
    <row r="80" spans="2:7" ht="51" x14ac:dyDescent="0.25">
      <c r="B80" s="81">
        <v>3.16</v>
      </c>
      <c r="C80" s="118" t="s">
        <v>154</v>
      </c>
      <c r="D80" s="77" t="s">
        <v>6</v>
      </c>
      <c r="E80" s="75">
        <v>1</v>
      </c>
      <c r="F80" s="31">
        <v>0</v>
      </c>
      <c r="G80" s="75">
        <f t="shared" ref="G80:G81" si="13">PRODUCT(E80,F80)</f>
        <v>0</v>
      </c>
    </row>
    <row r="81" spans="2:7" ht="63.75" x14ac:dyDescent="0.25">
      <c r="B81" s="81">
        <v>3.17</v>
      </c>
      <c r="C81" s="118" t="s">
        <v>155</v>
      </c>
      <c r="D81" s="77" t="s">
        <v>6</v>
      </c>
      <c r="E81" s="75">
        <v>2</v>
      </c>
      <c r="F81" s="31">
        <v>0</v>
      </c>
      <c r="G81" s="75">
        <f t="shared" si="13"/>
        <v>0</v>
      </c>
    </row>
    <row r="82" spans="2:7" ht="63.75" x14ac:dyDescent="0.25">
      <c r="B82" s="81">
        <v>3.18</v>
      </c>
      <c r="C82" s="82" t="s">
        <v>44</v>
      </c>
      <c r="D82" s="77" t="s">
        <v>8</v>
      </c>
      <c r="E82" s="75">
        <v>625</v>
      </c>
      <c r="F82" s="31">
        <v>0</v>
      </c>
      <c r="G82" s="75">
        <f t="shared" si="9"/>
        <v>0</v>
      </c>
    </row>
    <row r="83" spans="2:7" ht="77.25" x14ac:dyDescent="0.25">
      <c r="B83" s="81">
        <v>3.19</v>
      </c>
      <c r="C83" s="105" t="s">
        <v>45</v>
      </c>
      <c r="D83" s="77" t="s">
        <v>8</v>
      </c>
      <c r="E83" s="75">
        <v>625</v>
      </c>
      <c r="F83" s="31">
        <v>0</v>
      </c>
      <c r="G83" s="75">
        <f t="shared" si="9"/>
        <v>0</v>
      </c>
    </row>
    <row r="84" spans="2:7" ht="38.25" x14ac:dyDescent="0.25">
      <c r="B84" s="81" t="s">
        <v>157</v>
      </c>
      <c r="C84" s="82" t="s">
        <v>46</v>
      </c>
      <c r="D84" s="77" t="s">
        <v>8</v>
      </c>
      <c r="E84" s="75">
        <v>625</v>
      </c>
      <c r="F84" s="31">
        <v>0</v>
      </c>
      <c r="G84" s="75">
        <f t="shared" si="9"/>
        <v>0</v>
      </c>
    </row>
    <row r="85" spans="2:7" ht="51" x14ac:dyDescent="0.25">
      <c r="B85" s="81">
        <v>3.21</v>
      </c>
      <c r="C85" s="82" t="s">
        <v>47</v>
      </c>
      <c r="D85" s="77" t="s">
        <v>6</v>
      </c>
      <c r="E85" s="75">
        <v>12</v>
      </c>
      <c r="F85" s="31">
        <v>0</v>
      </c>
      <c r="G85" s="75">
        <f t="shared" si="9"/>
        <v>0</v>
      </c>
    </row>
    <row r="86" spans="2:7" ht="38.25" x14ac:dyDescent="0.25">
      <c r="B86" s="81">
        <v>3.22</v>
      </c>
      <c r="C86" s="119" t="s">
        <v>48</v>
      </c>
      <c r="D86" s="77" t="s">
        <v>6</v>
      </c>
      <c r="E86" s="75">
        <v>6</v>
      </c>
      <c r="F86" s="31">
        <v>0</v>
      </c>
      <c r="G86" s="75">
        <f t="shared" si="9"/>
        <v>0</v>
      </c>
    </row>
    <row r="87" spans="2:7" ht="204" x14ac:dyDescent="0.25">
      <c r="B87" s="81">
        <v>3.23</v>
      </c>
      <c r="C87" s="82" t="s">
        <v>156</v>
      </c>
      <c r="D87" s="77" t="s">
        <v>8</v>
      </c>
      <c r="E87" s="75">
        <v>88</v>
      </c>
      <c r="F87" s="31">
        <v>0</v>
      </c>
      <c r="G87" s="75">
        <f t="shared" si="9"/>
        <v>0</v>
      </c>
    </row>
    <row r="88" spans="2:7" ht="76.5" x14ac:dyDescent="0.25">
      <c r="B88" s="81">
        <v>3.24</v>
      </c>
      <c r="C88" s="82" t="s">
        <v>49</v>
      </c>
      <c r="D88" s="77"/>
      <c r="E88" s="75"/>
      <c r="F88" s="31"/>
      <c r="G88" s="75">
        <f>SUM(G65:G87)*0.1</f>
        <v>0</v>
      </c>
    </row>
    <row r="89" spans="2:7" x14ac:dyDescent="0.25">
      <c r="B89" s="52"/>
      <c r="C89" s="53"/>
      <c r="D89" s="54"/>
      <c r="E89" s="55"/>
      <c r="F89" s="29"/>
      <c r="G89" s="55"/>
    </row>
    <row r="90" spans="2:7" x14ac:dyDescent="0.25">
      <c r="B90" s="52"/>
      <c r="C90" s="92" t="s">
        <v>50</v>
      </c>
      <c r="D90" s="60"/>
      <c r="E90" s="61"/>
      <c r="F90" s="23" t="s">
        <v>15</v>
      </c>
      <c r="G90" s="61">
        <f>SUM(G65:G89)</f>
        <v>0</v>
      </c>
    </row>
    <row r="91" spans="2:7" x14ac:dyDescent="0.25">
      <c r="B91" s="58"/>
      <c r="C91" s="92"/>
      <c r="D91" s="60"/>
      <c r="E91" s="61"/>
      <c r="F91" s="23"/>
      <c r="G91" s="61"/>
    </row>
    <row r="92" spans="2:7" ht="15.75" x14ac:dyDescent="0.25">
      <c r="B92" s="120"/>
      <c r="C92" s="121"/>
      <c r="D92" s="122"/>
      <c r="E92" s="123"/>
      <c r="F92" s="38"/>
      <c r="G92" s="123"/>
    </row>
    <row r="93" spans="2:7" ht="25.5" x14ac:dyDescent="0.25">
      <c r="B93" s="124"/>
      <c r="C93" s="92" t="s">
        <v>58</v>
      </c>
      <c r="D93" s="125"/>
      <c r="E93" s="126"/>
      <c r="F93" s="39"/>
      <c r="G93" s="126"/>
    </row>
    <row r="94" spans="2:7" ht="15.75" thickBot="1" x14ac:dyDescent="0.3">
      <c r="B94" s="127"/>
      <c r="C94" s="128"/>
      <c r="D94" s="129"/>
      <c r="E94" s="130"/>
      <c r="F94" s="40"/>
      <c r="G94" s="130"/>
    </row>
    <row r="95" spans="2:7" ht="91.5" customHeight="1" thickBot="1" x14ac:dyDescent="0.3">
      <c r="B95" s="127"/>
      <c r="C95" s="229" t="s">
        <v>190</v>
      </c>
      <c r="D95" s="230"/>
      <c r="E95" s="230"/>
      <c r="F95" s="231"/>
      <c r="G95" s="130"/>
    </row>
    <row r="96" spans="2:7" ht="76.5" x14ac:dyDescent="0.25">
      <c r="B96" s="73">
        <v>4.0999999999999996</v>
      </c>
      <c r="C96" s="164" t="s">
        <v>111</v>
      </c>
      <c r="D96" s="165" t="s">
        <v>8</v>
      </c>
      <c r="E96" s="166">
        <v>41</v>
      </c>
      <c r="F96" s="167">
        <v>0</v>
      </c>
      <c r="G96" s="75">
        <f t="shared" ref="G96:G134" si="14">PRODUCT(E96,F96)</f>
        <v>0</v>
      </c>
    </row>
    <row r="97" spans="2:7" ht="76.5" x14ac:dyDescent="0.25">
      <c r="B97" s="73">
        <v>4.2</v>
      </c>
      <c r="C97" s="83" t="s">
        <v>122</v>
      </c>
      <c r="D97" s="101" t="s">
        <v>8</v>
      </c>
      <c r="E97" s="84">
        <v>585</v>
      </c>
      <c r="F97" s="33">
        <v>0</v>
      </c>
      <c r="G97" s="75">
        <f t="shared" ref="G97" si="15">PRODUCT(E97,F97)</f>
        <v>0</v>
      </c>
    </row>
    <row r="98" spans="2:7" x14ac:dyDescent="0.25">
      <c r="B98" s="73">
        <v>4.3</v>
      </c>
      <c r="C98" s="82" t="s">
        <v>63</v>
      </c>
      <c r="D98" s="77" t="s">
        <v>6</v>
      </c>
      <c r="E98" s="75">
        <v>2</v>
      </c>
      <c r="F98" s="33">
        <v>0</v>
      </c>
      <c r="G98" s="75">
        <f t="shared" si="14"/>
        <v>0</v>
      </c>
    </row>
    <row r="99" spans="2:7" x14ac:dyDescent="0.25">
      <c r="B99" s="73">
        <v>4.4000000000000004</v>
      </c>
      <c r="C99" s="82" t="s">
        <v>123</v>
      </c>
      <c r="D99" s="77" t="s">
        <v>6</v>
      </c>
      <c r="E99" s="75">
        <v>3</v>
      </c>
      <c r="F99" s="33">
        <v>0</v>
      </c>
      <c r="G99" s="75">
        <f t="shared" ref="G99" si="16">PRODUCT(E99,F99)</f>
        <v>0</v>
      </c>
    </row>
    <row r="100" spans="2:7" x14ac:dyDescent="0.25">
      <c r="B100" s="73">
        <v>4.5</v>
      </c>
      <c r="C100" s="82" t="s">
        <v>64</v>
      </c>
      <c r="D100" s="77" t="s">
        <v>6</v>
      </c>
      <c r="E100" s="75">
        <v>6</v>
      </c>
      <c r="F100" s="33">
        <v>0</v>
      </c>
      <c r="G100" s="75">
        <f t="shared" si="14"/>
        <v>0</v>
      </c>
    </row>
    <row r="101" spans="2:7" x14ac:dyDescent="0.25">
      <c r="B101" s="73">
        <v>4.5999999999999996</v>
      </c>
      <c r="C101" s="82" t="s">
        <v>65</v>
      </c>
      <c r="D101" s="77" t="s">
        <v>6</v>
      </c>
      <c r="E101" s="75">
        <v>1</v>
      </c>
      <c r="F101" s="33">
        <v>0</v>
      </c>
      <c r="G101" s="75">
        <f t="shared" si="14"/>
        <v>0</v>
      </c>
    </row>
    <row r="102" spans="2:7" x14ac:dyDescent="0.25">
      <c r="B102" s="73">
        <v>4.7</v>
      </c>
      <c r="C102" s="82" t="s">
        <v>149</v>
      </c>
      <c r="D102" s="77" t="s">
        <v>6</v>
      </c>
      <c r="E102" s="75">
        <v>1</v>
      </c>
      <c r="F102" s="33">
        <v>0</v>
      </c>
      <c r="G102" s="75">
        <f t="shared" ref="G102:G103" si="17">PRODUCT(E102,F102)</f>
        <v>0</v>
      </c>
    </row>
    <row r="103" spans="2:7" ht="25.5" x14ac:dyDescent="0.25">
      <c r="B103" s="73">
        <v>4.8</v>
      </c>
      <c r="C103" s="82" t="s">
        <v>124</v>
      </c>
      <c r="D103" s="77" t="s">
        <v>6</v>
      </c>
      <c r="E103" s="75">
        <v>5</v>
      </c>
      <c r="F103" s="33">
        <v>0</v>
      </c>
      <c r="G103" s="75">
        <f t="shared" si="17"/>
        <v>0</v>
      </c>
    </row>
    <row r="104" spans="2:7" ht="25.5" x14ac:dyDescent="0.25">
      <c r="B104" s="73">
        <v>4.9000000000000004</v>
      </c>
      <c r="C104" s="82" t="s">
        <v>125</v>
      </c>
      <c r="D104" s="77" t="s">
        <v>6</v>
      </c>
      <c r="E104" s="75">
        <v>1</v>
      </c>
      <c r="F104" s="33">
        <v>0</v>
      </c>
      <c r="G104" s="75">
        <f t="shared" si="14"/>
        <v>0</v>
      </c>
    </row>
    <row r="105" spans="2:7" ht="25.5" x14ac:dyDescent="0.25">
      <c r="B105" s="73" t="s">
        <v>70</v>
      </c>
      <c r="C105" s="82" t="s">
        <v>126</v>
      </c>
      <c r="D105" s="77" t="s">
        <v>6</v>
      </c>
      <c r="E105" s="75">
        <v>2</v>
      </c>
      <c r="F105" s="33">
        <v>0</v>
      </c>
      <c r="G105" s="75">
        <f t="shared" ref="G105" si="18">PRODUCT(E105,F105)</f>
        <v>0</v>
      </c>
    </row>
    <row r="106" spans="2:7" ht="25.5" x14ac:dyDescent="0.25">
      <c r="B106" s="73">
        <v>4.1100000000000003</v>
      </c>
      <c r="C106" s="82" t="s">
        <v>127</v>
      </c>
      <c r="D106" s="77" t="s">
        <v>6</v>
      </c>
      <c r="E106" s="75">
        <v>2</v>
      </c>
      <c r="F106" s="33">
        <v>0</v>
      </c>
      <c r="G106" s="75">
        <f t="shared" ref="G106" si="19">PRODUCT(E106,F106)</f>
        <v>0</v>
      </c>
    </row>
    <row r="107" spans="2:7" ht="25.5" x14ac:dyDescent="0.25">
      <c r="B107" s="73">
        <v>4.12</v>
      </c>
      <c r="C107" s="82" t="s">
        <v>128</v>
      </c>
      <c r="D107" s="77" t="s">
        <v>6</v>
      </c>
      <c r="E107" s="75">
        <v>1</v>
      </c>
      <c r="F107" s="33">
        <v>0</v>
      </c>
      <c r="G107" s="75">
        <f t="shared" ref="G107" si="20">PRODUCT(E107,F107)</f>
        <v>0</v>
      </c>
    </row>
    <row r="108" spans="2:7" x14ac:dyDescent="0.25">
      <c r="B108" s="73">
        <v>4.13</v>
      </c>
      <c r="C108" s="82" t="s">
        <v>129</v>
      </c>
      <c r="D108" s="77" t="s">
        <v>6</v>
      </c>
      <c r="E108" s="75">
        <v>1</v>
      </c>
      <c r="F108" s="33">
        <v>0</v>
      </c>
      <c r="G108" s="75">
        <f t="shared" ref="G108" si="21">PRODUCT(E108,F108)</f>
        <v>0</v>
      </c>
    </row>
    <row r="109" spans="2:7" x14ac:dyDescent="0.25">
      <c r="B109" s="73">
        <v>4.1399999999999997</v>
      </c>
      <c r="C109" s="82" t="s">
        <v>130</v>
      </c>
      <c r="D109" s="77" t="s">
        <v>6</v>
      </c>
      <c r="E109" s="75">
        <v>1</v>
      </c>
      <c r="F109" s="33">
        <v>0</v>
      </c>
      <c r="G109" s="75">
        <f t="shared" ref="G109:G110" si="22">PRODUCT(E109,F109)</f>
        <v>0</v>
      </c>
    </row>
    <row r="110" spans="2:7" x14ac:dyDescent="0.25">
      <c r="B110" s="73">
        <v>4.1500000000000004</v>
      </c>
      <c r="C110" s="82" t="s">
        <v>131</v>
      </c>
      <c r="D110" s="77" t="s">
        <v>6</v>
      </c>
      <c r="E110" s="75">
        <v>1</v>
      </c>
      <c r="F110" s="33">
        <v>0</v>
      </c>
      <c r="G110" s="75">
        <f t="shared" si="22"/>
        <v>0</v>
      </c>
    </row>
    <row r="111" spans="2:7" ht="25.5" x14ac:dyDescent="0.25">
      <c r="B111" s="73"/>
      <c r="C111" s="131" t="s">
        <v>51</v>
      </c>
      <c r="D111" s="77"/>
      <c r="E111" s="75"/>
      <c r="F111" s="33"/>
      <c r="G111" s="75"/>
    </row>
    <row r="112" spans="2:7" ht="25.5" x14ac:dyDescent="0.25">
      <c r="B112" s="73">
        <v>4.16</v>
      </c>
      <c r="C112" s="132" t="s">
        <v>132</v>
      </c>
      <c r="D112" s="77" t="s">
        <v>6</v>
      </c>
      <c r="E112" s="75">
        <v>5</v>
      </c>
      <c r="F112" s="33">
        <v>0</v>
      </c>
      <c r="G112" s="75">
        <f t="shared" si="14"/>
        <v>0</v>
      </c>
    </row>
    <row r="113" spans="2:7" ht="25.5" x14ac:dyDescent="0.25">
      <c r="B113" s="73">
        <v>4.17</v>
      </c>
      <c r="C113" s="132" t="s">
        <v>133</v>
      </c>
      <c r="D113" s="77" t="s">
        <v>6</v>
      </c>
      <c r="E113" s="75">
        <v>1</v>
      </c>
      <c r="F113" s="33">
        <v>0</v>
      </c>
      <c r="G113" s="75">
        <f t="shared" ref="G113" si="23">PRODUCT(E113,F113)</f>
        <v>0</v>
      </c>
    </row>
    <row r="114" spans="2:7" ht="25.5" x14ac:dyDescent="0.25">
      <c r="B114" s="73">
        <v>4.18</v>
      </c>
      <c r="C114" s="133" t="s">
        <v>134</v>
      </c>
      <c r="D114" s="77" t="s">
        <v>6</v>
      </c>
      <c r="E114" s="75">
        <v>4</v>
      </c>
      <c r="F114" s="33">
        <v>0</v>
      </c>
      <c r="G114" s="75">
        <f t="shared" si="14"/>
        <v>0</v>
      </c>
    </row>
    <row r="115" spans="2:7" ht="25.5" x14ac:dyDescent="0.25">
      <c r="B115" s="73">
        <v>4.1900000000000004</v>
      </c>
      <c r="C115" s="133" t="s">
        <v>135</v>
      </c>
      <c r="D115" s="77" t="s">
        <v>6</v>
      </c>
      <c r="E115" s="75">
        <v>4</v>
      </c>
      <c r="F115" s="33">
        <v>0</v>
      </c>
      <c r="G115" s="75">
        <f t="shared" si="14"/>
        <v>0</v>
      </c>
    </row>
    <row r="116" spans="2:7" ht="25.5" x14ac:dyDescent="0.25">
      <c r="B116" s="73" t="s">
        <v>158</v>
      </c>
      <c r="C116" s="133" t="s">
        <v>136</v>
      </c>
      <c r="D116" s="77" t="s">
        <v>6</v>
      </c>
      <c r="E116" s="75">
        <v>2</v>
      </c>
      <c r="F116" s="33">
        <v>0</v>
      </c>
      <c r="G116" s="75">
        <f t="shared" ref="G116:G117" si="24">PRODUCT(E116,F116)</f>
        <v>0</v>
      </c>
    </row>
    <row r="117" spans="2:7" ht="25.5" x14ac:dyDescent="0.25">
      <c r="B117" s="73">
        <v>4.21</v>
      </c>
      <c r="C117" s="133" t="s">
        <v>137</v>
      </c>
      <c r="D117" s="77" t="s">
        <v>6</v>
      </c>
      <c r="E117" s="75">
        <v>1</v>
      </c>
      <c r="F117" s="33">
        <v>0</v>
      </c>
      <c r="G117" s="75">
        <f t="shared" si="24"/>
        <v>0</v>
      </c>
    </row>
    <row r="118" spans="2:7" ht="51.75" x14ac:dyDescent="0.25">
      <c r="B118" s="81">
        <v>4.22</v>
      </c>
      <c r="C118" s="134" t="s">
        <v>52</v>
      </c>
      <c r="D118" s="77" t="s">
        <v>6</v>
      </c>
      <c r="E118" s="75">
        <v>6</v>
      </c>
      <c r="F118" s="33">
        <v>0</v>
      </c>
      <c r="G118" s="75">
        <f t="shared" si="14"/>
        <v>0</v>
      </c>
    </row>
    <row r="119" spans="2:7" ht="64.5" x14ac:dyDescent="0.25">
      <c r="B119" s="135">
        <v>4.2300000000000004</v>
      </c>
      <c r="C119" s="134" t="s">
        <v>53</v>
      </c>
      <c r="D119" s="77" t="s">
        <v>6</v>
      </c>
      <c r="E119" s="75">
        <v>2</v>
      </c>
      <c r="F119" s="33">
        <v>0</v>
      </c>
      <c r="G119" s="75">
        <f t="shared" si="14"/>
        <v>0</v>
      </c>
    </row>
    <row r="120" spans="2:7" ht="38.25" x14ac:dyDescent="0.25">
      <c r="B120" s="135">
        <v>4.24</v>
      </c>
      <c r="C120" s="136" t="s">
        <v>54</v>
      </c>
      <c r="D120" s="137" t="s">
        <v>6</v>
      </c>
      <c r="E120" s="138">
        <v>6</v>
      </c>
      <c r="F120" s="33">
        <v>0</v>
      </c>
      <c r="G120" s="75">
        <f t="shared" si="14"/>
        <v>0</v>
      </c>
    </row>
    <row r="121" spans="2:7" ht="51" x14ac:dyDescent="0.25">
      <c r="B121" s="135">
        <v>4.25</v>
      </c>
      <c r="C121" s="136" t="s">
        <v>146</v>
      </c>
      <c r="D121" s="137" t="s">
        <v>6</v>
      </c>
      <c r="E121" s="138">
        <v>1</v>
      </c>
      <c r="F121" s="33">
        <v>0</v>
      </c>
      <c r="G121" s="75">
        <f t="shared" ref="G121" si="25">PRODUCT(E121,F121)</f>
        <v>0</v>
      </c>
    </row>
    <row r="122" spans="2:7" ht="25.5" x14ac:dyDescent="0.25">
      <c r="B122" s="135">
        <v>4.26</v>
      </c>
      <c r="C122" s="136" t="s">
        <v>147</v>
      </c>
      <c r="D122" s="137" t="s">
        <v>6</v>
      </c>
      <c r="E122" s="138">
        <v>2</v>
      </c>
      <c r="F122" s="33">
        <v>0</v>
      </c>
      <c r="G122" s="75">
        <f t="shared" ref="G122" si="26">PRODUCT(E122,F122)</f>
        <v>0</v>
      </c>
    </row>
    <row r="123" spans="2:7" ht="25.5" x14ac:dyDescent="0.25">
      <c r="B123" s="135">
        <v>4.2699999999999996</v>
      </c>
      <c r="C123" s="136" t="s">
        <v>148</v>
      </c>
      <c r="D123" s="137" t="s">
        <v>6</v>
      </c>
      <c r="E123" s="138">
        <v>2</v>
      </c>
      <c r="F123" s="33">
        <v>0</v>
      </c>
      <c r="G123" s="75">
        <f t="shared" ref="G123" si="27">PRODUCT(E123,F123)</f>
        <v>0</v>
      </c>
    </row>
    <row r="124" spans="2:7" ht="99" x14ac:dyDescent="0.25">
      <c r="B124" s="135">
        <v>4.28</v>
      </c>
      <c r="C124" s="139" t="s">
        <v>55</v>
      </c>
      <c r="D124" s="137"/>
      <c r="E124" s="138"/>
      <c r="F124" s="41"/>
      <c r="G124" s="75"/>
    </row>
    <row r="125" spans="2:7" ht="90" x14ac:dyDescent="0.25">
      <c r="B125" s="135">
        <v>4.29</v>
      </c>
      <c r="C125" s="100" t="s">
        <v>139</v>
      </c>
      <c r="D125" s="137" t="s">
        <v>6</v>
      </c>
      <c r="E125" s="138">
        <v>3</v>
      </c>
      <c r="F125" s="33">
        <v>0</v>
      </c>
      <c r="G125" s="75">
        <f t="shared" si="14"/>
        <v>0</v>
      </c>
    </row>
    <row r="126" spans="2:7" ht="90" x14ac:dyDescent="0.25">
      <c r="B126" s="135" t="s">
        <v>159</v>
      </c>
      <c r="C126" s="100" t="s">
        <v>142</v>
      </c>
      <c r="D126" s="137" t="s">
        <v>6</v>
      </c>
      <c r="E126" s="138">
        <v>1</v>
      </c>
      <c r="F126" s="33">
        <v>0</v>
      </c>
      <c r="G126" s="75">
        <f t="shared" si="14"/>
        <v>0</v>
      </c>
    </row>
    <row r="127" spans="2:7" ht="90" x14ac:dyDescent="0.25">
      <c r="B127" s="135">
        <v>4.3099999999999996</v>
      </c>
      <c r="C127" s="100" t="s">
        <v>140</v>
      </c>
      <c r="D127" s="137" t="s">
        <v>6</v>
      </c>
      <c r="E127" s="138">
        <v>4</v>
      </c>
      <c r="F127" s="33">
        <v>0</v>
      </c>
      <c r="G127" s="75">
        <f t="shared" ref="G127" si="28">PRODUCT(E127,F127)</f>
        <v>0</v>
      </c>
    </row>
    <row r="128" spans="2:7" ht="90" x14ac:dyDescent="0.25">
      <c r="B128" s="135">
        <v>4.32</v>
      </c>
      <c r="C128" s="100" t="s">
        <v>141</v>
      </c>
      <c r="D128" s="137" t="s">
        <v>6</v>
      </c>
      <c r="E128" s="138">
        <v>3</v>
      </c>
      <c r="F128" s="33">
        <v>0</v>
      </c>
      <c r="G128" s="75">
        <f t="shared" ref="G128" si="29">PRODUCT(E128,F128)</f>
        <v>0</v>
      </c>
    </row>
    <row r="129" spans="2:7" x14ac:dyDescent="0.25">
      <c r="B129" s="73">
        <v>4.33</v>
      </c>
      <c r="C129" s="83" t="s">
        <v>138</v>
      </c>
      <c r="D129" s="101" t="s">
        <v>8</v>
      </c>
      <c r="E129" s="84">
        <v>88</v>
      </c>
      <c r="F129" s="33">
        <v>0</v>
      </c>
      <c r="G129" s="75">
        <f t="shared" si="14"/>
        <v>0</v>
      </c>
    </row>
    <row r="130" spans="2:7" ht="25.5" x14ac:dyDescent="0.25">
      <c r="B130" s="73">
        <v>4.34</v>
      </c>
      <c r="C130" s="83" t="s">
        <v>66</v>
      </c>
      <c r="D130" s="101" t="s">
        <v>6</v>
      </c>
      <c r="E130" s="84">
        <v>4</v>
      </c>
      <c r="F130" s="33">
        <v>0</v>
      </c>
      <c r="G130" s="75">
        <f t="shared" si="14"/>
        <v>0</v>
      </c>
    </row>
    <row r="131" spans="2:7" x14ac:dyDescent="0.25">
      <c r="B131" s="73">
        <v>4.3499999999999996</v>
      </c>
      <c r="C131" s="83" t="s">
        <v>145</v>
      </c>
      <c r="D131" s="101" t="s">
        <v>6</v>
      </c>
      <c r="E131" s="84">
        <v>4</v>
      </c>
      <c r="F131" s="33">
        <v>0</v>
      </c>
      <c r="G131" s="75">
        <f t="shared" si="14"/>
        <v>0</v>
      </c>
    </row>
    <row r="132" spans="2:7" x14ac:dyDescent="0.25">
      <c r="B132" s="73">
        <v>4.3600000000000003</v>
      </c>
      <c r="C132" s="83" t="s">
        <v>144</v>
      </c>
      <c r="D132" s="101" t="s">
        <v>6</v>
      </c>
      <c r="E132" s="84">
        <v>4</v>
      </c>
      <c r="F132" s="33">
        <v>0</v>
      </c>
      <c r="G132" s="75">
        <f t="shared" si="14"/>
        <v>0</v>
      </c>
    </row>
    <row r="133" spans="2:7" x14ac:dyDescent="0.25">
      <c r="B133" s="73">
        <v>4.37</v>
      </c>
      <c r="C133" s="83" t="s">
        <v>143</v>
      </c>
      <c r="D133" s="101" t="s">
        <v>6</v>
      </c>
      <c r="E133" s="84">
        <v>4</v>
      </c>
      <c r="F133" s="33">
        <v>0</v>
      </c>
      <c r="G133" s="75">
        <f t="shared" si="14"/>
        <v>0</v>
      </c>
    </row>
    <row r="134" spans="2:7" ht="25.5" x14ac:dyDescent="0.25">
      <c r="B134" s="81">
        <v>4.38</v>
      </c>
      <c r="C134" s="82" t="s">
        <v>56</v>
      </c>
      <c r="D134" s="77" t="s">
        <v>6</v>
      </c>
      <c r="E134" s="75">
        <v>1</v>
      </c>
      <c r="F134" s="33">
        <v>0</v>
      </c>
      <c r="G134" s="75">
        <f t="shared" si="14"/>
        <v>0</v>
      </c>
    </row>
    <row r="135" spans="2:7" ht="76.5" x14ac:dyDescent="0.25">
      <c r="B135" s="81">
        <v>4.3899999999999997</v>
      </c>
      <c r="C135" s="82" t="s">
        <v>57</v>
      </c>
      <c r="D135" s="77" t="s">
        <v>6</v>
      </c>
      <c r="E135" s="75"/>
      <c r="F135" s="33"/>
      <c r="G135" s="75">
        <f>SUM(G96:G133)*0.1</f>
        <v>0</v>
      </c>
    </row>
    <row r="136" spans="2:7" x14ac:dyDescent="0.25">
      <c r="B136" s="52"/>
      <c r="C136" s="53"/>
      <c r="D136" s="54"/>
      <c r="E136" s="55"/>
      <c r="F136" s="29"/>
      <c r="G136" s="55"/>
    </row>
    <row r="137" spans="2:7" ht="25.5" x14ac:dyDescent="0.25">
      <c r="B137" s="58"/>
      <c r="C137" s="92" t="s">
        <v>58</v>
      </c>
      <c r="D137" s="60"/>
      <c r="E137" s="61"/>
      <c r="F137" s="23" t="s">
        <v>15</v>
      </c>
      <c r="G137" s="61">
        <f>SUM(G96:G136)</f>
        <v>0</v>
      </c>
    </row>
    <row r="138" spans="2:7" x14ac:dyDescent="0.25">
      <c r="B138" s="58"/>
      <c r="C138" s="92"/>
      <c r="D138" s="60"/>
      <c r="E138" s="61"/>
      <c r="F138" s="23"/>
      <c r="G138" s="61"/>
    </row>
    <row r="139" spans="2:7" x14ac:dyDescent="0.25">
      <c r="B139" s="58"/>
      <c r="C139" s="92"/>
      <c r="D139" s="60"/>
      <c r="E139" s="61"/>
      <c r="F139" s="23"/>
      <c r="G139" s="61"/>
    </row>
    <row r="140" spans="2:7" x14ac:dyDescent="0.25">
      <c r="B140" s="58"/>
      <c r="C140" s="92"/>
      <c r="D140" s="60"/>
      <c r="E140" s="61"/>
      <c r="F140" s="23"/>
      <c r="G140" s="61"/>
    </row>
    <row r="141" spans="2:7" x14ac:dyDescent="0.25">
      <c r="B141" s="58"/>
      <c r="C141" s="92"/>
      <c r="D141" s="60"/>
      <c r="E141" s="61"/>
      <c r="F141" s="23"/>
      <c r="G141" s="61"/>
    </row>
    <row r="142" spans="2:7" x14ac:dyDescent="0.25">
      <c r="B142" s="58"/>
      <c r="C142" s="92"/>
      <c r="D142" s="60"/>
      <c r="E142" s="61"/>
      <c r="F142" s="23"/>
      <c r="G142" s="61"/>
    </row>
    <row r="143" spans="2:7" x14ac:dyDescent="0.25">
      <c r="B143" s="58"/>
      <c r="C143" s="92"/>
      <c r="D143" s="60"/>
      <c r="E143" s="61"/>
      <c r="F143" s="23"/>
      <c r="G143" s="61"/>
    </row>
    <row r="144" spans="2:7" x14ac:dyDescent="0.25">
      <c r="B144" s="58"/>
      <c r="C144" s="92"/>
      <c r="D144" s="60"/>
      <c r="E144" s="61"/>
      <c r="F144" s="23"/>
      <c r="G144" s="61"/>
    </row>
    <row r="145" spans="2:16" x14ac:dyDescent="0.25">
      <c r="B145" s="58"/>
      <c r="C145" s="92"/>
      <c r="D145" s="60"/>
      <c r="E145" s="61"/>
      <c r="F145" s="23"/>
      <c r="G145" s="61"/>
    </row>
    <row r="146" spans="2:16" ht="20.25" x14ac:dyDescent="0.3">
      <c r="B146" s="140"/>
      <c r="C146" s="141"/>
      <c r="D146" s="142"/>
      <c r="E146" s="143"/>
      <c r="F146" s="42"/>
      <c r="G146" s="143"/>
    </row>
    <row r="147" spans="2:16" x14ac:dyDescent="0.25">
      <c r="B147" s="144"/>
      <c r="C147" s="145"/>
      <c r="D147" s="146"/>
      <c r="E147" s="147"/>
      <c r="F147" s="43"/>
      <c r="G147" s="147"/>
    </row>
    <row r="148" spans="2:16" x14ac:dyDescent="0.25">
      <c r="B148" s="92"/>
      <c r="C148" s="92" t="s">
        <v>71</v>
      </c>
      <c r="D148" s="68"/>
      <c r="E148" s="148"/>
      <c r="F148" s="44"/>
      <c r="G148" s="148"/>
    </row>
    <row r="149" spans="2:16" x14ac:dyDescent="0.25">
      <c r="B149" s="92"/>
      <c r="C149" s="92"/>
      <c r="D149" s="68"/>
      <c r="E149" s="148"/>
      <c r="F149" s="44"/>
      <c r="G149" s="148"/>
    </row>
    <row r="150" spans="2:16" x14ac:dyDescent="0.25">
      <c r="B150" s="92" t="s">
        <v>72</v>
      </c>
      <c r="C150" s="92" t="s">
        <v>14</v>
      </c>
      <c r="D150" s="68"/>
      <c r="E150" s="148"/>
      <c r="F150" s="44"/>
      <c r="G150" s="61">
        <f>SUM(G18)</f>
        <v>0</v>
      </c>
      <c r="K150" s="149"/>
      <c r="L150" s="149"/>
      <c r="M150" s="149"/>
      <c r="N150" s="149"/>
      <c r="O150" s="149"/>
    </row>
    <row r="151" spans="2:16" x14ac:dyDescent="0.25">
      <c r="B151" s="92"/>
      <c r="C151" s="92"/>
      <c r="D151" s="68"/>
      <c r="E151" s="148"/>
      <c r="F151" s="44"/>
      <c r="G151" s="61"/>
      <c r="K151" s="149"/>
      <c r="L151" s="149"/>
      <c r="M151" s="149"/>
      <c r="N151" s="149"/>
      <c r="O151" s="149"/>
    </row>
    <row r="152" spans="2:16" x14ac:dyDescent="0.25">
      <c r="B152" s="92" t="s">
        <v>73</v>
      </c>
      <c r="C152" s="92" t="s">
        <v>32</v>
      </c>
      <c r="D152" s="68"/>
      <c r="E152" s="148"/>
      <c r="F152" s="44"/>
      <c r="G152" s="61">
        <f>SUM(G57)</f>
        <v>0</v>
      </c>
      <c r="K152" s="149"/>
      <c r="L152" s="149"/>
      <c r="M152" s="149"/>
      <c r="N152" s="149"/>
      <c r="O152" s="149"/>
      <c r="P152" s="149"/>
    </row>
    <row r="153" spans="2:16" x14ac:dyDescent="0.25">
      <c r="B153" s="92"/>
      <c r="C153" s="92"/>
      <c r="D153" s="68"/>
      <c r="E153" s="148"/>
      <c r="F153" s="44"/>
      <c r="G153" s="61"/>
      <c r="K153" s="149"/>
      <c r="L153" s="149"/>
      <c r="M153" s="149"/>
      <c r="N153" s="149"/>
      <c r="O153" s="149"/>
      <c r="P153" s="149"/>
    </row>
    <row r="154" spans="2:16" x14ac:dyDescent="0.25">
      <c r="B154" s="92" t="s">
        <v>74</v>
      </c>
      <c r="C154" s="92" t="s">
        <v>50</v>
      </c>
      <c r="D154" s="68"/>
      <c r="E154" s="148"/>
      <c r="F154" s="44"/>
      <c r="G154" s="61">
        <f>SUM(G90)</f>
        <v>0</v>
      </c>
      <c r="K154" s="61"/>
      <c r="L154" s="61"/>
      <c r="M154" s="61"/>
      <c r="N154" s="61"/>
      <c r="O154" s="61"/>
      <c r="P154" s="61"/>
    </row>
    <row r="155" spans="2:16" x14ac:dyDescent="0.25">
      <c r="B155" s="92"/>
      <c r="C155" s="92"/>
      <c r="D155" s="68"/>
      <c r="E155" s="148"/>
      <c r="F155" s="44"/>
      <c r="G155" s="61"/>
    </row>
    <row r="156" spans="2:16" ht="25.5" x14ac:dyDescent="0.25">
      <c r="B156" s="150" t="s">
        <v>75</v>
      </c>
      <c r="C156" s="150" t="s">
        <v>58</v>
      </c>
      <c r="D156" s="151"/>
      <c r="E156" s="152"/>
      <c r="F156" s="45"/>
      <c r="G156" s="153">
        <f>SUM(G137)</f>
        <v>0</v>
      </c>
      <c r="L156" s="149"/>
      <c r="N156" s="149"/>
      <c r="O156" s="149"/>
    </row>
    <row r="157" spans="2:16" x14ac:dyDescent="0.25">
      <c r="B157" s="52"/>
      <c r="C157" s="53"/>
      <c r="D157" s="54"/>
      <c r="E157" s="55"/>
      <c r="F157" s="29"/>
      <c r="G157" s="61"/>
      <c r="L157" s="149"/>
      <c r="N157" s="149"/>
      <c r="O157" s="149"/>
    </row>
    <row r="158" spans="2:16" x14ac:dyDescent="0.25">
      <c r="B158" s="52"/>
      <c r="C158" s="92" t="s">
        <v>76</v>
      </c>
      <c r="D158" s="54"/>
      <c r="E158" s="55"/>
      <c r="F158" s="29"/>
      <c r="G158" s="61">
        <f>SUM(G150:G157)</f>
        <v>0</v>
      </c>
      <c r="L158" s="154"/>
      <c r="M158" s="155"/>
      <c r="N158" s="154"/>
      <c r="O158" s="154"/>
    </row>
    <row r="159" spans="2:16" x14ac:dyDescent="0.25">
      <c r="B159" s="52"/>
      <c r="C159" s="92"/>
      <c r="D159" s="54"/>
      <c r="E159" s="55"/>
      <c r="F159" s="29"/>
      <c r="G159" s="61"/>
      <c r="L159" s="149"/>
      <c r="M159" s="149"/>
      <c r="N159" s="149"/>
      <c r="O159" s="149"/>
    </row>
    <row r="160" spans="2:16" x14ac:dyDescent="0.25">
      <c r="C160" s="157" t="s">
        <v>77</v>
      </c>
      <c r="D160" s="158"/>
      <c r="E160" s="159"/>
      <c r="G160" s="161">
        <f>PRODUCT(G158,0.22)</f>
        <v>0</v>
      </c>
    </row>
    <row r="161" spans="3:7" x14ac:dyDescent="0.25">
      <c r="C161" s="157"/>
      <c r="D161" s="158"/>
      <c r="E161" s="159"/>
      <c r="G161" s="161"/>
    </row>
    <row r="162" spans="3:7" x14ac:dyDescent="0.25">
      <c r="C162" s="157" t="s">
        <v>78</v>
      </c>
      <c r="D162" s="158"/>
      <c r="E162" s="159"/>
      <c r="G162" s="161">
        <f>SUM(G158:G161)</f>
        <v>0</v>
      </c>
    </row>
    <row r="163" spans="3:7" x14ac:dyDescent="0.25">
      <c r="G163" s="61"/>
    </row>
  </sheetData>
  <sheetProtection algorithmName="SHA-512" hashValue="czlR5396WZSijfdk6s1GKH1w70W4YiPdaz2+1IqF53h5FEYIFg0rliCuijJfZ/4aukvDFbwlk/l4hh8C21h7SQ==" saltValue="I5IsTQ8dfemAFS7w5Mt0Ig==" spinCount="100000" sheet="1" objects="1" scenarios="1"/>
  <mergeCells count="1">
    <mergeCell ref="C95:F95"/>
  </mergeCells>
  <pageMargins left="0.51" right="0.1574803149606299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62"/>
  <sheetViews>
    <sheetView topLeftCell="A43" zoomScaleNormal="100" zoomScaleSheetLayoutView="100" workbookViewId="0">
      <selection activeCell="C41" sqref="C41"/>
    </sheetView>
  </sheetViews>
  <sheetFormatPr defaultColWidth="9.140625" defaultRowHeight="15" x14ac:dyDescent="0.25"/>
  <cols>
    <col min="1" max="1" width="5.42578125" style="168" customWidth="1"/>
    <col min="2" max="2" width="9.140625" style="168"/>
    <col min="3" max="3" width="29.85546875" style="168" customWidth="1"/>
    <col min="4" max="5" width="9.140625" style="168"/>
    <col min="6" max="6" width="9.140625" style="226"/>
    <col min="7" max="7" width="10.7109375" style="170" customWidth="1"/>
    <col min="8" max="8" width="9.140625" style="168"/>
    <col min="9" max="9" width="11.42578125" style="168" bestFit="1" customWidth="1"/>
    <col min="10" max="16384" width="9.140625" style="168"/>
  </cols>
  <sheetData>
    <row r="1" spans="1:7" ht="18.75" x14ac:dyDescent="0.3">
      <c r="C1" s="169" t="s">
        <v>79</v>
      </c>
    </row>
    <row r="3" spans="1:7" ht="30" x14ac:dyDescent="0.25">
      <c r="C3" s="171" t="s">
        <v>106</v>
      </c>
    </row>
    <row r="5" spans="1:7" ht="26.25" x14ac:dyDescent="0.25">
      <c r="A5" s="172"/>
      <c r="B5" s="173" t="s">
        <v>0</v>
      </c>
      <c r="C5" s="173" t="s">
        <v>1</v>
      </c>
      <c r="D5" s="174" t="s">
        <v>2</v>
      </c>
      <c r="E5" s="174" t="s">
        <v>3</v>
      </c>
      <c r="F5" s="7" t="s">
        <v>4</v>
      </c>
      <c r="G5" s="174" t="s">
        <v>5</v>
      </c>
    </row>
    <row r="6" spans="1:7" ht="25.5" x14ac:dyDescent="0.25">
      <c r="A6" s="172"/>
      <c r="B6" s="175">
        <v>1.1000000000000001</v>
      </c>
      <c r="C6" s="176" t="s">
        <v>80</v>
      </c>
      <c r="D6" s="177" t="s">
        <v>6</v>
      </c>
      <c r="E6" s="178">
        <v>13</v>
      </c>
      <c r="F6" s="18">
        <v>0</v>
      </c>
      <c r="G6" s="179">
        <f t="shared" ref="G6:G11" si="0">E6*F6</f>
        <v>0</v>
      </c>
    </row>
    <row r="7" spans="1:7" ht="399.95" customHeight="1" x14ac:dyDescent="0.25">
      <c r="A7" s="180"/>
      <c r="B7" s="175">
        <v>1.2</v>
      </c>
      <c r="C7" s="176" t="s">
        <v>81</v>
      </c>
      <c r="D7" s="181" t="s">
        <v>8</v>
      </c>
      <c r="E7" s="182">
        <v>203</v>
      </c>
      <c r="F7" s="20">
        <v>0</v>
      </c>
      <c r="G7" s="183">
        <f t="shared" ref="G7" si="1">E7*F7</f>
        <v>0</v>
      </c>
    </row>
    <row r="8" spans="1:7" ht="45" x14ac:dyDescent="0.25">
      <c r="A8" s="180"/>
      <c r="B8" s="184" t="s">
        <v>82</v>
      </c>
      <c r="C8" s="185" t="s">
        <v>83</v>
      </c>
      <c r="D8" s="186" t="s">
        <v>8</v>
      </c>
      <c r="E8" s="187">
        <v>18</v>
      </c>
      <c r="F8" s="19">
        <v>0</v>
      </c>
      <c r="G8" s="188">
        <f t="shared" si="0"/>
        <v>0</v>
      </c>
    </row>
    <row r="9" spans="1:7" ht="75" x14ac:dyDescent="0.25">
      <c r="A9" s="180"/>
      <c r="B9" s="189" t="s">
        <v>84</v>
      </c>
      <c r="C9" s="185" t="s">
        <v>179</v>
      </c>
      <c r="D9" s="186" t="s">
        <v>8</v>
      </c>
      <c r="E9" s="187">
        <v>40</v>
      </c>
      <c r="F9" s="19">
        <v>0</v>
      </c>
      <c r="G9" s="188">
        <f t="shared" ref="G9" si="2">E9*F9</f>
        <v>0</v>
      </c>
    </row>
    <row r="10" spans="1:7" ht="180" x14ac:dyDescent="0.25">
      <c r="A10" s="180"/>
      <c r="B10" s="190" t="s">
        <v>85</v>
      </c>
      <c r="C10" s="191" t="s">
        <v>86</v>
      </c>
      <c r="D10" s="192" t="s">
        <v>8</v>
      </c>
      <c r="E10" s="193">
        <v>10</v>
      </c>
      <c r="F10" s="16">
        <v>0</v>
      </c>
      <c r="G10" s="194">
        <f t="shared" si="0"/>
        <v>0</v>
      </c>
    </row>
    <row r="11" spans="1:7" ht="195" x14ac:dyDescent="0.25">
      <c r="A11" s="180"/>
      <c r="B11" s="190" t="s">
        <v>178</v>
      </c>
      <c r="C11" s="195" t="s">
        <v>112</v>
      </c>
      <c r="D11" s="192" t="s">
        <v>8</v>
      </c>
      <c r="E11" s="193">
        <v>203</v>
      </c>
      <c r="F11" s="16">
        <v>0</v>
      </c>
      <c r="G11" s="194">
        <f t="shared" si="0"/>
        <v>0</v>
      </c>
    </row>
    <row r="12" spans="1:7" ht="89.25" x14ac:dyDescent="0.25">
      <c r="A12" s="180"/>
      <c r="B12" s="196">
        <v>1.7</v>
      </c>
      <c r="C12" s="197" t="s">
        <v>31</v>
      </c>
      <c r="D12" s="198"/>
      <c r="E12" s="199"/>
      <c r="F12" s="8"/>
      <c r="G12" s="200">
        <f>SUM(G7:G10)*0.1</f>
        <v>0</v>
      </c>
    </row>
    <row r="13" spans="1:7" x14ac:dyDescent="0.25">
      <c r="A13" s="180"/>
      <c r="B13" s="180"/>
      <c r="C13" s="180"/>
      <c r="D13" s="201"/>
      <c r="E13" s="202"/>
      <c r="F13" s="9"/>
      <c r="G13" s="203"/>
    </row>
    <row r="14" spans="1:7" x14ac:dyDescent="0.25">
      <c r="A14" s="204"/>
      <c r="B14" s="204"/>
      <c r="C14" s="204" t="s">
        <v>32</v>
      </c>
      <c r="D14" s="205"/>
      <c r="E14" s="206"/>
      <c r="F14" s="10" t="s">
        <v>15</v>
      </c>
      <c r="G14" s="207">
        <f>SUM(G6:G13)</f>
        <v>0</v>
      </c>
    </row>
    <row r="15" spans="1:7" x14ac:dyDescent="0.25">
      <c r="A15" s="204"/>
      <c r="B15" s="204"/>
      <c r="C15" s="204"/>
      <c r="D15" s="205"/>
      <c r="E15" s="206"/>
      <c r="F15" s="10"/>
      <c r="G15" s="207"/>
    </row>
    <row r="16" spans="1:7" ht="15.75" x14ac:dyDescent="0.25">
      <c r="A16" s="208"/>
      <c r="B16" s="208"/>
      <c r="C16" s="204" t="s">
        <v>50</v>
      </c>
      <c r="D16" s="209"/>
      <c r="E16" s="210"/>
      <c r="F16" s="11"/>
      <c r="G16" s="211"/>
    </row>
    <row r="17" spans="1:7" ht="15.75" x14ac:dyDescent="0.25">
      <c r="A17" s="172"/>
      <c r="B17" s="172"/>
      <c r="C17" s="172"/>
      <c r="D17" s="209"/>
      <c r="E17" s="212"/>
      <c r="F17" s="11"/>
      <c r="G17" s="211"/>
    </row>
    <row r="18" spans="1:7" ht="76.5" x14ac:dyDescent="0.25">
      <c r="A18" s="180"/>
      <c r="B18" s="196">
        <v>2.1</v>
      </c>
      <c r="C18" s="197" t="s">
        <v>87</v>
      </c>
      <c r="D18" s="198" t="s">
        <v>8</v>
      </c>
      <c r="E18" s="199">
        <v>203</v>
      </c>
      <c r="F18" s="8">
        <v>0</v>
      </c>
      <c r="G18" s="200">
        <f t="shared" ref="G18:G25" si="3">E18*F18</f>
        <v>0</v>
      </c>
    </row>
    <row r="19" spans="1:7" ht="140.25" x14ac:dyDescent="0.25">
      <c r="A19" s="180"/>
      <c r="B19" s="196">
        <v>2.2000000000000002</v>
      </c>
      <c r="C19" s="197" t="s">
        <v>113</v>
      </c>
      <c r="D19" s="198" t="s">
        <v>6</v>
      </c>
      <c r="E19" s="199">
        <v>13</v>
      </c>
      <c r="F19" s="8">
        <v>0</v>
      </c>
      <c r="G19" s="200">
        <f t="shared" si="3"/>
        <v>0</v>
      </c>
    </row>
    <row r="20" spans="1:7" ht="76.5" x14ac:dyDescent="0.25">
      <c r="A20" s="180"/>
      <c r="B20" s="196">
        <v>2.2999999999999998</v>
      </c>
      <c r="C20" s="213" t="s">
        <v>88</v>
      </c>
      <c r="D20" s="198" t="s">
        <v>6</v>
      </c>
      <c r="E20" s="199">
        <v>13</v>
      </c>
      <c r="F20" s="8">
        <v>0</v>
      </c>
      <c r="G20" s="200">
        <f>E20*F20</f>
        <v>0</v>
      </c>
    </row>
    <row r="21" spans="1:7" ht="178.5" x14ac:dyDescent="0.25">
      <c r="A21" s="180"/>
      <c r="B21" s="196">
        <v>2.4</v>
      </c>
      <c r="C21" s="213" t="s">
        <v>121</v>
      </c>
      <c r="D21" s="198" t="s">
        <v>6</v>
      </c>
      <c r="E21" s="199">
        <v>13</v>
      </c>
      <c r="F21" s="8">
        <v>0</v>
      </c>
      <c r="G21" s="200">
        <f>E21*F21</f>
        <v>0</v>
      </c>
    </row>
    <row r="22" spans="1:7" ht="90" x14ac:dyDescent="0.25">
      <c r="A22" s="180"/>
      <c r="B22" s="214" t="s">
        <v>172</v>
      </c>
      <c r="C22" s="215" t="s">
        <v>89</v>
      </c>
      <c r="D22" s="192" t="s">
        <v>6</v>
      </c>
      <c r="E22" s="193">
        <v>13</v>
      </c>
      <c r="F22" s="17">
        <v>0</v>
      </c>
      <c r="G22" s="216">
        <f t="shared" si="3"/>
        <v>0</v>
      </c>
    </row>
    <row r="23" spans="1:7" x14ac:dyDescent="0.25">
      <c r="A23" s="180"/>
      <c r="B23" s="196">
        <v>2.6</v>
      </c>
      <c r="C23" s="228" t="s">
        <v>191</v>
      </c>
      <c r="D23" s="198" t="s">
        <v>8</v>
      </c>
      <c r="E23" s="199">
        <v>203</v>
      </c>
      <c r="F23" s="8">
        <v>0</v>
      </c>
      <c r="G23" s="200">
        <f t="shared" si="3"/>
        <v>0</v>
      </c>
    </row>
    <row r="24" spans="1:7" x14ac:dyDescent="0.25">
      <c r="A24" s="180"/>
      <c r="B24" s="196">
        <v>2.7</v>
      </c>
      <c r="C24" s="197" t="s">
        <v>90</v>
      </c>
      <c r="D24" s="198" t="s">
        <v>8</v>
      </c>
      <c r="E24" s="199">
        <v>203</v>
      </c>
      <c r="F24" s="8">
        <v>0</v>
      </c>
      <c r="G24" s="200">
        <f t="shared" si="3"/>
        <v>0</v>
      </c>
    </row>
    <row r="25" spans="1:7" ht="25.5" x14ac:dyDescent="0.25">
      <c r="A25" s="180"/>
      <c r="B25" s="196">
        <v>2.8</v>
      </c>
      <c r="C25" s="197" t="s">
        <v>91</v>
      </c>
      <c r="D25" s="198" t="s">
        <v>8</v>
      </c>
      <c r="E25" s="199">
        <v>203</v>
      </c>
      <c r="F25" s="8">
        <v>0</v>
      </c>
      <c r="G25" s="200">
        <f t="shared" si="3"/>
        <v>0</v>
      </c>
    </row>
    <row r="26" spans="1:7" ht="76.5" x14ac:dyDescent="0.25">
      <c r="A26" s="180"/>
      <c r="B26" s="217" t="s">
        <v>173</v>
      </c>
      <c r="C26" s="197" t="s">
        <v>49</v>
      </c>
      <c r="D26" s="198"/>
      <c r="E26" s="199"/>
      <c r="F26" s="8"/>
      <c r="G26" s="200">
        <f>SUM(G18:G25)*0.1</f>
        <v>0</v>
      </c>
    </row>
    <row r="27" spans="1:7" x14ac:dyDescent="0.25">
      <c r="A27" s="180"/>
      <c r="B27" s="180"/>
      <c r="C27" s="180"/>
      <c r="D27" s="201"/>
      <c r="E27" s="202"/>
      <c r="F27" s="9"/>
      <c r="G27" s="203"/>
    </row>
    <row r="28" spans="1:7" x14ac:dyDescent="0.25">
      <c r="A28" s="180"/>
      <c r="B28" s="180"/>
      <c r="C28" s="204" t="s">
        <v>50</v>
      </c>
      <c r="D28" s="205"/>
      <c r="E28" s="206"/>
      <c r="F28" s="10" t="s">
        <v>15</v>
      </c>
      <c r="G28" s="207">
        <f>SUM(G18:G26)</f>
        <v>0</v>
      </c>
    </row>
    <row r="29" spans="1:7" x14ac:dyDescent="0.25">
      <c r="A29" s="180"/>
      <c r="B29" s="180"/>
      <c r="C29" s="204"/>
      <c r="D29" s="205"/>
      <c r="E29" s="206"/>
      <c r="F29" s="10"/>
      <c r="G29" s="207"/>
    </row>
    <row r="30" spans="1:7" x14ac:dyDescent="0.25">
      <c r="A30" s="204"/>
      <c r="B30" s="204"/>
      <c r="C30" s="204" t="s">
        <v>107</v>
      </c>
      <c r="D30" s="205"/>
      <c r="E30" s="206"/>
      <c r="F30" s="10"/>
      <c r="G30" s="207"/>
    </row>
    <row r="31" spans="1:7" ht="15.75" x14ac:dyDescent="0.25">
      <c r="A31" s="208"/>
      <c r="B31" s="208"/>
      <c r="C31" s="208"/>
      <c r="D31" s="209"/>
      <c r="E31" s="210"/>
      <c r="F31" s="11"/>
      <c r="G31" s="211"/>
    </row>
    <row r="32" spans="1:7" ht="25.5" x14ac:dyDescent="0.25">
      <c r="A32" s="180"/>
      <c r="B32" s="196">
        <v>3.1</v>
      </c>
      <c r="C32" s="197" t="s">
        <v>92</v>
      </c>
      <c r="D32" s="198" t="s">
        <v>8</v>
      </c>
      <c r="E32" s="199">
        <v>203</v>
      </c>
      <c r="F32" s="8">
        <v>0</v>
      </c>
      <c r="G32" s="200">
        <f t="shared" ref="G32:G39" si="4">E32*F32</f>
        <v>0</v>
      </c>
    </row>
    <row r="33" spans="1:7" ht="25.5" x14ac:dyDescent="0.25">
      <c r="A33" s="180"/>
      <c r="B33" s="196">
        <v>3.2</v>
      </c>
      <c r="C33" s="197" t="s">
        <v>93</v>
      </c>
      <c r="D33" s="198" t="s">
        <v>8</v>
      </c>
      <c r="E33" s="199">
        <v>203</v>
      </c>
      <c r="F33" s="8">
        <v>0</v>
      </c>
      <c r="G33" s="200">
        <f t="shared" si="4"/>
        <v>0</v>
      </c>
    </row>
    <row r="34" spans="1:7" ht="120" x14ac:dyDescent="0.25">
      <c r="A34" s="180"/>
      <c r="B34" s="196">
        <v>3.3</v>
      </c>
      <c r="C34" s="195" t="s">
        <v>167</v>
      </c>
      <c r="D34" s="198" t="s">
        <v>6</v>
      </c>
      <c r="E34" s="199">
        <v>13</v>
      </c>
      <c r="F34" s="8">
        <v>0</v>
      </c>
      <c r="G34" s="200">
        <f t="shared" si="4"/>
        <v>0</v>
      </c>
    </row>
    <row r="35" spans="1:7" ht="45" x14ac:dyDescent="0.25">
      <c r="A35" s="180"/>
      <c r="B35" s="214" t="s">
        <v>94</v>
      </c>
      <c r="C35" s="215" t="s">
        <v>95</v>
      </c>
      <c r="D35" s="198" t="s">
        <v>6</v>
      </c>
      <c r="E35" s="199">
        <v>13</v>
      </c>
      <c r="F35" s="8">
        <v>0</v>
      </c>
      <c r="G35" s="200">
        <f>E35*F35</f>
        <v>0</v>
      </c>
    </row>
    <row r="36" spans="1:7" x14ac:dyDescent="0.25">
      <c r="A36" s="180"/>
      <c r="B36" s="214" t="s">
        <v>96</v>
      </c>
      <c r="C36" s="197" t="s">
        <v>97</v>
      </c>
      <c r="D36" s="198" t="s">
        <v>6</v>
      </c>
      <c r="E36" s="199">
        <v>26</v>
      </c>
      <c r="F36" s="8">
        <v>0</v>
      </c>
      <c r="G36" s="200">
        <f t="shared" si="4"/>
        <v>0</v>
      </c>
    </row>
    <row r="37" spans="1:7" x14ac:dyDescent="0.25">
      <c r="A37" s="180"/>
      <c r="B37" s="214" t="s">
        <v>98</v>
      </c>
      <c r="C37" s="197" t="s">
        <v>108</v>
      </c>
      <c r="D37" s="198" t="s">
        <v>6</v>
      </c>
      <c r="E37" s="199">
        <v>13</v>
      </c>
      <c r="F37" s="8">
        <v>0</v>
      </c>
      <c r="G37" s="200">
        <f t="shared" si="4"/>
        <v>0</v>
      </c>
    </row>
    <row r="38" spans="1:7" x14ac:dyDescent="0.25">
      <c r="A38" s="180"/>
      <c r="B38" s="214" t="s">
        <v>99</v>
      </c>
      <c r="C38" s="197" t="s">
        <v>100</v>
      </c>
      <c r="D38" s="198" t="s">
        <v>6</v>
      </c>
      <c r="E38" s="199">
        <v>13</v>
      </c>
      <c r="F38" s="8">
        <v>0</v>
      </c>
      <c r="G38" s="200">
        <f t="shared" ref="G38" si="5">E38*F38</f>
        <v>0</v>
      </c>
    </row>
    <row r="39" spans="1:7" ht="45" x14ac:dyDescent="0.25">
      <c r="A39" s="180"/>
      <c r="B39" s="214" t="s">
        <v>101</v>
      </c>
      <c r="C39" s="195" t="s">
        <v>102</v>
      </c>
      <c r="D39" s="192" t="s">
        <v>6</v>
      </c>
      <c r="E39" s="193">
        <v>26</v>
      </c>
      <c r="F39" s="16">
        <v>0</v>
      </c>
      <c r="G39" s="194">
        <f t="shared" si="4"/>
        <v>0</v>
      </c>
    </row>
    <row r="40" spans="1:7" x14ac:dyDescent="0.25">
      <c r="A40" s="180"/>
      <c r="B40" s="214" t="s">
        <v>103</v>
      </c>
      <c r="C40" s="197" t="s">
        <v>170</v>
      </c>
      <c r="D40" s="198" t="s">
        <v>6</v>
      </c>
      <c r="E40" s="199">
        <v>13</v>
      </c>
      <c r="F40" s="8">
        <v>0</v>
      </c>
      <c r="G40" s="200">
        <f t="shared" ref="G40:G43" si="6">E40*F40</f>
        <v>0</v>
      </c>
    </row>
    <row r="41" spans="1:7" ht="38.25" x14ac:dyDescent="0.25">
      <c r="A41" s="180"/>
      <c r="B41" s="214" t="s">
        <v>69</v>
      </c>
      <c r="C41" s="197" t="s">
        <v>169</v>
      </c>
      <c r="D41" s="198" t="s">
        <v>6</v>
      </c>
      <c r="E41" s="199">
        <v>13</v>
      </c>
      <c r="F41" s="8">
        <v>0</v>
      </c>
      <c r="G41" s="200">
        <f t="shared" si="6"/>
        <v>0</v>
      </c>
    </row>
    <row r="42" spans="1:7" x14ac:dyDescent="0.25">
      <c r="A42" s="180"/>
      <c r="B42" s="214" t="s">
        <v>174</v>
      </c>
      <c r="C42" s="197" t="s">
        <v>168</v>
      </c>
      <c r="D42" s="198" t="s">
        <v>6</v>
      </c>
      <c r="E42" s="199">
        <v>13</v>
      </c>
      <c r="F42" s="8">
        <v>0</v>
      </c>
      <c r="G42" s="200">
        <f t="shared" si="6"/>
        <v>0</v>
      </c>
    </row>
    <row r="43" spans="1:7" ht="25.5" x14ac:dyDescent="0.25">
      <c r="A43" s="180"/>
      <c r="B43" s="214" t="s">
        <v>175</v>
      </c>
      <c r="C43" s="197" t="s">
        <v>104</v>
      </c>
      <c r="D43" s="198" t="s">
        <v>6</v>
      </c>
      <c r="E43" s="199">
        <v>1</v>
      </c>
      <c r="F43" s="8">
        <v>0</v>
      </c>
      <c r="G43" s="200">
        <f t="shared" si="6"/>
        <v>0</v>
      </c>
    </row>
    <row r="44" spans="1:7" ht="76.5" x14ac:dyDescent="0.25">
      <c r="A44" s="180"/>
      <c r="B44" s="214" t="s">
        <v>176</v>
      </c>
      <c r="C44" s="197" t="s">
        <v>105</v>
      </c>
      <c r="D44" s="198"/>
      <c r="E44" s="199"/>
      <c r="F44" s="8"/>
      <c r="G44" s="200">
        <f>SUM(G32:G42)*0.1</f>
        <v>0</v>
      </c>
    </row>
    <row r="45" spans="1:7" x14ac:dyDescent="0.25">
      <c r="A45" s="180"/>
      <c r="B45" s="180"/>
      <c r="C45" s="180"/>
      <c r="D45" s="201"/>
      <c r="E45" s="202"/>
      <c r="F45" s="9"/>
      <c r="G45" s="203"/>
    </row>
    <row r="46" spans="1:7" ht="25.5" x14ac:dyDescent="0.25">
      <c r="A46" s="204"/>
      <c r="B46" s="204"/>
      <c r="C46" s="204" t="s">
        <v>58</v>
      </c>
      <c r="D46" s="205"/>
      <c r="E46" s="206"/>
      <c r="F46" s="10" t="s">
        <v>15</v>
      </c>
      <c r="G46" s="218">
        <f>SUM(G32:G45)</f>
        <v>0</v>
      </c>
    </row>
    <row r="49" spans="1:9" x14ac:dyDescent="0.25">
      <c r="A49" s="57"/>
      <c r="B49" s="92"/>
      <c r="C49" s="92" t="s">
        <v>71</v>
      </c>
      <c r="D49" s="92"/>
      <c r="E49" s="92"/>
      <c r="F49" s="2"/>
      <c r="G49" s="218"/>
    </row>
    <row r="50" spans="1:9" x14ac:dyDescent="0.25">
      <c r="A50" s="57"/>
      <c r="B50" s="92"/>
      <c r="C50" s="92"/>
      <c r="D50" s="92"/>
      <c r="E50" s="92"/>
      <c r="F50" s="2"/>
      <c r="G50" s="218"/>
    </row>
    <row r="51" spans="1:9" x14ac:dyDescent="0.25">
      <c r="A51" s="57"/>
      <c r="B51" s="92" t="s">
        <v>72</v>
      </c>
      <c r="C51" s="92" t="s">
        <v>32</v>
      </c>
      <c r="D51" s="92"/>
      <c r="E51" s="92"/>
      <c r="F51" s="2"/>
      <c r="G51" s="218">
        <f>SUM(G14)</f>
        <v>0</v>
      </c>
    </row>
    <row r="52" spans="1:9" x14ac:dyDescent="0.25">
      <c r="A52" s="57"/>
      <c r="B52" s="92"/>
      <c r="C52" s="92"/>
      <c r="D52" s="92"/>
      <c r="E52" s="92"/>
      <c r="F52" s="2"/>
      <c r="G52" s="218"/>
    </row>
    <row r="53" spans="1:9" x14ac:dyDescent="0.25">
      <c r="A53" s="57"/>
      <c r="B53" s="92" t="s">
        <v>73</v>
      </c>
      <c r="C53" s="92" t="s">
        <v>50</v>
      </c>
      <c r="D53" s="92"/>
      <c r="E53" s="92"/>
      <c r="F53" s="2"/>
      <c r="G53" s="218">
        <f>SUM(G28)</f>
        <v>0</v>
      </c>
    </row>
    <row r="54" spans="1:9" x14ac:dyDescent="0.25">
      <c r="A54" s="57"/>
      <c r="B54" s="92"/>
      <c r="C54" s="92"/>
      <c r="D54" s="92"/>
      <c r="E54" s="92"/>
      <c r="F54" s="2"/>
      <c r="G54" s="218"/>
    </row>
    <row r="55" spans="1:9" ht="25.5" x14ac:dyDescent="0.25">
      <c r="A55" s="57"/>
      <c r="B55" s="92" t="s">
        <v>74</v>
      </c>
      <c r="C55" s="92" t="s">
        <v>58</v>
      </c>
      <c r="D55" s="92"/>
      <c r="E55" s="92"/>
      <c r="F55" s="2"/>
      <c r="G55" s="218">
        <f>SUM(G46)</f>
        <v>0</v>
      </c>
    </row>
    <row r="56" spans="1:9" x14ac:dyDescent="0.25">
      <c r="A56" s="57"/>
      <c r="B56" s="52"/>
      <c r="C56" s="53"/>
      <c r="D56" s="219"/>
      <c r="E56" s="220"/>
      <c r="F56" s="1"/>
      <c r="G56" s="218"/>
      <c r="I56" s="221"/>
    </row>
    <row r="57" spans="1:9" x14ac:dyDescent="0.25">
      <c r="A57" s="222"/>
      <c r="B57" s="58"/>
      <c r="C57" s="92" t="s">
        <v>76</v>
      </c>
      <c r="D57" s="219"/>
      <c r="E57" s="220"/>
      <c r="F57" s="1"/>
      <c r="G57" s="218">
        <f>SUM(G51:G56)</f>
        <v>0</v>
      </c>
      <c r="I57" s="218"/>
    </row>
    <row r="58" spans="1:9" x14ac:dyDescent="0.25">
      <c r="A58" s="222"/>
      <c r="B58" s="58"/>
      <c r="C58" s="92"/>
      <c r="D58" s="219"/>
      <c r="E58" s="220"/>
      <c r="F58" s="1"/>
      <c r="G58" s="218"/>
    </row>
    <row r="59" spans="1:9" x14ac:dyDescent="0.25">
      <c r="A59" s="222"/>
      <c r="B59" s="223"/>
      <c r="C59" s="157" t="s">
        <v>77</v>
      </c>
      <c r="D59" s="157"/>
      <c r="E59" s="157"/>
      <c r="F59" s="227"/>
      <c r="G59" s="224">
        <f>PRODUCT(G57,0.22)</f>
        <v>0</v>
      </c>
    </row>
    <row r="60" spans="1:9" x14ac:dyDescent="0.25">
      <c r="A60" s="222"/>
      <c r="B60" s="223"/>
      <c r="C60" s="157"/>
      <c r="D60" s="157"/>
      <c r="E60" s="157"/>
      <c r="F60" s="227"/>
      <c r="G60" s="224"/>
    </row>
    <row r="61" spans="1:9" x14ac:dyDescent="0.25">
      <c r="A61" s="222"/>
      <c r="B61" s="223"/>
      <c r="C61" s="157" t="s">
        <v>78</v>
      </c>
      <c r="D61" s="157"/>
      <c r="E61" s="157"/>
      <c r="F61" s="227"/>
      <c r="G61" s="224">
        <f>SUM(G57:G60)</f>
        <v>0</v>
      </c>
    </row>
    <row r="62" spans="1:9" x14ac:dyDescent="0.25">
      <c r="C62" s="225"/>
      <c r="D62" s="225"/>
      <c r="E62" s="225"/>
      <c r="G62" s="224"/>
    </row>
  </sheetData>
  <sheetProtection algorithmName="SHA-512" hashValue="uOOSEehfmIFq6MY3YU8ad6ZqDblokCos5Jw1gyJSHPUZW3N+qEKNtjALDUKiC+BX6Tes5cix8eHyDgZT3MJd2w==" saltValue="N34jQPwhcNpVedKDe/1gM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REKAPITULACIJA</vt:lpstr>
      <vt:lpstr>JAVNI VODOVOD</vt:lpstr>
      <vt:lpstr>HIŠNI PRIKLJUČKI</vt:lpstr>
      <vt:lpstr>'HIŠNI PRIKLJUČKI'!Področje_tiskanja</vt:lpstr>
      <vt:lpstr>'JAVNI VODOVOD'!Področje_tiskanja</vt:lpstr>
      <vt:lpstr>SU_MONTDELA</vt:lpstr>
      <vt:lpstr>SU_NABAVAMAT</vt:lpstr>
      <vt:lpstr>SU_ZEMDELA</vt:lpstr>
    </vt:vector>
  </TitlesOfParts>
  <Company>Planing Biro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Meglič</dc:creator>
  <cp:lastModifiedBy>Uporabnik sistema Windows</cp:lastModifiedBy>
  <cp:lastPrinted>2021-11-12T12:53:01Z</cp:lastPrinted>
  <dcterms:created xsi:type="dcterms:W3CDTF">2017-06-12T07:57:32Z</dcterms:created>
  <dcterms:modified xsi:type="dcterms:W3CDTF">2022-02-01T05:58:06Z</dcterms:modified>
</cp:coreProperties>
</file>