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G:\LPT\2025\LPT-59-25 Obnova poslovnega prostora v kleti I. Plečnikove arkade\"/>
    </mc:Choice>
  </mc:AlternateContent>
  <xr:revisionPtr revIDLastSave="0" documentId="8_{10EE046D-E925-4714-85C2-04B7D02F2FFC}" xr6:coauthVersionLast="47" xr6:coauthVersionMax="47" xr10:uidLastSave="{00000000-0000-0000-0000-000000000000}"/>
  <bookViews>
    <workbookView xWindow="-120" yWindow="-120" windowWidth="29040" windowHeight="17520" tabRatio="847" xr2:uid="{00000000-000D-0000-FFFF-FFFF00000000}"/>
  </bookViews>
  <sheets>
    <sheet name="osnova" sheetId="1" r:id="rId1"/>
    <sheet name="splošna določila" sheetId="54" r:id="rId2"/>
    <sheet name="REKAPITULACIJA" sheetId="17" r:id="rId3"/>
    <sheet name="rušitvena dela" sheetId="3" r:id="rId4"/>
    <sheet name="ostala gradbena dela" sheetId="4" r:id="rId5"/>
    <sheet name="vrata in okna" sheetId="58" r:id="rId6"/>
    <sheet name="montažne stene in stropovi" sheetId="53" r:id="rId7"/>
    <sheet name="teracerska dela" sheetId="9" r:id="rId8"/>
    <sheet name="keramičarska dela" sheetId="22" r:id="rId9"/>
    <sheet name="slikopleskarska dela" sheetId="25" r:id="rId10"/>
    <sheet name="sanitarna keramika" sheetId="59" r:id="rId11"/>
    <sheet name="razna obrtniška dela" sheetId="28" r:id="rId12"/>
    <sheet name="Splošno" sheetId="60" r:id="rId13"/>
    <sheet name="ogrevanje" sheetId="61" r:id="rId14"/>
    <sheet name="prezrač.,klimat." sheetId="62" r:id="rId15"/>
    <sheet name="VOKA" sheetId="63" r:id="rId16"/>
    <sheet name="STROJNE Rekapitulacija" sheetId="64" r:id="rId17"/>
    <sheet name="Splosna dolocila" sheetId="65" r:id="rId18"/>
    <sheet name="ELEKTRO rekapitulacija" sheetId="66" r:id="rId19"/>
    <sheet name="A vodovni material" sheetId="67" r:id="rId20"/>
    <sheet name="B razsvetljava" sheetId="68" r:id="rId21"/>
    <sheet name="C razdelilniki" sheetId="69" r:id="rId22"/>
    <sheet name="D UO" sheetId="70" r:id="rId23"/>
    <sheet name="E JP in NK" sheetId="71" r:id="rId24"/>
    <sheet name="F OZVOČENJE" sheetId="72" r:id="rId25"/>
    <sheet name="G Protivlom" sheetId="73" r:id="rId26"/>
    <sheet name="H Strelovod" sheetId="74" r:id="rId27"/>
    <sheet name="J Gradbiščna" sheetId="75" r:id="rId28"/>
    <sheet name="K splosne postavke " sheetId="76" r:id="rId29"/>
  </sheets>
  <definedNames>
    <definedName name="_xlnm.Print_Area" localSheetId="19">'A vodovni material'!$A$1:$G$133</definedName>
    <definedName name="_xlnm.Print_Area" localSheetId="20">'B razsvetljava'!$A$1:$G$58</definedName>
    <definedName name="_xlnm.Print_Area" localSheetId="21">'C razdelilniki'!$A$1:$G$56</definedName>
    <definedName name="_xlnm.Print_Area" localSheetId="22">'D UO'!$A$1:$G$46</definedName>
    <definedName name="_xlnm.Print_Area" localSheetId="23">'E JP in NK'!$A$1:$G$52</definedName>
    <definedName name="_xlnm.Print_Area" localSheetId="18">'ELEKTRO rekapitulacija'!$A$1:$F$38</definedName>
    <definedName name="_xlnm.Print_Area" localSheetId="24">'F OZVOČENJE'!$A$1:$F$31</definedName>
    <definedName name="_xlnm.Print_Area" localSheetId="25">'G Protivlom'!$A$1:$G$26</definedName>
    <definedName name="_xlnm.Print_Area" localSheetId="26">'H Strelovod'!$A$1:$G$33</definedName>
    <definedName name="_xlnm.Print_Area" localSheetId="27">'J Gradbiščna'!$A$1:$G$26</definedName>
    <definedName name="_xlnm.Print_Area" localSheetId="28">'K splosne postavke '!$A$1:$F$40</definedName>
    <definedName name="_xlnm.Print_Area" localSheetId="13">ogrevanje!$B$1:$G$390</definedName>
    <definedName name="_xlnm.Print_Area" localSheetId="0">osnova!$1:$1048576</definedName>
    <definedName name="_xlnm.Print_Area" localSheetId="14">'prezrač.,klimat.'!$B$1:$G$520</definedName>
    <definedName name="_xlnm.Print_Area" localSheetId="11">'razna obrtniška dela'!$A$1:$H$38</definedName>
    <definedName name="_xlnm.Print_Area" localSheetId="3">'rušitvena dela'!$A$1:$H$60</definedName>
    <definedName name="_xlnm.Print_Area" localSheetId="9">'slikopleskarska dela'!$A$1:$H$18</definedName>
    <definedName name="_xlnm.Print_Area" localSheetId="12">Splošno!$B$1:$D$40</definedName>
    <definedName name="_xlnm.Print_Area" localSheetId="16">'STROJNE Rekapitulacija'!$B$1:$F$17</definedName>
    <definedName name="_xlnm.Print_Area" localSheetId="7">'teracerska dela'!$A$1:$H$66</definedName>
    <definedName name="_xlnm.Print_Area" localSheetId="15">VOKA!$B$1:$H$217</definedName>
    <definedName name="_xlnm.Print_Area" localSheetId="5">'vrata in okna'!$A$1:$H$92</definedName>
    <definedName name="Print_Area" localSheetId="13">ogrevanje!$A$1:$G$390</definedName>
    <definedName name="Print_Area" localSheetId="14">'prezrač.,klimat.'!$A$1:$G$520</definedName>
    <definedName name="Print_Area" localSheetId="12">Splošno!$A$1:$D$41</definedName>
    <definedName name="Print_Area" localSheetId="16">'STROJNE Rekapitulacija'!$A$1:$F$22</definedName>
    <definedName name="_xlnm.Print_Titles" localSheetId="19">'A vodovni material'!$2:$2</definedName>
    <definedName name="_xlnm.Print_Titles" localSheetId="20">'B razsvetljava'!$3:$3</definedName>
    <definedName name="_xlnm.Print_Titles" localSheetId="21">'C razdelilniki'!$3:$3</definedName>
    <definedName name="_xlnm.Print_Titles" localSheetId="22">'D UO'!$3:$3</definedName>
    <definedName name="_xlnm.Print_Titles" localSheetId="23">'E JP in NK'!$2:$2</definedName>
    <definedName name="_xlnm.Print_Titles" localSheetId="18">'ELEKTRO rekapitulacija'!#REF!</definedName>
    <definedName name="_xlnm.Print_Titles" localSheetId="24">'F OZVOČENJE'!$2:$2</definedName>
    <definedName name="_xlnm.Print_Titles" localSheetId="25">'G Protivlom'!$2:$2</definedName>
    <definedName name="_xlnm.Print_Titles" localSheetId="26">'H Strelovod'!$2:$2</definedName>
    <definedName name="_xlnm.Print_Titles" localSheetId="27">'J Gradbiščna'!$2:$2</definedName>
    <definedName name="_xlnm.Print_Titles" localSheetId="28">'K splosne postavke '!$2:$2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3" i="3" l="1"/>
  <c r="G15" i="58"/>
  <c r="G18" i="58"/>
  <c r="G89" i="58" l="1"/>
  <c r="F13" i="74" l="1"/>
  <c r="F14" i="74"/>
  <c r="F12" i="74"/>
  <c r="F11" i="74"/>
  <c r="F36" i="76"/>
  <c r="F34" i="76"/>
  <c r="F32" i="76"/>
  <c r="F23" i="76"/>
  <c r="F21" i="76"/>
  <c r="F19" i="76"/>
  <c r="F17" i="76"/>
  <c r="F15" i="76"/>
  <c r="F13" i="76"/>
  <c r="F11" i="76"/>
  <c r="F9" i="76"/>
  <c r="F7" i="76"/>
  <c r="F39" i="76" s="1"/>
  <c r="F26" i="66" s="1"/>
  <c r="F21" i="75"/>
  <c r="F19" i="75"/>
  <c r="F17" i="75"/>
  <c r="F15" i="75"/>
  <c r="F13" i="75"/>
  <c r="F24" i="75" s="1"/>
  <c r="F24" i="66" s="1"/>
  <c r="F25" i="74"/>
  <c r="F23" i="74"/>
  <c r="F21" i="74"/>
  <c r="F19" i="74"/>
  <c r="F18" i="74"/>
  <c r="F17" i="74"/>
  <c r="F20" i="73"/>
  <c r="F18" i="73"/>
  <c r="F16" i="73"/>
  <c r="F13" i="73"/>
  <c r="F11" i="73"/>
  <c r="F9" i="73"/>
  <c r="F22" i="73" s="1"/>
  <c r="A9" i="73"/>
  <c r="F24" i="72"/>
  <c r="F22" i="72"/>
  <c r="F20" i="72"/>
  <c r="F18" i="72"/>
  <c r="F16" i="72"/>
  <c r="F14" i="72"/>
  <c r="F12" i="72"/>
  <c r="F10" i="72"/>
  <c r="A10" i="72"/>
  <c r="F8" i="72"/>
  <c r="F49" i="71"/>
  <c r="F45" i="71"/>
  <c r="F43" i="71"/>
  <c r="F41" i="71"/>
  <c r="F39" i="71"/>
  <c r="F37" i="71"/>
  <c r="F35" i="71"/>
  <c r="F33" i="71"/>
  <c r="F31" i="71"/>
  <c r="D29" i="71"/>
  <c r="F29" i="71" s="1"/>
  <c r="F27" i="71"/>
  <c r="F25" i="71"/>
  <c r="F23" i="71"/>
  <c r="F21" i="71"/>
  <c r="F19" i="71"/>
  <c r="F17" i="71"/>
  <c r="F15" i="71"/>
  <c r="F13" i="71"/>
  <c r="F11" i="71"/>
  <c r="F9" i="71"/>
  <c r="A9" i="71"/>
  <c r="F33" i="70"/>
  <c r="F31" i="70"/>
  <c r="F29" i="70"/>
  <c r="F28" i="70"/>
  <c r="F25" i="70"/>
  <c r="F23" i="70"/>
  <c r="F21" i="70"/>
  <c r="F19" i="70"/>
  <c r="F17" i="70"/>
  <c r="F15" i="70"/>
  <c r="F13" i="70"/>
  <c r="F11" i="70"/>
  <c r="F9" i="70"/>
  <c r="F7" i="70"/>
  <c r="F54" i="69"/>
  <c r="F56" i="69" s="1"/>
  <c r="F12" i="66" s="1"/>
  <c r="G53" i="68"/>
  <c r="G51" i="68"/>
  <c r="G49" i="68"/>
  <c r="G47" i="68"/>
  <c r="G45" i="68"/>
  <c r="G43" i="68"/>
  <c r="G41" i="68"/>
  <c r="G39" i="68"/>
  <c r="G37" i="68"/>
  <c r="G35" i="68"/>
  <c r="G33" i="68"/>
  <c r="G31" i="68"/>
  <c r="G29" i="68"/>
  <c r="G27" i="68"/>
  <c r="G25" i="68"/>
  <c r="G23" i="68"/>
  <c r="G21" i="68"/>
  <c r="G19" i="68"/>
  <c r="G17" i="68"/>
  <c r="G15" i="68"/>
  <c r="G13" i="68"/>
  <c r="F131" i="67"/>
  <c r="F129" i="67"/>
  <c r="F126" i="67"/>
  <c r="F124" i="67"/>
  <c r="F122" i="67"/>
  <c r="F121" i="67"/>
  <c r="F120" i="67"/>
  <c r="F119" i="67"/>
  <c r="F118" i="67"/>
  <c r="F117" i="67"/>
  <c r="F116" i="67"/>
  <c r="F113" i="67"/>
  <c r="F112" i="67"/>
  <c r="F111" i="67"/>
  <c r="F110" i="67"/>
  <c r="F109" i="67"/>
  <c r="F108" i="67"/>
  <c r="F107" i="67"/>
  <c r="F106" i="67"/>
  <c r="F103" i="67"/>
  <c r="F100" i="67"/>
  <c r="F98" i="67"/>
  <c r="F94" i="67"/>
  <c r="F93" i="67"/>
  <c r="F92" i="67"/>
  <c r="F88" i="67"/>
  <c r="F84" i="67"/>
  <c r="F80" i="67"/>
  <c r="F76" i="67"/>
  <c r="F75" i="67"/>
  <c r="F72" i="67"/>
  <c r="F70" i="67"/>
  <c r="F68" i="67"/>
  <c r="F66" i="67"/>
  <c r="F64" i="67"/>
  <c r="F63" i="67"/>
  <c r="F62" i="67"/>
  <c r="F59" i="67"/>
  <c r="F56" i="67"/>
  <c r="F55" i="67"/>
  <c r="F52" i="67"/>
  <c r="F51" i="67"/>
  <c r="F48" i="67"/>
  <c r="F47" i="67"/>
  <c r="F44" i="67"/>
  <c r="F43" i="67"/>
  <c r="F42" i="67"/>
  <c r="F41" i="67"/>
  <c r="F38" i="67"/>
  <c r="F36" i="67"/>
  <c r="F34" i="67"/>
  <c r="F33" i="67"/>
  <c r="F32" i="67"/>
  <c r="F31" i="67"/>
  <c r="F30" i="67"/>
  <c r="F29" i="67"/>
  <c r="F27" i="67"/>
  <c r="F26" i="67"/>
  <c r="F25" i="67"/>
  <c r="F23" i="67"/>
  <c r="F22" i="67"/>
  <c r="F21" i="67"/>
  <c r="F20" i="67"/>
  <c r="F19" i="67"/>
  <c r="F18" i="67"/>
  <c r="F17" i="67"/>
  <c r="F16" i="67"/>
  <c r="F15" i="67"/>
  <c r="F14" i="67"/>
  <c r="B26" i="66"/>
  <c r="A26" i="66"/>
  <c r="B24" i="66"/>
  <c r="A24" i="66"/>
  <c r="B22" i="66"/>
  <c r="A22" i="66"/>
  <c r="B20" i="66"/>
  <c r="A20" i="66"/>
  <c r="B18" i="66"/>
  <c r="A18" i="66"/>
  <c r="B16" i="66"/>
  <c r="A16" i="66"/>
  <c r="B14" i="66"/>
  <c r="A14" i="66"/>
  <c r="B12" i="66"/>
  <c r="A12" i="66"/>
  <c r="B10" i="66"/>
  <c r="A10" i="66"/>
  <c r="B8" i="66"/>
  <c r="A8" i="66"/>
  <c r="C12" i="64"/>
  <c r="B12" i="64"/>
  <c r="C11" i="64"/>
  <c r="B11" i="64"/>
  <c r="C10" i="64"/>
  <c r="B10" i="64"/>
  <c r="C216" i="63"/>
  <c r="B216" i="63"/>
  <c r="G214" i="63"/>
  <c r="G211" i="63"/>
  <c r="G208" i="63"/>
  <c r="G205" i="63"/>
  <c r="G201" i="63"/>
  <c r="G197" i="63"/>
  <c r="G194" i="63"/>
  <c r="G189" i="63"/>
  <c r="G186" i="63"/>
  <c r="G182" i="63"/>
  <c r="G181" i="63"/>
  <c r="G177" i="63"/>
  <c r="G173" i="63"/>
  <c r="G167" i="63"/>
  <c r="G164" i="63"/>
  <c r="E160" i="63"/>
  <c r="G160" i="63" s="1"/>
  <c r="E159" i="63"/>
  <c r="G159" i="63" s="1"/>
  <c r="E158" i="63"/>
  <c r="G158" i="63" s="1"/>
  <c r="E149" i="63"/>
  <c r="G149" i="63" s="1"/>
  <c r="E148" i="63"/>
  <c r="G148" i="63" s="1"/>
  <c r="E147" i="63"/>
  <c r="G147" i="63" s="1"/>
  <c r="E146" i="63"/>
  <c r="G146" i="63" s="1"/>
  <c r="G142" i="63"/>
  <c r="G139" i="63"/>
  <c r="G136" i="63"/>
  <c r="G129" i="63"/>
  <c r="G124" i="63"/>
  <c r="G114" i="63"/>
  <c r="G113" i="63"/>
  <c r="G112" i="63"/>
  <c r="G111" i="63"/>
  <c r="G103" i="63"/>
  <c r="G99" i="63"/>
  <c r="G95" i="63"/>
  <c r="G91" i="63"/>
  <c r="G87" i="63"/>
  <c r="G84" i="63"/>
  <c r="G81" i="63"/>
  <c r="G77" i="63"/>
  <c r="G69" i="63"/>
  <c r="G64" i="63"/>
  <c r="G63" i="63"/>
  <c r="G62" i="63"/>
  <c r="E54" i="63"/>
  <c r="G54" i="63" s="1"/>
  <c r="E53" i="63"/>
  <c r="G53" i="63" s="1"/>
  <c r="E52" i="63"/>
  <c r="G52" i="63" s="1"/>
  <c r="E44" i="63"/>
  <c r="E33" i="63" s="1"/>
  <c r="G33" i="63" s="1"/>
  <c r="E43" i="63"/>
  <c r="G43" i="63" s="1"/>
  <c r="E42" i="63"/>
  <c r="G42" i="63" s="1"/>
  <c r="E41" i="63"/>
  <c r="E30" i="63" s="1"/>
  <c r="G30" i="63" s="1"/>
  <c r="E32" i="63"/>
  <c r="G32" i="63" s="1"/>
  <c r="E31" i="63"/>
  <c r="G31" i="63" s="1"/>
  <c r="G24" i="63"/>
  <c r="G20" i="63"/>
  <c r="B18" i="63"/>
  <c r="B22" i="63" s="1"/>
  <c r="G16" i="63"/>
  <c r="C519" i="62"/>
  <c r="B519" i="62"/>
  <c r="F517" i="62"/>
  <c r="F513" i="62"/>
  <c r="F509" i="62"/>
  <c r="F505" i="62"/>
  <c r="F501" i="62"/>
  <c r="F497" i="62"/>
  <c r="F496" i="62"/>
  <c r="F492" i="62"/>
  <c r="F491" i="62"/>
  <c r="F487" i="62"/>
  <c r="F486" i="62"/>
  <c r="F482" i="62"/>
  <c r="F481" i="62"/>
  <c r="F477" i="62"/>
  <c r="F476" i="62"/>
  <c r="F455" i="62"/>
  <c r="F449" i="62"/>
  <c r="F442" i="62"/>
  <c r="F416" i="62"/>
  <c r="F407" i="62"/>
  <c r="F380" i="62"/>
  <c r="F371" i="62"/>
  <c r="F362" i="62"/>
  <c r="F349" i="62"/>
  <c r="F336" i="62"/>
  <c r="F335" i="62"/>
  <c r="F322" i="62"/>
  <c r="F312" i="62"/>
  <c r="F302" i="62"/>
  <c r="F292" i="62"/>
  <c r="F291" i="62"/>
  <c r="F281" i="62"/>
  <c r="F280" i="62"/>
  <c r="F279" i="62"/>
  <c r="F270" i="62"/>
  <c r="F269" i="62"/>
  <c r="F268" i="62"/>
  <c r="F240" i="62"/>
  <c r="F230" i="62"/>
  <c r="F229" i="62"/>
  <c r="F228" i="62"/>
  <c r="F218" i="62"/>
  <c r="D217" i="62"/>
  <c r="F217" i="62" s="1"/>
  <c r="F216" i="62"/>
  <c r="F215" i="62"/>
  <c r="F200" i="62"/>
  <c r="F199" i="62"/>
  <c r="F198" i="62"/>
  <c r="F197" i="62"/>
  <c r="F196" i="62"/>
  <c r="F182" i="62"/>
  <c r="F181" i="62"/>
  <c r="F180" i="62"/>
  <c r="F179" i="62"/>
  <c r="F178" i="62"/>
  <c r="F167" i="62"/>
  <c r="F153" i="62"/>
  <c r="F147" i="62"/>
  <c r="F143" i="62"/>
  <c r="F119" i="62"/>
  <c r="F115" i="62"/>
  <c r="F95" i="62"/>
  <c r="F90" i="62"/>
  <c r="F85" i="62"/>
  <c r="F84" i="62"/>
  <c r="F78" i="62"/>
  <c r="F70" i="62"/>
  <c r="F60" i="62"/>
  <c r="F56" i="62"/>
  <c r="B40" i="62"/>
  <c r="F38" i="62"/>
  <c r="B36" i="62"/>
  <c r="F34" i="62"/>
  <c r="B13" i="62"/>
  <c r="C390" i="61"/>
  <c r="B390" i="61"/>
  <c r="F388" i="61"/>
  <c r="F378" i="61"/>
  <c r="F374" i="61"/>
  <c r="F370" i="61"/>
  <c r="F366" i="61"/>
  <c r="F362" i="61"/>
  <c r="F358" i="61"/>
  <c r="F350" i="61"/>
  <c r="F346" i="61"/>
  <c r="F338" i="61"/>
  <c r="F332" i="61"/>
  <c r="F328" i="61"/>
  <c r="F320" i="61"/>
  <c r="F312" i="61"/>
  <c r="F304" i="61"/>
  <c r="F295" i="61"/>
  <c r="F287" i="61"/>
  <c r="F279" i="61"/>
  <c r="F271" i="61"/>
  <c r="F264" i="61"/>
  <c r="F257" i="61"/>
  <c r="F249" i="61"/>
  <c r="F248" i="61"/>
  <c r="F243" i="61"/>
  <c r="F237" i="61"/>
  <c r="F229" i="61"/>
  <c r="F228" i="61"/>
  <c r="F220" i="61"/>
  <c r="F219" i="61"/>
  <c r="F218" i="61"/>
  <c r="F208" i="61"/>
  <c r="F204" i="61"/>
  <c r="F201" i="61"/>
  <c r="F200" i="61"/>
  <c r="F199" i="61"/>
  <c r="F198" i="61"/>
  <c r="F197" i="61"/>
  <c r="F188" i="61"/>
  <c r="F181" i="61"/>
  <c r="F180" i="61"/>
  <c r="D173" i="61"/>
  <c r="F173" i="61" s="1"/>
  <c r="F172" i="61"/>
  <c r="F171" i="61"/>
  <c r="F170" i="61"/>
  <c r="F169" i="61"/>
  <c r="F162" i="61"/>
  <c r="F161" i="61"/>
  <c r="F160" i="61"/>
  <c r="F153" i="61"/>
  <c r="F152" i="61"/>
  <c r="F151" i="61"/>
  <c r="F144" i="61"/>
  <c r="F143" i="61"/>
  <c r="F142" i="61"/>
  <c r="F141" i="61"/>
  <c r="F140" i="61"/>
  <c r="F133" i="61"/>
  <c r="F132" i="61"/>
  <c r="F131" i="61"/>
  <c r="F124" i="61"/>
  <c r="F123" i="61"/>
  <c r="F122" i="61"/>
  <c r="F121" i="61"/>
  <c r="F120" i="61"/>
  <c r="F119" i="61"/>
  <c r="F118" i="61"/>
  <c r="D111" i="61"/>
  <c r="F111" i="61" s="1"/>
  <c r="F110" i="61"/>
  <c r="F109" i="61"/>
  <c r="F108" i="61"/>
  <c r="F107" i="61"/>
  <c r="F100" i="61"/>
  <c r="F99" i="61"/>
  <c r="F98" i="61"/>
  <c r="F97" i="61"/>
  <c r="F96" i="61"/>
  <c r="F89" i="61"/>
  <c r="F81" i="61"/>
  <c r="F75" i="61"/>
  <c r="F67" i="61"/>
  <c r="F57" i="61"/>
  <c r="F53" i="61"/>
  <c r="F49" i="61"/>
  <c r="F45" i="61"/>
  <c r="F41" i="61"/>
  <c r="F38" i="61"/>
  <c r="F35" i="61"/>
  <c r="F32" i="61"/>
  <c r="F29" i="61"/>
  <c r="F21" i="61"/>
  <c r="B15" i="61"/>
  <c r="F519" i="62" l="1"/>
  <c r="F11" i="64" s="1"/>
  <c r="F47" i="71"/>
  <c r="F26" i="72"/>
  <c r="F29" i="72" s="1"/>
  <c r="F18" i="66" s="1"/>
  <c r="F35" i="70"/>
  <c r="F14" i="66" s="1"/>
  <c r="F133" i="67"/>
  <c r="F8" i="66" s="1"/>
  <c r="G56" i="68"/>
  <c r="F10" i="66" s="1"/>
  <c r="F29" i="74"/>
  <c r="F27" i="74"/>
  <c r="A12" i="72"/>
  <c r="A11" i="73"/>
  <c r="F24" i="73"/>
  <c r="F20" i="66" s="1"/>
  <c r="F51" i="71"/>
  <c r="F16" i="66" s="1"/>
  <c r="A13" i="73"/>
  <c r="A11" i="71"/>
  <c r="F31" i="74"/>
  <c r="F381" i="61"/>
  <c r="F384" i="61"/>
  <c r="F390" i="61" s="1"/>
  <c r="F10" i="64" s="1"/>
  <c r="G41" i="63"/>
  <c r="G44" i="63"/>
  <c r="B58" i="62"/>
  <c r="B62" i="62" s="1"/>
  <c r="B26" i="63"/>
  <c r="B23" i="61"/>
  <c r="G216" i="63" l="1"/>
  <c r="F12" i="64" s="1"/>
  <c r="F33" i="74"/>
  <c r="F22" i="66" s="1"/>
  <c r="F28" i="66"/>
  <c r="F34" i="66" s="1"/>
  <c r="F38" i="66" s="1"/>
  <c r="G32" i="17" s="1"/>
  <c r="A14" i="72"/>
  <c r="A13" i="71"/>
  <c r="A16" i="73"/>
  <c r="F15" i="64"/>
  <c r="B46" i="63"/>
  <c r="B31" i="61"/>
  <c r="B34" i="61" s="1"/>
  <c r="B72" i="62"/>
  <c r="B35" i="63"/>
  <c r="F16" i="64" l="1"/>
  <c r="F17" i="64" s="1"/>
  <c r="G29" i="17"/>
  <c r="A15" i="71"/>
  <c r="A18" i="73"/>
  <c r="A16" i="72"/>
  <c r="B80" i="62"/>
  <c r="B56" i="63"/>
  <c r="B60" i="63"/>
  <c r="B37" i="61"/>
  <c r="A17" i="71" l="1"/>
  <c r="A18" i="72"/>
  <c r="A20" i="73"/>
  <c r="A22" i="73" s="1"/>
  <c r="B40" i="61"/>
  <c r="B43" i="61" s="1"/>
  <c r="B68" i="63"/>
  <c r="B87" i="62"/>
  <c r="B97" i="62" s="1"/>
  <c r="B92" i="62"/>
  <c r="A19" i="71" l="1"/>
  <c r="A20" i="72"/>
  <c r="A22" i="72" s="1"/>
  <c r="A24" i="72" s="1"/>
  <c r="B117" i="62"/>
  <c r="B75" i="63"/>
  <c r="B47" i="61"/>
  <c r="A21" i="71" l="1"/>
  <c r="A23" i="71"/>
  <c r="A25" i="71" s="1"/>
  <c r="B121" i="62"/>
  <c r="B79" i="63"/>
  <c r="B51" i="61"/>
  <c r="B145" i="62"/>
  <c r="B151" i="62" s="1"/>
  <c r="B157" i="62" s="1"/>
  <c r="B169" i="62" s="1"/>
  <c r="B184" i="62" s="1"/>
  <c r="B202" i="62" s="1"/>
  <c r="B220" i="62" s="1"/>
  <c r="B232" i="62" s="1"/>
  <c r="B250" i="62" s="1"/>
  <c r="B272" i="62" s="1"/>
  <c r="B283" i="62" s="1"/>
  <c r="B294" i="62" s="1"/>
  <c r="B304" i="62" s="1"/>
  <c r="B314" i="62" s="1"/>
  <c r="B324" i="62" s="1"/>
  <c r="B338" i="62" s="1"/>
  <c r="B351" i="62" s="1"/>
  <c r="B364" i="62" s="1"/>
  <c r="B373" i="62" s="1"/>
  <c r="B393" i="62" s="1"/>
  <c r="B409" i="62" s="1"/>
  <c r="B420" i="62" s="1"/>
  <c r="B444" i="62" s="1"/>
  <c r="B453" i="62" s="1"/>
  <c r="B457" i="62" s="1"/>
  <c r="B479" i="62" s="1"/>
  <c r="B484" i="62" s="1"/>
  <c r="B489" i="62" s="1"/>
  <c r="B494" i="62" s="1"/>
  <c r="B499" i="62" s="1"/>
  <c r="B503" i="62" s="1"/>
  <c r="B507" i="62" s="1"/>
  <c r="B511" i="62" s="1"/>
  <c r="B515" i="62" s="1"/>
  <c r="A27" i="71" l="1"/>
  <c r="A29" i="71" s="1"/>
  <c r="A31" i="71"/>
  <c r="A33" i="71" s="1"/>
  <c r="A35" i="71" s="1"/>
  <c r="A37" i="71" s="1"/>
  <c r="B83" i="63"/>
  <c r="B55" i="61"/>
  <c r="A39" i="71" l="1"/>
  <c r="A41" i="71" s="1"/>
  <c r="A43" i="71" s="1"/>
  <c r="A45" i="71" s="1"/>
  <c r="A47" i="71" s="1"/>
  <c r="A49" i="71" s="1"/>
  <c r="B61" i="61"/>
  <c r="B69" i="61" s="1"/>
  <c r="B77" i="61" s="1"/>
  <c r="B83" i="61" s="1"/>
  <c r="B91" i="61" s="1"/>
  <c r="B102" i="61" s="1"/>
  <c r="B113" i="61" s="1"/>
  <c r="B126" i="61" s="1"/>
  <c r="B86" i="63"/>
  <c r="B89" i="63" s="1"/>
  <c r="B93" i="63" s="1"/>
  <c r="B97" i="63" s="1"/>
  <c r="B101" i="63" s="1"/>
  <c r="B109" i="63" s="1"/>
  <c r="B120" i="63" s="1"/>
  <c r="B126" i="63" s="1"/>
  <c r="B131" i="63" s="1"/>
  <c r="B138" i="63" s="1"/>
  <c r="B141" i="63" s="1"/>
  <c r="B144" i="63" s="1"/>
  <c r="B152" i="63" s="1"/>
  <c r="B162" i="63" s="1"/>
  <c r="B166" i="63" s="1"/>
  <c r="B169" i="63" s="1"/>
  <c r="B175" i="63" s="1"/>
  <c r="B179" i="63" s="1"/>
  <c r="B184" i="63" s="1"/>
  <c r="B188" i="63" s="1"/>
  <c r="B193" i="63" s="1"/>
  <c r="B196" i="63" s="1"/>
  <c r="B199" i="63" s="1"/>
  <c r="B203" i="63" s="1"/>
  <c r="B207" i="63" s="1"/>
  <c r="B210" i="63" s="1"/>
  <c r="B213" i="63" s="1"/>
  <c r="B135" i="61" l="1"/>
  <c r="B155" i="61" s="1"/>
  <c r="B146" i="61" l="1"/>
  <c r="B164" i="61"/>
  <c r="B175" i="61" l="1"/>
  <c r="B183" i="61"/>
  <c r="B190" i="61" s="1"/>
  <c r="B203" i="61" s="1"/>
  <c r="B206" i="61" s="1"/>
  <c r="B212" i="61" s="1"/>
  <c r="B222" i="61" s="1"/>
  <c r="B231" i="61" s="1"/>
  <c r="B239" i="61" s="1"/>
  <c r="B245" i="61" s="1"/>
  <c r="B251" i="61" s="1"/>
  <c r="B259" i="61" s="1"/>
  <c r="B266" i="61" s="1"/>
  <c r="B273" i="61" s="1"/>
  <c r="B281" i="61" s="1"/>
  <c r="B289" i="61" s="1"/>
  <c r="B297" i="61" s="1"/>
  <c r="B306" i="61" s="1"/>
  <c r="B314" i="61" s="1"/>
  <c r="B322" i="61" s="1"/>
  <c r="B330" i="61" s="1"/>
  <c r="B336" i="61" s="1"/>
  <c r="B340" i="61" s="1"/>
  <c r="B348" i="61" s="1"/>
  <c r="B352" i="61" s="1"/>
  <c r="B360" i="61" s="1"/>
  <c r="B364" i="61" s="1"/>
  <c r="B368" i="61" s="1"/>
  <c r="B372" i="61" s="1"/>
  <c r="B376" i="61" s="1"/>
  <c r="B380" i="61" s="1"/>
  <c r="B383" i="61" s="1"/>
  <c r="B386" i="61" s="1"/>
  <c r="F28" i="59" l="1"/>
  <c r="F33" i="59" l="1"/>
  <c r="F32" i="59"/>
  <c r="F27" i="59"/>
  <c r="F26" i="59"/>
  <c r="F24" i="59"/>
  <c r="F21" i="59"/>
  <c r="F20" i="59"/>
  <c r="F19" i="59"/>
  <c r="F18" i="59"/>
  <c r="F14" i="59"/>
  <c r="F13" i="59"/>
  <c r="F12" i="59"/>
  <c r="F11" i="59"/>
  <c r="F9" i="59"/>
  <c r="F8" i="59"/>
  <c r="F7" i="59"/>
  <c r="F6" i="59"/>
  <c r="F10" i="59"/>
  <c r="F25" i="59"/>
  <c r="F41" i="59"/>
  <c r="F38" i="59"/>
  <c r="F36" i="59"/>
  <c r="F35" i="59"/>
  <c r="F34" i="59"/>
  <c r="F31" i="59"/>
  <c r="G5" i="25"/>
  <c r="G67" i="58"/>
  <c r="G33" i="58"/>
  <c r="G30" i="58"/>
  <c r="F44" i="59" l="1"/>
  <c r="G23" i="17" s="1"/>
  <c r="G64" i="58"/>
  <c r="G57" i="58"/>
  <c r="G51" i="58"/>
  <c r="G46" i="58"/>
  <c r="G40" i="58"/>
  <c r="G7" i="22"/>
  <c r="G35" i="28" l="1"/>
  <c r="G32" i="28"/>
  <c r="G29" i="28"/>
  <c r="G26" i="28"/>
  <c r="G23" i="28"/>
  <c r="G20" i="28"/>
  <c r="G16" i="28"/>
  <c r="G13" i="28" l="1"/>
  <c r="G5" i="28"/>
  <c r="G67" i="4"/>
  <c r="G64" i="9" l="1"/>
  <c r="G61" i="9"/>
  <c r="G58" i="9"/>
  <c r="G55" i="9"/>
  <c r="G52" i="9"/>
  <c r="G49" i="9"/>
  <c r="G44" i="9"/>
  <c r="G41" i="9"/>
  <c r="G38" i="9"/>
  <c r="G35" i="9"/>
  <c r="G32" i="9"/>
  <c r="G29" i="9"/>
  <c r="G26" i="9"/>
  <c r="G71" i="53"/>
  <c r="G58" i="53"/>
  <c r="G55" i="53"/>
  <c r="G52" i="53"/>
  <c r="G61" i="4" l="1"/>
  <c r="G58" i="4"/>
  <c r="G44" i="4"/>
  <c r="G14" i="4"/>
  <c r="G70" i="4" l="1"/>
  <c r="G64" i="4"/>
  <c r="G23" i="9" l="1"/>
  <c r="G20" i="9"/>
  <c r="G17" i="9"/>
  <c r="G14" i="9"/>
  <c r="G24" i="58"/>
  <c r="G27" i="58"/>
  <c r="G21" i="58"/>
  <c r="G58" i="3"/>
  <c r="G55" i="3"/>
  <c r="G52" i="3"/>
  <c r="G49" i="3"/>
  <c r="G46" i="3"/>
  <c r="G43" i="3"/>
  <c r="G40" i="3"/>
  <c r="G37" i="3"/>
  <c r="G34" i="3"/>
  <c r="G31" i="3"/>
  <c r="G28" i="3"/>
  <c r="G25" i="3"/>
  <c r="G22" i="3"/>
  <c r="G19" i="3"/>
  <c r="G16" i="3"/>
  <c r="G69" i="58" l="1"/>
  <c r="G92" i="58" s="1"/>
  <c r="G13" i="17" s="1"/>
  <c r="G60" i="3"/>
  <c r="G5" i="17" s="1"/>
  <c r="G66" i="9"/>
  <c r="G17" i="17" s="1"/>
  <c r="G10" i="28"/>
  <c r="G38" i="28" s="1"/>
  <c r="G16" i="25"/>
  <c r="G14" i="25"/>
  <c r="G11" i="25"/>
  <c r="G8" i="25"/>
  <c r="G49" i="53"/>
  <c r="G46" i="53"/>
  <c r="G39" i="53"/>
  <c r="G31" i="53"/>
  <c r="G23" i="53"/>
  <c r="G15" i="53"/>
  <c r="G18" i="22"/>
  <c r="G15" i="22"/>
  <c r="G10" i="22"/>
  <c r="G18" i="25" l="1"/>
  <c r="G21" i="17" s="1"/>
  <c r="G20" i="22"/>
  <c r="G19" i="17" s="1"/>
  <c r="G73" i="53"/>
  <c r="G15" i="17" s="1"/>
  <c r="G55" i="4"/>
  <c r="G52" i="4"/>
  <c r="G49" i="4" l="1"/>
  <c r="G38" i="4"/>
  <c r="G26" i="4"/>
  <c r="G20" i="4"/>
  <c r="G11" i="4"/>
  <c r="G23" i="4" l="1"/>
  <c r="G17" i="4" l="1"/>
  <c r="G32" i="4" l="1"/>
  <c r="G25" i="17" l="1"/>
  <c r="G27" i="17" l="1"/>
  <c r="G8" i="4"/>
  <c r="G5" i="4"/>
  <c r="G72" i="4" l="1"/>
  <c r="G7" i="17" s="1"/>
  <c r="G9" i="17" l="1"/>
  <c r="G37" i="17" l="1"/>
  <c r="G29" i="1" s="1"/>
</calcChain>
</file>

<file path=xl/sharedStrings.xml><?xml version="1.0" encoding="utf-8"?>
<sst xmlns="http://schemas.openxmlformats.org/spreadsheetml/2006/main" count="2353" uniqueCount="1375">
  <si>
    <t>m2</t>
  </si>
  <si>
    <t>I.</t>
  </si>
  <si>
    <t>SKUPAJ</t>
  </si>
  <si>
    <t>II.</t>
  </si>
  <si>
    <t xml:space="preserve"> </t>
  </si>
  <si>
    <t>III.</t>
  </si>
  <si>
    <t>m1</t>
  </si>
  <si>
    <t>OBJEKT:</t>
  </si>
  <si>
    <t>INVESTITOR:</t>
  </si>
  <si>
    <t>DDV NI UPOŠTEVAN</t>
  </si>
  <si>
    <t>m3</t>
  </si>
  <si>
    <t>a'</t>
  </si>
  <si>
    <t>IV.</t>
  </si>
  <si>
    <t>V.</t>
  </si>
  <si>
    <t>10.</t>
  </si>
  <si>
    <t>FAZA:</t>
  </si>
  <si>
    <t>OPOMBA:</t>
  </si>
  <si>
    <t>kos</t>
  </si>
  <si>
    <t>komplet</t>
  </si>
  <si>
    <t>VI.</t>
  </si>
  <si>
    <t>11.</t>
  </si>
  <si>
    <t>12.</t>
  </si>
  <si>
    <t>VREDNOST DEL EUR:</t>
  </si>
  <si>
    <t>POPIS GRADBENO OBRTNIŠKIH DEL</t>
  </si>
  <si>
    <t>A. GRADBENA DELA</t>
  </si>
  <si>
    <t>B. OBRTNIŠKA DELA</t>
  </si>
  <si>
    <t>KERAMIČARSKA DELA</t>
  </si>
  <si>
    <t>SLIKOPLESKARSKA DELA</t>
  </si>
  <si>
    <t>ur</t>
  </si>
  <si>
    <t>RAZNA OBRTNIŠKA DELA</t>
  </si>
  <si>
    <t>MONTAŽNE STENE IN STROPOVI</t>
  </si>
  <si>
    <t>KV delavec</t>
  </si>
  <si>
    <t>PK delavec</t>
  </si>
  <si>
    <t>NK delavec</t>
  </si>
  <si>
    <t>SPLOŠNA DOLOČILA
 - veljajo za vsa dela pri izvedbi projekta, za ves čas trajanja projekta</t>
  </si>
  <si>
    <t>SPLOŠNO O CENI ZA MERSKO ENOTO POSAMEZNE POSTAVKE - v ceni morajo biti zajeti vsi potrebni stroški:</t>
  </si>
  <si>
    <t>&gt;</t>
  </si>
  <si>
    <t>za kompletno organizacijo gradbišča, skladno z varnostnim načrtom</t>
  </si>
  <si>
    <t xml:space="preserve">Izvajanje geodetskih storitev  med samo gradnjo, ki vsebujejo: zakoličba osi stavbe, podajanje višin, kontrola vertikalnosti  konstrukcije, ustreznih naklonov ipd., postavitev gradbenih profilov, zaščita zakoličbe, vse  za ves čas gradnje in za vsa dela </t>
  </si>
  <si>
    <t>za izdelavo, dobavo in vgradnjo (montažo);</t>
  </si>
  <si>
    <t>za nabavo in dobavo osnovnega, pomožnega, pritrdilnega, tesnilnega materiala za izvedbo posamezne postavke iz popisa;</t>
  </si>
  <si>
    <t>za vse zunanje in notranje transporte (horizontalne in vertikalne) potrebnega materiala, delavne sile, orodja, delavnih strojev oz. naprav do mesta vgradnje;</t>
  </si>
  <si>
    <t>za vsa pripravljalna, osnovna, pomožna in zaključna dela za kompletno izvedbo posamezne postavke;</t>
  </si>
  <si>
    <t>za premične delovne odre za dela do višine  4m in lovilne odre za izvedbo posameznih del - razen delovnih in fasadnih odrov, ki so posebej prikazani v popisu;</t>
  </si>
  <si>
    <t>za izpolnitev obvez izvajalca glede varstva pri delu na premičnih deloviščih (gradbišču)</t>
  </si>
  <si>
    <t>za izdelavo vseh  vzorcev na zahtevo projektanta</t>
  </si>
  <si>
    <t>za izdelavo vseh  delavniških načrtov, kjer so ti potrebni</t>
  </si>
  <si>
    <t>za vsa dokazila o izpolnitvi zahtevane kvalitete izvedenih del oz. fizikalnih lastnosti vgrajenih materialov, izdelkov ter proizvodov, ki so navedena v splošnih določilih, določilih izvedbe pri posameznih vrstah del oz. zahtevah v posameznih postavkah;</t>
  </si>
  <si>
    <t>za snemanje izmer na licu mesta in usklajevanje z nadzorom oz. odg. projektantom v primeru odstopanja od projekta ali pri nejasnostih;</t>
  </si>
  <si>
    <t>za koordinacijo izvajalca do svojih podizvajalcev, dobaviteljev in kooperantov, ki sodelujejo pri predmetni gradnji oz. izvedbi del;</t>
  </si>
  <si>
    <t xml:space="preserve">za izpolnitev vseh obvez izvajalca po veljavni zakonodaji in pripadajočih veljavnih pravilnikih, ki se nanašajo direktno ali indirektno na izvedbo/gradnjo; </t>
  </si>
  <si>
    <t>za pripravo in vzdrževanje gradbišča, vključno z odstranitvijo vseh provizorijev ter začasnih komunalnih priključkov po končanih delih;</t>
  </si>
  <si>
    <t>za  vsa čiščenja med samo gradnjo</t>
  </si>
  <si>
    <t>za  finalno čiščenje celotnega objekta in gradbišča, pred predajo naročniku</t>
  </si>
  <si>
    <t>Izdelava kompletne dokumentacije "Dokazila o zanesljivosti", kompletno z vsemi potrebnimi izkazi, vsemi potrebnimi meritvami in pridobitvijo dokazil. Prav tako mora izvajalec pridobiti vse potrebne izkaze in poročila, vezana na Elaborate in načrte, ki so sestavni del projekta DGD , predvsem pa:</t>
  </si>
  <si>
    <t>- Izkaz požarne varnosti objekta
- Izkaz zaščite pred hrupom v stavbah
- Energetska izkaznica
- Izkaz energijskih lastnosti stavbe
- Poročilo o  gospodarjenju z gradbenimi odpadki za potrebe  pridobitve uporabnega dovoljenja     
- geodetski posnetek po končanih delih
- vsi ostali potrebni izkazi po DGD
Opomba:  PID projekte izdela projektant po ločeni pogodbi</t>
  </si>
  <si>
    <t>DDV prikazati posebej!</t>
  </si>
  <si>
    <t>OSTALE ZAHTEVE :</t>
  </si>
  <si>
    <t>Vsa dela morajo biti izvedena kvalitetno iz materialov z zahtevanimi fizikalnimi lastnostmi in jih je potrebno izvajati po predloženi tehnični dokumentaciji, detajlih ter navodilih arhitekta oziroma izbranega proizvajalca!</t>
  </si>
  <si>
    <t>Vsi vgrajeni materiali in proizvodi morajo imeti ustrezen atest oz. certifikat ter naj odgovarjajo cenovnemu razredu, skladno z zahtevami investitorja!</t>
  </si>
  <si>
    <t>Dimenzije-mere in količine je potrebno pred izdelavo oziroma naročanjem preveriti po zadnjih veljavnih PZI projektih ter kontrolirati mere na licu mesta!</t>
  </si>
  <si>
    <t>V kolikor v projektni dokumentaciji ni detajla za določeno vrsto del, je predlog detajla dolžan izdelati ponudnik - izvajalec in ga predložiti odgovornemu projektantu v potrditev!</t>
  </si>
  <si>
    <t>Izvajalec je dolžan na svoje stroške zagotoviti ustrezne klimatske pogoje za izvajanje del, ter z njimi omogočiti pogodbene obveznosti v pogodbenih rokih.</t>
  </si>
  <si>
    <t xml:space="preserve">Vse delavniške načrte mora izvajalec pred izvedbo predati v potrditev  projektantu </t>
  </si>
  <si>
    <t xml:space="preserve">Vse vzorce  mora izvajalec pred izvedbo predati v potrditev  projektantu </t>
  </si>
  <si>
    <t>Odvoz odpadnega materiala se izvrši v skladu z veljavno zakonodajo, na javne deponije odpadnega materiala, katere imajo upravna dovoljenja za deponiranje posameznih vrst materiala.</t>
  </si>
  <si>
    <t>Ponudnik - izvajalec sam izbere lokacije deponij in v cenah upošteva vse stroške deponiranja in transporta.</t>
  </si>
  <si>
    <t>13.</t>
  </si>
  <si>
    <t>14.</t>
  </si>
  <si>
    <t xml:space="preserve">PROJEKT ŠTEVILKA: </t>
  </si>
  <si>
    <t>- mavčnokartonske plošče deb. 2 x 1,25 cm</t>
  </si>
  <si>
    <t>- podkonstrukcija iz pocinkanih CW 75 mm profilov</t>
  </si>
  <si>
    <t>-mavčnokartonske plošče deb. 2 x 1,25 cm</t>
  </si>
  <si>
    <t>15.</t>
  </si>
  <si>
    <t>P  Z  I</t>
  </si>
  <si>
    <t>-mineralna volna deb. 10 cm med CW profili</t>
  </si>
  <si>
    <t>V mokrih prostorih v enotni ceni upoštevati vlagoodporme MK plošče.</t>
  </si>
  <si>
    <t>Sestavni del tega projektantskega popisa in enotnih cen je kompletna projektna PZI dokumentacija (grafični in tekstualni del).</t>
  </si>
  <si>
    <t>10a.</t>
  </si>
  <si>
    <t>RIBICA LJUBLJANA</t>
  </si>
  <si>
    <t>JP LJUBLJANA</t>
  </si>
  <si>
    <t>KOPITARJEVA 2</t>
  </si>
  <si>
    <t>1000 LJUBLJANA</t>
  </si>
  <si>
    <t>2023-261 - januar 2024</t>
  </si>
  <si>
    <t>LJUBLJANA, januar 2024</t>
  </si>
  <si>
    <t>REKAPITULACIJA</t>
  </si>
  <si>
    <t>RUŠITVENA DELA</t>
  </si>
  <si>
    <t>OSTALA GRADBENA DELA</t>
  </si>
  <si>
    <t>TERACERSKA DELA</t>
  </si>
  <si>
    <t>V enotnih cenah upoštevati sortiranje, nakladanje in odvoz ruševin v trajno deponijo,</t>
  </si>
  <si>
    <t>s plačilom takse za deponijo, izdajo evidenčnih listov, protiprašne in protihrupne</t>
  </si>
  <si>
    <t>zaščite, delovne in zaščitne odre. Pred oddajo ponudbe obvezen ogled na licu mesta.</t>
  </si>
  <si>
    <t>Odstranitev vrat, kompletno s podboji, zaključki, pripirami in pragovi. Velikosti do 3 m2.</t>
  </si>
  <si>
    <t>Odstranitev stekelene stene z dvokrilnimi vrati velikosti cca 404 x 261 cm.</t>
  </si>
  <si>
    <t>Rušenje predelnih sten ( zidane ali mavčnokartonske ) kompletno z oblogami in podkonstrukcijo.</t>
  </si>
  <si>
    <t>Odstranitev sanitarnih elementov, kompletno z razvodom in blindiranjem cevi.</t>
  </si>
  <si>
    <t>Odstranitev strojnih instalacij.</t>
  </si>
  <si>
    <t>Odstranitev elektroinstalacij.</t>
  </si>
  <si>
    <t>Odstranitev kamnitega cokla na vseh slopih.</t>
  </si>
  <si>
    <t>Odstranitev finalnega terazzo tlaka, debeline 3 cm, kompletno z eventuelnimi dilatacijskimi profili.</t>
  </si>
  <si>
    <t>Enako kot postavka 10., samo pod zunanjimi površinami.</t>
  </si>
  <si>
    <t>Odstranitev vseh slojev talne konstrukcije do nasutja ( terazzo tlak, AB plošča debeline do 17 cm, AB podlaga deb. Do 14 cm, hidroizolacija in podložni beton ). Točno debelino in sestavo se določi na licu mesta.</t>
  </si>
  <si>
    <t>Enako kot postavka 11., samo  odstranitev za novo kineto in črpališče.</t>
  </si>
  <si>
    <t>Odstranitev stenske obloge iz tapet, kompletno z lepilom.</t>
  </si>
  <si>
    <t>Zaščita obstoječih terazzo tlakov za ves čas izvedbe del in odstranitev po zaključku del.</t>
  </si>
  <si>
    <t>Vsakodnevno sprotno čiščenje obstoječih transportnih poti za ves čas izvedbe del.</t>
  </si>
  <si>
    <t>Odstranitev stenske obloge iz keramičnih ploščic kompletno z lepilno malto.</t>
  </si>
  <si>
    <t>Ročni izkop v terenu III. Ktg., nakladanje, prevoz in odvoz izkopanega materiala v trajno deponijo, s plačilom takse za deponijo. Izkop v objektu za kineto, črpališče in eventuelna poglobitev.</t>
  </si>
  <si>
    <t>Zemeljski planum dna izkopa, uvaljanje, planiranje, dosipavanje.</t>
  </si>
  <si>
    <t>Dobava in vgrajevanje nasutja s kamnitim drobljencem, z utrditvijo do Evd 40MPa. Nasutje v debelini do 35 cm. Nasutje v objektu pod kineto in novimi tlaki.</t>
  </si>
  <si>
    <t>3a.</t>
  </si>
  <si>
    <t>Enako kot postavka 3., samo zasutje za stenami kinete.</t>
  </si>
  <si>
    <t>Dobava in vgrajevanje podložnega betona C 12/15, v debelini 10 cm. Beton v objektu.</t>
  </si>
  <si>
    <t>Izdelava, prevoz in montaža prefabricirane AB kinete, notranjega preseka 50 x 30 cm, debeline sten cca 7 cm, kompletno z AB pokrovi.</t>
  </si>
  <si>
    <t>Dobava in vgrajevanje podložnega betona C 12/15 v debelini 10 cm. Tlak sestave Zu1.</t>
  </si>
  <si>
    <t xml:space="preserve">Dobava in izdelava horizontalne hidroizolacije v sestavi: </t>
  </si>
  <si>
    <t>- izravnava s fino cementno malto debeline do 2 cm</t>
  </si>
  <si>
    <t>- hladni bitumenski premaz 300 g/m2, npr. IBITOL HS</t>
  </si>
  <si>
    <t>- enoslojna polimer bitumenska hidroizolacija, polno varjena, s preklopi min. 10 cm, npr. 1 x IZOTEKT T4 Plus.</t>
  </si>
  <si>
    <t>- ekstrudirani polistiren XPS 300-L, debeline 15 cm</t>
  </si>
  <si>
    <t>- sistemske plošče za razvod talnega gretja npr. LIPONOR TECTO 1,7 cm</t>
  </si>
  <si>
    <t>- mikroarmirani neskrčljivi betonski estrih C 20/25, debeline 6 cm, strojno zaglajen.</t>
  </si>
  <si>
    <t>Razna manjša in nepredvidena gradbena dela. Obračun po potrditvi nadzornega organa.</t>
  </si>
  <si>
    <t>Lahki premični delovni odri višine do 2 m. Upoštevana 1 x netto površina za vse faze izvedbe GO del.</t>
  </si>
  <si>
    <t>Dobava in izravnava sten s polimerno cementno malto, po odstranitvi keramičnih ploščic, debeline do 1 cm.</t>
  </si>
  <si>
    <t>Izdelava betonskih revizijskih jaškov velikosti 40 x 40 cm, kompletno z inoks pokrovom s protismradno zaporo. Pokrov finalne obdelave terazzo tlak.</t>
  </si>
  <si>
    <t>Finalno čiščenje objekta po zaključku del. Upoštevana netto površina.</t>
  </si>
  <si>
    <t xml:space="preserve">V enotnih cenah upoštevati vse tekstualne in grafična dela projekta,  pritrdilni, sidrni </t>
  </si>
  <si>
    <t xml:space="preserve">material, podkonstrukcije in zaključke, izdelavo delavniških načrtov, katere potrdi </t>
  </si>
  <si>
    <t>projektant. Sheme in detajli so sestavni del enotnih cen popisa del.</t>
  </si>
  <si>
    <t>a) nihajna vrata vel. 95/242 cm, vključno s kovinskimi ojačitvami za montažo vrat. Oznaka sheme V1.</t>
  </si>
  <si>
    <t>V enotnih cenah upoštevati  bandažiranje in kitanje stikov MK plošč,  podkonstrukcije,</t>
  </si>
  <si>
    <t>vse izreze in zaključke ter delovne odre.</t>
  </si>
  <si>
    <t>Dobava in montaža predelnih sten v sestavi:</t>
  </si>
  <si>
    <t>- mineralna volna deb. 7,5 cm med CW profili</t>
  </si>
  <si>
    <t>V mokrih prostorih  v enotni ceni upoštevati vlagoodporne MK plošče.</t>
  </si>
  <si>
    <t>- mavčnokartonske plošče deb. 1,25 cm</t>
  </si>
  <si>
    <t>Dobava in montaža predelnih sten v sestavi: ( instalacijska stena )</t>
  </si>
  <si>
    <t xml:space="preserve">- podkonstrukcija iz pocinkanih 2 x CW  75 mm </t>
  </si>
  <si>
    <t>- požarno odporne mavčnokartonske plošče deb. 2 x 1,25 cm</t>
  </si>
  <si>
    <t>Požarna odpornost stene REI - 60 minut. Stena med strojnico in WC invalidi.</t>
  </si>
  <si>
    <t>Dobava in obloga sten v sestavi:</t>
  </si>
  <si>
    <t>- podkonstrukcija iz pocinkanih profilov CW 75 mm, odmik od sten do 18 cm</t>
  </si>
  <si>
    <t>- kamena volna debeline do 18 cm med CW profili</t>
  </si>
  <si>
    <t>Dobava in vgradnja profila za izvedbo stika cokla in tlaka, npr. Eclisse Syntesis baseboard, po detajlu.</t>
  </si>
  <si>
    <t>5a.</t>
  </si>
  <si>
    <t>Dobava in vgradnja kovinskih ojačitev v predelne stene za montažo sanitarne opreme. Vse po projektu instalacij.</t>
  </si>
  <si>
    <t>Dobava in montaža tipskih revizijskih odportin v mavčnokartonskem stropu.</t>
  </si>
  <si>
    <t>Izdelava, dobava in montaža zunanje stene v sestavi ZUS:</t>
  </si>
  <si>
    <t>- parna zapora: Knauf Insulation LDS 100 s tesnilnim trakom LDS</t>
  </si>
  <si>
    <t>- steklena volna 5 cm ( ali 7,5 cm ) KI 040</t>
  </si>
  <si>
    <t>- stenski pocinkani C profil 5 cm ( ali 75 cm )</t>
  </si>
  <si>
    <t>- folija AQUAPANEL Tyvek Stucco Wrap</t>
  </si>
  <si>
    <t>- plošča AQUAPANEL Cement Board Outdoor 1,25 cm</t>
  </si>
  <si>
    <t>- siva fugirna masa AQUAPANEL z zunanjim armirnim trakom</t>
  </si>
  <si>
    <t>- bela lepilna armirna malta AQUAPANEL deb. 3 mm z vtisnjeno armirno mrežocp AQUAPANEL</t>
  </si>
  <si>
    <t>- temeljni premaz za omet AQAPANEL</t>
  </si>
  <si>
    <t>- zaključni omet AQUAPANEL, barva in struktura po izboru projektanta.</t>
  </si>
  <si>
    <t>V enotnih cenah upoštevati vse tekstualne in grafične dele projekta, vse podkonstru-</t>
  </si>
  <si>
    <t>cije in zaključke, pritrdilni, sidrni, tesnilni materila, izdelavo delavniških načrtov kate-</t>
  </si>
  <si>
    <t>re potrdi projektant, delovne odre. Vse mere kontrolirati na licu mesta. Sheme in de-</t>
  </si>
  <si>
    <t>tajli so sestavni del enotnih cen.</t>
  </si>
  <si>
    <t>Izdelava, prevoz in montaža prefabriciranih terazzo elementov - stebri in preklade. Izdelava iz sivega kalcitnega agregata, frakcije 0-8mm, vezivo cement - sivi. Vse vidne površine grobo brušene. V enotni ceni upoštevati izdelavo, dobavo in montažo  kovinskih vroče cinkanih ali alu profilov za  montažo terazzo elementov, izdelavo delavniške dokumentacije in vzorca elementov, katere potrdi projektant. Vse mere kontrolirati na licu mesta.</t>
  </si>
  <si>
    <t>1a.</t>
  </si>
  <si>
    <t>1b.</t>
  </si>
  <si>
    <t>- terazzo preklada preseka 15 x 15 cm, skupne dolžine 227 + 220 + 227 cm, poravnana z zgornjo višino obstoječe kamnite stene. Detajl D5, D6, D7, D8, shema T2 ob oknu 02.</t>
  </si>
  <si>
    <t>- terazzo preklada preseka 15 x 15 cm, skupne dolžine 227 + 220 +227 cm, poravnana z zgornjo višino obstoječe kamnite stene. Detajl D1, D2, D3, D4, shena T1 ob vratih V6. Stik preklad na stebrih.</t>
  </si>
  <si>
    <t>1c.</t>
  </si>
  <si>
    <t>- terazzo preklada preseka 15 x 15 cm, skupne dolžine 228 + 221 +228 cm, poravnana z zgornjo višino obstoječe kamnite stene. Detajl D9, D10, D11, D12, shena T3 terazzo stebri ob oknu 03.</t>
  </si>
  <si>
    <t>1d.</t>
  </si>
  <si>
    <t>- terazzo preklada preseka 15 x 15 cm, skupne dolžine 225 + 218 + 225 cm, poravnana z zgornjo višino obstoječe kamnite stene. Detajl D13, D14, D15, D16, shema T4  terazzo stebri ob oknu 04.</t>
  </si>
  <si>
    <t>1e.</t>
  </si>
  <si>
    <t>Steber preseka 15 x 25 cm, višine 253 cm. Detajl D18.</t>
  </si>
  <si>
    <t>- steber preseka ( 30 x 13 ) + ( 25 x 5  ) cm, višine 253 cm. Detajl D 17, shema T5 terazzo stebri ob oknu 05.</t>
  </si>
  <si>
    <t>- terazzo preklada preseka 15 x 15 cm, dolžine 160 cm, poravnana z zgornjo površino obstoječe kanite stene. Detajl D 17, D18, shema T5 terazzo stebri ob oknu 05.</t>
  </si>
  <si>
    <t>Dobava in izdelava na mestu litega betonskega terazzo tlaka, kompletno z vsemi potrebnimi dodatki. Tlak brušen in zaščiten z zaščinim premazom, ki ne spreminja barve in strukture terazzo tlaka in deluje  proti prašno in proti umazaniji ( kot npr. OS Preminum ali Reckli ali Teo Ultra ). V enotni ceni upoštevati izdelavo dilatacij in zaključkov v stiku s stenami, izdelava vzorca tlaka na licu mesta, ki ga potrdi projektant in ZVKDS.</t>
  </si>
  <si>
    <t>a) zunanji svetlo sivi terazzo tlak debeline 12 cm, po vzorcu obstoječega terazzo tlaka. Shema Zu1.</t>
  </si>
  <si>
    <t>c) sanacija ali po potrebi zamenjava obstoječih terazzo bordur.</t>
  </si>
  <si>
    <t>Izdelava stika med zunanjim in notranjim terazzo tlakom izvesti pod  okni in je izvedbo uskladiti z izvajalcem oken. Točen obseg del se določi na licu mesta.</t>
  </si>
  <si>
    <t>Dobava in leplenje stenskih keramičnih ploščic kompletno s fugiranjem. Izvedba po načrtu polaganja keramike in  navodilih proizvajalca.</t>
  </si>
  <si>
    <t>Dobava in izdelava  hidroizolacijskega premaza npr. Mapelastik v debelini 3 mm ( dva nanosa ).</t>
  </si>
  <si>
    <t>a) premaz sten.</t>
  </si>
  <si>
    <t>Odstranitev oken, kompletno s podboji, zaključki in policami.</t>
  </si>
  <si>
    <t>Dobava in premaz sten z razredčeno akrilno emulzijo pred lepljenjem ploščic.</t>
  </si>
  <si>
    <t>Eventuelna sanacija obstoječih kamnitih elementov in oken, vse po potrditvi projektanta in ZVKDSL. Čiščenje, nizkotlačno peskanje in izvedba zaščitnega  brezbarvnega premaza.</t>
  </si>
  <si>
    <t>Dobava in ročno vgrajevanje betona C 25/30 v dno in stene jaška za črpališče, kompletno z opažem, armaturo in betonom. Jašek svetle dimenzije 100 x 100 x 160 cm oziroma po navodilih  in projektu instalaterja.</t>
  </si>
  <si>
    <t>16.</t>
  </si>
  <si>
    <t>Prilagoditev - pazljiva izvedba izkopov in zasipov glede na ugotovitve poteka instalacij na mestu predvidene nove AB kinete. Točen obseg del se določi na licu mesta.</t>
  </si>
  <si>
    <t>Dvakratno kitanje sten in stropov z jubolin kitom, glajenje, brušenje.</t>
  </si>
  <si>
    <t>Slikanje zunanjih stropov s silikatno barvo  - ubito bela, po predhodni potrditvi vzorca.</t>
  </si>
  <si>
    <t>Slikanje zunanjih sten s silikatno barvo - ubita bela, po predhodni potrditvi vzorca.</t>
  </si>
  <si>
    <t>Razna manjša in nepredvidena obrtniška dela. Obračun po potrditvi nadzornega organa. Upoštevano 15% vrednosti obrtniških del.</t>
  </si>
  <si>
    <t>EUR</t>
  </si>
  <si>
    <t>a) velikosti 70 x 60 cm.</t>
  </si>
  <si>
    <t>b) velikosti 40 x 30 cm.</t>
  </si>
  <si>
    <t>Izdelava, dobava in montaža pokrova jaška črpališča vel. 100 x 100 cm izdelan iz inoks profilov, polnilo finalni tlak terazzo. Pokrov z oljno zaporo. Vse po projektu instalacij.</t>
  </si>
  <si>
    <t>Izrezovanje odprtin v montažni fasadni steni za montažo rešetk. Vse po navodilih  instalaterja.</t>
  </si>
  <si>
    <r>
      <rPr>
        <sz val="11"/>
        <rFont val="Arial CE"/>
        <charset val="238"/>
      </rPr>
      <t xml:space="preserve">Slikanje </t>
    </r>
    <r>
      <rPr>
        <sz val="11"/>
        <rFont val="Arial CE"/>
        <family val="2"/>
        <charset val="238"/>
      </rPr>
      <t>notranjih sten z disperzijsko barvo, bele barve, po predhodni potrditvi vzorca.</t>
    </r>
  </si>
  <si>
    <t>9a.</t>
  </si>
  <si>
    <r>
      <t>Dobava in izdelava plavajočih podov v sestavi "T1":</t>
    </r>
    <r>
      <rPr>
        <sz val="11"/>
        <color rgb="FFFF0000"/>
        <rFont val="Arial CE"/>
      </rPr>
      <t xml:space="preserve"> </t>
    </r>
  </si>
  <si>
    <t>- sistemske plošče za razvod talnega gretja npr. UPONOR TECTO 1,7 cm</t>
  </si>
  <si>
    <t xml:space="preserve">Dobava in izdelava plavajočih podov v sestavi "T2": </t>
  </si>
  <si>
    <t>- ekstrudirani polistiren XPS 300-L, debeline 3 cm</t>
  </si>
  <si>
    <t>Izdelava, dobava in montaža vrat. Vratni okvir ultrapas bele barve. Okvir iz vezane plošče z lahkim polnilom, material  ultrapas, deb. 2 mm, krilo debeline 4 cm, poravnano z  ravnino podboja, okovje skrito po detajlih in potrditvi projektanta. Mere kontrolirati na licu mesta.</t>
  </si>
  <si>
    <t>b) vrata vel. 80/242 cm, skrito okovje, vključno s kovinskimi ojačitvami za montažo vrat. Ključavnica in kljuka tip kot npr. HEWI  Wacant/engaged fitting 270 x AM02, 130. Krilo spodaj dvignjeno za 1,5 cm. Oznaka sheme V2.</t>
  </si>
  <si>
    <t xml:space="preserve">c) vrata vel. 90/242 cm, skrito okovje, skrita nasadila, kljuka kot npr. HEWI Foor lever fitting 270XAM06. 130, vključno s kovinskimi ojačitvami za montažo vrat. Krilo spodaj dvignjeno za 1,5 cm. Oznaka sheme V3a. </t>
  </si>
  <si>
    <t>d) vrata vel. 90/242 cm, skrito okovje, skrita nasadila, kljuka kot npr. HEWI Foor lever fitting 270XAM06. 130, vključno s kovinskimi ojačitvami za montažo vrat.  Oznaka sheme V3b.</t>
  </si>
  <si>
    <t>e) vrata vel. 67/242 cm, skrito okovje, skrita nasadila, kljuka kot npr. HEWI Standard door fitting 270XAM01. 130, vključno s kovinskimi ojačitvami za montažo vrat.. Krilo spodaj dvignjeno za 3 cm. Oznaka sheme V4.</t>
  </si>
  <si>
    <t>- mavčnokartonske plošče deb.  2 x 1,25 cm</t>
  </si>
  <si>
    <t>- podkonstrukcija iz pocinkanih CW  50 mm profilov</t>
  </si>
  <si>
    <t>- mineralna volna deb. 5 cm med CW profili</t>
  </si>
  <si>
    <t xml:space="preserve">- podkonstrukcija iz pocinkanih CW  50 mm </t>
  </si>
  <si>
    <t>- kamena volna debeline 5 cm med CW profili</t>
  </si>
  <si>
    <t>Dobava in montaža spuščenega stropa iz mavčnokartonskih plošč debeline 1,25 cm, kompletno z nosilno podkonstrukcijo in izvedbo stikov s stenami po detajlu projektana. ( senčna fuga in dilatacijski profil med knauf stropom in obstoječo nosilno konstrukcijo, šivane fuge cca 4 mm ). Strop na višini 253 cm in 242 cm.</t>
  </si>
  <si>
    <t>Stebri preseka  cca 15 x 31 cm, višine 253 cm. Detajl D1, D2, D3, D4, shena T1 ob vratih V6.</t>
  </si>
  <si>
    <t>Stebri preseka  cca 15 x 30 cm, višine 253 cm. Detajl D5, D6, D7, D8, shena T2 ob oknu 02.</t>
  </si>
  <si>
    <t>Stebri preseka  cca 15 x 30 cm, višine 253 cm. Detajl D9, D10, D11, D12, shena T3  terazzo stebri ob oknu 03.</t>
  </si>
  <si>
    <t>Stebri preseka cca 15 x 30 cm, višine 253 cm. Detajl D13, D14, D15, D16, shena T4 terazzo stebri ob oknu 04.</t>
  </si>
  <si>
    <t>b) svetlo sivi terazzo tlak debeline 3 cm, po vzorcu obstoječega terazzo tlaka. Shema T1 ; T2 ; T3 ; T4</t>
  </si>
  <si>
    <t>d) izdelava novih terazzo bordur, temen terazzo po vzorcu obstoječega.</t>
  </si>
  <si>
    <r>
      <t xml:space="preserve">Slikanje </t>
    </r>
    <r>
      <rPr>
        <sz val="11"/>
        <rFont val="Arial CE"/>
        <family val="2"/>
        <charset val="238"/>
      </rPr>
      <t>notranjih stropov z disperzijsko barvo, bele barve, po predhodni potrditvi vzorca.</t>
    </r>
  </si>
  <si>
    <t>Izdelava in montaža umivalnika:</t>
  </si>
  <si>
    <t>- ženski WC ( glej načrt )</t>
  </si>
  <si>
    <t>- moški WC ( glej načrt ).</t>
  </si>
  <si>
    <t>Izdelava in montaža omare za hidrant ( glej načrt ).</t>
  </si>
  <si>
    <t>Izdelava in montaža maske za radiator ( glej načrt ).</t>
  </si>
  <si>
    <t>Izdelava in montaža maske za dovod zraka ( glej načrt ).</t>
  </si>
  <si>
    <t>PARKIRIŠČA IN TRŽNICE  d.o.o.</t>
  </si>
  <si>
    <t>SANITARNA KERAMIKA</t>
  </si>
  <si>
    <t>VII.</t>
  </si>
  <si>
    <t>naziv elementa opreme</t>
  </si>
  <si>
    <t>e.m.</t>
  </si>
  <si>
    <t>količina</t>
  </si>
  <si>
    <t>cena na enoto
(brez DDV)</t>
  </si>
  <si>
    <t>cena skupaj 
(brez DDV)</t>
  </si>
  <si>
    <t>P10</t>
  </si>
  <si>
    <t>WC INVALIDI</t>
  </si>
  <si>
    <t>P7</t>
  </si>
  <si>
    <t>WC ŽENSKI</t>
  </si>
  <si>
    <t>ogledalo. 117 x 158 cm
poravnano s ploščicami, na robu ogledala, ostrorobi L-kotni alu profil kot je Schluter-Schiene-V (h=10mm)</t>
  </si>
  <si>
    <t>P6</t>
  </si>
  <si>
    <t>WC MOŠKI</t>
  </si>
  <si>
    <t>P5</t>
  </si>
  <si>
    <t>GARDEROBA ZA ZAPOSLENE</t>
  </si>
  <si>
    <t>P4</t>
  </si>
  <si>
    <t>PROSTOR ZA ČISTILA</t>
  </si>
  <si>
    <t>Izdelava in montaža senčila S1 ( glej načrt )</t>
  </si>
  <si>
    <t>VRATA IN OKNA</t>
  </si>
  <si>
    <t>AVTOMATSKA DRSNA VRATA                 Izdelava, dobava in montaža avtomatskih drsnih vrat DOORSON product line 330 r za uporabo na evakuacijskih poteh in zasilnih izhodih, s porabo električne energije v načinu delovanja ODPRTO ali ZAPRTO manjšo od 0,5Wh.Izvedba s troslojnim izolacijskim MAT steklom in profili s prekinjenim termičnim mostom. Faktor Ug znaša 0,6 W/m²K, faktor Uw pa 1,0 W/m²K. Uporaba enostavnega programskega stikala z gumbom za izbiro načina delovanja in LED indikatorjem za diagnostiko napak in opozoril ali naprednega programskega stikala z osvetljenim barvnim grafičnim zaslonom na dotik, ki omogoča enostavno upravljanje vrat in izbiro sedmih načinov delovanja ter diagnostični opis opozoril in napak v besedi. Odpiranje vrat je omogočeno s stikali Sense Switch, na notranji strani je stikalo za zaklepanje, na zunanji strani pa semafor za prikaz zasedesnosti. Varnost prehoda zagotavljata kombinirana senzorja gibanja in prisotnosti s samo-preverjanjem delovanja. Dodatno se lahko vgradijo stranski senzorji prisotnosti s samo-preverjanjem delovanja, ki zagotavljajo varnost pri odpiranju vrat.</t>
  </si>
  <si>
    <r>
      <rPr>
        <u/>
        <sz val="11"/>
        <rFont val="Arial CE"/>
      </rPr>
      <t>DELOVANJE VRAT:</t>
    </r>
    <r>
      <rPr>
        <sz val="11"/>
        <rFont val="Arial CE"/>
        <family val="2"/>
        <charset val="238"/>
      </rPr>
      <t xml:space="preserve"> NORMALNO: je enako delovanju standardnih avtomatskih drsnih vrat in omogoča enostaven prehod skozi vrata.                                                     EVAKUACIJA: ob aktiviranju požarnega signala, izpada električne energije, okvare vrat ali aktiviranja tipke za prisilno odpiranje, se vrata samodejno drsno odprejo in ostanejo odprta. Tako vrata omogočajo enostavno in varno evakuacijo.					</t>
    </r>
  </si>
  <si>
    <t xml:space="preserve">Dimenzije:				
2240	x	2680	(mm)	gradbena odprtina (ŠxV)
980	x	2530	(mm)	prehodna odprtina (ŠxV)			</t>
  </si>
  <si>
    <t>AVTOMATSKA DRSNA VRATA                 Izdelava, dobava in montaža avtomatskih drsnih vrat DOORSON product line 330 s porabo električne energije v načinu delovanja ODPRTO ali ZAPRTO manjšo od 0,5Wh. Izvedba s troslojnim izolacijskim steklom in profili s prekinjenim termičnim mostom. Faktor Ug znaša 0,6 W/m²K, faktor Uw pa 1,0 W/m²K. Uporaba enostavnega programskega stikala z gumbom za izbiro načina delovanja in LED indikatorjem za diagnostiko napak in opozoril ali naprednega programskega stikala z osvetljenim barvnim grafičnim zaslonom na dotik, ki omogoča enostavno upravljanje vrat in izbiro sedmih načinov delovanja ter diagnostični opis opozoril in napak v besedi. Varnost prehoda zagotavljata kombinirana senzorja gibanja in prisotnosti s samo-preverjanjem delovanja. Dodatno se lahko vgradijo stranski senzorji prisotnosti s samo-preverjanjem delovanja, ki zagotavljajo varnost pri odpiranju vrat. Vse v skladu s standardom EN 16005, ki določa varnost pri uporabi avtomatskih vrat. Baterijska podpora omogoča odprtje vrat ob izpadu omrežne napetosti, elektromehanska ključavnica pa služi za zaklepanje vrat.</t>
  </si>
  <si>
    <t>3.</t>
  </si>
  <si>
    <t>Dimenzije:				
6730	x	2680	(mm)	gradbena odprtina (ŠxV)
1025	x	2540	(mm)	prehodna odprtina (ŠxV)</t>
  </si>
  <si>
    <t>Krila sestavljajo 55mm sistemski profili DOORSON, zasteklitev varnostno izolacijsko troslojno steklo debeline 46mm v gumi tesnilih.                                                          1	kos	drsno krilo
3	kos	obsvetloba
0	kos 	nadsvetloba
		RAL (prašno barvano)</t>
  </si>
  <si>
    <t xml:space="preserve">Krila sestavljajo 55mm sistemski profili DOORSON, zasteklitev varnostno izolacijsko troslojno MAT steklo debeline 46mm v gumi tesnilih.		                                   1	kos	drsno krilo
1	kos	obsvetloba
0	kos 	nadsvetloba
		RAL (prašno barvano)		
				</t>
  </si>
  <si>
    <t>4.</t>
  </si>
  <si>
    <r>
      <t xml:space="preserve">Vse v skladu s standardom EN 16005, ki določa varnost pri uporabi avtomatskih vrat. Redundantni pogon sestavlja glavni motor in dodatni motor, ki ju poganja redundantni krmilnik kateri zagotavlja normalno delovanje in odprtje vrat v ekstremnih situacijah. Baterijska podpora omogoča odprtje vrat ob izpadu omrežne napetosti, elektromehanska ključavnica pa služi za zaklepanje vrat. Vitek pogonski mehanizem, višine 11cm in vsi vidni kovinski deli, so v barvnem tonu eloksiran aluminij ali RAL barvnem tonu po izbiri.  </t>
    </r>
    <r>
      <rPr>
        <b/>
        <sz val="11"/>
        <rFont val="Arial CE"/>
      </rPr>
      <t>Oznaka sheme O1.</t>
    </r>
  </si>
  <si>
    <r>
      <t xml:space="preserve">Vitek pogonski mehanizem, višine 11cm in vsi vidni kovinski deli, so v barvnem tonu eloksiran aluminij ali RAL barvnem tonu po izbiri. </t>
    </r>
    <r>
      <rPr>
        <b/>
        <sz val="11"/>
        <rFont val="Arial CE"/>
      </rPr>
      <t>Oznaka sheme O2.</t>
    </r>
  </si>
  <si>
    <r>
      <t xml:space="preserve">OBSVETLOBA (MIRNA ZASTEKLITEV)				        Izdelava, dobava in montaža obsvetlobe DOORSON product line 330 z izvedbo s troslojnim izolacijskim steklom in profili s prekinjenim termičnim mostom. Faktor Ug znaša 0,6 W/m²K, faktor Uw pa 1,0 W/m²K.  Vitek pogonski mehanizem, višine 11cm in vsi vidni kovinski deli, so v barvnem tonu eloksiran aluminij ali RAL barvnem tonu po izbiri. </t>
    </r>
    <r>
      <rPr>
        <b/>
        <sz val="11"/>
        <rFont val="Arial CE"/>
      </rPr>
      <t>Oznaka sheme O3.</t>
    </r>
  </si>
  <si>
    <t>Dimenzije:				
6760	x	2680	(mm)	gradbena odprtina (ŠxV)
/	x	/	(mm)	prehodna odprtina (ŠxV)</t>
  </si>
  <si>
    <t>Krila sestavljajo 55mm sistemski profili DOORSON, zasteklitev varnostno izolacijsko troslojno steklo debeline 46mm v gumi tesnilih.                                                          0	kos	drsno krilo
3	kos	obsvetloba
0	kos 	nadsvetloba
		RAL (prašno barvano)</t>
  </si>
  <si>
    <t>5.</t>
  </si>
  <si>
    <r>
      <t xml:space="preserve">Vitek pogonski mehanizem, višine 11cm in vsi vidni kovinski deli, so v barvnem tonu eloksiran aluminij ali RAL barvnem tonu po izbiri. </t>
    </r>
    <r>
      <rPr>
        <b/>
        <sz val="11"/>
        <rFont val="Arial CE"/>
      </rPr>
      <t>Oznaka sheme O4.</t>
    </r>
  </si>
  <si>
    <t>Dimenzije: 
6670	x	2030	(mm)	gradbena odprtina (ŠxV)
2030	x	2540	(mm)	prehodna odprtina (ŠxV)</t>
  </si>
  <si>
    <t>Krila sestavljajo 55mm sistemski profili DOORSON, zasteklitev varnostno izolacijsko troslojno steklo debeline 46mm v gumi tesnilih.                                                          1	kos	drsno krilo
2	kos	obsvetloba
0	kos 	nadsvetloba
		RAL (prašno barvano)</t>
  </si>
  <si>
    <t>6.</t>
  </si>
  <si>
    <t xml:space="preserve">AVTOMATSKA DRSNA VRATA                 Izdelava, dobava in montaža avtomatskih drsnih vrat DOORSON product line 330 r za uporabo na evakuacijskih poteh in zasilnih izhodih, s porabo električne energije v načinu delovanja ODPRTO ali ZAPRTO manjšo od 0,5Wh. Izvedba s troslojnim izolacijskim steklom in profili s prekinjenim termičnim mostom. Faktor Ug znaša 0,6 W/m²K, faktor Uw pa 1,0 W/m²K. Uporaba enostavnega programskega stikala z gumbom za izbiro načina delovanja in LED indikatorjem za diagnostiko napak in opozoril ali naprednega programskega stikala z osvetljenim barvnim grafičnim zaslonom na dotik, ki omogoča enostavno upravljanje vrat in izbiro sedmih načinov delovanja ter diagnostični opis opozoril in napak v besedi. Varnost prehoda zagotavljata kombinirana senzorja gibanja in prisotnosti s samo-preverjanjem delovanja. Dodatno se lahko vgradijo stranski senzorji prisotnosti s samo-preverjanjem delovanja, ki zagotavljajo varnost pri odpiranju vrat. Vse v skladu s standardom EN 16005, ki določa varnost pri uporabi avtomatskih vrat. </t>
  </si>
  <si>
    <r>
      <t xml:space="preserve">Redundantni pogon sestavlja glavni motor in dodatni motor, ki ju poganja redundantni krmilnik kateri zagotavlja normalno delovanje in odprtje vrat v ekstremnih situacijah. Baterijska podpora omogoča odprtje vrat ob izpadu omrežne napetosti, elektromehanska ključavnica pa služi za zaklepanje vrat. Vitek pogonski mehanizem, višine 11cm in vsi vidni kovinski deli, so v barvnem tonu eloksiran aluminij ali RAL barvnem tonu po izbiri. </t>
    </r>
    <r>
      <rPr>
        <b/>
        <sz val="11"/>
        <rFont val="Arial CE"/>
      </rPr>
      <t>Oznaka sheme O5.</t>
    </r>
  </si>
  <si>
    <t>Dimenzije: 
1100	x	2520	(mm)	gradbena odprtina (ŠxV)
1100	x	2380	(mm)	prehodna odprtina (ŠxV)</t>
  </si>
  <si>
    <t>Krila sestavljajo 55mm sistemski profili DOORSON, zasteklitev varnostno izolacijsko troslojno steklo debeline 46mm v gumi tesnilih.                                                          1	kos	drsno krilo
0	kos	obsvetloba
0	kos 	nadsvetloba
		RAL (prašno barvano)</t>
  </si>
  <si>
    <t xml:space="preserve">2. </t>
  </si>
  <si>
    <r>
      <t xml:space="preserve">Izdelava in montaža </t>
    </r>
    <r>
      <rPr>
        <b/>
        <sz val="11"/>
        <rFont val="Arial CE"/>
      </rPr>
      <t>vrat V5b</t>
    </r>
    <r>
      <rPr>
        <sz val="11"/>
        <rFont val="Arial CE"/>
        <family val="2"/>
        <charset val="238"/>
      </rPr>
      <t xml:space="preserve"> vrata s fiksnim stranskim krilom, dim. 2135 x 2530 mm ( glej načrt ). </t>
    </r>
  </si>
  <si>
    <t>7.</t>
  </si>
  <si>
    <t>8.</t>
  </si>
  <si>
    <r>
      <t xml:space="preserve">Izdelava in montaža </t>
    </r>
    <r>
      <rPr>
        <b/>
        <sz val="11"/>
        <rFont val="Arial CE"/>
      </rPr>
      <t>okna 06</t>
    </r>
    <r>
      <rPr>
        <sz val="11"/>
        <rFont val="Arial CE"/>
        <family val="2"/>
        <charset val="238"/>
      </rPr>
      <t>, vel. 172 x 239 cm. ( glej načrt ),dim.1720x2390mm.</t>
    </r>
  </si>
  <si>
    <r>
      <t xml:space="preserve">cena na enoto
</t>
    </r>
    <r>
      <rPr>
        <sz val="10"/>
        <rFont val="Arial CE"/>
      </rPr>
      <t>(brez DDV)</t>
    </r>
  </si>
  <si>
    <r>
      <t xml:space="preserve">Izdelava in montaža vhodnih </t>
    </r>
    <r>
      <rPr>
        <b/>
        <sz val="11"/>
        <rFont val="Arial CE"/>
      </rPr>
      <t>vrat VO</t>
    </r>
    <r>
      <rPr>
        <sz val="11"/>
        <rFont val="Arial CE"/>
        <family val="2"/>
        <charset val="238"/>
      </rPr>
      <t xml:space="preserve"> (glej načrt),dim.4040x2610mm.</t>
    </r>
  </si>
  <si>
    <t>SKUPAJ VSA DELA EUR:</t>
  </si>
  <si>
    <t>C. STROJNE INŠTALACIJE</t>
  </si>
  <si>
    <t>D. ELEKTRO INŠTALACIJE</t>
  </si>
  <si>
    <t>4.3.3</t>
  </si>
  <si>
    <t>POPIS MATERIALA IN DEL</t>
  </si>
  <si>
    <t>SPLOŠNE OPOMBE</t>
  </si>
  <si>
    <t xml:space="preserve">Vsa vgrajena oprema in instalacije na objektu je do prevzema s strani investitorja (pooblaščene osebe) v lasti izvajalca. </t>
  </si>
  <si>
    <t xml:space="preserve">Izvajalec je dolžan imeti znanja, ki so predpisano zahtevana v GZ in tam opredeljena skozi obvezni delovodski in mojstrski izpit, iz česar izhaja, da je strokovno usposobljena oseba za posamezno vrsto inštalacije in pozna vse potrebne standardne izvedbene detajle. </t>
  </si>
  <si>
    <t xml:space="preserve">Pred pričetkom del mora izvajalec del pripraviti in predati tehnične predloge ponujene strojne opreme v potrditev, ki zajemajo vse iz popisa zahtevane tehnične podatke, tovarniške risbe postavitve in dokazila s potrdili o ustreznosti. Pri tem morajo biti podani tehnični podatki in risbe povsem usklajeni z zahtevanim obsegom in se morajo povsem nanašati na natančno ponujeni tip in velikost ter ne samo na vrsto opreme (enostavne fotokopije iz generalnega kataloga proizvajalcev v namen potjevanja opreme niso sprejemljive). Nobeno naročilo ponujene opreme ne more biti izvedeno, dokler ni s strani investitorja pooblaščen(e)ih oseb(e) izvedena preverba ustreznosti in ta tudi pisno potrjena. </t>
  </si>
  <si>
    <t xml:space="preserve">Dobava in postavitev opreme in sistemov se izvede po priloženi dokumentaciji, načrtih in tekstualnem delu, ki se dopolnijo s podrobnejšimi risbami posameznih izbranih dobaviteljev opreme. </t>
  </si>
  <si>
    <t>lzvajalec mora predvidena dela izvesti v zahtevani kvaliteti in lahko vgrajuje samo materiale in opremo, ki ima ustrezne ateste in certifikate (potrdila o skladnosti) ter je potrjena tudi s strani predstavnika investitorja. Prav tako se mora držati navodil proizvajalca opreme za postavitev te opreme in sicer tako, da se po izvedbi zagonov pridobi dogovorjena garancija. Vgrajena oprema in material mora biti do dobave neuporabljena, nova in opremljena z zahtevano dokazno dokumentacijo. Preizkusni pogon se izvrši v sodelovanju z predstavniki tehničnih služb, poblaščenim serviserjem vgrajenih naprav, izvajalcem električnih napeljav, CNS in investitorjem po načinu, ki ga določa izvajalska pogodba (standard) oziroma jo predstavi investitor.</t>
  </si>
  <si>
    <t xml:space="preserve">Vsi tipi izdelkov - trgovska imena in proizvajalci navedeni v popisu del in materiala so omenjeni izključno zaradi natančnega definiranja tehničnih karakteristik, standardov in predpisov po katerih so izdelani, certifikatov ter atestov, ki jih imajo z namenom natančneje opredeliti tehnične zahteve in postopke izdelave za podobne izdelke, ki jih nudi izvajalec del. Možno je ponuditi kvalitetno enakovredne ali boljše izdelke različnih proizvajalcev od navedenih. Posebno pozornost posvetiti gabaritom alternativno ponujene opreme. </t>
  </si>
  <si>
    <t xml:space="preserve">Ponudba mora vsebovati ves pritrdilni, vezni, spojni, tesnilni, nosilni, izolativni material in ustrezne podkostrukcije, dobavo in vgradnjo zaključnih profilov, pločevin in kotnikov, izdelavo vseh potrebnih podkonstrukcij, dodatnega izsekavanja AB in zidanih sten, ponovnega odpiranja montažnih sten in podobna dela potrebna za vgradnjo posameznega elementa objekta, izvedbo vseh drobnih gradbenih, obrtniških in instalacijskih del ter ostalega, če tudi to ni neposredno navedeno v popisu GOI del, a je kljub temu razvidno iz grafičnih prilog in ostalih prej naštetih sestavnih delov načrta. </t>
  </si>
  <si>
    <t>Nujna je tudi kombinacija popisa s požarnim elaboratom, ki opredeljuje požarno varnost posameznih konstrukcij in gradbenih elementov objekta. Obvezno je upoštevati vse zahteve iz študije požarne varnosti.</t>
  </si>
  <si>
    <t xml:space="preserve">Za vse nejasnosti mora ponudnik v razpisnem roku, ki je namenjen postavljanju vprašanj, pisno kontaktirati investitorja. Kontaktiranje ali postavljanje vprašanj neposredno odgovornemu vodji projekta, projektantskim organizacijam, ki so sodelovale pri izdelavi projekta ali posameznim odgovornim projektantom ni dovoljeno. </t>
  </si>
  <si>
    <t xml:space="preserve">Vsi jekleni elementi (četudi ni v načrtu ali popisu GOI del posebej označeno) morajo biti primerno protikorozijsko zaščiteni (vroče cinkanje in barvanje v RAL po izboru odg. proj. arhitekture ali drugo zahtevano zaščito za jeklene konstrukcije) tako, da je zagotovljen garancijski rok in življenjska doba, ki jo zahteva investitor. </t>
  </si>
  <si>
    <t xml:space="preserve">ENOTNA CENA MORA VSEBOVATI: </t>
  </si>
  <si>
    <t xml:space="preserve">- vsa potrebna pripravljalna dela </t>
  </si>
  <si>
    <t xml:space="preserve">- vse potrebne transporte, notranje in zunanje </t>
  </si>
  <si>
    <t xml:space="preserve">- vse potrebno delo </t>
  </si>
  <si>
    <t xml:space="preserve">- vsa potrebna pomožna sredstva za vgrajevanje na objektu kot so lestve, odri in podobno </t>
  </si>
  <si>
    <t>- usklajevanje z osnovnim načrtom in posvetovanje s projektantom, nadzornikom,    investitorjem, naročnikom</t>
  </si>
  <si>
    <t xml:space="preserve"> - terminsko usklajevanje del z ostalimi izvajalci na objektu </t>
  </si>
  <si>
    <t xml:space="preserve">- čiščenje prostorov po končanih delih in odvoz odpadnega meteriala na stalno mestno deponijo. Evidenčne liste dostave opreme na deponijo nujno predati naročniku del. </t>
  </si>
  <si>
    <t xml:space="preserve">- plačilo komunalnega prispevka za stalno mestno deponijo odpadnega materiala </t>
  </si>
  <si>
    <t xml:space="preserve">- vsa potrebna higijensko tehnična preventivna zaščita delavcev na gradbišču </t>
  </si>
  <si>
    <t xml:space="preserve">- izdelavo vseh potrebnih detajlov in dopolnilnih del, katera je potrebno izvesti za dokončanje posameznih del, tudi če potrebni detajli niso podrobno navedeni in opisani v popisu del, in so ta dopolnila nujna za pravilno funkcioniranje posameznih sistemov in elementov na obravnavanem objektu. </t>
  </si>
  <si>
    <t xml:space="preserve">- merjenje na objektu - skladiščenje materiala na gradbišču </t>
  </si>
  <si>
    <t xml:space="preserve">- preizkušanje kvalitete za vse materiale, ki se vgrajujejo in dokazovanje kvalitete z atesti </t>
  </si>
  <si>
    <t xml:space="preserve">- ves potrebni glavni, pomožni, pritrdilni, nosilni, izolativni, tesnilni in vezni material ter električni kabli in potrebni elektro material za priključitev elementov (klimatov, obtočne črpalke, mešalni ventili, temperaturna tipala, senzorji, ...) na električno in signalno omrežje </t>
  </si>
  <si>
    <t xml:space="preserve">- popravilo eventuelno povzročene škode ostalim izvajalcem na gradbišču </t>
  </si>
  <si>
    <t xml:space="preserve">- vse potrebne zaščitne premaze - merjenje na objektu, pred pričetkom izdelave posameznih elementov </t>
  </si>
  <si>
    <t xml:space="preserve">- popravilo nekvalitetno izvedenih del oziroma zamenjava elementov </t>
  </si>
  <si>
    <t xml:space="preserve">- izdelava tehnoloških risb za proizvodnjo s potrebnimi detajli </t>
  </si>
  <si>
    <t xml:space="preserve">- izdelava in izrez odprtin za vgradnjo inštalacijskih in drugih elementov </t>
  </si>
  <si>
    <t xml:space="preserve">- izdelava vseh izračunov vezanih na izdelavo elementov, potrebnih za doseganje predpisanih zahtev </t>
  </si>
  <si>
    <t xml:space="preserve">- priprava podatkov za izdelavo PID dokumentacije </t>
  </si>
  <si>
    <t xml:space="preserve">- izpiranje/izpihovanje cevovodov, tlačni preizkus, meritve, regulacija sistema, zagon, poskusno obratovanje </t>
  </si>
  <si>
    <t xml:space="preserve">- tlačni preizkus ogrevalnega sistema po DIN 18380, vključno s potrebnim materialom (čepi), ter izdelavo pisnega poročila o uspešno opravljenem tlačnem preizkusu. Navodila v tehničnem poročilu. </t>
  </si>
  <si>
    <t xml:space="preserve">- grelni preizkus ogrevalnega sistema za ugotavljanje doseganja projektnih temperatur po posameznih prostorih </t>
  </si>
  <si>
    <t xml:space="preserve">- šolanje vzdrževalcev s strani pooblaščenih serviserjev in dobaviteljev naprav za manjša popravila oz. vzdrževanja vgrajenih armatur, prezraćčevalnih naprav, ogrevalnih naprav, … </t>
  </si>
  <si>
    <t xml:space="preserve">Naziv gr.:            </t>
  </si>
  <si>
    <t>RIBICA POD STEBRIŠČNO LOPO PLEČNIKOVIH TRŽNIC V LJUBLJANI</t>
  </si>
  <si>
    <t>Načrt:</t>
  </si>
  <si>
    <t>Načrt strojništva: ogrevanje, prezračevanje in klimatizacija, vodovodna instalacija, notranja vertikalna in talna kanalizacija</t>
  </si>
  <si>
    <t>Vsebina:</t>
  </si>
  <si>
    <t>Popis materiala in del</t>
  </si>
  <si>
    <t>Poz.</t>
  </si>
  <si>
    <t>OPIS POSTAVKE</t>
  </si>
  <si>
    <t>Količina</t>
  </si>
  <si>
    <t>Cena enote (€)</t>
  </si>
  <si>
    <t>Skupna cena (€)</t>
  </si>
  <si>
    <t>OG</t>
  </si>
  <si>
    <t>OGREVANJE</t>
  </si>
  <si>
    <t>OPOMBA:
Vsi strojni in upravljalni elementi vključujejo potrebna gradbena dela za montažo vključno montažni material (npr preboji, utori, tesnenje prebojev, montažni material..).</t>
  </si>
  <si>
    <t>Elektro material za povezavo in priklop naprav popisan v popisu elektroinstalacij</t>
  </si>
  <si>
    <t>Elementi regulacijskega kroga prezračevalne naprave KN1 popisani v poglavju PK - Prezračevanja in klimatizacije</t>
  </si>
  <si>
    <t>Demontaža obstoječih instalacij zajeta v popisu GOI.</t>
  </si>
  <si>
    <t>Odstranitev tlakov zajeta v popisu GOI.</t>
  </si>
  <si>
    <t>A. CEVNI RAZVODI IN OPREMA V OBSTOJEČI TOPLOTNI POSTAJI</t>
  </si>
  <si>
    <t>Obtočna črpalka ČS1</t>
  </si>
  <si>
    <r>
      <t>Elektronsko regulirana energetsko učinkovita obtočna črpalka, za temperaturno področje medija od -10</t>
    </r>
    <r>
      <rPr>
        <sz val="9"/>
        <rFont val="Calibri"/>
        <family val="2"/>
        <charset val="238"/>
      </rPr>
      <t>°</t>
    </r>
    <r>
      <rPr>
        <sz val="9"/>
        <rFont val="Arial"/>
        <family val="2"/>
        <charset val="238"/>
      </rPr>
      <t xml:space="preserve">C do +110°C. Z integrirano elektronsko regulacijo zmogljivosti za konstanten/variabilni tlak. 
</t>
    </r>
    <r>
      <rPr>
        <u/>
        <sz val="9"/>
        <rFont val="Arial"/>
        <family val="2"/>
        <charset val="238"/>
      </rPr>
      <t>Tehnični podatki in nastavitve v skladu s shemo tega načrta!</t>
    </r>
    <r>
      <rPr>
        <sz val="9"/>
        <rFont val="Arial"/>
        <family val="2"/>
        <charset val="238"/>
      </rPr>
      <t xml:space="preserve">
</t>
    </r>
  </si>
  <si>
    <t>Kot na primer:</t>
  </si>
  <si>
    <t>Proizvod: Wilo</t>
  </si>
  <si>
    <t>Tip: Stratos Maxo 30/0,5-10 PN10</t>
  </si>
  <si>
    <t>ali enakovredno</t>
  </si>
  <si>
    <t>Toplotni števec TŠ1</t>
  </si>
  <si>
    <t>Ultrazvočni merilnik porabe energije z dodatno opremo, ki omogoča daljinsko odčitavanje in merjenje trenutnega pretoka, prirobnična izvedba, s pritrdilnim in spojnim materialom
Dodatna oprema:
- kartica M-bus
- kartica Modbus</t>
  </si>
  <si>
    <t>Proizvod: Almess (Enerkon)</t>
  </si>
  <si>
    <t>Tip: CF ECHO II 6-260 F, 6 m3/h, DN32 + M-BUS kartica, računska enota</t>
  </si>
  <si>
    <t>(kos)</t>
  </si>
  <si>
    <t xml:space="preserve">Prirobnična zaporna loputa </t>
  </si>
  <si>
    <t>DN40, PN6 (kos)</t>
  </si>
  <si>
    <t xml:space="preserve">Prirobnična nepovratna loputa </t>
  </si>
  <si>
    <t xml:space="preserve">Navojna krogelna izpustna pipa </t>
  </si>
  <si>
    <t>DN15, PN6 (kos)</t>
  </si>
  <si>
    <t xml:space="preserve">Prirobnični lovilec nečistoč </t>
  </si>
  <si>
    <t>Avtomatski odzračni lonec</t>
  </si>
  <si>
    <t>V=1l, z vgrajenim avtomatskim odzračnim ventilom in krogelno pipo DN10</t>
  </si>
  <si>
    <t>PN6 (kos)</t>
  </si>
  <si>
    <t>Termometer</t>
  </si>
  <si>
    <r>
      <t>z merilnim območjem 0-100</t>
    </r>
    <r>
      <rPr>
        <sz val="9"/>
        <rFont val="Calibri"/>
        <family val="2"/>
        <charset val="238"/>
      </rPr>
      <t>°C in vgradno tuljko dolžine 100mm.</t>
    </r>
  </si>
  <si>
    <t>Manometer</t>
  </si>
  <si>
    <r>
      <t>z merilnim območjem do 6 bar</t>
    </r>
    <r>
      <rPr>
        <sz val="9"/>
        <rFont val="Calibri"/>
        <family val="2"/>
        <charset val="238"/>
      </rPr>
      <t xml:space="preserve"> z zapornim elementom DN10</t>
    </r>
  </si>
  <si>
    <t>Predelava instalacij in priklop novega odcepa</t>
  </si>
  <si>
    <t>Predelava obstoječih instalacij v toplotni postaji in priklop dveh novih odcepov za direkten razdelilni krog skladno z risbami in shemo tega načrta. Vključno ves potreben spojni in pritrdilni material.</t>
  </si>
  <si>
    <t>(kpl)</t>
  </si>
  <si>
    <t>B. CEVNI RAZVODI, RADIATORSKO OGREVANJE</t>
  </si>
  <si>
    <t>Radiator - panelni -sredinski priključek</t>
  </si>
  <si>
    <t>Stenski panelni radiator, z gladko čelno površino, s spodnjimi sredinskimi priključki. Vključno s spodnjim priključnim H setom z vgrajenimi ventili, pritrdilne sponke za plastične ali kovinske cevi, konzolami za pritrditev, zapornimi čepi in odzračno pipico. Barva po dogovoru z arhitektom, v osnovi bela.</t>
  </si>
  <si>
    <t>Proizvod:     Vogel&amp;Noot</t>
  </si>
  <si>
    <t>Tip:              Plan T6 "globina-št. panelov/višina x dolžina"</t>
  </si>
  <si>
    <t>21 PM-S/300x1600 (kos)</t>
  </si>
  <si>
    <t>Radiator - vertikalni -sredinski priključek</t>
  </si>
  <si>
    <t>Stenski vertikalni radiator, z gladko čelno površino, s spodnjimi sredinskimi priključki. Vključno s spodnjim priključnim H setom z vgrajenimi ventili, pritrdilne sponke za plastične ali kovinske cevi, konzolami za pritrditev, zapornimi čepi in odzračno pipico. Barva po dogovoru z arhitektom, v osnovi bela.</t>
  </si>
  <si>
    <t>Tip:              Plan vertical  "globina-št. panelov/višina x dolžina"</t>
  </si>
  <si>
    <t>21/84/300x1800 (kos)</t>
  </si>
  <si>
    <t>Večfunkcijski ventil za radiatorje</t>
  </si>
  <si>
    <t xml:space="preserve">Večfunkcijski ventil za vertikalne radiatorje z možnostjo zaprtja, praznjenja, razmak priključkov 50mm vključno z pritrdilnim in montažnim materialom </t>
  </si>
  <si>
    <t>Proizvod:    Danfoss</t>
  </si>
  <si>
    <t>Tip:              VHS  (kotni ali ravni) + priključe matice za cevi fi16 (kos)</t>
  </si>
  <si>
    <t>Termostatska glava za radiatorje</t>
  </si>
  <si>
    <t>Radiatorska termostatka za montažo na radiatorske termostatske ventile, s plinskim polnjenjem in možnostjo omejevanja in blokade nastavljene temperature, robustna izvedba za javne ustanove, s protizmrzovalno zaščito po EN 215-1. Komplet s pritrdilnim materialom.</t>
  </si>
  <si>
    <t>Tip: RA-2920</t>
  </si>
  <si>
    <t>Cevi</t>
  </si>
  <si>
    <t>Cevi iz ogljikovega jekla primerne za inštalacije, ogrevanja.
Cevi iz ogljikovega jekla, za spajanje po sistemu press. 
Vključno s pritrdilnim materialom.</t>
  </si>
  <si>
    <t>Proizvod:     Geberit</t>
  </si>
  <si>
    <t>Tip:               Mapress</t>
  </si>
  <si>
    <t>Dimenzije:</t>
  </si>
  <si>
    <t>Ø15x1,2 (m)</t>
  </si>
  <si>
    <t>Ø22x1,5 (m)</t>
  </si>
  <si>
    <t>Ø28x1,5 (m)</t>
  </si>
  <si>
    <t>Ø35x1,5 (m)</t>
  </si>
  <si>
    <t>Ø42x1,5 (m)</t>
  </si>
  <si>
    <t>Koleno 90°</t>
  </si>
  <si>
    <t>Kolena iz ogljikovega jekla primerne za inštalacije, ogrevanja.
Za spajanje po sistemu press. 
Vključno s pritrdilnim materialom.</t>
  </si>
  <si>
    <t>15 - 15 (kos)</t>
  </si>
  <si>
    <t>22 - 2 (kos)</t>
  </si>
  <si>
    <t>28 - 28 (kos)</t>
  </si>
  <si>
    <t>35 - 35 (kos)</t>
  </si>
  <si>
    <t>42 - 42 (kos)</t>
  </si>
  <si>
    <t>Spojka, reducirna spojka</t>
  </si>
  <si>
    <t xml:space="preserve">Spojke, in reducirne spojke iz ogljikovega jekla primerne za inštalacije, ogrevanja.
Za spajanje po sistemu press. </t>
  </si>
  <si>
    <t>22 - 15 (kos)</t>
  </si>
  <si>
    <t>35 - 18 (kos)</t>
  </si>
  <si>
    <t>35 - 22 (kos)</t>
  </si>
  <si>
    <t>42 - 28 (kos)</t>
  </si>
  <si>
    <t>42 - 35 (kos)</t>
  </si>
  <si>
    <t>Cevni reducirni kos</t>
  </si>
  <si>
    <t xml:space="preserve">Cevni reducirni kosi iz ogljikovega jekla primerne za inštalacije, ogrevanja.
Za spajanje po sistemu press. </t>
  </si>
  <si>
    <t>T-kos</t>
  </si>
  <si>
    <t xml:space="preserve">T-kosi iz ogljikovega jekla primerni za inštalacije, ogrevanja.
Za spajanje po sistemu press. </t>
  </si>
  <si>
    <t>22 - 22 - 22 (kos)</t>
  </si>
  <si>
    <t>35 - 15 - 35 (kos)</t>
  </si>
  <si>
    <t>35 - 22 - 35 (kos)</t>
  </si>
  <si>
    <t>42 - 28 - 42 (kos)</t>
  </si>
  <si>
    <t>42 - 42 - 42 (kos)</t>
  </si>
  <si>
    <t>T-kos z notranjim navojem</t>
  </si>
  <si>
    <t xml:space="preserve">T-kosi z notranjim navojem iz ogljikovega jekla primerni za inštalacije, ogrevanja.
Za spajanje po sistemu press. </t>
  </si>
  <si>
    <t>28 - 1/2"- 28 (kos)</t>
  </si>
  <si>
    <t>35 - 1/2" - 35 (kos)</t>
  </si>
  <si>
    <t>42 - 1/2" - 42 (kos)</t>
  </si>
  <si>
    <t>Spojke z notranjim navojem</t>
  </si>
  <si>
    <t xml:space="preserve">Spojke z notranjim navojem za cevi iz ogljikovega jekla primerne za inštalacije, ogrevanja.
Za spajanje po sistemu press. </t>
  </si>
  <si>
    <t>18 - 3/4" NN (kos)</t>
  </si>
  <si>
    <t>28 - 1 1/4" NN (kos)</t>
  </si>
  <si>
    <t>42 - 1 1/2" NN (kos)</t>
  </si>
  <si>
    <t>Spojke z zunanjim navojem</t>
  </si>
  <si>
    <t xml:space="preserve">Spojke z zunanjim navojem za cevi iz ogljikovega jekla primerne za inštalacije, ogrevanja.
Za spajanje po sistemu press. </t>
  </si>
  <si>
    <t>22 - 3/4" ZN (kos)</t>
  </si>
  <si>
    <t>28 - 3/4" ZN (kos)</t>
  </si>
  <si>
    <t>35 - 1 1/4" ZN (kos)</t>
  </si>
  <si>
    <t>42 - 1 1/4" ZN (kos)</t>
  </si>
  <si>
    <t>42 - 1 1/2" ZN (kos)</t>
  </si>
  <si>
    <t>Spojke s priključno matico</t>
  </si>
  <si>
    <t xml:space="preserve">Spojke s priključno matico za cevi iz ogljikovega jekla primerne za inštalacije, ogrevanja.
Za spajanje po sistemu press. </t>
  </si>
  <si>
    <t>35 - 1 1/2" NN (kos)</t>
  </si>
  <si>
    <t>42 - 2" NN (kos)</t>
  </si>
  <si>
    <t>Cevna spojka z notranjim navojem</t>
  </si>
  <si>
    <t>15 - 3/4" NN (kos)</t>
  </si>
  <si>
    <t>Toplotna izolacija za ogrevalne cevi</t>
  </si>
  <si>
    <t xml:space="preserve">v obliki cevakov ustreznega premera, z visoko odpornostjo proti difuziji vodne pare, vključno lepilni in pritrdilni material. Izolirajo se razvodi v spuščenih stropovih, instalacijskih jaših in toplotni postaji. Cevovodi, položeni v plast gradbene toplotne izolacije, se ne izolirajo. Izolirajo se tudi vse prirobnice in cevi na mestih obešal.
Toplotna prevodnost λ pri 20°C je 0,038 W/m.K ( cevi debeline 6mm do 25mm) za ostale debeline cevi je  λ pri 0°C  0,036 W/m.K; koef. upora difuziji vodne pare je 10.000; za temp. območje od -50°C  do  +110°C; trakovi in plošče lepljeni na površino do maks. +85°C.
</t>
  </si>
  <si>
    <t>Proizvod:    Armacell</t>
  </si>
  <si>
    <t>Tip: Armaflex XG</t>
  </si>
  <si>
    <t>Dimenzija deb. cevaka/dimenzija cevi:</t>
  </si>
  <si>
    <t>XG-13x015 (cev DN10)</t>
  </si>
  <si>
    <t>XG-19x022 (cev DN20)</t>
  </si>
  <si>
    <t>XG-19x028 (cev DN25)</t>
  </si>
  <si>
    <t>XG-25x035 (cev DN32)</t>
  </si>
  <si>
    <t>XG-25x042 (cev DN40)</t>
  </si>
  <si>
    <t>Navojni krogelni ventil</t>
  </si>
  <si>
    <t>DN25, PN6 pred kuhinjsko napo (kos)</t>
  </si>
  <si>
    <t>Avtomatski odzračni ventil</t>
  </si>
  <si>
    <t>s krogelno pipo DN10</t>
  </si>
  <si>
    <t>DN10, PN6 (kos)</t>
  </si>
  <si>
    <t>C. TALNO OGREVANJE</t>
  </si>
  <si>
    <t xml:space="preserve">Cevi za talno ogrevanje </t>
  </si>
  <si>
    <t>PE-Xa cev z difuzijskim slojem iz EVOH-a (etil-vinil-alkohol) z dodatnim zunanjim zaščitnim slojem v beli barvi in dvema modrima črtama. Ustreza standardu EN ISO 15875 "Plastični cevni sistemi za instalacije s toplo in hladno vodo - zamrežen polietilen" in ustreza zahtevam za tesnost na kisik v skladu s standardom DIN 4726. Te cevi, ki so namenjene za talno ogrevanje in hlajenje, so primerne za spajanje z Uponor Q&amp;E fitingi in Uponor vijačnimi fitingi.
Razred uporabe: 4+5/ 6 bar
Maksimalna načrtovana temperatura: 90 °C
Temperatura, pri kateri nastanejo poškodbe: 100 °C
Načrtovan tlak 6 barov pri 70°C
Požarni razred: B2 in E v skladu s standardom DIN 4102 / EN 13501-1</t>
  </si>
  <si>
    <t>Proizvod:     Uponor</t>
  </si>
  <si>
    <t>Tip:              Uponor cev Comfort Pipe PLUS 17x2,0, v kolutih</t>
  </si>
  <si>
    <t>kolut 120m - koda 1034535 (kos)</t>
  </si>
  <si>
    <t>kolut 240m - koda 1009226 (kos)</t>
  </si>
  <si>
    <t>kolut 480m - koda 1086340 (kos)</t>
  </si>
  <si>
    <t>Uponor Vario M plastični razdelilci z merilci pretoka</t>
  </si>
  <si>
    <t>Razdelilec, izdelan iz s steklenimi vlakni ojačanega poliamida, priklop z desne ali leve strani G1 s pomočjo ploščatega tesnjenja, dovodni del z merilci pretoka za nastavljanje in zapiranje, povratni del z ventili in ročko, pripravljeno za termopogone št. 1087778 (24V) in št. 1087763 (230V), z integrirano polnilno-izpustno pipo in odzračevalnim ventilom na dovodu in povratku, s 3/4“ eurokonus priključkom za priklop zank, razmak med odcepi 50 mm, razmak med dovodom in povratkom 225 mm.
maks. tlak: 6 bar
maks. temperatura: 60°C
material: s steklenimi vlakni ojačan poliamid</t>
  </si>
  <si>
    <t xml:space="preserve">Tip:              Vario M razdelilec s topmetrom FM  z merilcem pretoka </t>
  </si>
  <si>
    <t>Potrebni elementi za zgornje kombinacije razdelilcev:</t>
  </si>
  <si>
    <t>Uponor Vario M razdelilec FM 6xG3/4 euro - koda 1085948 (kos)</t>
  </si>
  <si>
    <t>Uponor Vario M razdelilec FM 10xG3/4 euro - koda 1085952 (kos)</t>
  </si>
  <si>
    <t>Uponor Vario krogelni ventil kotni</t>
  </si>
  <si>
    <t>Za ploščato tesnenje kotnega priključka 1" ZN na Uponor razdelilec. Set sestoji iz dveh medeninastih krogelnih kotnih ventilov, ki imata modro in rdečo ročko, medenina galvansko ponikljana.
Dolžina, ki se mora upoštevati pri izračunu potrebnega prostora:
125 mm + dolžina razdelilca.</t>
  </si>
  <si>
    <t xml:space="preserve">Tip:            Uponor Vario krogelni ventil kotni Rp 1" - G1 </t>
  </si>
  <si>
    <t>DN 25 (kos)</t>
  </si>
  <si>
    <t>Vijačna spojka</t>
  </si>
  <si>
    <t>Vijačna spojka izdelana iz medenine, za priključitev Uponor PE-Xa cevi na razdelilce. Notranji navoj 3/4-eurokonus skladen s standardom DIN EN ISO 228-1.
Material: medenina</t>
  </si>
  <si>
    <t>Tip:            Uponor Vario vijačna spojka PEX 17x2,0-G3/4"FT Euro</t>
  </si>
  <si>
    <t>koda 1065286 (kos)</t>
  </si>
  <si>
    <t>Nadometna omarica za razdelilnike talnega ogrevanja</t>
  </si>
  <si>
    <t>Kompletna omarica z okvirjem in vrati za nadometno vgradnjo.
- globina: 135mm
- višina: 730 mm
- material: galvanizirano jeklo
- okvir in vrata praškasto barvana (bela RAL 9010)
- vrata z zapiralom</t>
  </si>
  <si>
    <t>Tip: Vario podometna omarica OW 900x730x135mm (kos)
koda 1136218</t>
  </si>
  <si>
    <t>Tip: Vario podometna omarica OW 1050x730x135mm (kos)
koda 1136219</t>
  </si>
  <si>
    <t>Sistemska plošča talnega ogrevanja</t>
  </si>
  <si>
    <t>Za cementne in samorazlivne cementne estrihe; omogoča pravokotno in diagonalno pritrjevanje cevi s 5-imi različnimi razmaki med cevmi; za optimizirano vgradnjo ogrevalnih cevi, ki temelji na dejanski geometriji prostora z minimalnimi odpadki zahvaljujoč sofisticirani sistemski tehnologiji; omogoča hitro in enostavno vgradnjo na trde/mehke PS panele/plošče s pomočjo prekrivanja robov folije/plošče. Ustreza zahtevam po udarno zvočni izolaciji (DIN 4109), toplotni izolaciji (DIN EN 1264), DIN EN 13501-1 požarna klasifikacija: razred E; požarna varnost (DIN 4102) B2 in toplotna oddaja (DIN EN 1264), neodvisno od razmaka med cevmi; višina in razdalja cevnih držal (DIN EN 1264) so fiksni in preprečujejo premikanje cevi; funkcija prekrivanja folije/plošč deluje kot vodotesni stik in eliminira zvočne mostove (DIN 18560); zaščita okolja zaradi uporabe okolju prijaznega PS. 
Razmak med cevmi pri pravokotni smeri: RA 10–15–20–25–30 cm
Tip: 11 mm, za univerzalno uporabo v stanovanjskih in poslovnih stavbah do 30 kN/m²
EPS
Dimenzija: 1450 x 850 mm
Debelina plošče: 33 mm
Udarno zvočna izolacija: - dB
Področje uporabe: do 5 kN/m²
Toplotna upornost plošče Rλ = 0.257 m²K/W</t>
  </si>
  <si>
    <t>Tip:              Tecto sistemska plošča 14-17 s čepki in 11mm izolacije</t>
  </si>
  <si>
    <t>koda 1005477 (m2)</t>
  </si>
  <si>
    <t>Element za diagonalno pritrditev cevi</t>
  </si>
  <si>
    <t>Tip:              Tecto diagonalni fiksacijski element</t>
  </si>
  <si>
    <t>koda 1005482 (kos)</t>
  </si>
  <si>
    <t>Dvostranski pritrdilni trak</t>
  </si>
  <si>
    <t>Tip:              Tecto dvostranski trak, element</t>
  </si>
  <si>
    <t>koda 1005484 (m)</t>
  </si>
  <si>
    <t>Uponor Označevalni set</t>
  </si>
  <si>
    <t>Namenjen za označevanje mesta merjenja vlage v estrihu, z rdečo konico. Označevalni set se pritrdi, skladno z DIN 18560, z lepilnim trakom na pokrivni sloj izolacije. Označevalni set ne poškoduje pokrivnega sloja. Upoštevati je potrebno minimalno razdaljo od merilne točke do najbližje cevi, ki znaša 10 cm.
Potrebna količina: 1 označevalni set na prostor; za površine, ki so večje od 50 m², se zahteva več označevalnih setov.
Material: gumirana okrogla palica, podnožje izdelano iz plastike in opremljeno z lepilnim trakom.</t>
  </si>
  <si>
    <t>Tip:              Uponor Multi označevalni set 100mm</t>
  </si>
  <si>
    <t>koda 1000083 (kpl)</t>
  </si>
  <si>
    <t>Držalo cevi - lok 14 - 18 mm</t>
  </si>
  <si>
    <t>Izdelano iz proti udarcem odporni plastiki. Služi kot opora/držalo cevem pri 90° lokih v predelu razdelilca.</t>
  </si>
  <si>
    <t>Tip:             Multi držalo loka, plastično 14-18</t>
  </si>
  <si>
    <t>koda 1135491 (kos)</t>
  </si>
  <si>
    <t>Razmejitveni profil</t>
  </si>
  <si>
    <t>Samolepilni nosilni profil izdelan iz PP s trakom iz polietilenske pene debeline 10 mm. Namenjeno za zanesljivo ločevanje odsekov estriha (npr. pri vratih) in za absorbiranje raztezanja estriha. 
Za raztezke po standardu DIN 18560-2.
Višina: 100 mm
Debelina materiala: 10 mm
Dolžina: 1,8 m</t>
  </si>
  <si>
    <t>Tip:             Uponor Multi razmejitveni profil 1800x100x10 mm</t>
  </si>
  <si>
    <t>koda 1090229 (m1)</t>
  </si>
  <si>
    <t>Dodatek za estrih za boljšo toplotno prevodnost, tip VD 450</t>
  </si>
  <si>
    <t>Uporablja se kot dodatek za estrihe in malte; izboljša kvaliteto estriha zaradi povečane plastičnosti in boljšega zadrževanja vode.
Ne sme se uporabljati v kombinaciji s samorazlivnimi ali anhidritnimi estrihi!
Poraba pri debelini estriha 7 cm: približno 0.2 l/m²
Minimalno prekritje cevi z estrihom: 30 mm pri 2kN/m² ali 45 mm pri 5kN/m² v povezavi z Uponorjevo izolacijo/sistemskimi ploščami za 5kN/m² 
Čas vezanja in sušenja: 21 dni</t>
  </si>
  <si>
    <t>DODATEK POTREBNO OBVEZNO PREDATI IZVAJALCEM ESTRIHA!!!</t>
  </si>
  <si>
    <t>Tip:             Uponor dodatek za estrih za boljšo toplotno prevodnost, tip VD 450</t>
  </si>
  <si>
    <t>koda 100084 (liter)</t>
  </si>
  <si>
    <t>Obložna folija</t>
  </si>
  <si>
    <t>Za vgradnjo med estrihom in mejnimi gradbenimi deli (stena, ...), za talne konstrukcije v skladu z DIN 18560 in DIN EN 1264; z večkratno perforacijo za lažje odstranjevanje, zadnja stran samolepilna, sprednja stran s PE folijo in samolepilnim trakom, ki omogoča izdelavo tesnega spoja med obložno folijo in izolacijo ter natančno vgradnjo v kotih/vogalih; posebej primerno za samorazlivne estrihe.
Material: zaprto celični polietilen PE-LD
Razred gradbenega material: B2
Barva: modra</t>
  </si>
  <si>
    <t>Tip:             Uponor Multi obložna folija PE 50m 150x10mm</t>
  </si>
  <si>
    <t>koda 1000079 (m1)</t>
  </si>
  <si>
    <t>PE folija</t>
  </si>
  <si>
    <t>PE folija za talno ogrevanje.</t>
  </si>
  <si>
    <t>Tip:             Uponor Multi folija PE 0,2mm 60x1,25m</t>
  </si>
  <si>
    <t>koda 1005049 (m2)</t>
  </si>
  <si>
    <t>Črpalčno mešalni set</t>
  </si>
  <si>
    <t>Črpalčno mešalni set za uravnavanje temperature predtoka posameznega razdelilnika talnega ogrevanja.
- maksimalna toplotna obremenitev: 10 kW
- kvs ventila: 1,2 m3/h
- temperatura vode in pretok krmiljen s pomočjo termostata s kapilarnim tipalom</t>
  </si>
  <si>
    <t>Tip:               Fluvia T črpalčna grupa Push-23-B-W</t>
  </si>
  <si>
    <t>koda 1078304 (kos)</t>
  </si>
  <si>
    <t>Prostorski termostat TP1</t>
  </si>
  <si>
    <t>Prostorski termostat s programsko uro in nastavitvijo znižanega nočnega režima.
Vklop primarne črpalke in črpalk mešalnih grup razdelilnikov talnega ogrevanja.
Napetost 230V, 16A</t>
  </si>
  <si>
    <t>D. SPLOŠNO</t>
  </si>
  <si>
    <t>Izpiranje celotne instalacije ter končni tlačni preizkusi</t>
  </si>
  <si>
    <t xml:space="preserve">Izpiranje celotne instalacije ter končni tlačni preizkusi grobe instalacije in vgrajene opreme kompletno z izdelavo zapisnika. Tlačni preizkusi se izvedejo s tekočino pod tlakom – vodo (za hidravlični preizkus se sme uporabiti samo čista in nezamaščena voda) ali s plinom pod tlakom (za pnevmatični preizkus se sme uporabiti samo čist in suh zrak ali inertni plin brez olja in masti) v skladu z veljavno zakonodajo. (definirati tlak, čas trajanja in temperaturo okolice in medija!). </t>
  </si>
  <si>
    <t>Protipožarno tesnenje z ekspanzijskimi požarnimi trakovi</t>
  </si>
  <si>
    <t>Požarno tesnjenje horizontalnih prehodov cevovoda skozi steno požarnega sektorja, cev iz negorljivega materiala, z gorljivo izolacijo, tesnjenje s intumescentnim trakom kot naprimer ali enakovredno proizv. HILTI tip CFS-B, z zaščitnim premazom, z upoštevanjem smernic SZPV 408. Manjšo odprtino med ovojem in prebojem zatesniti z akrilno elastično maso CFS-S ACR. V kolikor je odprtina večja jo obetonirati. Vključno z izdelavo tablice z oznakami o sistemu in izdelovalcu.</t>
  </si>
  <si>
    <t>Kot na primer :</t>
  </si>
  <si>
    <t>Proizvod:    Hilti</t>
  </si>
  <si>
    <t>Tip:             Intumescentni trak CFS-B + premaz
                    Akrilna elastična masa CFS-S ACR</t>
  </si>
  <si>
    <r>
      <t>Velikost cev: Ø 50-250 mm (kos)</t>
    </r>
    <r>
      <rPr>
        <b/>
        <sz val="10"/>
        <rFont val="Arial Narrow"/>
        <family val="2"/>
        <charset val="238"/>
      </rPr>
      <t xml:space="preserve">         </t>
    </r>
  </si>
  <si>
    <t>4</t>
  </si>
  <si>
    <t>Požarno tesnjenje povezovalnih zank talnega ogrevanja</t>
  </si>
  <si>
    <t>Požarno tesnjenje zank talnega ogrevanja znotraj estriha na prehodu skozi požarni sektor (REI60) s prekritjem z mineralno volno.</t>
  </si>
  <si>
    <r>
      <t>(par)</t>
    </r>
    <r>
      <rPr>
        <b/>
        <sz val="10"/>
        <rFont val="Arial Narrow"/>
        <family val="2"/>
        <charset val="238"/>
      </rPr>
      <t xml:space="preserve">         </t>
    </r>
  </si>
  <si>
    <t>10</t>
  </si>
  <si>
    <t>Izdelava prebojev</t>
  </si>
  <si>
    <t>Izdelava prebojev v opečnatih stenah, stropu, fasadi ali AB kontrukciji in tesnenje stikov med elementi preboja in konstrukcijo z masivnim (ρ ≥ 1000 kg/m3) in trajno elastičnim materialom vključno:
- zaris predvidenega preboja ali sklopa prebojev
- pridobitev soglasja statika objekta
- izvedba preboja z lastnim orodjem
- odstranitev in odvoz ruševin na javno deponijo z vsemi stroški odvoza in plačila taks
Seznam prebojev:</t>
  </si>
  <si>
    <t>B x H / Ø</t>
  </si>
  <si>
    <r>
      <rPr>
        <sz val="10"/>
        <rFont val="Arial"/>
        <family val="2"/>
        <charset val="238"/>
      </rPr>
      <t>Ø75</t>
    </r>
    <r>
      <rPr>
        <sz val="10"/>
        <rFont val="Arial CE"/>
        <charset val="238"/>
      </rPr>
      <t xml:space="preserve"> mm (kos)</t>
    </r>
  </si>
  <si>
    <r>
      <rPr>
        <sz val="10"/>
        <rFont val="Arial"/>
        <family val="2"/>
        <charset val="238"/>
      </rPr>
      <t>Ø</t>
    </r>
    <r>
      <rPr>
        <sz val="10"/>
        <rFont val="Arial CE"/>
        <charset val="238"/>
      </rPr>
      <t>100 mm (kos)</t>
    </r>
  </si>
  <si>
    <t>SKUPAJ komplet izdelava prebojev</t>
  </si>
  <si>
    <t>Polnjenje sistema</t>
  </si>
  <si>
    <t>Polnjenje sistema z mehko vodo in zagon sistema, ob zagonu in tudi v poizkusnem obratovanju potrebno potrebno preverjati in po potrebi čistiti čistilne kose.</t>
  </si>
  <si>
    <t>Monitoring sistemske vode po ÖNORM H 5195-1</t>
  </si>
  <si>
    <t>Kvaliteta vode za polnjenje sistema v smislu preprečevanja korozije v cevovodih in elementih mora odgovarjati ustreznim predpisom (npr. ÖNORM H 5195-1). Potrebno je pri polnjenju vzeti vzorec vode in narediti analizo. Po 4 do 6 tednih obratovanja sistem je potrebno iz sistema vzeti vzorce vodo in narediti analizo. Potrebno je primerjati rezultate analiz ob polnjenju in po obratovanju ter izdelati priporočila sistemsko vodo v smislu preprečevanja korozije (dodajanje ustreznih inhibitorjev)
V primeru vgradnje naprav za odplinjanje sistemske vode, je pri dodajanju inhibitorjev, potrebno upoštevati navodila proizvajalca.</t>
  </si>
  <si>
    <t>Izvedba nastavitev in meritev hidravličnih razmer</t>
  </si>
  <si>
    <t>Izvedba nastavitev in meritev hidravličnih razmer v cevovodu, v skladu s predpisanimi parametri iz risb načrta, ureguliranje sistema, kompletno z izdelavo kvalificiranega zapisnika. Po potrebi prisotnost pooblaščenega serviserja dobavitelja.</t>
  </si>
  <si>
    <t>Funkcionalni preizkus izvedenih instalacij</t>
  </si>
  <si>
    <t>Funkcionalni preizkus izvedenih instalacij kompletno z izdelavo zapisnika.</t>
  </si>
  <si>
    <t>Pripravljalna in zaključna dela</t>
  </si>
  <si>
    <t>zarisovanje, izdelava označb za cevi (plastični trakovi, napisne tablice) in zaključna dela</t>
  </si>
  <si>
    <t>Transportni in ostali splošni stroški</t>
  </si>
  <si>
    <t>(pavšal - %)</t>
  </si>
  <si>
    <t>Manjša nepredvidena dela</t>
  </si>
  <si>
    <t>Priprava podatkov in izdelava grafičnih podlog za projekt zvedenih del (PID) - ogrevanje, hlajenje</t>
  </si>
  <si>
    <t>Vris vseh sprememb, ki nastanejo pri izvedbi v risbe, ter dostava podatkov o vgrajeni opremi projektantu, da le-ta lahko izdela PID načrt in obratovalna in vzdrževalna navodila</t>
  </si>
  <si>
    <t>PK</t>
  </si>
  <si>
    <t>PREZRAČEVANJE IN KLIMATIZACIJA</t>
  </si>
  <si>
    <t>Vse komore vtočnih distribucijskih elementov toplotno izolirati z zaprtocelično toplotno izolacijo.
Elektro material za povezavo in priklop naprav popisan v popisu elektroinstalacij.</t>
  </si>
  <si>
    <t>A. NAPRAVE IN PRIPADAJOČA OPREMA</t>
  </si>
  <si>
    <t>NAPRAVA KN1: Restavracija</t>
  </si>
  <si>
    <t>IZVEDBA NAPRAVE</t>
  </si>
  <si>
    <t>Izvedba:                                     dvoetažna
Serija:                                        Klimair2/Topair
Model:                                        TopAir
Tip naprave:                              notranja izvedba
Posluževalna stran:                 leva
Zunanja stena:                          barvana pločevina RAL 7035
Notranja stena:                         pocinkana pločevina
Notranja stena - dno:               pocinkana pločevina
Vogali:                                         aluminij
Profili:                                          aluminij
Vodila:                                         pocinkana pločevina
Izolacija:                                     Mineral wool 90.00 kg/m3
Debelina panelov:                    50.0 mm
Mehanska stabilnost:              D1
Zrakotesnost:                            L3[R]
Toplotna prehodnost:              T2
Toplotni mostovi:                      TB4
 Podatki za dovodni del: 
 Velikost naprave:                    6/6
 Pretok zraka:                           2.000 m3/h
 Eksterni padec tlaka:            350 Pa
 Hitrost zraka:                           1.4 m/s
 Podatki za odvodni del: 
 Velikost naprave:                    6/6
 Pretok zraka:                           2.000 m3/h
 Eksterni padec tlaka:            350 Pa
 Hitrost zraka:                           1.4 m/s
Temperaturni izkoristek po EN308 ≥ 80%</t>
  </si>
  <si>
    <t xml:space="preserve">
SFPs:                                          2.457 W/(m3/s)
SFPv:                                           2.255 W/(m3/s)
SFPint:                                        482 W/(m3/s)
ErP Ready 2018:                      da</t>
  </si>
  <si>
    <t>Nosilni podstavek:                   80mm
Noge:                                          150mm
Dimenzija naprave:                   5250 x 750 x 1650mm (LxWxH)
Največja transportna enota:    1510 x 750 x 1420mm (LxWxH)
Bruto masa celotne naprave: 860kg</t>
  </si>
  <si>
    <t>POPIS FUNKCIJSKIH ENOT - DOVOD</t>
  </si>
  <si>
    <t xml:space="preserve">Koda     Opis                                                Dolžina v mm
A            sesalna/tlačna enota                   600
FK          kasetni filter                                   300
RPD      ploščni rekuperator                    1470
CMP      kompresor
U            mešalna enota                             420
KDTA    direktni uparjalnik                         480
EW         vodni/glikolni grelnik                    200
L            prazna enota                                  530
VF          prostotekoči ventilator                  550
FK          kasetni filter                                   300
</t>
  </si>
  <si>
    <t>POPIS FUNKCIJSKIH ENOT - ODVOD</t>
  </si>
  <si>
    <t xml:space="preserve">Koda     Opis                                                Dolžina v mm
FK          kasetni filter                                   300
L             prazna enota                                   90
VF           prostotekoči ventilator                 600
RPD      ploščni rekuperator                    1470
EK          kondenzator                                  320
A             sesalna/tlačna enota                  570
</t>
  </si>
  <si>
    <t>Podrobnejše potrebne tehnične karakteristike so razvidene v generičnih izračunih prezračevalnih naprav (Priloga tehničnega poročila projekta)</t>
  </si>
  <si>
    <t>PERIFERNIH ELEMENTOV AVTOMATIKE</t>
  </si>
  <si>
    <t>Podrobnejša vsebina potrebnih perifernih elementov avtomatike se nahaja v tehničnih specifikacijah.</t>
  </si>
  <si>
    <t>Proizvod: OC IMP Klima d.o.o.</t>
  </si>
  <si>
    <t>Tip: KNND d50 6/6 - 1J-A,FK,1B-RPD,CMP,U,KDTA,EW,L,VF,FK *** 6/6 - FK,L,1J-VF,1B-RPD,EK,1J-A</t>
  </si>
  <si>
    <t>Vnos in priključitev dovodne KN2</t>
  </si>
  <si>
    <t>Vnos prezračevalne naprav v strojnico kletne etaže. Sestava naprave in priključitev na kanalsko in cevno mrežo. Vključno z vsemi pomožnimi delovnimi sredstvi.</t>
  </si>
  <si>
    <t>Komplet:</t>
  </si>
  <si>
    <t>NAPRAVA KN2 (KC1-SUP): Dovod kuhinja</t>
  </si>
  <si>
    <t>Izvedba:                                     enoetažna
Serija:                                        Klimair2/Topair
Model:                                        TopAir Plus
Tip naprave:                              notranja izvedba
Posluževalna stran:                 leva
Zunanja stena:                          barvana pločevina RAL 7035
Notranja stena:                         pocinkana pločevina
Notranja stena - dno:               pocinkana pločevina
Vogali:                                         aluminij
Profili:                                          aluminij
Vodila:                                         pocinkana pločevina
Izolacija:                                     Mineral wool 90.00 kg/m3
Debelina panelov:                    50.0 mm
Mehanska stabilnost:               D1
Zrakotesnost:                            L1[R]
Toplotna prehodnost:              T2
Toplotni mostovi:                      TB2
 Podatki za dovodni del: 
 Velikost naprave:                    6/6
 Pretok zraka:                           2.400 m3/h
 Hitrost zraka:                           1.68 m/s
SFPs:                                        1.135 W/(m3/s)
SFPv:                                         1.039 W/(m3/s)
SFPint:                                       49 W/(m3/s)
ErP Ready 2018:                      da</t>
  </si>
  <si>
    <t>Nosilni podstavek:                   80mm
Noge:                                          0mm
Dimenzije Š x V x D:                 3840 x 750 x 790 mm
Največja transportna enota:   2030 x 750 x 710mm (LxWxH)
Masa naprave:                           380kg</t>
  </si>
  <si>
    <t xml:space="preserve">Koda     Opis                                                Dolžina v mm
A            sesalna/tlačna enota                   570
FK          kasetni filter                                   300
S            dušilnik zvoka                                810
L            prazna enota                                  90
VF          prostotekoči ventilator                  480
KDTA    direktni uparjalnik                         480
S            dušilnik zvoka                                810
</t>
  </si>
  <si>
    <t>Naprava se dobavi brez regulacijskega sistema in se priključi na regulacijski sistemkuhinjskih nap.</t>
  </si>
  <si>
    <r>
      <t xml:space="preserve">Tip: KNNL d50 6/6 - 1J-A,FK,S,L,VF,KDTA,S </t>
    </r>
    <r>
      <rPr>
        <b/>
        <sz val="9"/>
        <rFont val="Arial"/>
        <family val="2"/>
        <charset val="238"/>
      </rPr>
      <t>(brez regulacijskega sistema)</t>
    </r>
  </si>
  <si>
    <t>Vnos naprav v strojnico kletne etaže. Sestava naprave, dvig naprave pod strop s konzolno pritrditvijo, priključitev na kanalske in cevne instalacije. Vključno s pritrdilnim materialom in z vsemi pomožnimi delovnimi sredstvi.</t>
  </si>
  <si>
    <t>Zunanja hladilna enota</t>
  </si>
  <si>
    <t>Zunanja enota klimatskega sistema v split izvedbi z POWER INVERTER kompresorjem, uparjalnikom ter zračno hlajenim kondenzatorjem. Hladilno sredstvo je okolju prijaznejši R32. Stroj je kompletne izvedbe z vso interno cevno in elektro instalacijo, varnostno ter funkcijsko mikroprocesorsko avtomatiko - vključno z instrumenti za nadzor in kontrolo delovanja. Naprava je namenjena za zunanjo postavitev.</t>
  </si>
  <si>
    <r>
      <rPr>
        <u/>
        <sz val="9"/>
        <rFont val="Arial"/>
        <family val="2"/>
        <charset val="238"/>
      </rPr>
      <t>TEHNIČNI PODATKI:</t>
    </r>
    <r>
      <rPr>
        <sz val="9"/>
        <rFont val="Arial"/>
        <family val="2"/>
        <charset val="238"/>
      </rPr>
      <t xml:space="preserve">
Nazivna moč: hlajenje: 19 (9,2 - 22,4) kW // gretje: 22,4 (6,8 - 25) kW
Energetski razred: SEER: 7,49 // SCOP: 4,5 (pri notranjih enotah PLA)
Električna priključna moč: hlajenje 4,95 kW // gretje 5,63 kW
Električni priključek: 400V/3F/50Hz // 3x25A
Nivo hrupa (SPL): hlajenje: 59 dB(A) - gretje: 62 dB(A)
Dimenzije (V x Š x G): 1338 x 1050x 330(+40) mm
Teža: 137 kg
Medij: R32
Dimenzija priključne instalacije: Cu 9.52/25,4 mm
Max. dolžinska / max. višinska razlika: 100 / 30 m
Območje delovanja: hlajenje od -15°C do +46°C, gretje od -20° do +21°C</t>
    </r>
  </si>
  <si>
    <t>Tip: PUZ-ZM200YKA2</t>
  </si>
  <si>
    <t>Regulacijska omarica</t>
  </si>
  <si>
    <t>Regulacijska omarica za sisteme s toplotnimi črpalkami ZRAK/ZRAK proizvajalca Mitsubishi Electric.
Omogoča nadzor in regulacijo hlajenja/ogrevanja na podlagi temperature pretoka medija.
Omogoča direkten priklop MODBUS protkola za nadzor delovanja.
V primeru nadzora več (max. 6) toplotnih črpalk omogoča kaskadno delovanje vseh naprav.
Regulacijska omarica vsebuje tipala TH1, TH2, TH5</t>
  </si>
  <si>
    <r>
      <rPr>
        <u/>
        <sz val="9"/>
        <rFont val="Arial"/>
        <family val="2"/>
        <charset val="238"/>
      </rPr>
      <t>TEHNIČNI PODATKI:</t>
    </r>
    <r>
      <rPr>
        <sz val="9"/>
        <rFont val="Arial"/>
        <family val="2"/>
        <charset val="238"/>
      </rPr>
      <t xml:space="preserve">
- dimenzija enote (VxDxG) 422 x 393 x 86,7 mm
- teža enote: cca. 3 kg
- električno napajanje 1F/220V/50Hz
- za montažo v prostoru z max. RH 80%
</t>
    </r>
  </si>
  <si>
    <t>Tip: PAC-IF013B-E</t>
  </si>
  <si>
    <t>Povezovalne freonske cevi</t>
  </si>
  <si>
    <t xml:space="preserve">Bakrene cevi, predizolirane z ARMSTRONG AC 9 s fazonskimi kosi, z materialom za lotanje, s tesnilnim in obešalnim materialom, z dodatkom za razrez, po VDI 2035, DIN 18380                                                                      </t>
  </si>
  <si>
    <t>dimenzija Cu 9,52mm (m)</t>
  </si>
  <si>
    <t>dimenzija Cu 25,4mm (m)</t>
  </si>
  <si>
    <t>Montaža regulacijske omarice (za zunanjo hladilno enoto)</t>
  </si>
  <si>
    <t>- montaža naprave in priključitev tipal
- montaža in priklop signalnega kabla
- montaža in priklop elektro kabla</t>
  </si>
  <si>
    <t>(komplet)</t>
  </si>
  <si>
    <t>Montaža zunanje hlaidlne enote</t>
  </si>
  <si>
    <t xml:space="preserve"> - varjenje cevi na DX izmenjevalec v klimatu (izmenjevalec ni predmet ponudbe)
 - dobava in montaža nosilne konstrukcije za postavitev zunanje enote
 - montaža zunanje enote na nosilno konstrukcijo
 - montaža elektronike
- enkrat preboj skozi lahko steno (s= do 40cm) in sicer vrtanje izvrtine fi 50mm
montaža ustreznih Cu izoliranih cevi za hladilstvo do dolžine 6m
 - priklop Cu izoliranih cevi na notranjo in zunanjo enoto
- dobava in montaža električnega in signalnega kabla ustreznega preseka za povezavo notranje in zunanje enote do dolžine 6m
 - priklop električnega dovodnega kabla za napajanje klimatskega sistema</t>
  </si>
  <si>
    <t xml:space="preserve"> - dobava in montaža cevi za odvod kondenzata (za notranjo in zunanjo enoto)
 - vakumiranje sistema
- polnjenje sistema z medijem do 0,5kg
 - zagon s preizkusnim delovanjem
- pripravljalna, zarisovalna in zaključna dela
 - transportni stroški
 - navodila v slovenskem jeziku
Opomba: 
- Cena vsebuje montažo zunanje enote na tlak.
 - Električni dovodni kabel do ustrezne enote dobavi in pripelje elektrikar
- Vsa dodatna dela oz. dodatni elementi se obračunajo po izvedbi na izmere!
</t>
  </si>
  <si>
    <t>Dovodni ventilator - KC1-MF3</t>
  </si>
  <si>
    <t>Dobava pravokotnega kanalskega ventilatorja. Namenjen za dovod odvod ali  zraka in zasnovani za vgradnjo v katerem koli montažnem položaju. Uporaba za komercialne in profesionalne namestitve. Montaža s standardnimi prirobnicami.
Ohišje iz pocinkane jeklene pločevine, korozijski razred C3. Motor z rotorjem je nameščen na odpirajočem se servisnem pokrovu. Ventilatorji KE/KT so opremljeni z zunanjim rotorskim AC motorjem. 
Radialne vetrnice z enim vhodom in naprej ukrivljenimi lopaticami. Izdelane so iz lahke pocinkane jeklene pločevine. Dinamično uravnotežene in združene z ustreznimi motorji z zunanjim rotorjem.
Priključne prirobnice so velikosti PG20. Ventilatorji so opremljeni z notranjo priključno omarico za poenostavitev postopka ožičenja na lokaciji.
Odmični servisni pokrov na tečajih zagotavlja enostavno vzdrževanje.</t>
  </si>
  <si>
    <t>Tehnični podatki:</t>
  </si>
  <si>
    <t>- pretok zraka:       800 m3/h</t>
  </si>
  <si>
    <t>- tlačni padec:       150 Pa</t>
  </si>
  <si>
    <t>- napetost:             400 V</t>
  </si>
  <si>
    <t>- priključna moč:  290 W</t>
  </si>
  <si>
    <t>- priključni tok:       0,6 A</t>
  </si>
  <si>
    <t>Dodatna oprema:</t>
  </si>
  <si>
    <t>- 1x montažna konzola</t>
  </si>
  <si>
    <t>- 2 x gibljivi priključek DS 40-20</t>
  </si>
  <si>
    <t>- 2x pravokotni dušilnik LDR 40-20</t>
  </si>
  <si>
    <t>Proizvod: Systemair</t>
  </si>
  <si>
    <t>Tip:           KT 40-20-4 + dodatna orpema</t>
  </si>
  <si>
    <t>(Komplet:)</t>
  </si>
  <si>
    <t>Vnos in priključitev, montaža ventilatorja - KC1-MF3</t>
  </si>
  <si>
    <t>Vnos naprave, sestava naprave, montaža na steno/strop, priključitev na kanalske instalacije. Vključno z vsemi pomožnimi delovnimi sredstvi.</t>
  </si>
  <si>
    <t>Odvodni ventilator s pripadajočo opremo - KC1-MF2</t>
  </si>
  <si>
    <t>Dobava in motaža kanalskega ventilatorja za konstantno obratovanje s temperaturo zraka do 120°C, z modulno zgradbo ohišja, ki s postavitvijo stenskih panelov omogoča poljuben izbor smeri zračnega toka. Profili iz korozijsko odpornega aluminija s plastičnimi(PA6), za udarce odpornimi kotniki, stenske panelne plošče z negorljivo termično in akustično izolacijo iz mineralna volne (20mm). Spodnji panel oblikovan kot zbiralna posoda za maščobo s 1" priključkom za odtok.  Ločljive komore za preprečitev kondenzacije na okvirju.  
Naprava ima enostransko sesajoči, direktno gnani ventilator z zunanjim rotorjem, nazaj zakrivljenimi lopaticami in se lahko vgradi v poljubnem položaju ter ne zahteva dodatnega vzdrževanja. Integriran termični kontakt s sponkami za povezavo na termično zaščito motorja.  Regulacija hitrosti je mogoča od 0-100% s frekvenčnim pretvornikom, brez stopenjskim tiristorjem ali s 5 stopenjskim transformatorjem. (regulacija hitrosti je odvisna tudi od modela) Zaščita motorja IP 54-55. Izolacijski razred motorja B-F. Garancija 3 leta.</t>
  </si>
  <si>
    <t>- pretok zraka:     2.800 m3/h</t>
  </si>
  <si>
    <t>- tlačni padec:        600 Pa</t>
  </si>
  <si>
    <t>- napetost:             230 V</t>
  </si>
  <si>
    <t>- priključna moč:    1060 W</t>
  </si>
  <si>
    <t>- priključni tok:       8,3 A</t>
  </si>
  <si>
    <t>- 2x set antivibracijskih podlog SD-MUB</t>
  </si>
  <si>
    <t>- 1x Gibljivi kanalski priključek FGV 042/586-586 flex. 120°C</t>
  </si>
  <si>
    <t>- 1x Gibljivi kanalski priključek FGV 062/716-716 flex. 120°C</t>
  </si>
  <si>
    <t>- 1x Zaporna žaluzija KKD 042+24VAC vzmetni pogon (KC1-MD2)</t>
  </si>
  <si>
    <t>- 1x Dušilnik zvoka KKS-042</t>
  </si>
  <si>
    <t>- 1x Filtrirni modul KKF-KITCHEN-062 (alu panelni, panelni F7, vložki aktivnega oglja)</t>
  </si>
  <si>
    <t>- Frekvenčni pretvornik FRQSE-6A</t>
  </si>
  <si>
    <t>Tip:           MUB/T 042 450EC-K + dodatna oprema</t>
  </si>
  <si>
    <t>Vnos in priključitev, montaža ventilatorja - KC1-MF2</t>
  </si>
  <si>
    <t>B. REGULACIJSKI KROGI GRELNIKOV/HLADILNIKOV</t>
  </si>
  <si>
    <t>Regulacijski krog grelnika za napravo KN1</t>
  </si>
  <si>
    <t>Dobava in montaža potrebnih instalacijskih elementov regulacijskega kroga grelnika in priklop na prezračevalno napravo, vključno potreben spojni, tesnilni in pritrdilni material.
- 1x Obtočna črpalka grelnika s pretokom 1,2m3/h (npr. Wilo Stratos Maxo 25/0,5-6 PN10)
- 1x balansrini ventil STAD DN20
- 1x čistilni kos DN32
- 2x termometer
- 1x manometer
- 4x krogelni ventil DN32
OPOMBA: regulacijski ventili so v dobavi prezračevalne naprave (1x kvs 4,0)</t>
  </si>
  <si>
    <t>C. RAZVODI PREZRAČEVANJA</t>
  </si>
  <si>
    <t>Pravokotni kanal</t>
  </si>
  <si>
    <t>Pravokotni ravni kanali in oblikovni elementi iz pocinkane jeklene pločevine v skladu z DIN 1946, del 2. Spoji kitani oz. tesnjeni na predpisano lekažo. Skupaj s kanali prirobnicami s tesnilnimi trakovi, odprtinami za čiščenje, ostali tesnilni, spojni, obešalni in pritrdilni material. Vključno odprtine in revizijska vratca za čiščenje kanalov.</t>
  </si>
  <si>
    <t>Tesnost kanalov in spojev mora biti izvedena po SIST prEN 1507:2001</t>
  </si>
  <si>
    <t>(glej tehnični opis).</t>
  </si>
  <si>
    <t>Razred III (za zahtevnost prostorov kvalitete III)</t>
  </si>
  <si>
    <t>Debelina pločevine po DIN 24190:</t>
  </si>
  <si>
    <t xml:space="preserve">   - rob od   100 -   500 mm debelina 0,6 mm </t>
  </si>
  <si>
    <t xml:space="preserve">   - rob od   560 - 1000 mm debelina 0,8 mm  </t>
  </si>
  <si>
    <t xml:space="preserve">   - rob do 1060 - 2000 mm debelina 1 mm </t>
  </si>
  <si>
    <t xml:space="preserve">   - rob do 2060 - 4000 mm debelina 1,1 mm</t>
  </si>
  <si>
    <t>(kg)</t>
  </si>
  <si>
    <t xml:space="preserve">Okrogli ravni kanali in oblikovni elementi </t>
  </si>
  <si>
    <t>Okrogli spiro ravni kanali in oblikovni elementi  (kolena, T-kosi, prehodi, etaže, priključki, nastavki, itd.) iz pocinkane jeklene pločevine v skladu z DIN 1946, Teil 2, vključno odprtine za čiščenje, tesnilni, spojni obešalni in pritrdilni material. Tesnost kanalov in spojev mora biti izvedena po SIST EN 12237 (glej tehnični opis).</t>
  </si>
  <si>
    <t>Debelina pločevine po DIN 24152:</t>
  </si>
  <si>
    <t xml:space="preserve">  - premer od 100 -   125 mm debelina 0,75 mm </t>
  </si>
  <si>
    <t xml:space="preserve">  - premer od 140 -   250 mm debelina 0,88 mm </t>
  </si>
  <si>
    <t xml:space="preserve">  - premer od 280 -   500 mm debelina 1,00 mm  </t>
  </si>
  <si>
    <t xml:space="preserve">  - premer od 560 - 1000 mm debelina 1,13 mm</t>
  </si>
  <si>
    <t>Premer: Φ80mm (m)</t>
  </si>
  <si>
    <t>Premer: Φ100mm (m)</t>
  </si>
  <si>
    <t>Premer: Φ125mm (m)</t>
  </si>
  <si>
    <t>Premer: Φ140mm (m)</t>
  </si>
  <si>
    <t>Premer: Φ160mm (m)</t>
  </si>
  <si>
    <t>Fleksibilna izolirana cev - akustična</t>
  </si>
  <si>
    <t>Fleksibilna cev za izvedbo priključkov na vtočne in odtočne elemente, 3 slojna</t>
  </si>
  <si>
    <t xml:space="preserve">Izdelana iz lepljenega aluminijastega zunanjega plašča, 25mm akustične izolacije iz </t>
  </si>
  <si>
    <t>mineralne volne in notranjega plašča iz polipropilenske tekstilne obloge</t>
  </si>
  <si>
    <t>notranji plašč je vodoobojen in antibakterijski ter odporen na agresivno atmosfero</t>
  </si>
  <si>
    <t xml:space="preserve">cev izpolnjuje zahteve v skladu z EN 13180. Vključno tesnilni, spojni in </t>
  </si>
  <si>
    <t xml:space="preserve">pritrdilni material. </t>
  </si>
  <si>
    <t>Proizvod:   DEC international</t>
  </si>
  <si>
    <t>Tip:            SONODEC NON-WOVEN 25mm</t>
  </si>
  <si>
    <t>Premer: Φ200mm (m)</t>
  </si>
  <si>
    <t>Toplotna izolacija kanalov</t>
  </si>
  <si>
    <t>Dobava in montaža elastomerne fleksibilne izolacije na osnovi sintetičnega kavčuka za izolacijo cevovodov, zračnih kanalov, rezervoarjev, ventilov, fitingov, prirobnic v hladilni in klimatski tehniki in procesni industriji za preprečevanje kondenzacije in energijske prihranke. EU požarna klasifikacija B-s3,d0; toplotna prevodnost λ pri 0°C je 0,035 W/m.K ( plošče debeline 6mm do 25mm in cevi debeline 6mm do 25mm; za ostale debeline cevi in plošč je  λ pri 0°C  0,036 W/m.K; koef. upora difuziji vodne pare je 10.000; za temp. območje od -50°C  do  +110°C; trakovi in plošče lepljeni na površino do maks. +85°C. Toplotne mostove potrebno zaščititi s cevnimi nosilci Armafix AF  oziroma Armafix X. Spoje (vzdožne, prečne, površino) potrebno lepiti z original Armaflex lepilom,  za čiščenje orodja, rok in razmaščevanje pa Armaflex Čistilo. CE certifikat v skladu z EN 14304. Na zunanjih instalacijah je izolacijo potrebno zaščititi z:  Armafinish 99 - zaščitni premaz v beli in sivi barvi  ali z oblogo Arma-Chek.</t>
  </si>
  <si>
    <t xml:space="preserve">Požarni razred B-s3,d0 po EN 13510-1. Zlepni spoji tesni, prirobnice izolirane dodatno.
</t>
  </si>
  <si>
    <t>VTZ debelina d=19mm</t>
  </si>
  <si>
    <t>VTZ /v kineti) debelina d=25mm</t>
  </si>
  <si>
    <t>ODZ (strojnice, jaški, hodniki v kleti) debelina d=19mm</t>
  </si>
  <si>
    <t>ZUZ debelina d=13mm</t>
  </si>
  <si>
    <t>ZAZ debelina d=9mm</t>
  </si>
  <si>
    <t>Proizvod: Armacell</t>
  </si>
  <si>
    <t>Tip: Armaflex XG-XX X99/E</t>
  </si>
  <si>
    <t xml:space="preserve"> Armaflex XG-09X99/E (m2)</t>
  </si>
  <si>
    <t xml:space="preserve"> Armaflex XG-13X99/E (m2)</t>
  </si>
  <si>
    <t xml:space="preserve"> Armaflex XG-19X99/E (m2)</t>
  </si>
  <si>
    <t xml:space="preserve"> Armaflex XG-25X99/E (m2)</t>
  </si>
  <si>
    <t xml:space="preserve">Protipožarna loputa - pravokotna </t>
  </si>
  <si>
    <r>
      <t xml:space="preserve">Protipožarna loputa pravokotne oblike, ohišje iz pocinkane pločevine je toplotno ločeno z okvirjem z okvirjem iz kalcijevega silikata. Lamela je centralno vležajene iz kalcijevega silikata, vsebuje intumescentno požarno tesnilo in termični prožilni mehanizem s temperaturo proženja 70°C. Silikonski tesnilni profil omogoča tesnenje hladnega dima, na ohišju lopute je revizijska odprtina, servisiranje in inspekcijo požarne lopute.
Z elektromotornim pogonom z vzmetjo, ki je vedno pod napetostjo, z integriranimi mejnimi tipkali za signalizacijo odprte in zaprte lege, pogon s termoelektrično sprožilno napravo z vgrajeno preskusno tipko, (proženje notranjega termičnega varovala pri temp. 72°C, proženje zunanjega termičnega varovala pri temp. 72°C). Možnost proženja z javljalnikom dima ali preko kontakta požarnega alarma. Vgradnja možna v poljubnem položaju, vključno ves pritrdilni, tesnilni in spojni material.
Element toplotne izolacije debeline 9 mm.
Požarne lopute testirane po EN 1366-2.
Osnovna požarna obstojnost  znaša EI 90-S.
Spoj lopute s kanalom izvesti zrakotesno po SIST prEN 1507:2001 (glej tehnični opis) in skladno z zahtevami standarda ÖNORM H 6031.
</t>
    </r>
    <r>
      <rPr>
        <b/>
        <sz val="9"/>
        <rFont val="Arial"/>
        <family val="2"/>
        <charset val="238"/>
      </rPr>
      <t>Požarna tesnitev okoli požarnih loput, ki se sestoji iz negorljive izolacije vrste A1 po SIST EN 13501-1.</t>
    </r>
  </si>
  <si>
    <t>Proizvod: OC Klima d.o.o.</t>
  </si>
  <si>
    <t>Tip: WK25 in WK45, 230V</t>
  </si>
  <si>
    <t>Dimenzije: B/H</t>
  </si>
  <si>
    <t>WK25-DSB-500X250 (kos)</t>
  </si>
  <si>
    <t>WK25-DSB-550X250 (kos)</t>
  </si>
  <si>
    <t>WK25-DSB-550X400 (kos)</t>
  </si>
  <si>
    <t>Protipožarna loputa - okrogla</t>
  </si>
  <si>
    <r>
      <t xml:space="preserve">Protipožarna loputa okrogle oblike, ohišje iz pocinkane pločevine je toplotno ločeno z okvirjem z okvirjem iz kalcijevega silikata. Lamela je centralno vležajene iz kalcijevega silikata, vsebuje intumescentno požarno tesnilo in termični prožilni mehanizem s temperaturo proženja 70°C. Silikonski tesnilni profil omogoča tesnenje hladnega dima, na ohišju lopute je revizijska odprtina, servisiranje in inspekcijo požarne lopute.
Z elektromotornim pogonom z vzmetjo, ki je vedno pod napetostjo, z integriranimi mejnimi tipkali za signalizacijo odprte in zaprte lege, pogon s termoelektrično sprožilno napravo z vgrajeno preskusno tipko, (proženje notranjega termičnega varovala pri temp. 72°C, proženje zunanjega termičnega varovala pri temp. 72°C). Možnost proženja z javljalnikom dima ali preko kontakta požarnega alarma. Vgradnja možna v poljubnem položaju, vključno ves pritrdilni, tesnilni in spojni material.
Element toplotne izolacije debeline 9 mm.
Požarne lopute testirane po EN 1366-2.
Osnovna požarna obstojnost  znaša EI 90-S.
Spoj lopute s kanalom izvesti zrakotesno po SIST prEN 1507:2001 (glej tehnični opis) in skladno z zahtevami standarda ÖNORM H 6031.
</t>
    </r>
    <r>
      <rPr>
        <b/>
        <sz val="9"/>
        <rFont val="Arial"/>
        <family val="2"/>
        <charset val="238"/>
      </rPr>
      <t>Požarna tesnitev okoli požarnih loput, ki se sestoji iz negorljive izolacije vrste A1 po SIST EN 13501-1.</t>
    </r>
  </si>
  <si>
    <t>Tip: WH25 in WH45, 230V</t>
  </si>
  <si>
    <t>WH25-DSB-160 (kos)</t>
  </si>
  <si>
    <t>Kanalski dušilnik zvoka</t>
  </si>
  <si>
    <t>Kanalski dušilnik zvoka za dušenje zvoka v kanalski trasi VTZ in ODZ.</t>
  </si>
  <si>
    <t xml:space="preserve">Ohišje dušilnika iz pocinkane jeklene pločevine. Priključni prirobnici iz </t>
  </si>
  <si>
    <t xml:space="preserve">pocinkanih valjanih hitromontažnih prirobnic z robom 30mm, ki jih </t>
  </si>
  <si>
    <t xml:space="preserve">povezujejo vogalniki. V ohišje so vgrajene dušilne kulise pri katerih so v </t>
  </si>
  <si>
    <t xml:space="preserve">okvirje iz pocinkane jeklene pločevine vstavljena posebna polnila iz </t>
  </si>
  <si>
    <t>učinkovitega absorpcijskega materiala. Tip kulise K-2 debeline 200 mm,</t>
  </si>
  <si>
    <t>katere imajo izmenjujoče pasove absorbcijskega materiala in membran</t>
  </si>
  <si>
    <t>iz pocinkane pločevine. Absorbcijski material zaščiten proti odnašanju</t>
  </si>
  <si>
    <t>vlaken s celulozno folijo, površine v stiku z zrakom morajo biti obstojne</t>
  </si>
  <si>
    <t xml:space="preserve">proti obrabi in koroziji, preprečena mora biti absorbcija vode, vključno </t>
  </si>
  <si>
    <t>pritrdilni, tesnilni in spojni material.</t>
  </si>
  <si>
    <t>Spoj elementa s kanalom izvesti zrakotesno po SIST prEN 1507:2001.</t>
  </si>
  <si>
    <t>Tip: DZ-2,  "Tip, B/H/L"</t>
  </si>
  <si>
    <t>"tip, B/H/L"= /100/3/ 420x600x500</t>
  </si>
  <si>
    <t>"tip, B/H/L"= /200/2/ 550x500x750</t>
  </si>
  <si>
    <t>"tip, B/H/L"= /200/2/ 550x500x1000</t>
  </si>
  <si>
    <t>Regulator konstantnega pretoka zraka - Okrogel za montažo v kanal</t>
  </si>
  <si>
    <t>Volumski regulator konstantnega pretoka za nastavljanje pretočnih količin zraka na dovodnih in odvodnih kanalskih priključkih. Prirejen za vgradnjo v okrogle spiro kanale. Sestavljena iz ohišja in lamele iz visoko kakovostne plastike ter mehanizma za nastavljanje kota lamel. Vgraditi neposredno v okrogel spiro kanal. Vključno s spojnim in pritrdilnim materialom</t>
  </si>
  <si>
    <t>Proizvod: TROX GmbH</t>
  </si>
  <si>
    <t>Tip:          VFL-"vel"</t>
  </si>
  <si>
    <t>vel. 80</t>
  </si>
  <si>
    <t>vel. 100</t>
  </si>
  <si>
    <t>vel. 160</t>
  </si>
  <si>
    <t>Volumski regulator konstantnega pretoka - Pravokoten</t>
  </si>
  <si>
    <t>Volumski regulator konstantnega pretoka za nastavitev konstantne količine zraka na dovodnih in odvodniih kanalih. Delovanje brez pomožne energije. Okroglo ohišje iz pocinkane pločevine, regulacijska lamela je vležajene, regulacijska lamela se sama nastavlja s pomočjo energije toka zraka skozi regulator, vključno spojni tesnilni in pritrdilni material.
Spoj lopute s kanalom izvesti zrakotesno po SIST prEN 1507:2001 (glej tehnični opis).</t>
  </si>
  <si>
    <t>Proizvod: Bossplast (TROX)</t>
  </si>
  <si>
    <t>Tip:          EN / "BxH"</t>
  </si>
  <si>
    <t>Dimenzije:  BxH= 300x200</t>
  </si>
  <si>
    <t>Dimenzije:  BxH= 400x250</t>
  </si>
  <si>
    <t>Dušilnik zvoka za vgradnjo za vol. regulatorji - prakokoten</t>
  </si>
  <si>
    <t>Kanalski dušilnik zvoka za dušenje zvoka v kanalski trasi VTZ in ODZ. Ohišje dušilnika iz pocinkane jeklene pločevine. Priključni prirobnici iz pocinkanih valjanih hitromontažnih prirobnic z robom 30mm, ki jih ovezujejo vogalniki. V ohišje so vgrajene dušilne kulise pri katerih so v polnilo je iz mineralnega visokoučinkovitega absorbcijskega materijala. Absorbcijski material zaščiten proti odnašanju vlaken s celulozno folijo, površine v stiku z zrakom morajo biti obstojne proti obrabi in koroziji, preprečena mora biti absorbcija vode, vključno pritrdilni, tesnilni in spojni material.
Spoj elementa s kanalom izvesti zrakotesno po SIST prEN 1507:2001.</t>
  </si>
  <si>
    <t>Tip:          TX / BxHxL</t>
  </si>
  <si>
    <t>Dimenzije:  BxHxL= 400x250x1500</t>
  </si>
  <si>
    <t>Odvodni linijski difuzor - dvoredni</t>
  </si>
  <si>
    <t>Linijski difuzor iz eloksiranih alu profilov, v katerih so vstavljeni posamično nastavljivi usmerniki zraka iz umetne mase, s katerimi je možno nastavljati poljubno smer curka zraka. Linijski difuzor s komoro iz pocinkane jeklene pločevine in vgrajeno loputo za reguliranje pretoka zraka v priključku.</t>
  </si>
  <si>
    <t xml:space="preserve">Barvo elementa uskladiti z arhitektom !!!! 
</t>
  </si>
  <si>
    <t>Tip:         LD-14/2/B/E/K/d</t>
  </si>
  <si>
    <t>Dolžina L=2000 mm (kos)</t>
  </si>
  <si>
    <t>Vrtinčni difuzor - s komoro</t>
  </si>
  <si>
    <t>Pravokoten vrtinčni difuzor s fiksnimi lamelami, namenjen za dovod in odvod zraka. Sestavljen iz priključne komore iz pocinkane pločevine in vpihovalne maske. Maska je izdelana iz jeklene poločevine in pobarvana s prašno barvo.
Vključno s pritrdilnim in obešalnim materialom.
Spoj s kanalom izvesti zrakotesno po SIST prEN 1507:2001</t>
  </si>
  <si>
    <t xml:space="preserve">Barvo elementa uskladiti z arhitektom !!!! </t>
  </si>
  <si>
    <t>Tip:           RS14-H-S-2- "vel"</t>
  </si>
  <si>
    <t>vel. 250 (kos)</t>
  </si>
  <si>
    <t>Prezračevalni ventil - dovodni</t>
  </si>
  <si>
    <t xml:space="preserve">Prezračevalni ventili za dovod zraka, s fiksnim difuzijskim obročem, </t>
  </si>
  <si>
    <t>in nastavnim krožnikom, s penastim tesnilom</t>
  </si>
  <si>
    <t>po obodu, iz poc. pločevine, za namestitev v spuščeni strop ali v steno.</t>
  </si>
  <si>
    <t>Spoj s kanalom izvesti zrakotesno po SIST prEN 1507:2001</t>
  </si>
  <si>
    <t>Barva po detajlu arhitekta!</t>
  </si>
  <si>
    <t>Tip:          PV-2N-vel"</t>
  </si>
  <si>
    <t>vel. 100 (kos)</t>
  </si>
  <si>
    <t>vel. 125 (kos)</t>
  </si>
  <si>
    <t>Prezračevalni ventil - odvodni</t>
  </si>
  <si>
    <t xml:space="preserve">Prezračevalni ventili za odvod zraka, s fiksnim difuzijskim obročem, </t>
  </si>
  <si>
    <t>Tip:          EFF-"vel"</t>
  </si>
  <si>
    <t>vel. 080(kos)</t>
  </si>
  <si>
    <t>Tip:          PV-1N-vel"</t>
  </si>
  <si>
    <t>Aluminijasta vratna rešetka</t>
  </si>
  <si>
    <t xml:space="preserve">Aluminijasta prezračevalna rešetka z vgradnim okvirjem in priključno škatlo, proti okvirjem z vodoravnimi lamelami, in s penastim tesnilom po obodu, vključno spojni in pritrdilni material.
Barvo elementa uskladiti z arhitektom !!!! </t>
  </si>
  <si>
    <t>Tip:         AT-21-"BxH"</t>
  </si>
  <si>
    <t>BxH= 500x250 (kos)</t>
  </si>
  <si>
    <t>Aluminijasta rešetka z regulacijskim nastavkom - odvodna</t>
  </si>
  <si>
    <t xml:space="preserve">Aluminijasta prezračevalna rešetka s fiksnimi vodoravnimi in navpičnimi vodili postavljenimi pod kotom 0° in z ravnim okvirjem širine 25mm.
Vključno spojni in pritrdilni material.
Barvo elementa uskladiti z arhitektom !!!! </t>
  </si>
  <si>
    <t>Tip:         AE-11-HD-"BxH"</t>
  </si>
  <si>
    <t>BxH= 500x200 (kos)</t>
  </si>
  <si>
    <t>D. SISTEM KUHINJSKIH NAP</t>
  </si>
  <si>
    <t>Ponudba izvajalca prezračevanja kuhinje mora zajemati dobavo in montažo kuhinjskih nap in vseh ostalih elementov po popisu in shemi (tipala, senzorji, regulatorji, tabloji…).</t>
  </si>
  <si>
    <t>CELOVIT ENERGETSKO VARČEN SISTEM PREZRAČEVANJA PROFESIONALNE KUHINJE</t>
  </si>
  <si>
    <t xml:space="preserve">Prezračevalni sistem kuhinje sestavljajo:
- visoko učinkovito varčno kuhinjsko napo,
- ventilatorske naprave,
- ventilatorje,
- regulatorje pretoka,
- zaporne žaluzije
- inteligenti regulacijski sistem,
- regulacijsko omaro, 
- pripadajočo periferno regulacijsko opremo,
- funkcionalni zagon in nastavitve parametrov delovanja. </t>
  </si>
  <si>
    <t>Vsi elementi sistema od kuhinjskih nap, ventilatorskih naprav do regulacijskih elementov morajo biti kompatibilni z regulacijskim sistemom, da se dosega samodejna optimizacija pretoka zraka za vsako kuhinjsko napo  glede na intenzivnost delovanja termičnih elementov pod njo in da se razpoložljiv tlak v kanalskem sistemu samodejno optimizira glede na potrebe. Elementi prezračevalnega sistema vezani na regulacijski sistem morajo biti zato prilagojeni in dodatno opremljeni tako z vidika regulacijskih zahtev kot tudi z vidika enostavnosti montaže in visoke zanesljivosti delovanja.</t>
  </si>
  <si>
    <t>D.1</t>
  </si>
  <si>
    <t>REGULACIJSKI SISTEM PREZRAČEVANJA KUHINJE</t>
  </si>
  <si>
    <t>Vključuje regulacijsko omaro,upravljalni panel z zaslonom na dotik in vse regulacijske elemente potrebne za delovanje prezračevalnega sistema skladno s shemo sistema - temperaturni senzorji, tlačni senzorji, servopogoni … Regulacijska omara nadometne izvedbe mora biti izdelana v zaščiti najmanj IP20. V omaro so vgrajeni PLC krmilnik za vodenje celotnega sistema prezračevanja kuhinje,  elementi stikalne tehnike, zaščita, sponke, glavno električno stikalo. Regulacijski sistem omogoča funkcije značilne za splošne prezračevalne sisteme in tudi posebne funkcije, ki omogočajo visoko optimizacijo delovanja prezračevalnega sistema v profesionalnih kuhinjah kot sledi v nadaljevanju.</t>
  </si>
  <si>
    <t>Inteligentni regulacijski sistem prezračevanja kuhinje</t>
  </si>
  <si>
    <t>Inteligentni regulacijski sistem za prezračevanje profesionalnih kuhinj samodejno optimizira pretok in tlak zraka za vsako kuhinjsko napo  glede na intenzivnost delovanja termičnih elementov pod njo.  Inteligentni regulacijski sistem zagotavlja s tako regulacijo tudi več kot 60% prihranka toplotne energije za ogrevanje zraka in tudi več kot 60% prihranka električne energije za ventilatorje. Ob tem se doseže bistveno izboljšanje delovnih razmer v kuhinji zaradi:
 - V vseh pogojih delovanja termičnih elementov se doseže kvalitetna prezračenost prostora kuhinje in učinkovito sesanje odpadnega zraka vsake kuhinjske nape.
 - Zniža se možnost prepiha.
 - Zniža se povprečni nivo hrupa v kuhinji.
 - Zaposlene v kuhinji se razbremeni dela z upravljanjem prezračevalnega sistema, da se lahko posvetijo samo osnovni dejavnosti kuhanja. 
Regulacijski sistem vključuje regulacijsko omaro,upravljalni panel z zaslonom na dotik in vse regulacijske elemente potrebne za delovanje prezračevalnega sistema - temperaturni senzorji, tlačni senzorji, servopogoni … Regulacijska omara nadometne izvedbe je izdelana v zaščiti najmanj IP20. V omaro so vgrajeni PLC krmilnik za vodenje celotnega sistema prezračevanja kuhinje,  elementi stikalne tehnike, zaščita, sponke, glavno električno stikalo.</t>
  </si>
  <si>
    <t>Regulacijski sistem vključuje še naslednje pomembne funkcije:</t>
  </si>
  <si>
    <t xml:space="preserve"> - Vodenje EC ventilatorjev s funkcijo vzdrževanja konstantnega tlaka.</t>
  </si>
  <si>
    <t xml:space="preserve"> - Regulacija ventilatorja za dovod svežega zraka iz glavne visoko učinkovite varčne nape v druge prostore, kjer ni dovoda svežega zraka iz visoko učinkovite varčne nape.</t>
  </si>
  <si>
    <t xml:space="preserve"> - Vodenje hidravličnega modula v glavni varčni nape za dogrevanje zraka.</t>
  </si>
  <si>
    <t xml:space="preserve"> - Regulacija hlajenja z direktno ekspanzijo z analognim izhodom 
0-10 V. 0 V - ni hlajenja, 10 V - max. hladilna moč.</t>
  </si>
  <si>
    <t xml:space="preserve"> - Samodejno vklapljanje in izklapljanje prezračevalnega sistema po nastavljenem tedenskem urniku.</t>
  </si>
  <si>
    <t xml:space="preserve"> - Samodejno opozarjanje uporabnika na vzdrževalne in servisne posege.</t>
  </si>
  <si>
    <t xml:space="preserve"> - Izvajanje varnostnih in zaščitnih funkcij.</t>
  </si>
  <si>
    <t xml:space="preserve"> - Alarmiranje motenj in izpadov.</t>
  </si>
  <si>
    <t xml:space="preserve"> - Zgodovina motenj in izpadov.</t>
  </si>
  <si>
    <t xml:space="preserve"> - Servisno vzdrževalni modul za zagotovitev daljinskega vpogleda v zgodovino delovanja sistema prezračevanja kuhinje, na podlagi katerega se stranki omogoči lažja in hitrejša diagnostika in odprava napak med obratovanjem ter svetovanje pri ukrepih za dosego maksimalne energetske učinkovitosti in dobrih pogojev za delo v kuhinji.</t>
  </si>
  <si>
    <t>Ustreza inteligentni regulacijski sistem za prezračevanje profesionalnih kuhinj Kiventis s samodejno optimizacijo pretoka zraka vsake kuhinjske nape glede na intenzivnost delovanja termičnih elementov pod njo dobavitelja Provent ali enakovredno.</t>
  </si>
  <si>
    <t>Zagon sistema in povezana dela</t>
  </si>
  <si>
    <t xml:space="preserve">Zajema končno sestavo kuhinjske nape s sestavnimi deli iz nerjaveče pločevine, ko so osrednji deli kuhinjske nape skladno z navodili obešeni na strop, priklopljeni na prezračevalni sistem in na sistem vodnega ogrevanja. Montaža se izvede preden se pod napo postavijo termični bloki. V kolikor so elementi termičnega bloka že postavljeni, jih mora naročnik zaščititi tako, da monter lahko stopi nanje. </t>
  </si>
  <si>
    <t>Uvajanje inštalaterjev v projekt.</t>
  </si>
  <si>
    <t>Električni priklop predhodno s strani inštalaterja dobavljenih in napeljanih kablov za prezračevalni sistem kuhinje. Kabli so napeljani do mikrolokacij elementov periferne opreme, v krmilno omaro, v razdelilno omarico v napi ter označeni skladno z načrtom električnih kablov.</t>
  </si>
  <si>
    <t>Zagon prezračevalnega sistema.</t>
  </si>
  <si>
    <t>Šolanje uporabnika in nastavitev prezračevalnega sistema kuhinje, ko je kuhinja že določen čas v obratovanju.</t>
  </si>
  <si>
    <t>Zagon prezračevalnega sistema in z njim povezana dela.</t>
  </si>
  <si>
    <t>D.2</t>
  </si>
  <si>
    <t>KUHINJSKE NAPE IN OPREMA</t>
  </si>
  <si>
    <t>Visoko učinkovita kuhinjska napa in oprema</t>
  </si>
  <si>
    <t>Visoko učinkovita kuhinjska napa z vračanjem toplote zraka je izdelana iz inox pločevine kvalitete 1.4301 in mora dosegati naslednje ključne značilnosti:
 - visoka sesalna učinkovitost, zaradi katere daje izračun pretoka zraka po EN 16282 najnižji možen pretok zraka, ker je faktor povečanja pretoka zraka "a" blizu 1,0 po kriteriju določanja pretoka zraka po senzibilni energiji,
 - indukcijski vpih svežega zraka nazaj v napo skozi ozke reže  po celotnem notranjem obodu nape za povečano sesalno učinkovitost z možnostjo regulacije pretoka tega zraka za znižanja pretoka svežega zraka v prostor kuhinje, kadar je pretok zraka določen po kriteriju latentne energije,
 - z vpihom svežega zraka iz nape preko prednjih perforiranih stranic omogoča napa enakomerno prezračenost prostora na delovnem mestu ob termičnih elementih ob visokem deležu svežega zraka v bivalni coni z minimalno možnostjo prepiha,
 - vpihovalne reže na vrhu nape po njenem celotnem obodu omogočajo vpih svežega zraka z reguliranim dometom zraka, da se doseže enakomerna prezračenost bolj oddaljenega prostora od kuhinjske nape  ob visokem deležu svežega zraka v bivalni coni z minimalno možnostjo prepiha.</t>
  </si>
  <si>
    <t>Visoko učinkovita kuhinjska napa vključuje naslednje elemente:
 - filtracijski sistem odpadnega zraka, ki dosega s certifikati dokazano visoko učinkovitost filtracije oljnih delcev, ki je lahko tudi 100% pri velikosti oljnih delcev 7 mikronov in več; 
 - prvi element filtracijskega sistema morajo biti labirintni filtri vgrajeni v napo skladno z EN 16282 pod kotom 45 stopinj in požarno certificirani,
 - sistem vračanja toplote zraka s prenosniki toplote, ki morajo dosegati temperaturni izkoristek tudi preko 65% certificirano skladno z Eurovent; prenosniki toplote naj bodo takih dimenzij, da jih je možno prati v pomivalnem stroju, da se zmanjšajo stroški vzdrževanja nape,
 - vodni grelnik za dogrevanje zraka na želeno temperaturo,
 - »By-pass« za prosto hlajenje, reguliran z motornim pogonom,
 - LED svetilke nad steklom vgrajenim v isti ravnini z inox pločevino za lažje čiščenje,
 - kanalske priključke za dovod in odvod zraka,
 - kanalske priključke za dovod svežega temperaturno obdelanega zraka v prostore kuhinje, ki jih nemore prezračiti visoko učinkovita napa,
 - opremo za regulacijo pretoka zraka glede na termično obremenitev pod napo.</t>
  </si>
  <si>
    <t>Napa mora imeti izmerjene karakteristike delovanja za odvod zraka v celotnem področju možnih pretokov. To omogoča v fazi zagona sistema nastavitev pretokov odvodnega zraka direktno na PLC regulatorju brez njihovega ročnega umerjanja z instrumenti za merjenje pretoka.</t>
  </si>
  <si>
    <t>Pretok zraka in padec tlaka v napi:</t>
  </si>
  <si>
    <t>Pretok odvod: 2000 m3/h</t>
  </si>
  <si>
    <t>Padec tlaka v napi odvod: 125 Pa</t>
  </si>
  <si>
    <t>Pretok dovod: 2400 m3/h</t>
  </si>
  <si>
    <t>Padec tlaka v napi dovod: 115 Pa</t>
  </si>
  <si>
    <t>Grelnik vodni:</t>
  </si>
  <si>
    <t>Tproj = -13 °C</t>
  </si>
  <si>
    <t>Maksimalna temperatura vpiha gretje 24 °C</t>
  </si>
  <si>
    <t>Pgr = 10 kW</t>
  </si>
  <si>
    <t>Tvode = 50/40 °C</t>
  </si>
  <si>
    <t>Qvode = 0,24 l/s</t>
  </si>
  <si>
    <t>Dimenzije kuhinjske nape:</t>
  </si>
  <si>
    <t>Dolžina L = 2600 mm</t>
  </si>
  <si>
    <t>Širina B = 1100 mm</t>
  </si>
  <si>
    <t>Višina H = 620 mm</t>
  </si>
  <si>
    <t>Ustreza varčna kuhinjska napa Media z vračanjem toplote zraka proizvajalca Provent ali enakovredno:</t>
  </si>
  <si>
    <t>MEDIA-W 2600x1100 CUT - ATYP</t>
  </si>
  <si>
    <t xml:space="preserve">Hidravlični sistem za dogrevanje zraka z vodnimi grelniki v kuhinjski napi </t>
  </si>
  <si>
    <t>Hidravlični sistem sestavlja primarni krog od toplotne postaje do kuhinjske nape in sekundarni krog v kuhinjski napi. V kuhinjsko napo je vgrajen hidravlični modul z delom primarnega kroga in celotnim sekundarnim krogom. V toplotni postaji mora biti vgrajena črpalka za oskrbo z grelnim medijem, ki zagotavlja zahtevani pretok grelne vode po podatkih za napo ob tlačnem padcu 20 kPa na tistem delu primarnega kroga, ki je vgrajen v kuhinjsko napo Media.</t>
  </si>
  <si>
    <t>Hidravlični modul sestavljajo: regulacijski ventil z motornim pogonom, črpalka, dušilni ventil, zapiralna ventila, izpustno-polnilni ventil in potopna temperaturna tipala za merjenje temperature dovedene in odvedene vode.</t>
  </si>
  <si>
    <t>Ustreza hidravlični modul za vodno gretje dobavitelja Provent ali enakovredno.</t>
  </si>
  <si>
    <t>HIDRAVLIČNI MODUL DN25-P0.75-Kvs1.6</t>
  </si>
  <si>
    <t>E. SPLOŠNO</t>
  </si>
  <si>
    <t>Revizijske odprtine za čiščenje kanalov</t>
  </si>
  <si>
    <t>Izdelava revizijskih in čistilnih odprtin v kanalih in spuščenem stropu v skladu z veljavnimi pravilniki in standardi</t>
  </si>
  <si>
    <t>Preizkus tesnosti kanalske mreže</t>
  </si>
  <si>
    <t>Preizkus tesnosti kanalske mreže s stopnjo tesnosti A po SIST prEN</t>
  </si>
  <si>
    <t xml:space="preserve">1507:2001 (dovoljena lekaža pri 400 Pa nadtlaka oziroma podtlaka je </t>
  </si>
  <si>
    <t>1,32 l/s.m2). Preizkus se izvaja tudi v skladu s SIST EN 12599:2001 in</t>
  </si>
  <si>
    <t>in SIST EN 12237:2003, vključno ves potrebni material za izvedbo preizkusa.</t>
  </si>
  <si>
    <t>Površina kanalov, podvržena enemu preizkusu, mora biti vsaj 10%</t>
  </si>
  <si>
    <t xml:space="preserve">celotne površine posamezne kanalske trase, ki se preizkuša (ločeno </t>
  </si>
  <si>
    <t>kanali VTZ, ODZ, ZAZ, ZUZ), oziroma najmanj 10 m2. Standardni parametri</t>
  </si>
  <si>
    <t xml:space="preserve">testiranja so temperatura 20°C, atmosferski tlak 101325 Pa. V primeru </t>
  </si>
  <si>
    <t xml:space="preserve">odstopanj upoštevati korekcijske faktorje. Testni nadtlak oziroma podtlak je </t>
  </si>
  <si>
    <t>400 Pa.</t>
  </si>
  <si>
    <t>Preizkus tesnosti se mora izvajati parcialno po zaključenih celotah</t>
  </si>
  <si>
    <t>kanalskega sistema (npr. posamezna vertikala v jašku, posamezni odcepi</t>
  </si>
  <si>
    <t xml:space="preserve">za sklop prostorov, …). Preizkus se izvede pred gradbenim zapiranjem </t>
  </si>
  <si>
    <t>posameznih kanalskih odsekov na končno montirane odseke kanalskih tras.</t>
  </si>
  <si>
    <t>Vse odprtine v kanalski trasi, podvržene preizkusu, morajo biti zaprte.</t>
  </si>
  <si>
    <t>Posebno pozornost posvetiti poročilu preizkusa, ki se podaja za vsako</t>
  </si>
  <si>
    <t>posamezno meritev. Izdelati ga v skladu s predpisanimi standardi in ga</t>
  </si>
  <si>
    <t>predati v podpis nadzornemu organu strojnih instalacij.</t>
  </si>
  <si>
    <t>KN1 (pavšal)</t>
  </si>
  <si>
    <t>KN2 (pavšal)</t>
  </si>
  <si>
    <t>Umerjanje volumskih regulatorjev</t>
  </si>
  <si>
    <t>Umerjanje in nastavitev projektnih parametrov pretoka na konstantnih in variabilnih volumskih regulatorjih pretoka na objektu.</t>
  </si>
  <si>
    <t>Meritve pretokov zraka v prostorih</t>
  </si>
  <si>
    <t>Izvedba meritev količin zraka prezračevanja s strani neodvisne inštitucije. V fazi končnih nastavitev prezračevalnih naprav mora izvajalec predložiti meritve prezračevanja (količine zraka na vsakem distribucijskem elementu v primerjavi s projektirano zahtevo) izdelava merilnega poročila in rezultatom doseganja projektnih zahtev.</t>
  </si>
  <si>
    <t>Napisne tablice</t>
  </si>
  <si>
    <t>Tablice za označevanje elementov, v trdi obliki, z obstojnim napisom (gravirano ali vtisnjeno), odgovarjajoče barve (za označevanje požarnih rdeče barve), vključno pritrdilni material.
Dimenzije B/H:   cca. 100x50 mm</t>
  </si>
  <si>
    <t>Shema naprav in sklopov</t>
  </si>
  <si>
    <t>Shema v dobro čitljivem merilu, v okvirju z zaščitnim steklom, vključno pritrdilni material.</t>
  </si>
  <si>
    <t>Pripravljalna in zaključna dela, v katero je zajeto zarisovanje, barvanje razvodov, čiščenje razvodov, čiščenje gradbišča, postavljanje odrov….</t>
  </si>
  <si>
    <t>Pregled vgraditve požarnih loput</t>
  </si>
  <si>
    <t>Pregled vgraditve požarnih loput in ventilov ter izvedbe prehodov zračnih kanalov in cevi skozi požarno odporne zidove s strani pooblaščenega podjetja z izdajo pozitivnega potrdila.</t>
  </si>
  <si>
    <t>Zagon</t>
  </si>
  <si>
    <t>Zagon, nastavitve in poskusno obratovanje s poučevanjem uporabnika.</t>
  </si>
  <si>
    <t>Navodila</t>
  </si>
  <si>
    <t>Izdelava navodil za obratovanje in vzdrževanje.</t>
  </si>
  <si>
    <t>Priprava podatkov in izdelava grafičnih podlog za načrt izvedenih del (PID) - prezračevanje</t>
  </si>
  <si>
    <t>Popis materiala in del - PZI</t>
  </si>
  <si>
    <t>Enota</t>
  </si>
  <si>
    <t>VK</t>
  </si>
  <si>
    <t>VODOVOD IN KANALIZACIJA</t>
  </si>
  <si>
    <t>OPOMBA:
Dobava in montaža sanitarne keramike in armatur, je popisana v arhitekturnem načrtu.
V kuhinji so popisani le vodovodni priključki (npr. kotni ventili).
Vsi strojni in upravljalni elementi vključujejo potrebna gradbena dela za montažo vključno montažni material (npr preboji, utori, tesnenje prebojev, montažni material..).</t>
  </si>
  <si>
    <t>A. INTERNI VODOVODNI RAZVOD</t>
  </si>
  <si>
    <t>Priklop na obstoječ razvod HV, TV in cirkulacije</t>
  </si>
  <si>
    <r>
      <t xml:space="preserve">Priklopa cevnih instalacij na obstoječ razvod hladne vode, tople vode in cirkulacije ob steni v neposredni bližini prehoda med restavracijsko sobo 1 in 2. Cevni razvod priključiti za obstoječimi odštevalnimi vodomeri.
</t>
    </r>
    <r>
      <rPr>
        <i/>
        <sz val="9"/>
        <rFont val="Arial"/>
        <family val="2"/>
        <charset val="238"/>
      </rPr>
      <t>Po potrebi se v dogovoru z investitorjem obstoječe odštevalne vodomere zamenja z novimi.</t>
    </r>
  </si>
  <si>
    <t>kpl</t>
  </si>
  <si>
    <t>Srednjetežke vroče pocinkane cevi</t>
  </si>
  <si>
    <t>Cevovodi iz srednjetežkih vroče pocinkanih navojnih cevi EN 10255 (DIN 2440), za vodo, spajanje z navoji, vključno navojni fitingi po EN 10242. Vključno pritrditev cevi z zvočno izoliranimi pritrdili.</t>
  </si>
  <si>
    <t>DN50</t>
  </si>
  <si>
    <t>m</t>
  </si>
  <si>
    <t>Toplotna izolacioja za srednjetežke vroče pocinkane cevi</t>
  </si>
  <si>
    <t>Toplotna izolacija cevovodov, izvedena iz gibkih cevi iz sintetičnega kavčuka, območje uporabe -40 do 105°C, požarni razred B-s3,d0 po EN 13501-1, koefic. parozapornosti min. 7000, kot naprimer ali enakovredno proizv. ARMACELL tip ACE PLUS, debelina 19 mm.</t>
  </si>
  <si>
    <t>za cev DN80</t>
  </si>
  <si>
    <t>Večplastne PE-AL-PE cevi - hladna in topla</t>
  </si>
  <si>
    <t>Večplastne cevi iz PE-Al-PE,  vključno s fitingi, priključki za armature, tesnilnim in pritrdilnim materialom 
Fitingi z kontrolo zatisnjenosti
Fitingi in cevi od istega proizvajalca!!! 
Cevi in fitingi z ustreznimi certifikati za uporabo na pitni vodi</t>
  </si>
  <si>
    <t>Tip:      MLCP cevi z zatislivimi fitingi</t>
  </si>
  <si>
    <t>DN12 ali MLCP∅16x2,0</t>
  </si>
  <si>
    <t>DN15 ali MLCP∅20x2,25</t>
  </si>
  <si>
    <t>DN20 ali MLCP∅25x2,5</t>
  </si>
  <si>
    <t>DN25 ali MLCP∅32x3,0</t>
  </si>
  <si>
    <t>Dobava in montaža toplotne izolacije za hladno vodo</t>
  </si>
  <si>
    <t>Toplotna izolacija z visoko odpornostjo proti difuziji vodne pare, za izolacijo cevnega razvoda, spojni ter pritrdilni material, vključno lepilo in lepljenje tipskih cevnih obešal.</t>
  </si>
  <si>
    <t>Proizvod:   Armacell</t>
  </si>
  <si>
    <t>Tip:           Armaflex XG Cevaki ali plošče</t>
  </si>
  <si>
    <t>Dimenzije cevi/dimenzija izolacije (mm) dimenzija cevaka:</t>
  </si>
  <si>
    <t>DN12 ali MLCP∅16x2,0     XG-06x018</t>
  </si>
  <si>
    <t>DN15 ali MLCP∅20x2,25   XG-09x022</t>
  </si>
  <si>
    <t>DN20 ali MLCP∅25x2,5     XG-13x028</t>
  </si>
  <si>
    <t>DN25 ali MLCP∅32x3,0     XG-13x035</t>
  </si>
  <si>
    <t>Dobava in montaža toplotne izolacije za toplo vodo</t>
  </si>
  <si>
    <t>DN12 ali MLCP∅16x2         XG-19x018</t>
  </si>
  <si>
    <t>DN15 ali MLCP∅20x2,25    XG-19x022</t>
  </si>
  <si>
    <t>DN20 ali MLCP∅25x2,5      XG-25x028</t>
  </si>
  <si>
    <t xml:space="preserve">
</t>
  </si>
  <si>
    <t>Kroglični zaporni ventil z ročico</t>
  </si>
  <si>
    <t>Z navojnim priključkom, ohišje iz prešane medenine M58 - niklano, krogla iz prešane medenine M58 – trdo kromana, ročka iz silumina in plastificirana, tesnila za kroglo in vreteno surov PTFE (teflon), vreteno in njegovi pritrdilni elementi iz vlečene medenine M58, območje temp. od -30 do +90°C, delovni tlak do 6/10 bar, vključno pritrdilni in tesnilni material</t>
  </si>
  <si>
    <t>DN 12 (R 1/2)</t>
  </si>
  <si>
    <t>DN 20 (R 1/2)</t>
  </si>
  <si>
    <t>DN 25 (R 1/2)</t>
  </si>
  <si>
    <t>B. GASILNA OPREMA</t>
  </si>
  <si>
    <t>Notranji hidrant</t>
  </si>
  <si>
    <t>Zidna hidrantna omara  s kolutom in oblikovano stabilnim premerom cevi (gumijasta cev). Model EURO, po EN 671-1, s priključnim holandcem DN 50, priključnim ventilom DN 50, s privito stabilno C spojko iz aluminija, s tlačno cevjo premera DN 25, navito na vrtljivem in gibljivem kolutu EN 694, spojeno na priključni ventil in razpršilec, dolžina cevi 30 m, omarica dimenzije 740x840x250 mm, nadometna, iz pločevine, končno lakirana, barva RAL 3000, z vratci iz jeklene pločevine, z zapiralom.</t>
  </si>
  <si>
    <t>C. SANITARNI ELEMENTI - JAVNI DEL</t>
  </si>
  <si>
    <t>Sanitarni elementi - Groba montaža</t>
  </si>
  <si>
    <t>Dobava in montaža opreme za konzolni umivalnik</t>
  </si>
  <si>
    <t>Nosilno ogrodje za vgradnjo konzolnega umivalnika s stoječo armaturo. Primeren za vgradnjo v montažno steno, z nastavljivimi nogami po višini. Opremljen s priključnimi koleni Rp 1/2"/R 1/2", priključno koleno fi50 in pritrdilni material.
Proizvod: GEBERIT ali enakovredno</t>
  </si>
  <si>
    <t>Kot npr.: Geberit Duofix za umivalnik, 112 cm, stoječa armatura</t>
  </si>
  <si>
    <t>Dobava in montaža opreme za delovni umivalnik</t>
  </si>
  <si>
    <t>Nosilno ogrodje za vgradnjo nadometne armature za vgradnjo v montažno steno, z nastavljivimi nogami po višini. Opremljen s priključnimi koleni Rp 1/2"/R 1/2", priključno koleno fi50 in pritrdilni material.
Proizvod: GEBERIT ali enakovredno</t>
  </si>
  <si>
    <t>Kot npr.: Geberit Duofix za delovni umivalnik, 130 cm, nadometna stenska armatura</t>
  </si>
  <si>
    <t>Dobava in montaža opreme umivalnika:</t>
  </si>
  <si>
    <t>Dobava in montaža opreme umivalnika: 
- 2 kos kotna prehodna spojka notr. navoj d16-Rp1/2"FT
- 2kos kotni krogelni ventil 1/2" - 3/8"
- komplet s pritrdilnim in montažnim materialom.</t>
  </si>
  <si>
    <t>Dobava in montaža opreme delovnega umivalnika:</t>
  </si>
  <si>
    <t>Dobava in montaža opreme delovnega umivalnika: 
- 2 kos kotna prehodna spojka notr. navoj d20-Rp1/2"FT
- komplet s pritrdilnim in montažnim materialom.</t>
  </si>
  <si>
    <t>Dobava in montaža podometni WC montažni element</t>
  </si>
  <si>
    <t>Duofix montažni element, s podometnim splakovalnikom za stenski/konzolni WC, aktiviranje spredaj, opremljen s priključkom 1/2" z integriranim kotnim ventilom in krmilnim kolesom, odtočnim kolenom d 90 mm, prehodno spojko d 90/110 mm, zvočno izolacijo  in pritrdilnim materialom</t>
  </si>
  <si>
    <t>Kot npr.: Geberit Duofix za stensko WC-školjko, 112 cm, s podometnim splakovalnikom Sigma 12 cm</t>
  </si>
  <si>
    <t>Dobava in montaža podometni WC montažni element za gibalno ovirane osebe</t>
  </si>
  <si>
    <t>Kot npr.: Geberit Duofix za stensko WC-školjko, 112 cm, s podometnim splakovalnikom Sigma 12 cm, za gibalno ovirane osebe</t>
  </si>
  <si>
    <t>Dobava in montaža opreme konzolnega pisoarja</t>
  </si>
  <si>
    <t>Nosilno ogrodje za pisoar, za vgradnjo v lahko steno, z nastavljivimi nosilcem za priključek vode in odtočno cev in pritrdilnim elementom za keramiko z nastavljivo osno razdaljo, vključno z odtočno cevjo in krmilno enoto.
Proizvod: GEBERIT ali enakovredno</t>
  </si>
  <si>
    <t>Kot npr.: Geberit Duofix za pisoar, 112–130 cm, univerzalni, za skrito krmiljenje za pisoarje</t>
  </si>
  <si>
    <t>Dobava in montaža opreme za prho</t>
  </si>
  <si>
    <t>Nosilno ogrodje za tuš, za vgradnjo v montažno steno, z nastavljivimi nogami po višini, z nosilcem za podometno stensko armaturo. vključno armaturno priključno koleno Rp 1/2"/R 1/2", Rp 3/4"/R 1/2".
Proizvod: GEBERIT ali enakovredno</t>
  </si>
  <si>
    <t>Kot npr.: Geberit Duofix za prho in kopalno kad, 98–112 cm, podometna stenska armatura</t>
  </si>
  <si>
    <t>D. SANITARNI ELEMENTI - KUHINJA</t>
  </si>
  <si>
    <t>Oprema priključnih mest</t>
  </si>
  <si>
    <t>Višine vgradnje skladno z ribami tega načrta oz. usklajeno s tehnologijo kuhinje!!!</t>
  </si>
  <si>
    <t>Priklop opremljen s stenskim priključkom 2x1/2" vključno kotni venili  in sifon DN50 ter vsem pomožnim materialom</t>
  </si>
  <si>
    <t>Priklop opremljen s talnim priključkom 2x1/2" vključno kotni venili  in talni odtok DN50 ter vsem pomožnim materialom</t>
  </si>
  <si>
    <t>Priklop opremljen s talnim priključkom 2x1/2" vključno kotni venili ter vsem pomožnim materialom</t>
  </si>
  <si>
    <t>Priklop  opremljen s stenskim priključkom 3/4" NN v ključno kotni venili in sifon DN50 ter vsem pomožnim materialom</t>
  </si>
  <si>
    <t>Popis kuhinjske opreme se nahaja v načrtu kuhinjski tehnologiji!</t>
  </si>
  <si>
    <t>E. KANALIZACIJA</t>
  </si>
  <si>
    <t>Naprava za prečrpavanje</t>
  </si>
  <si>
    <t xml:space="preserve">Naprava za prečrpavanje odpadnih voda.
Tehnični podatki:
Pretok:                               12,0 l/s
Tlačna višina:                     5,0 m
Električna moč:                  1,4 kW
Napetost:                            400 V
Priključek tlačnega voda: DN80
- Direktni zagon
- termična zaščita elektromotorja
- sonda za prisotnost vode v oljsni komori
</t>
  </si>
  <si>
    <t>Proizvod: VIP Tehnika d.o.o.</t>
  </si>
  <si>
    <t>Tip:           DGG 200/4/80 E0ET TS</t>
  </si>
  <si>
    <t>Dodatna oprema naprave za prečrpavanje</t>
  </si>
  <si>
    <t xml:space="preserve">Pribor za mokro montažo DAC 80/80V:
- vertikalni priključek DN80
Nepovratni ventil s kroglo VAP/80:
- prirobnični priključek DN80 / PN10
- ohišje ventila iz SL (GJL-250) vključno z gumijastimi tesnili
- zapiranje s kroglo iz NBR gume (tesnjenje guma – guma)
- vijaki iz nerjavečega jekla
- EPOXY premaz odporen na agresivne medije
- popolnoma prost prehod medija
- mogoča horizontalna ali vertikalna montaža
Zaporni nožasti ventil SRP/80:
- prirobnični priključek DN80 / PN10
- vgradna dolžina 180mm
- Ohišje ventila iz SL (GJL-250)
- Os ventila iz nerjavečega jekla z O-tesnilom
- Bronast sedež ventila
- EPOXY premaz odporen na agresivne medije
- mogoča horizontalna ali vertikalna montaža
- popolnoma prost prehod medija
</t>
  </si>
  <si>
    <t>Krmilno-zaščitna omarica naprave za prečrpavanje</t>
  </si>
  <si>
    <t>Dobava, vgradnja, in električni priklop.
➢ omarica je primerna za montažo na steno v notranjosti objekta
➢ razred zaščite IP55
➢ varovalke
➢ glavno stikalo z zaklepanjem omarice
➢ dimenzije omarice 330x430x200mm
➢ napajanje: 3-fazno / 50HZ
➢ 2x pritisna tipka za obratovanje Automatic – OFF – Manual (avtomatsko – izklop – ročno) za vsako črpalko
➢ vrstne sponke za priklop štirih plovnih stikal
      - 2x vklop - za vsako črpalko
      - 1x izklop – za vse trenutno delujoče črpalke
      - 1x za alarmni nivo
➢ Avtomatsko preklop med črpalkami z zakasnitvijo 4 sekunde
➢ priključne sponke za priklop termične zaščite navitja elektromotorja
➢ nastavljiva motorska zaščita 2 &lt;&gt; 22A ali 20 &lt;&gt; 44A)
➢ indikatorske lučke:
      - 1x zelena - napajanje
      - 2x zelena - za obratovanje elektromotorjev
      - 2x zelena - za avtomatsko obratovanje
      - 1x rdeča – za alarm nivoja medija
      - 2x rdeča – alarm preobremenitev
      - obratovanje
      - prikaz aktiviranja zaščite
      - prikaz avtomatskega obratovanja (neposredno na tipki AUTOMATIC)</t>
  </si>
  <si>
    <t xml:space="preserve">DODATNA OPREMA:
➢ 1x hupa za signalizacijo alarmnega nivoja
➢ 4x enopoložajno plovno stikalo z 10m kabla tip EHZ 6.2 – (priloženo ob dobavi)
      - Plovec P1 za vklop 1.črpalke v ciklu
      - Plovec P2 za vklop 2.črpalke v ciklu
      - Plovec P3 za izklop vseh trenutno delujočih črpalk
      - Plovec P4 za signalizacijo visokega nivoja medija
</t>
  </si>
  <si>
    <t>Tip:           DUPLEX-UP T/10 + dodatna oprema</t>
  </si>
  <si>
    <t>Izkop terena</t>
  </si>
  <si>
    <t>Pri izvedbi kanalizacije v terenu obvezno izvesti izkop do nivoja temeljev na globini cca 60cm. Širina izkopa cca 1m, dolžina izkopa 20m.</t>
  </si>
  <si>
    <t>Revizijski kanalizacijski jašek z protismradnim vložkom</t>
  </si>
  <si>
    <t>Tipski revizijski kanalizacijski jašek premera 400x400mm in pokrovom za možnost izdelave finalnega tlaka Teraco.</t>
  </si>
  <si>
    <t>Kanalizacijske PE cevi</t>
  </si>
  <si>
    <t>Cevovodi za odpadno vodo iz PE za temperaturo do 80°C komplet s fitingi za spajanje z varjenjem (loki, reduciri, odcepi, revizijskimi kosi,sifonskimi kosi,…) in izvedbo priključkov, s tesnilnim materialom, z dobavo in montažo.
Proizvod: Geberit
tip:            PE
ali enakovredno
Dimenzija:</t>
  </si>
  <si>
    <t>∅50</t>
  </si>
  <si>
    <t>∅75</t>
  </si>
  <si>
    <t>∅110</t>
  </si>
  <si>
    <t>∅125</t>
  </si>
  <si>
    <t>Kanalizacijske nizkošumne PP cevi</t>
  </si>
  <si>
    <t xml:space="preserve">Dobava in vgradnja Geberit Silent PP cevi za odvodnjavanje odporne proti tresljajem, udarcem, trajnim deformacijam, z odcepi, koleni, reducirnimi kosi, čepi…. </t>
  </si>
  <si>
    <t>Proizvod:   Geberit</t>
  </si>
  <si>
    <t>Tip:           Silent PP</t>
  </si>
  <si>
    <t>PP Ø50</t>
  </si>
  <si>
    <t>PP Ø75</t>
  </si>
  <si>
    <t>PP Ø110</t>
  </si>
  <si>
    <t>Tlačna cev cevi</t>
  </si>
  <si>
    <t>Tlačna cev iz polietilena PE100, po SIST EN 12201 (ISO 4427), SDR 11, 12,5 bar za polaganje v teren.</t>
  </si>
  <si>
    <t>d 90 x 6,7mm</t>
  </si>
  <si>
    <t>Priklop na obstoječ tlačni vod</t>
  </si>
  <si>
    <t>Spoj tlačnega voda črpališča na obstoječ tlačni vod v terenu kleti.</t>
  </si>
  <si>
    <t>Cevni prezračevalnik</t>
  </si>
  <si>
    <t>Cevni prezračevalnik DN75/90/110, ustrezen EN12380 A1, s snemljivo insektcijsko mrežo (lahko čiščenje), masivno gumijasto membrano, integrirano toplotno izolacijo in ustničnim tesnilom. Primeren za montažo na natične objemke DN90 ter posnete konce plastičnih in litih cevi DN75/110. Kapaciteta 32l/s.</t>
  </si>
  <si>
    <t>Proizvod:  HL</t>
  </si>
  <si>
    <t>Tip:           HL901</t>
  </si>
  <si>
    <t>Kanalizacijski oddušnik za črpališče</t>
  </si>
  <si>
    <t>Kanalizacijski oddušnik, vključno vključno pritrdilni in tesnilni material. Namestitev v komoro izpiha zavrženega zraka prezračevalne naprave KN1 skladno z risbami tega načrta.</t>
  </si>
  <si>
    <t xml:space="preserve">∅75 </t>
  </si>
  <si>
    <t>Talna rešetka</t>
  </si>
  <si>
    <t>Talni odtok s čistilno odprtino in sifonom, iz nerjavnega jekla, iztok navpično, z nasadnim kosom in okvirjem rešetke iz nerjavnega jekla, rešetka iz nerjavnega jekla, s protizdrsno površino mrežaste oblike.
Proizvod: ACO
ali enakovredno
dimezije:</t>
  </si>
  <si>
    <t>200x200,  DN70</t>
  </si>
  <si>
    <t>300x300,  DN100</t>
  </si>
  <si>
    <t>Talni odtok</t>
  </si>
  <si>
    <t>Vertiklalni talni odtok iz plastike, s smradno zaporo, priključek DN70, rešetka iz nerjavnega jekla.
dimezije:</t>
  </si>
  <si>
    <t>150x150,  DN70</t>
  </si>
  <si>
    <t>Tesnenje prehodov cevi skozi talno ploščo</t>
  </si>
  <si>
    <t>Tesnsnje vseh prehodov cevi skozi talno ploščo.
8x prehod fi 50
4x prehod fi 75
2x prehod fi 110</t>
  </si>
  <si>
    <t>F. SPLOŠNO</t>
  </si>
  <si>
    <t>Preizkus vodovoda</t>
  </si>
  <si>
    <t>Tlačni preizkus vodovoda, preizkus tesnosti vodovodne instalacije, izdaja poročila.</t>
  </si>
  <si>
    <t>Preizkus tesnosti kanalizacije</t>
  </si>
  <si>
    <t>Preizkus tesnosti vertikalne in horizontalne kanalizacije, izdaja poročila.</t>
  </si>
  <si>
    <t>Dezinfekcija in razmaščevanje</t>
  </si>
  <si>
    <t>Spiranje in dezinfekcija tlačnega cevovoda za pitno vodo pred zagonom, sredstvo za sterilizacijo klor, vključno izdelava strokovnega poročila pooblaščene organizacije,</t>
  </si>
  <si>
    <t>bakteriološka analiza vode</t>
  </si>
  <si>
    <t>Bakteriološka analiza vode in izdaja poročila</t>
  </si>
  <si>
    <t>Manjša nepredvidena dela kot je izdelava prebojev, izrezov ipd.</t>
  </si>
  <si>
    <t>%</t>
  </si>
  <si>
    <t>Pripravljalna in zaključna dela, pripravljalna dela, zarisovanje, poskusno obratovanje, regulacija armatur in zaključna dela.</t>
  </si>
  <si>
    <t xml:space="preserve">REKAPITULACIJA </t>
  </si>
  <si>
    <t>Skupaj</t>
  </si>
  <si>
    <t>DDV (22%)</t>
  </si>
  <si>
    <t>SKUPAJ  z DDV</t>
  </si>
  <si>
    <t>za vsa dokazila o izpolnitvi zahtevane kvalitete izvedenih del oz. fizikalnih lastnosti vgrajenih materialov, izdelkov ter proizvodov, ki so navedena v splošnih določilih, določilh izvedbe pri posameznih vrstah del oz. zahtevah v posameznih postavkah;</t>
  </si>
  <si>
    <t>za snemanje izmer na licu mesta in vsklajevanje z nadzorom oz. odg.projektantom v primeru odstopanja od projekta ali pri nejasnostih;</t>
  </si>
  <si>
    <t>za koordinacijo izvajalca do svojih podizvajalcev, dobaviteljev in kooperantov, ki sodelujejo pri predmetni gradnji oz.izvedbi del;</t>
  </si>
  <si>
    <t xml:space="preserve">Izvedba zakonskih meritev električnih instalacij </t>
  </si>
  <si>
    <t xml:space="preserve">Izvedba meritev komunikacijskih instalacij </t>
  </si>
  <si>
    <t>za  vsa čiščenjam med samo gradnjo</t>
  </si>
  <si>
    <t xml:space="preserve"> -Izkaz požarne varnosti objekta
 -Izkaz zaščite pred hrupom v stavbah
-Energetska izkaznica
 -Izkaz energijskih lastnosti stavbe
-Poročilo o  gospodarjenju z gradbenimi odpadki za potrebe  pridobitve uporabnega dovoljenja     
-geodetski posnetek po končanih delih
-vsi ostali potrebni izkazi po DGD
Opomba:  PID projekte izdela projektant po ločeni pogodbi</t>
  </si>
  <si>
    <t>Sestavni del tega projektantskega popisa je kompletna projektna PZI dokumentacija (grafični in tekstualni del).</t>
  </si>
  <si>
    <t>3.3.2</t>
  </si>
  <si>
    <t>Projektantski popis s predizmerami</t>
  </si>
  <si>
    <t xml:space="preserve">Izbrana oprema se lahko zamenja z opremo drugega proizvajalca in drugega tipa, vendar z enakovrednimi oziroma boljšimi karakteristikami. Pred naročilom je potrebno, na podlagi priložene dokumentacije ponujene opreme, pridobiti soglasje investitorja, nadzornika in projektanta inštalacij. V primeru da izbira vpliva na spremembo načrtov je potrebno izdelati nove, korigirane načrte. </t>
  </si>
  <si>
    <t>Vse naprave in elemente se mora dobaviti z ustreznimi certifikati, atesti, garancijami in navodili. Pri vseh napravah je potrebno upoštevati stroške zagona, meritve in nastavitve obratovalnih  količin. Pri vseh elementih je potrebno upoštevati spojni in tesnilni material. Vsa dela na objektu se morajo izvajati v skladu z načrti ter popisi materiala in del.</t>
  </si>
  <si>
    <t>DROBNI MATERIAL in REŽIJSKA DELA - zajeto</t>
  </si>
  <si>
    <t>MANIPULATIVNI IN TRANSPORTNI STROŠKI - zajeto</t>
  </si>
  <si>
    <t>MERITVE IN SPUŠČANJE V POGON - zajeto</t>
  </si>
  <si>
    <t xml:space="preserve">NEPREDVIDENA DELA </t>
  </si>
  <si>
    <t>V ceni ni zajet DDV</t>
  </si>
  <si>
    <t>SKUPAJ - LOKAL PLEČNIKOVE TRŽNICE KLET - RIBICA</t>
  </si>
  <si>
    <t>št.</t>
  </si>
  <si>
    <t>opis del</t>
  </si>
  <si>
    <t>EM</t>
  </si>
  <si>
    <t>cena/enoto</t>
  </si>
  <si>
    <t>cena</t>
  </si>
  <si>
    <t>A</t>
  </si>
  <si>
    <t>VODOVNI MATERIAL</t>
  </si>
  <si>
    <t>V objektu morajo imeti vsi električni kabli odziv na ogenj vsaj Ccas1d2a1</t>
  </si>
  <si>
    <t>Brezhalogenski kabli z izolacijo in plaščem položeni deloma na kabelsko polico,</t>
  </si>
  <si>
    <t>deloma na energetske lestve, deloma uvlečen v instalacijske cevi</t>
  </si>
  <si>
    <t>NHXMH-J 2 x 1,5 mm2</t>
  </si>
  <si>
    <t>NHXMH-J 3 x 1,5 mm2</t>
  </si>
  <si>
    <t>NHXMH-J 4 x 1,5 mm2</t>
  </si>
  <si>
    <t>NHXMH-J 5 x 1,5 mm2</t>
  </si>
  <si>
    <t>NHXMH-J 7 x 1,5 mm2</t>
  </si>
  <si>
    <t>NHXMH-J 3 x 2,5 mm2</t>
  </si>
  <si>
    <t>NHXMH-J 5 x 2,5 mm2</t>
  </si>
  <si>
    <t>FG16OM-0,6/1KV 5 x 4 mm2</t>
  </si>
  <si>
    <t>FG16OM-0,6/1KV 5 x 6 mm2</t>
  </si>
  <si>
    <t>FG16OM-0,6/1KV 4 x 25 mm2</t>
  </si>
  <si>
    <t>Flex H 4x1,5mm2</t>
  </si>
  <si>
    <t>Flex H 3x1,5mm2</t>
  </si>
  <si>
    <t>Flex H 3x2,5mm2</t>
  </si>
  <si>
    <t>LiHCH 2x0,75mm2</t>
  </si>
  <si>
    <t>LiHCH 3x0,75mm2</t>
  </si>
  <si>
    <t>LiHCH 4x0,75mm2</t>
  </si>
  <si>
    <t>LiHCH 6x0,75mm2</t>
  </si>
  <si>
    <t>LiHCH 8x0,75mm2</t>
  </si>
  <si>
    <t>LiHCH 10x0,75mm2</t>
  </si>
  <si>
    <t>Zaključevanje kablov od 16 do 50mm2, z kabelskimi čevlji na obeh koncih kabla in priklop kabla v stikalni blok ali napravo</t>
  </si>
  <si>
    <t>Zaključevanje kablov od 4 - 10mm2, z kabelskimi čevlji na obeh koncih kabla in priklop kabla v stikalni blok ali napravo</t>
  </si>
  <si>
    <t>Instalacijske cevi, IC, komplet z veznim  materialom, vložene v beton in tlake</t>
  </si>
  <si>
    <t>IC fi 16 mm</t>
  </si>
  <si>
    <t>IC fi 23 mm</t>
  </si>
  <si>
    <t>IC fi 29  mm</t>
  </si>
  <si>
    <t>IC fi 50  mm</t>
  </si>
  <si>
    <t>Instalacijske cevi, samougasne IC, komplet z veznim  materialom položena v montažne stene - BREZ HALOGENSKE</t>
  </si>
  <si>
    <t>Instalacijske cevi, negorljive PN, komplet z veznim in pritrdilnim materijalom za montažo na strop ali steno - BREZ HALOGENSKE</t>
  </si>
  <si>
    <t>PN fi 16 mm</t>
  </si>
  <si>
    <t>PN fi 23 mm</t>
  </si>
  <si>
    <t>Instalacijske cevi, negorljive sekaflex, komplet z veznim in pritrdilnim materijalom za montažo na strop ali steno - BREZ HALOGENSKE</t>
  </si>
  <si>
    <t>Gibliva zaščitna cev z gladko notranjostjo</t>
  </si>
  <si>
    <t>Stigmaflex DN 50mm</t>
  </si>
  <si>
    <t>Kabelske police - perforirane, opremljene z pokrovom, izdelane iz pocinkane pločevine, komplet z pritrdilnim priborom, drobnim, veznim in montažnim materialom , montaža na strop ali stene</t>
  </si>
  <si>
    <t>PK 200</t>
  </si>
  <si>
    <t>PK 100</t>
  </si>
  <si>
    <t>PK 50</t>
  </si>
  <si>
    <t>Konstrukcijsko železo, obdelano v delavnici po meri, obarvano z osnovno in končno barvo</t>
  </si>
  <si>
    <t>kg</t>
  </si>
  <si>
    <t xml:space="preserve">Vrtanje izvrtin v AB plošče in stene izvrtine 70-120mm (obračun po izvedenih delih) </t>
  </si>
  <si>
    <t>cm</t>
  </si>
  <si>
    <t xml:space="preserve">Vrtanje izvrtin do premera fi 50 mm  </t>
  </si>
  <si>
    <t>Dolbljenje zidu utorov 50x60mm v opečnatih stenah in betonskih stenah</t>
  </si>
  <si>
    <t>Podometna šuko vtičnica, komplet z podometno dozo, nosilno in okrasno masko, montažnim in pritrdilnim priborom, za montažo v zid ali oblogo kot: TEM ČATEŽ - SOFT ali Vimar Plana  barva po izbiri arhitekta</t>
  </si>
  <si>
    <t>16 A, 250 V, 50 Hz, ( P+N+Pe)</t>
  </si>
  <si>
    <t>16 A, 250 V, 50 Hz, ( P+N+Pe) IP44 - s pokrovom</t>
  </si>
  <si>
    <t>Nadometna šuko vtičnica, komplet z dozo,  montažnim in pritrdilnim priborom, za montažo na zid ali oblogo kot:</t>
  </si>
  <si>
    <t>kot: TEM ČATEŽ - CUBO IP55 siva barva</t>
  </si>
  <si>
    <t>16 A, 230 V, 50 Hz</t>
  </si>
  <si>
    <t>Nadometna motorska vtičnica, komplet montažnim in pritrdilnim priborom, za montažo na zid ali oblogo kot:</t>
  </si>
  <si>
    <t>kot: PCE ali Gewiss  CEE- IP44 (kotna)</t>
  </si>
  <si>
    <t xml:space="preserve">16 A, 400 V, 50 Hz ( 3P+N+Pe) </t>
  </si>
  <si>
    <t>Podometna fiksna priključnica, komplet z podometno dozo, montažnim in pritrdilnim priborom, za montažo v zid ali oblogo</t>
  </si>
  <si>
    <t xml:space="preserve">kot: </t>
  </si>
  <si>
    <t>16 A, 400 V, 50 Hz, ( 3P+N+Pe) za priklop naprav</t>
  </si>
  <si>
    <t xml:space="preserve">Podometna stikala, komplet opremljeni z podometno dozo, nosilno in okrasno masko, namestitvenim, drobnim in veznim materialom, komplet </t>
  </si>
  <si>
    <t>kot: TEM ČATEŽ - SOFT ali Vimar Plana-  barva po izbiri arhitekta</t>
  </si>
  <si>
    <t>navadno stikalo, 10/16 A, 250 V, 50 Hz</t>
  </si>
  <si>
    <t>navadno tipkalo, 10/16 A, 250 V, 50 Hz</t>
  </si>
  <si>
    <t>Indikacijska led lučka v stikalu 230V rdeča</t>
  </si>
  <si>
    <t>kot: TEM ČATEŽ - EDGE -  kovinska barva po izbiri arhitekta</t>
  </si>
  <si>
    <t>Tyristorski regulator osvetljenosti za led svetila do 250W, krmiljenje z tipko, vgradnja v dozi stilak (prižigalni tablo)</t>
  </si>
  <si>
    <t>Nadometni IR senzorji za prižiganje razsvetljave:</t>
  </si>
  <si>
    <t xml:space="preserve">IR senzor z kotom zaznavanja 360˚,  230V (16A) - za prižiganje svetilk, z možnostjo nastavitve časa delovanja občutljivosti na gibanje in na dnevno svetlobo, kot IS D-360 BEL 360 ° STEINEL 601317 </t>
  </si>
  <si>
    <t>Priklop strojnih naprav (priklop el. napajanja, prikllop komunikacijske opreme, prikop signala AJP, priklop na ozemljitev, sodelovanje pri zagonu):</t>
  </si>
  <si>
    <t>prezračevalnih naprav</t>
  </si>
  <si>
    <t>toplotnih črpalk DX</t>
  </si>
  <si>
    <t>Črpališče odpadne vode</t>
  </si>
  <si>
    <t>Omarice talnega ogrevanja (črpalka)</t>
  </si>
  <si>
    <t>Ventilatorji za napo</t>
  </si>
  <si>
    <t>Loputa za napo</t>
  </si>
  <si>
    <t>Priklop sobnega termostata za ogrevaje</t>
  </si>
  <si>
    <t>Priklop požarnih loput</t>
  </si>
  <si>
    <t>Priklop naprav:</t>
  </si>
  <si>
    <t>senzorski pisuarji</t>
  </si>
  <si>
    <t xml:space="preserve">senzorske armature </t>
  </si>
  <si>
    <t>sušilniki rok</t>
  </si>
  <si>
    <t>Priklop tehnološke opreme kuhinje 3f</t>
  </si>
  <si>
    <t>Priklop tehnološke opreme kuhinje 1f</t>
  </si>
  <si>
    <t>Prikop napajanja SOS - za WC invalidi</t>
  </si>
  <si>
    <t>priklop elektrilnih drsnih vrat</t>
  </si>
  <si>
    <t>Nadometne inštalacijske doze IP44, za vezavo inštalacij, komplet z montažnim in pritrdilnim materialom, različnih dimenzj izdelane iz brezhalogenskih materialov</t>
  </si>
  <si>
    <t>Podometne inštalacijske razvodne doze z pokrovom, za vezavo inštalacij, komplet z montažnim in pritrdilnim materialom, različnih dimenzj izdelane vgrajjene v AB zid, AB strop, zidane stene ali suhomontažne stene izdelane iz brezhalogenskih materialov</t>
  </si>
  <si>
    <t xml:space="preserve">Tesnenje prehodov inštalacij med požarnimi sektorji, izvedba s strani pooblaščenega izvajalca za tesnenje prehodov, izdaja ustreznih certifikatov za izvedene zatesnitve, označitev prehoda.  </t>
  </si>
  <si>
    <t>prehod 40x20cm EI-30</t>
  </si>
  <si>
    <t>Usklajevanje z izvajalcem strojnih inštalacij in drugimi izvajalci na objektu</t>
  </si>
  <si>
    <t>VODOVNI MATERIAL SKUPAJ</t>
  </si>
  <si>
    <t>art.</t>
  </si>
  <si>
    <t>B</t>
  </si>
  <si>
    <t xml:space="preserve">RAZSVETLJAVA </t>
  </si>
  <si>
    <r>
      <t xml:space="preserve">Dobava in montaža svetilke komplet opremljene z sijalkami v predpisani barvi svetlobe, elektronskimi ali regulacijskimi predstikalnimi napravami, transformatorji in vsem potrebnim veznim, drobnim, montažnim materialom, pritrjevalnimi pribori, A-testi, </t>
    </r>
    <r>
      <rPr>
        <b/>
        <sz val="10"/>
        <rFont val="Arial"/>
        <family val="2"/>
      </rPr>
      <t>garancija na svetila min 5 let!</t>
    </r>
  </si>
  <si>
    <t>Svetilke ki so predvidene v načrtu se lahko zamenjajo z lučmi enakovredne ali boljše kvalitete, podobnih dimenzij in oblike, o morebitni zamenjavi je potrebno obvestiti odgovornega vodjo projekta, ki mora potrditi ustreznost predlagane zamenjave</t>
  </si>
  <si>
    <t>Svetilke splošne in varnostne razsvetljave</t>
  </si>
  <si>
    <t>S1</t>
  </si>
  <si>
    <t xml:space="preserve">Led vgradna svetilka, bele barve, 975lm, 7W, 2700K, IP43, enakovredno kot: ARKOSLIGHT - DEEP MINI 2 - 2700K WT   </t>
  </si>
  <si>
    <t>S2</t>
  </si>
  <si>
    <t>Led vgradna svetilka, bele barve, 2275lm, 15,5W, 2700K, IP43, enakovredno kot: ARKOSLIGHT - DEEP 2 3000K WT</t>
  </si>
  <si>
    <t>S3</t>
  </si>
  <si>
    <t>Led vgradna svetilka, bele barve, 1040lm, 9W, 2700K, IP20, enakovredno kot: ARKOSLIGHT - PUCK RECESSED M DIM DALI/PUSH 2700K WT</t>
  </si>
  <si>
    <t>S4</t>
  </si>
  <si>
    <t>Led reflektor montiran na 48V šino - 1034lm, 8,5W, 2700K, z nastavljivim kotom osvetljitve 7-30, črne barve - DALI, z okrasnim okvirjem enakovredno kot : OLEV - BEAM MASTER TRACK 48V Ø60 ZUMMY - DALI</t>
  </si>
  <si>
    <t>Šina 48V za namestitev LED reflektorjev 48V, črna, komplet z obešalnim priborom, priključnik kablom, vgradnim napajalnikom 48V DC, 60W, zaključnimi pokrovi, skupna dolžina šine 4m, enakovredno kot: OLEV - BEAM MASTER TRACK 48V - DALI</t>
  </si>
  <si>
    <t>S5</t>
  </si>
  <si>
    <t>Obstoječa viseča svetila (steklene bučke), demontaža, čiščenje svetila, zamenjava grla E27, namestitev nove žarnice led z možnostjo regulacije, 7-10W, 2700K, E27</t>
  </si>
  <si>
    <t>S6</t>
  </si>
  <si>
    <t>Obstoječa viseča svetila (steklene bučke), demontaža, čiščenje svetila, zamenjava grla E27, namestitev nove žarnice led, 7-10W, 2700K, E27</t>
  </si>
  <si>
    <t>S7.1</t>
  </si>
  <si>
    <t xml:space="preserve">Led liniska svetilka IP44, 51W, 3000K </t>
  </si>
  <si>
    <t>S7.2</t>
  </si>
  <si>
    <t xml:space="preserve">Led liniska svetilka IP44, 20W, 3000K </t>
  </si>
  <si>
    <t>S8.1</t>
  </si>
  <si>
    <t>Led linijska svetilka IP44, dlolžine 1,5m, komplet z montažnim in pritrdilnim materialom, z vgrajenim svetlobnim virom 14,5W/m, 2700K, komplet z ustreznim napajalnikom, ki je lahko nameščen v dvojnem stropu</t>
  </si>
  <si>
    <t>S8.2</t>
  </si>
  <si>
    <t>Led linijska svetilka IP44, dlolžine 2,6m, komplet z montažnim in pritrdilnim materialom, z vgrajenim svetlobnim virom 14,5W/m, 2700K, komplet z ustreznim napajalnikom, ki je lahko nameščen v dvojnem stropu</t>
  </si>
  <si>
    <t>S8.3</t>
  </si>
  <si>
    <t>Led linijska svetilka IP44, dlolžine 1,8m, komplet z montažnim in pritrdilnim materialom, z vgrajenim svetlobnim virom 14,5W/m, 2700K, komplet z ustreznim napajalnikom, ki je lahko nameščen v dvojnem stropu</t>
  </si>
  <si>
    <t>S8.4</t>
  </si>
  <si>
    <t>EM-01</t>
  </si>
  <si>
    <t xml:space="preserve">Zaprta varnostna LED svetilka. SE - pripravni spoj. Svetilo s centraliziranim diagnostičnim sistemom. Na svetilki lahko z mikro-preklopniki izbiramo želene avtonomije delovanja (1h-8h). Svetlobni tok 250 lm. Akumulator LTO4.8V 0.5Ah. IP65, IK 07, ZR II. 10 leta garancije, enakovredno kot: 19450, INFINITA GL RTI SE CBL LTO L Beghelli </t>
  </si>
  <si>
    <t>EM-02</t>
  </si>
  <si>
    <t>Vgradna svetilka varnostne razsvetljave za osvetljevanje evakuacijskih poti. Pripravni spoj. AT - Funkcija omogoča izvajanje samodejne diagnostike AUTOTEST izvaja preskus delovanja svetilke vsakih 7 dni in preskus avtonomije vsakih 26 tednov. Avtonomija 1-3H, enakovredno kot: 19334, BEGHELLI Lungalargaluce, 24W SE/SA SY AT 1/2/3H</t>
  </si>
  <si>
    <t>EM-03</t>
  </si>
  <si>
    <t>Zaprta varnostna LED svetilka. SE - pripravni spoj. Svetilo s centraliziranim diagnostičnim sistemom. Na svetilki lahko z mikro-preklopniki izbiramo želene avtonomije delovanja (1h-8h). Svetlobni tok 700 lm. Temperaturno območje -20°C do +45 °C. Akumulator 2xLTO4.8V1.2Ah. IP65, IK 07, ZR II. 10 leta garancije, enakovredno kot: 19454, INFINITA RTI SE CBL LTO XL 700LM, Beghelli</t>
  </si>
  <si>
    <t>EM-04</t>
  </si>
  <si>
    <t xml:space="preserve">Zaprta varnostna LED svetilka. SE - pripravni spoj. Svetilo s centraliziranim diagnostičnim sistemom. Na svetilki lahko z mikro-preklopniki izbiramo želene avtonomije delovanja (1h-8h). Svetlobni tok 1000 lm. Temperaturno območje -20°C do +45 °C. Akumulator 2xLTO4.8V1.2Ah. IP65, IK 07, ZR II. 10 leta garancije, enakovredno kot: 19460, INFINITA GL RTI SE/SA CBL LTO XL 1000LM, Beghelli </t>
  </si>
  <si>
    <t>EM-05</t>
  </si>
  <si>
    <t xml:space="preserve">Piktogramska varnostna LED svetilka. SA - trajni spoj. Svetilo s centraliziranim diagnostičnim sistemom. Na svetilki lahko z mikro-preklopniki izbiramo želene avtonomije delovanja (1h-8h). IP 40. UV stabilna. 10 leta garancije, enakovredno kot: 4380, UP LED EXIT AT OPT 20M SA 8LTO, Beghelli </t>
  </si>
  <si>
    <t>.</t>
  </si>
  <si>
    <t>Smerna piktogramska nalepka za označevanje smerii iizhoda</t>
  </si>
  <si>
    <t>Pregled varnostne razsvetljave s strani pooblaščene organizacije in pridobitev potrdlila o pregledu in ustreznosti</t>
  </si>
  <si>
    <t>Izvedba meritev splošne in zasilne razsvetljave po veljavnih standardih  s strani pooblaščene organizacije in pridobitev potrdlila o pregledu in ustreznosti. Meritev osvetljenosti skladno s zahtevami projektne naloge. Meritev mora biti izvedena z instrumentom, ki odgovarja zahtevam.</t>
  </si>
  <si>
    <t>RAZSVETLJAVA SKUPAJ</t>
  </si>
  <si>
    <t>C</t>
  </si>
  <si>
    <t>RAZDELILNIKI</t>
  </si>
  <si>
    <t xml:space="preserve">Pri izdelavi ponudbe je potrebno pri vsakem stikalnem bloku </t>
  </si>
  <si>
    <t>upoštevati poleg navedenega tudi:</t>
  </si>
  <si>
    <t>Izdelavo napisnih ploščic za označevanje elementov</t>
  </si>
  <si>
    <t>OPOMBA: (samolepilne nalepke ne veljajo kot označbe )</t>
  </si>
  <si>
    <t xml:space="preserve"> - vsi stikalni bloki morajo biti obarvani z začitno in končno barvo, RAL 7032</t>
  </si>
  <si>
    <t>- izdelavo vseh kabelskih označb</t>
  </si>
  <si>
    <t>- kabelske uvdnice,</t>
  </si>
  <si>
    <t>- zatesnjevanje kabelskih uvodnic,</t>
  </si>
  <si>
    <t>- zbiralke,</t>
  </si>
  <si>
    <t>- podporne izolatorje,</t>
  </si>
  <si>
    <t>- zaščitne prekrivne plošče za preprečitev dotika,</t>
  </si>
  <si>
    <t>- ves vezni material</t>
  </si>
  <si>
    <t>- POK korita za polaganje kablov</t>
  </si>
  <si>
    <t>- ves pritrdilni in drobni montažni material,</t>
  </si>
  <si>
    <t>- vse označbe stikalnega bloka izvesti v skladu z</t>
  </si>
  <si>
    <t xml:space="preserve">  veljavnimi predpisi, atesti,</t>
  </si>
  <si>
    <t>- puščanje prostora za dodatno namestitev opreme</t>
  </si>
  <si>
    <t>- nameščanje enepolnih shem v stikalne bloke,</t>
  </si>
  <si>
    <t>- namestitev ročk za izvlačenje varovalk,</t>
  </si>
  <si>
    <t>- namestitev žepov za namestitev shem,</t>
  </si>
  <si>
    <t>- priklop in testiranje kablov,</t>
  </si>
  <si>
    <t>- vse potrebne meritve in preizkuse, spuščanje v pogon</t>
  </si>
  <si>
    <t>- tipska ključavnica enaka za vse stikalne bloke</t>
  </si>
  <si>
    <t>Razdelilnik R-ML</t>
  </si>
  <si>
    <t>Predviden je kot prostostoječa omara s podstavkom višine 100mm, dimenzij 600x2000x300mm, izdelana iz 2x dekapirane pločevine, osnovno in končno obarvana, IP44, z ustreznimi vrati s ključavnico, zbiralkami, ustreznimi podpornimi izolatorji, konstrukcijo za namestitev in vgrajeno opremo (Ik &gt;=6 kA):</t>
  </si>
  <si>
    <t>Glavno stikalo 3P-100 A; 0-1 z izklopno tuljavo in tipko za izklop z zaščitnim steklom na vratih razdelilca</t>
  </si>
  <si>
    <t xml:space="preserve">Stikalo z diferenčno zaščito 4P-100/0,03A; tip A; </t>
  </si>
  <si>
    <t xml:space="preserve">Stikalo z diferenčno zaščito 4P-40/01A; tip A; </t>
  </si>
  <si>
    <t xml:space="preserve">Stikalo z diferenčno zaščito 4P-40/0,03A; tip A; </t>
  </si>
  <si>
    <t>Instalacijski odklopnik 4A/1P/B</t>
  </si>
  <si>
    <t>Instalacijski odklopnik 40A/3P/C</t>
  </si>
  <si>
    <t>Instalacijski odklopnik 32A/3P/C</t>
  </si>
  <si>
    <t>Instalacijski odklopnik 25A/3P/C</t>
  </si>
  <si>
    <t>Instalacijski odklopnik 20A/3P/C</t>
  </si>
  <si>
    <t>Instalacijski odklopnik 16A/3P/C</t>
  </si>
  <si>
    <t>Instalacijski odklopnik 16A/1P/C</t>
  </si>
  <si>
    <t>Instalacijski odklopnik 10A/1P/C</t>
  </si>
  <si>
    <t>stikalo 1-0, 230V, 16A 1P rdeče montaža na DIN letev</t>
  </si>
  <si>
    <t>stikalo 1-0-2, 230V, 16A 1P montaža na DIN letev</t>
  </si>
  <si>
    <t>Astro ura za vklop zunanje razsvetljave montaža na DIN letev, enakovredno kot: SCHRACK BZT27662</t>
  </si>
  <si>
    <t>Inštalacijski kontaktor 230V AC, z kontakti 230V, 16A, 1P</t>
  </si>
  <si>
    <t xml:space="preserve">Prenapetostni odvodnik Protec C </t>
  </si>
  <si>
    <t>Drobni vezni in montažni material, vrstne sponke, označbe na stikalnem bloku, Pe in N zbiralke</t>
  </si>
  <si>
    <t xml:space="preserve">Komplet razdelilnik </t>
  </si>
  <si>
    <t>KOS</t>
  </si>
  <si>
    <t>RAZDELILNIKI SKUPAJ</t>
  </si>
  <si>
    <t>D</t>
  </si>
  <si>
    <t>UNIVERZALNO OŽIČENJE</t>
  </si>
  <si>
    <t>Komunikacijsko vozlišče KV , sestavljeno iz 19" omare, zidna montaža, višine 9HE, širine 600mm in globine 300mm, spredaj s steklenimi vrati v kovinskem okvirju s ključavnico, z vertikalnimi organizatorji kablov ob straneh, na vrhu pokrov z ventilatorjem, na dnu omare en panel s po 8. vtičnicami 230V 50HZ, z ozemljitvenim setom, z eno kovinsko polico za 19" omaro, dovod kablov od zgoraj in zadaj, komplet z vsem potrebnim montažnim priborom za vgradnjo priključnih panelov in organizatorjev kablov, komplet</t>
  </si>
  <si>
    <t>Priključni panel s 24 priključki RJ45 kat.6 za zaključitev UTP kablov, vgrajen v komunikacijsko omaro, komplet z zaključevanjem kablov na priključkih, komplet</t>
  </si>
  <si>
    <t>Organizator ožičenja, 19", 1HE, komplet</t>
  </si>
  <si>
    <t>Vtičnica RJ45 kat.6-enojna ( 1x priključek RJ45 s protiprašnim pokrovčkom, ) za priključitev UTP kabla, za podometno montažo, komplet s p/o dozo ter z zaključevanjem kabla na priključkih</t>
  </si>
  <si>
    <t>Vtičnica RJ45 kat.6-enojna ( 1x priključek RJ45 s protiprašnim pokrovčkom, ) za priključitev UTP kabla, za nadometno montažo, komplet z n/o dozo in zaključevanjem kabla na priključkih</t>
  </si>
  <si>
    <t>Instalacijski kabel UTP 4x2x23 AWG kat.6, z brezhalogensko izolacijo razreda Cca, uvlečen v instalacijsko cev položeno podometno in in delno uvlečen v talni kanal, kabelsko polico ali parapetni kanal</t>
  </si>
  <si>
    <t>Prevezovalni kabel UTP kat.6, na obeh konceh RJ45 konektor, tovarniško izdelan, dolžine 0,5m</t>
  </si>
  <si>
    <t>Prevezovalni kabel UTP kat.6, na obeh konceh RJ45 konektor, tovarniško izdelan, dolžine 1m</t>
  </si>
  <si>
    <t xml:space="preserve">Optični kabel, 2 žilni, 8 µm - duplex singlemodni, za notranjo in zunanjo uporabo, lahek, odporen na udarce, pritiska do 2000 N, OS2, uvlečen v inštalacijske cevi, pložen na kabelske police - oz kabel po dogovoru z ponudnikom komunikacijskih storitev </t>
  </si>
  <si>
    <t>Instalacijska cev položena v estrih ali steno, brezhalogenske, fi 16mm</t>
  </si>
  <si>
    <t>Ozemljitvena žica</t>
  </si>
  <si>
    <t>H07Z-K (Rz) 4 mm2</t>
  </si>
  <si>
    <t>H07Z-K (Rz) 16 mm2</t>
  </si>
  <si>
    <t>Meritve U/FTP, komplet z merilnim poročilom</t>
  </si>
  <si>
    <t>Meritve optičnih povezav, komplet z merilnim poročilom</t>
  </si>
  <si>
    <t>UNIVERZALNO OŽIČENJE SKUPAJ</t>
  </si>
  <si>
    <t>Opomba:</t>
  </si>
  <si>
    <t>Izvedba instalacije za univerzalno ožičenje po standardu SIST EN 50173!</t>
  </si>
  <si>
    <t>Vsa oprema mora biti od enega proizvajalca!</t>
  </si>
  <si>
    <t>Aktivna oprema ( mrežna stikala, ... ) za univerzalno ožičenje ni predmet tega načrta!</t>
  </si>
  <si>
    <t>TK dovod ni predmet načrta!</t>
  </si>
  <si>
    <t>E</t>
  </si>
  <si>
    <t>JAVLJANJE POŽARA in NUJNI KLIC ( SOS )</t>
  </si>
  <si>
    <t xml:space="preserve">Na objektu Plečnikovih tržnic je v kleti (v strojnici) že nameščena obstoječa centrala AJP - podjetja ZARJA d.o.o.. Pred pričetkom  del na objektu je potrebno z serviserjem uskladiti tipe elementov. </t>
  </si>
  <si>
    <t>dograditi modul za adresno zanko (LIMO-AP 400)</t>
  </si>
  <si>
    <t>Adresibilni ročni javljalnik z vgrajenim izolatorjem zanke, komplet z podometnim ali nadmetnim ohišjem; Enakovredno kot: Zarja</t>
  </si>
  <si>
    <t>Adresni trokanalni vhodno / izhodni vmesnik;
krmilni vmesnik s tremi neodvisnimi relejskimi izhodi in tremi neodvisnimi vhodi za priklop brezpotencialnih kontaktov, za delovanje potrebuje zunanje napajanje 18V DC - 30V DC, komplet z ohišjem za nadometno montažo, Enakovredno kot: Zarja</t>
  </si>
  <si>
    <t>Kabel Je-H(St)H FE180/E30 2x2x0.8mm, ognjeodporen,  s polaganjem</t>
  </si>
  <si>
    <t>Kabel NHXH FE180/E30 0,6/1kV 3x1,5mm2, s polaganjem</t>
  </si>
  <si>
    <t>Instalacijske brezhalogenski PN cev različnih dimenzij z pritrdinim materialom in s polaganjem</t>
  </si>
  <si>
    <t>Montaža sistema javljanja požara na pripravljene instalacije, montirana, priključena in označena podnožja po navodilih dobavitelja opreme, parametriranje, spuščanje v pogon in testiranje sistema</t>
  </si>
  <si>
    <t>Sodelovanje pri pregledih tehničnih sistemov;
sodelovanje serviserjev pri izvedbi funkcionalnega pregleda vgrajenega sistema za:
- javljanje požara
- požarnih loput</t>
  </si>
  <si>
    <t>Pregled sistema javljanja požara;
stroški in organizacija preizkusa javljanja požara s strani pooblaščene organizacije ter izdaja potrdila o brezhibnosti</t>
  </si>
  <si>
    <t>Tehnična dokumentacija dobavljene opreme
- izjave o skladnosti
- certifikat skladnosti opreme SIST EN 54
- navodila za uporabo</t>
  </si>
  <si>
    <t>Šolanje pooblaščenega osebja za uporabo SISTEM ZA JAVLJANJE POŽARA IN ALARMIRANJE</t>
  </si>
  <si>
    <t>Manipulativni stroški, drobni material,
stroški transporta, ostali manipulativni stroški in zavarovanja</t>
  </si>
  <si>
    <t>SOS sistem za WC invalid, notrnja enota z poteznim stikalom za klic v sili, zunanja enota z signalno svetilko in zvočim signalom ter reset tipko komptet z montažnim in ptrdilnom materialom enakovredno kot: URMET - SOS KIT 6600/501</t>
  </si>
  <si>
    <t>JAVLJANJE POŽARA in NUJNI KLIC ( SOS ) SKUPAJ</t>
  </si>
  <si>
    <t>F</t>
  </si>
  <si>
    <t>OZVOČENJE PROSTORA</t>
  </si>
  <si>
    <t>Sistem ozvočenja vgrajen v komunikacijsko vozlišče, oprema mora biti ustrezna za montažo v rack 19'' globine 300mm!</t>
  </si>
  <si>
    <t>Ojačevalnik z 2x ločeni izhod 100V do 80W, z nastvitvijo glasnosti za vsak kanal posebej, možnost priklopa vsaj dveh virov za predvajanje, montaža v 19'' rack globine 30mm!, enakovredno kot: master audio MD1200 100W 100V, MP3, Bluetooth, FM</t>
  </si>
  <si>
    <t>Predvajalnik internegnega radia z možnostjo upravljanja preko pametne naprave (telefon, tablica…), enakovredno kot: ARTSOUND RI60 Internetni radio – Wi-Fi, Mrežni predvajalnik</t>
  </si>
  <si>
    <t>Vgradni zvočnik za 100V linijo - 20W, enakovredno kot: ARTSOUND FL501T, vgradni zvočnik 100V - BEL</t>
  </si>
  <si>
    <t xml:space="preserve">Nadgradni zvočnik za 100V linijo - 30W, enakovredno kot: ARTSOUND ArtSound UNI40T, 2-sistemski nadgradni zvočnik, 100 V - Bel </t>
  </si>
  <si>
    <t>Zvočniški kabel 2x2,5mm2, cca karakteristika odziva na ogenj, enakovredno kot: PROCAB - CLS225-cca 2x2,5mm2</t>
  </si>
  <si>
    <t>priklop opreme sistema ozvočenja in zagon sistema</t>
  </si>
  <si>
    <t>Tehnična dokumentacija dobavljene opreme
- izjave o skladnosti
- navodila za uporabo</t>
  </si>
  <si>
    <t>Šolanje uporabnika sistema ozvočenja</t>
  </si>
  <si>
    <t>OZVOČENJE PROSTORA SKUPAJ</t>
  </si>
  <si>
    <t>G</t>
  </si>
  <si>
    <t>SISTEM JAVLJANJA VLOMA</t>
  </si>
  <si>
    <t>V objektz je že nameščen sistem protivlomne zaščite katero vzdržuje FIT varovanje d.o.o.. Dodatne javljalnike se naveže v obstoječ sistem varovanja, celoten sistem je brezžični!</t>
  </si>
  <si>
    <t>dobava in montaža, brezžični mikrovalovni detektor gibanja enakovredno kot: Ajax MotionProtect</t>
  </si>
  <si>
    <t>dobava in montaža, brezžični detektor odprtosti vrat enakovredno kot: Ajax DoorProtect, magnetni kontakt</t>
  </si>
  <si>
    <t xml:space="preserve">Nastavitev protivlomnega sistema in zagon </t>
  </si>
  <si>
    <t>Sodelovanje pri pregledu sistema javljanja vloma;
sodelovanje serviserjev pri izvedbi funkcionalnega pregleda vgrajenega sistema za sistem javljanja vloma</t>
  </si>
  <si>
    <t>Tehnična dokumentacija dobavljene opreme
- izjave o skladnosti
- certifikat skladnosti opreme
- navodila za uporabo</t>
  </si>
  <si>
    <t>Šolanje pooblaščenega osebja za uporabo SISTEM ZA JAVLJANJE VLOMA</t>
  </si>
  <si>
    <t>SISTEM JAVLJANJA VLOMA SKUPAJ</t>
  </si>
  <si>
    <t>H</t>
  </si>
  <si>
    <t>OZEMLJITVE</t>
  </si>
  <si>
    <t>OZEMLJITVENI SISTEM STRELOVODNE INSTALACIJE IN IZENAČITVE POTENCIALOV</t>
  </si>
  <si>
    <t>Ozemljitvena žica za priklop, ozemljitev kabelskih polic, podkonstrukcije razsvetljave in ostalih koviskih elementov</t>
  </si>
  <si>
    <t>H07Z-K (Rz) 25 mm2</t>
  </si>
  <si>
    <t>H07Z-K (Rz) 6 mm2</t>
  </si>
  <si>
    <t>Zaključevanje ozemljitvene žice H07Z-K na z kabelskimi čevlji in pritrjen z vijačnim spojem na obeh koncih (GIP DOZA - ozemlen element),</t>
  </si>
  <si>
    <t xml:space="preserve"> - 25 mm2 ozemljitev razdelilnih omar</t>
  </si>
  <si>
    <t xml:space="preserve"> - 6 mm2 kovinski elementi, Cevi in kanali strojnih inštalacij, kabelske police, konstrukcija luči, okvirji zunanje zasteklitve, okvirji notranje steklene stene, tehnološka oprema kuhinje…</t>
  </si>
  <si>
    <t xml:space="preserve"> - 4mm2 manjši kovinski elementi, ograje, podboji, tehnološka oprema kuhinje…</t>
  </si>
  <si>
    <t>Doza GIP, zaključevanje na zbiralko za privijačenje ozemljitvenih vodnikov  iz objekta</t>
  </si>
  <si>
    <t>Doza DIP, zaključevanje na zbiralko za privijačenje ozemljitvenih vodnikov  iz objekta (montirana na kabelski polici ali v podometni doz na zidu</t>
  </si>
  <si>
    <t>Vizuelni pregled, meritve strelovodne in ozemljitvene instalacije z izdajo merilnega poročila s pripadajočo tehnično dokumentacijo</t>
  </si>
  <si>
    <t xml:space="preserve">Drobni in montažni material </t>
  </si>
  <si>
    <t xml:space="preserve">Transportni in manipulativni stroški </t>
  </si>
  <si>
    <r>
      <t xml:space="preserve">Nepredvidena dela z vpisom v gradbeni dnevnik </t>
    </r>
    <r>
      <rPr>
        <b/>
        <sz val="10"/>
        <rFont val="Arial"/>
        <family val="2"/>
        <charset val="238"/>
      </rPr>
      <t xml:space="preserve"> </t>
    </r>
  </si>
  <si>
    <t>SKUPAJ OZEMLJITVE:</t>
  </si>
  <si>
    <t>J</t>
  </si>
  <si>
    <t>Gradbiščna omara</t>
  </si>
  <si>
    <t>Postavitev začasne gradbiščne omarice</t>
  </si>
  <si>
    <t>Za čas gradnje je potrebno namestiti gradbiščno omarico, ki se jo priklopi na obstoječo dovodni kabel</t>
  </si>
  <si>
    <t>Prosto stoječa gradbiščna IP55</t>
  </si>
  <si>
    <t>Opremljena mora biti Glavnim stikalo z diferenčno zaščito 63/0,03A, 2x CEE vtičnico 32A- 5 polna, 2x CEE vtičnico 16A- 5 polna, 4x šuko vtičnico 230V, vso potreno zaščitno opremo,  omarica mora biti na podstavku in jo je možno prestavljati. Omarica mora imeti zaščitna vrata in omogočen prehod kabla.</t>
  </si>
  <si>
    <t>Kabel za priklop omarice FG16OR16 5x16mm2 v zaščitn cevi stigmaflex 42mm (podaljpšanje obstoječega dovodnega kabla</t>
  </si>
  <si>
    <t>Ozemljitvena sonda in priklop sonde na gradbiščno omarico</t>
  </si>
  <si>
    <t>Izvedba prklopa omarice na PMO in dobava varovalk 3x40A</t>
  </si>
  <si>
    <t>Izvedba meritev električnih inštalacij za gradbiščne omarice in izdaja potrdila o ustreznosti</t>
  </si>
  <si>
    <t>Gradbiščna omara SKUPAJ</t>
  </si>
  <si>
    <t>K</t>
  </si>
  <si>
    <t>SPLOŠNE POSTAVKE</t>
  </si>
  <si>
    <t xml:space="preserve">Pripravljalna dela in organizacija gradbišča </t>
  </si>
  <si>
    <t>Izdelava podlog v svinčniku za  izdelavo PID dokumentacije</t>
  </si>
  <si>
    <t>Sodelovanje instalaterja pri zagonu, s funkcionalnim preizkusom delovanja</t>
  </si>
  <si>
    <t>Nepredvidena montažna dela</t>
  </si>
  <si>
    <t>Drobni spojni, vezni, pritrdilni in označevalni pribor</t>
  </si>
  <si>
    <t>Stroške elektrike, toplote, vode, razsvetljave in ostale stroške v času gradnje</t>
  </si>
  <si>
    <t>kompl</t>
  </si>
  <si>
    <t>Transportni in manipulativni stroški</t>
  </si>
  <si>
    <t>Izdelava dokazila o zanesljivosti objekta za elektro inštalacije v 2 (dveh) izvodih, združene v fasciklu z označenimi registri poglavij vključujoč:</t>
  </si>
  <si>
    <t xml:space="preserve">a)    izjave, </t>
  </si>
  <si>
    <t>b)    certifikate o ustreznosti z atesti za vgrajene materiale in opremo</t>
  </si>
  <si>
    <t>c)    zapisnike preizkusov, meritev, ipd.</t>
  </si>
  <si>
    <t>d)    navodila za uporabo in vzdrževanje</t>
  </si>
  <si>
    <t>e)    garancijske liste</t>
  </si>
  <si>
    <t>f)     seznam dobaviteljev opreme in servisov.</t>
  </si>
  <si>
    <t>Dokumentacija mora biti vložena v prozorne ovitke, ustrezno zaporedno označena, oštevilčena in predana investitorju pred tehničnim pregledom.</t>
  </si>
  <si>
    <t>Izdelava navodil za uporabo in vzdrževanje inštalacij in opreme</t>
  </si>
  <si>
    <t>Čiščenje objekta zaradi svojih del -  med gradnjo in po končani gradnji</t>
  </si>
  <si>
    <t>Skupaj splošne postavke:</t>
  </si>
  <si>
    <t>wc školjka. enakovredno kot: wc Catalano, 
SFERA COMFORT 70
NewFlush</t>
  </si>
  <si>
    <t>wc aktivirna tipka. enakovredno kot: Daljinsko aktiviranje Geberit tip 01, pnevmatsko, za dvokoličinsko splakovanje, podometna tipka
Art. 116.042.11.1</t>
  </si>
  <si>
    <t>dvižno držalo. enakovredno kot: Globo, Folding Safetygrip DS122</t>
  </si>
  <si>
    <t>horizontalna stenska prečka. enakovredno kot:
Globo, Security Grip DS115</t>
  </si>
  <si>
    <t>vertikalna stenska prečka. enakovredno kot:
Globo, Security Grip DS116</t>
  </si>
  <si>
    <t>stenski umivalnik. enakovredno kot:
Catalano, SFERA COMFORT 70</t>
  </si>
  <si>
    <t>armatura. enakovredno kot: Geberit Piave, stoječa montaža,
sijajni krom, z mešalcem,
na senzor
Art. 116.182.21.1</t>
  </si>
  <si>
    <t>ogledalo. enakovredno kot: Globo, Mirror DS129</t>
  </si>
  <si>
    <t xml:space="preserve">radiator. enakovredno kot: Bial Alta 180x45 cm </t>
  </si>
  <si>
    <t>aktivirna tipka. enakovredno kot:
Geberit, Sigma70, 
115.620.FW.1</t>
  </si>
  <si>
    <t xml:space="preserve">wc školjka. enakovredno kot:
Globo, MES03
</t>
  </si>
  <si>
    <t>podometna pipa. enakovredno kot:
Geberit Piave
sijajni krom, z mešalcem, 
na senzor, 23,3 cm 
Art. 116.282.21.1</t>
  </si>
  <si>
    <t>wc aktivirna tipka. enakovredno kot:
Geberit, Sigma70, 
115.620.FW.1</t>
  </si>
  <si>
    <t xml:space="preserve">podometna pipa. enakovredno kot:
Geberit Piave
sijajni krom, z mešalcem, 
na senzor, 23,3 cm 
Art. 116.282.21.1
</t>
  </si>
  <si>
    <t>pisoar. enakovredno kot: Geberit, Preda,
116.072.00.1
viseča montaža</t>
  </si>
  <si>
    <t>aktivirna tipka. enakovredno kot:
Geberit, Sigma20, 
115.882.JT.1</t>
  </si>
  <si>
    <t>stenski umivalnik. enakovredno kot:
Catalano. Verso 65x35 cm</t>
  </si>
  <si>
    <t>armatura. enakovredno kot:
Hansgrohe, Tecturis S
 73311000
stoječa montaža</t>
  </si>
  <si>
    <t>kadička. enakovredno kot: Kolpasan, Monnwalk, 80x87 cm, rezano na mero</t>
  </si>
  <si>
    <t>tuš vrata. enakovredno kot: Kolpasan, Luna TVO/S, 80 cm</t>
  </si>
  <si>
    <t>tuš armatura. enakovredno kot: Hansgrohe, Croma Select S SemiPipe Multi s termostatom
Art. 27247400</t>
  </si>
  <si>
    <t>električni radiator.
enakovredno kot: Bial Alta, 60x169.4 cm</t>
  </si>
  <si>
    <t>trokadero. enakovredno kot: Trokadero BRENTA DOLOMITE J2907</t>
  </si>
  <si>
    <t>SANACIJA OBSTOJEČIH LESENIH OKEN</t>
  </si>
  <si>
    <t>Obnova elementov stavbnega pohištva</t>
  </si>
  <si>
    <t>Obnova obstoječega stavbnega pohištva, po natančnih navodilih ZVKDS ki so sestavni del razpisne dokumentacije (PODROBNEJŠA NAVODILA ZA IZVEDBO gradbenih in obrtniških ter konservatorsko-restavratorskih del za arhitekturne spomenike Jožeta Plečnik, marec 2017)</t>
  </si>
  <si>
    <t>Ob demontaži elementov je le ta ustrezno evidentirati za ponovno montažo na prvotno lokacijo. Demontaža pločevinastih oblog po predhodni potrditvi ZVKDS.</t>
  </si>
  <si>
    <t>Izvajalec mora pred začetkom del predložiti tehnične liste za vse materiale, predvidene za uporabo, pristojni službi ZVKDS OE Ljubljana. Zatečeno stanje pred posegom, vse postopke dela in stanje po posegu je potrebno fotodokumentirati. Po opravljenih posegih mora izvajalec naročniku in ZVKDS OE Ljubljana dostaviti poročilo o izvedenih konservatorsko - restavratorskih delih.</t>
  </si>
  <si>
    <t>Vse odstranitve in demontaže se izvaja po predhodnem skupnem ogledu stanja na gradbišču (projektant, ZVKDS, nadzor in izvajalec) in vpisu v gradbeni dnevnik.</t>
  </si>
  <si>
    <t>Za PODROBNE OPISE ELEMENTOV GLEJ SHEME</t>
  </si>
  <si>
    <t xml:space="preserve">Tehnološki postopek: Čiščenje stavbnega pohištva se izvaja s čistilcem na vodno paro 8 bar z odsesavanjem umazanije, ročno brušenje z brusnim papirjem. Štirikratni nanos zaščitnega olja OSMO, katerega ton določi ZVKDS.       </t>
  </si>
  <si>
    <t xml:space="preserve">Izdelava in montaža odkapnih letev na okenskih krilih.  </t>
  </si>
  <si>
    <t xml:space="preserve">Zamenja se vsa stekla v kvaliteti kot obstoječa stekla, s kitanjem s steklarskim kitom in letvicami, kot obstoječe.      </t>
  </si>
  <si>
    <t xml:space="preserve">Odkapne letve so izdelane iz macesnovega lesa in pritrjene na okenska krila tako, da se na spodnjem delu okna izdela utor v katerega se zalepi odkapno letev,  barvane v isti niansi zaščitnega olja kot je ostalo stavbno pohištvo       </t>
  </si>
  <si>
    <t xml:space="preserve">Potrebno je narediti vzorec, ki ga potrdi pristojni konservator.       </t>
  </si>
  <si>
    <t xml:space="preserve">Okovje oken in vrat se očisti in polira, manjkajoče dele se izdela kot replika. Okna ki so uničena do te mere se izdela na novo kot replika.       </t>
  </si>
  <si>
    <t>V vsa krila se vgradi silikonska tesnila, s frezanjem utora.</t>
  </si>
  <si>
    <t>Stike vseh okenskih okvirjev, s teaco okvirji, špaletami in kamnitimi oblogami se kita s trajnoelastičnim kitom v sivi barvi po potrditvi projektanta, z ustrezno pripravo rege - odstranitev starega kita in čiščenje, kar je vse zajeti v ceni.</t>
  </si>
  <si>
    <t>1a</t>
  </si>
  <si>
    <t>pozicija P
dim 97/203cm
- okno O22, 6 kosov</t>
  </si>
  <si>
    <t>VSE SKUPAJ:</t>
  </si>
  <si>
    <t>DELNA VSOTA</t>
  </si>
  <si>
    <t>tip artikla, ki ga 
predlaga ponudnik</t>
  </si>
  <si>
    <t>tip artikla, ki ga
predlaga ponudbnik</t>
  </si>
  <si>
    <t>tip artikla, ki ga predlaga ponudnik</t>
  </si>
  <si>
    <t>a) velikoformatna keramika enakovredno kot: Ariostea, Ultra Iridium, bianco, velikosti 150 x 150 cm.</t>
  </si>
  <si>
    <t>b) keramika enakovredno kot: Cersanit, Arctic storm, White satin, Glassy, velikosti 30 x 60 cm.</t>
  </si>
  <si>
    <t>Adresibilni optični javljalnik dima z vgrajenim izolatorjem zanke, komplet z podnožjem; Kompatibilno z obstoječo centralo AJP - podjetja Zarja d.o.o.</t>
  </si>
  <si>
    <t>Adresni termični javljalnik požara;
z izolatorjem, termomaksimalni prag aktiviranja od 57°C do 90°C, programska nastavitev temperature, komplet z podnožjem; Kompatibilno z obstoječo centralo AJP - podjetja Zarja d.o.o.</t>
  </si>
  <si>
    <t>Adresna alarmna sirena rdeče barve z rdečo bliskavico, 92dB z vgrajenim izolatorjem zanke, z podnožjem; Kompatibilno z obstoječo centralo AJP - podjetja Zarja d.o.o.</t>
  </si>
  <si>
    <t>Ohišje vzorčne komeore komplet z pritrdilni min montažnim materialom , z vgrajenim adresibilnim optičnim javljalnikom dima z vgrajenim izolatorjem zanke, komplet z podnožjem; Kompatibilno z obstoječo centralo AJP - podjetja Zarja d.o.o.</t>
  </si>
  <si>
    <t>Označevanje požarnih siren po SIST 1013 velikosti 125x125mm, Kompatibilno z obstoječo centralo AJP - podjetja Zarja d.o.o., Zarja HUPA</t>
  </si>
  <si>
    <t>Označevanje ročnih javljalnikov po SIST 1013 velikosti 125x125mm, Kompatibilno z obstoječo centralo AJP - podjetja Zarja d.o.o., Zarja RJ</t>
  </si>
  <si>
    <t>Oznaka elementa; ploščica rdeča z belim napisom 40x18, Kompatibilno z obstoječo centralo AJP - podjetja Zarja d.o.o., Zarja, OZ40X18</t>
  </si>
  <si>
    <t>Adresibilni optični javljalnik dima z vgrajenim izolatorjem zanke, komplet z podnožjem, v dvojnem stropu in paralelnim indikatorjem atanja; Kompatibilno z obstoječo centralo AJP - podjetja Zarja d.o.o.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</si>
</sst>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1">
    <numFmt numFmtId="44" formatCode="_-* #,##0.00\ &quot;€&quot;_-;\-* #,##0.00\ &quot;€&quot;_-;_-* &quot;-&quot;??\ &quot;€&quot;_-;_-@_-"/>
    <numFmt numFmtId="164" formatCode="0&quot;. &quot;"/>
    <numFmt numFmtId="165" formatCode="#,##0.00\ [$€-1]"/>
    <numFmt numFmtId="166" formatCode="#,##0.0"/>
    <numFmt numFmtId="167" formatCode="#,##0.00\ [$€-1];[Red]\-#,##0.00\ [$€-1]"/>
    <numFmt numFmtId="168" formatCode="#,##0\ [$€-1]"/>
    <numFmt numFmtId="169" formatCode="_-* #,##0.00\ [$€-424]_-;\-* #,##0.00\ [$€-424]_-;_-* &quot;-&quot;??\ [$€-424]_-;_-@_-"/>
    <numFmt numFmtId="170" formatCode="0.0"/>
    <numFmt numFmtId="171" formatCode="#,##0.00\ [$€-813]"/>
    <numFmt numFmtId="172" formatCode="&quot;To-&quot;0"/>
    <numFmt numFmtId="173" formatCode="&quot;PR-A&quot;0"/>
    <numFmt numFmtId="174" formatCode="#,##0.00\ &quot;€&quot;"/>
    <numFmt numFmtId="175" formatCode="&quot;OG-D&quot;0"/>
    <numFmt numFmtId="176" formatCode="&quot;OG-&quot;0"/>
    <numFmt numFmtId="177" formatCode="&quot;OG-A&quot;0"/>
    <numFmt numFmtId="178" formatCode="&quot;OH-&quot;0"/>
    <numFmt numFmtId="179" formatCode="&quot;OG-C&quot;0"/>
    <numFmt numFmtId="180" formatCode="&quot;OG-E&quot;0"/>
    <numFmt numFmtId="181" formatCode="&quot;1.5-&quot;0&quot;&quot;"/>
    <numFmt numFmtId="182" formatCode="&quot;PK-C&quot;0"/>
    <numFmt numFmtId="183" formatCode="&quot;P-&quot;0"/>
    <numFmt numFmtId="184" formatCode="0.0%"/>
    <numFmt numFmtId="185" formatCode="&quot;PK-&quot;0"/>
    <numFmt numFmtId="186" formatCode="&quot;PK-B&quot;0"/>
    <numFmt numFmtId="187" formatCode="&quot;PK-A&quot;0"/>
    <numFmt numFmtId="188" formatCode="&quot;PK-&quot;0&quot;-EL1&quot;"/>
    <numFmt numFmtId="189" formatCode="&quot;PK-&quot;0&quot;-x8_a-d&quot;"/>
    <numFmt numFmtId="190" formatCode="&quot;VK-&quot;0&quot;-3.3&quot;"/>
    <numFmt numFmtId="191" formatCode="&quot;1.&quot;0"/>
    <numFmt numFmtId="192" formatCode="&quot;VK-&quot;0&quot;-3.2&quot;"/>
    <numFmt numFmtId="193" formatCode="&quot;VK-&quot;0"/>
    <numFmt numFmtId="194" formatCode="&quot;PK-&quot;0&quot;-x1&quot;"/>
    <numFmt numFmtId="195" formatCode="&quot;VK-&quot;0&quot;-x10&quot;"/>
    <numFmt numFmtId="196" formatCode="&quot;VK-&quot;0&quot;-3.4&quot;"/>
    <numFmt numFmtId="197" formatCode="&quot;VK-B&quot;0"/>
    <numFmt numFmtId="198" formatCode="#,##0.00\ _€"/>
    <numFmt numFmtId="199" formatCode="00&quot;.&quot;"/>
    <numFmt numFmtId="200" formatCode="#,##0.00\ \€"/>
    <numFmt numFmtId="201" formatCode="_-* #,##0.00\ _S_I_T_-;\-* #,##0.00\ _S_I_T_-;_-* &quot;-&quot;??\ _S_I_T_-;_-@_-"/>
    <numFmt numFmtId="202" formatCode="_-* #,##0.00\ [$€-1]_-;\-* #,##0.00\ [$€-1]_-;_-* &quot;-&quot;??\ [$€-1]_-;_-@_-"/>
    <numFmt numFmtId="203" formatCode="0.00_)"/>
  </numFmts>
  <fonts count="98">
    <font>
      <sz val="10"/>
      <name val="Arial CE"/>
      <charset val="238"/>
    </font>
    <font>
      <sz val="11"/>
      <name val="Arial CE"/>
      <family val="2"/>
      <charset val="238"/>
    </font>
    <font>
      <b/>
      <sz val="11"/>
      <name val="Arial CE"/>
      <family val="2"/>
      <charset val="238"/>
    </font>
    <font>
      <b/>
      <sz val="11"/>
      <name val="Arial CE"/>
      <charset val="238"/>
    </font>
    <font>
      <sz val="10"/>
      <name val="Arial CE"/>
      <charset val="238"/>
    </font>
    <font>
      <sz val="10"/>
      <name val="Arial"/>
      <family val="2"/>
      <charset val="238"/>
    </font>
    <font>
      <u/>
      <sz val="10"/>
      <name val="Arial"/>
      <family val="2"/>
      <charset val="238"/>
    </font>
    <font>
      <b/>
      <sz val="14"/>
      <name val="Arial"/>
      <family val="2"/>
      <charset val="238"/>
    </font>
    <font>
      <b/>
      <sz val="12"/>
      <name val="Arial"/>
      <family val="2"/>
      <charset val="238"/>
    </font>
    <font>
      <u/>
      <sz val="10"/>
      <name val="Arial CE"/>
      <family val="2"/>
      <charset val="238"/>
    </font>
    <font>
      <b/>
      <sz val="10"/>
      <name val="Arial"/>
      <family val="2"/>
      <charset val="238"/>
    </font>
    <font>
      <sz val="11"/>
      <color rgb="FFFF0000"/>
      <name val="Arial CE"/>
    </font>
    <font>
      <sz val="11"/>
      <name val="Arial CE"/>
      <charset val="238"/>
    </font>
    <font>
      <b/>
      <sz val="9"/>
      <name val="Arial CE"/>
      <family val="2"/>
      <charset val="238"/>
    </font>
    <font>
      <sz val="9"/>
      <name val="Arial CE"/>
      <family val="2"/>
      <charset val="238"/>
    </font>
    <font>
      <b/>
      <sz val="9"/>
      <name val="Arial CE"/>
    </font>
    <font>
      <sz val="9"/>
      <name val="Arial CE"/>
    </font>
    <font>
      <b/>
      <sz val="9"/>
      <name val="Arial CE"/>
      <charset val="238"/>
    </font>
    <font>
      <u/>
      <sz val="11"/>
      <name val="Arial CE"/>
    </font>
    <font>
      <sz val="11"/>
      <name val="Arial CE"/>
    </font>
    <font>
      <b/>
      <sz val="11"/>
      <name val="Arial CE"/>
    </font>
    <font>
      <b/>
      <sz val="11"/>
      <color theme="1"/>
      <name val="Arial CE"/>
      <family val="2"/>
      <charset val="238"/>
    </font>
    <font>
      <sz val="11"/>
      <color theme="1"/>
      <name val="Arial CE"/>
      <family val="2"/>
      <charset val="238"/>
    </font>
    <font>
      <sz val="10"/>
      <name val="Arial CE"/>
      <family val="2"/>
      <charset val="238"/>
    </font>
    <font>
      <b/>
      <sz val="10"/>
      <name val="Arial CE"/>
    </font>
    <font>
      <sz val="10"/>
      <name val="Arial CE"/>
    </font>
    <font>
      <sz val="10.7"/>
      <name val="Arial CE"/>
    </font>
    <font>
      <sz val="12"/>
      <name val="Arial"/>
      <family val="2"/>
      <charset val="238"/>
    </font>
    <font>
      <b/>
      <sz val="9"/>
      <name val="Arial"/>
      <family val="2"/>
      <charset val="238"/>
    </font>
    <font>
      <sz val="9"/>
      <name val="Arial"/>
      <family val="2"/>
      <charset val="238"/>
    </font>
    <font>
      <sz val="8"/>
      <name val="Arial"/>
      <family val="2"/>
      <charset val="238"/>
    </font>
    <font>
      <sz val="10"/>
      <name val="Arial Narrow"/>
      <family val="2"/>
      <charset val="238"/>
    </font>
    <font>
      <b/>
      <sz val="10"/>
      <name val="Arial Narrow"/>
      <family val="2"/>
      <charset val="238"/>
    </font>
    <font>
      <b/>
      <u/>
      <sz val="12"/>
      <name val="Arial"/>
      <family val="2"/>
      <charset val="238"/>
    </font>
    <font>
      <sz val="9"/>
      <name val="Calibri"/>
      <family val="2"/>
      <charset val="238"/>
    </font>
    <font>
      <u/>
      <sz val="9"/>
      <name val="Arial"/>
      <family val="2"/>
      <charset val="238"/>
    </font>
    <font>
      <i/>
      <sz val="9"/>
      <name val="Arial"/>
      <family val="2"/>
      <charset val="238"/>
    </font>
    <font>
      <sz val="10"/>
      <name val="Circe"/>
      <family val="2"/>
    </font>
    <font>
      <b/>
      <u/>
      <sz val="9"/>
      <name val="Arial"/>
      <family val="2"/>
      <charset val="238"/>
    </font>
    <font>
      <sz val="11"/>
      <color theme="1"/>
      <name val="Calibri"/>
      <family val="2"/>
      <charset val="238"/>
      <scheme val="minor"/>
    </font>
    <font>
      <sz val="10"/>
      <color theme="0"/>
      <name val="Arial Narrow"/>
      <family val="2"/>
      <charset val="238"/>
    </font>
    <font>
      <b/>
      <sz val="10"/>
      <name val="Arial CE"/>
      <charset val="238"/>
    </font>
    <font>
      <sz val="8"/>
      <name val="Arial CE"/>
      <charset val="238"/>
    </font>
    <font>
      <b/>
      <sz val="8"/>
      <name val="Arial CE"/>
      <charset val="238"/>
    </font>
    <font>
      <sz val="9"/>
      <name val="Arial "/>
      <charset val="238"/>
    </font>
    <font>
      <b/>
      <sz val="9"/>
      <color rgb="FFFF0000"/>
      <name val="Arial"/>
      <family val="2"/>
      <charset val="238"/>
    </font>
    <font>
      <sz val="9"/>
      <name val="Circe"/>
      <family val="2"/>
      <charset val="238"/>
    </font>
    <font>
      <b/>
      <sz val="9"/>
      <color theme="1"/>
      <name val="Arial"/>
      <family val="2"/>
      <charset val="238"/>
    </font>
    <font>
      <u/>
      <sz val="9"/>
      <color theme="1"/>
      <name val="Arial"/>
      <family val="2"/>
      <charset val="238"/>
    </font>
    <font>
      <sz val="9"/>
      <color theme="1"/>
      <name val="Arial"/>
      <family val="2"/>
      <charset val="238"/>
    </font>
    <font>
      <sz val="9"/>
      <name val="Arial CE"/>
      <charset val="238"/>
    </font>
    <font>
      <b/>
      <u/>
      <sz val="10"/>
      <name val="Arial"/>
      <family val="2"/>
      <charset val="238"/>
    </font>
    <font>
      <b/>
      <sz val="9"/>
      <color theme="1"/>
      <name val="Arial CE"/>
      <charset val="238"/>
    </font>
    <font>
      <sz val="9"/>
      <color theme="1"/>
      <name val="Arial CE"/>
      <charset val="238"/>
    </font>
    <font>
      <sz val="9"/>
      <color indexed="8"/>
      <name val="Arial"/>
      <family val="2"/>
      <charset val="238"/>
    </font>
    <font>
      <sz val="11"/>
      <name val="Arial Narrow CE"/>
      <charset val="238"/>
    </font>
    <font>
      <sz val="10"/>
      <color rgb="FFFF0000"/>
      <name val="Arial Narrow"/>
      <family val="2"/>
      <charset val="238"/>
    </font>
    <font>
      <b/>
      <sz val="10"/>
      <color rgb="FFFF0000"/>
      <name val="Arial Narrow"/>
      <family val="2"/>
      <charset val="238"/>
    </font>
    <font>
      <b/>
      <sz val="11"/>
      <name val="Arial Narrow"/>
      <family val="2"/>
      <charset val="238"/>
    </font>
    <font>
      <sz val="9"/>
      <name val="Arial Narrow"/>
      <family val="2"/>
      <charset val="238"/>
    </font>
    <font>
      <sz val="9"/>
      <color rgb="FFFF0000"/>
      <name val="Arial Narrow"/>
      <family val="2"/>
      <charset val="238"/>
    </font>
    <font>
      <b/>
      <sz val="9"/>
      <name val="Arial Narrow"/>
      <family val="2"/>
      <charset val="238"/>
    </font>
    <font>
      <sz val="9"/>
      <color rgb="FFFF0000"/>
      <name val="Arial"/>
      <family val="2"/>
      <charset val="238"/>
    </font>
    <font>
      <b/>
      <sz val="9"/>
      <color rgb="FFFF0000"/>
      <name val="Arial Narrow"/>
      <family val="2"/>
      <charset val="238"/>
    </font>
    <font>
      <sz val="8"/>
      <name val="Swis721 Cn BT"/>
      <family val="2"/>
    </font>
    <font>
      <b/>
      <sz val="8"/>
      <name val="Arial"/>
      <family val="2"/>
      <charset val="238"/>
    </font>
    <font>
      <sz val="12"/>
      <name val="Swis721 Cn BT"/>
      <family val="2"/>
    </font>
    <font>
      <sz val="10"/>
      <name val="Swis721 Cn BT"/>
      <family val="2"/>
    </font>
    <font>
      <b/>
      <sz val="11"/>
      <name val="Arial"/>
      <family val="2"/>
      <charset val="238"/>
    </font>
    <font>
      <sz val="10"/>
      <name val="MS Sans Serif"/>
      <charset val="238"/>
    </font>
    <font>
      <b/>
      <sz val="10"/>
      <name val="Times New Roman"/>
      <family val="1"/>
      <charset val="238"/>
    </font>
    <font>
      <i/>
      <sz val="10"/>
      <name val="Arial"/>
      <family val="2"/>
      <charset val="238"/>
    </font>
    <font>
      <sz val="10"/>
      <name val="Times New Roman"/>
      <family val="1"/>
      <charset val="238"/>
    </font>
    <font>
      <b/>
      <sz val="10"/>
      <color theme="4"/>
      <name val="Times New Roman"/>
      <family val="1"/>
      <charset val="238"/>
    </font>
    <font>
      <sz val="10"/>
      <name val="Arial"/>
      <family val="2"/>
    </font>
    <font>
      <sz val="10"/>
      <color theme="4"/>
      <name val="Times New Roman"/>
      <family val="1"/>
      <charset val="238"/>
    </font>
    <font>
      <b/>
      <sz val="10"/>
      <color theme="4"/>
      <name val="Arial"/>
      <family val="2"/>
      <charset val="238"/>
    </font>
    <font>
      <b/>
      <sz val="10"/>
      <name val="Arial"/>
      <family val="2"/>
    </font>
    <font>
      <b/>
      <sz val="10"/>
      <color theme="4"/>
      <name val="Arial"/>
      <family val="2"/>
    </font>
    <font>
      <sz val="12"/>
      <name val="Courier"/>
      <family val="3"/>
    </font>
    <font>
      <sz val="10"/>
      <name val="MS Sans Serif"/>
      <family val="2"/>
      <charset val="238"/>
    </font>
    <font>
      <sz val="11"/>
      <name val="Arial"/>
      <family val="2"/>
      <charset val="238"/>
    </font>
    <font>
      <b/>
      <sz val="10"/>
      <color indexed="10"/>
      <name val="Arial"/>
      <family val="2"/>
    </font>
    <font>
      <sz val="10"/>
      <color indexed="10"/>
      <name val="Arial"/>
      <family val="2"/>
    </font>
    <font>
      <sz val="10"/>
      <color theme="4"/>
      <name val="Arial"/>
      <family val="2"/>
    </font>
    <font>
      <sz val="10"/>
      <name val="Gatineau"/>
    </font>
    <font>
      <b/>
      <sz val="10"/>
      <color theme="9"/>
      <name val="Times New Roman"/>
      <family val="1"/>
      <charset val="238"/>
    </font>
    <font>
      <sz val="10"/>
      <color theme="6" tint="-0.249977111117893"/>
      <name val="Times New Roman"/>
      <family val="1"/>
      <charset val="238"/>
    </font>
    <font>
      <sz val="10"/>
      <name val="MS Sans Serif"/>
      <family val="2"/>
    </font>
    <font>
      <sz val="10"/>
      <color theme="6" tint="-0.249977111117893"/>
      <name val="Times New Roman"/>
      <family val="1"/>
    </font>
    <font>
      <sz val="10"/>
      <name val="Calibri"/>
      <family val="2"/>
      <charset val="238"/>
      <scheme val="minor"/>
    </font>
    <font>
      <b/>
      <sz val="10"/>
      <name val="Arial CE"/>
      <family val="2"/>
      <charset val="238"/>
    </font>
    <font>
      <sz val="10"/>
      <color theme="4"/>
      <name val="Arial"/>
      <family val="2"/>
      <charset val="238"/>
    </font>
    <font>
      <b/>
      <i/>
      <sz val="10"/>
      <name val="Arial"/>
      <family val="2"/>
      <charset val="238"/>
    </font>
    <font>
      <sz val="10"/>
      <color theme="4"/>
      <name val="Arial CE"/>
      <charset val="238"/>
    </font>
    <font>
      <sz val="10"/>
      <color theme="1"/>
      <name val="Arial"/>
      <family val="2"/>
      <charset val="238"/>
    </font>
    <font>
      <b/>
      <sz val="11"/>
      <color indexed="8"/>
      <name val="Arial"/>
      <family val="2"/>
    </font>
    <font>
      <sz val="11"/>
      <color indexed="8"/>
      <name val="Arial"/>
      <family val="2"/>
      <charset val="1"/>
    </font>
  </fonts>
  <fills count="7">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6" tint="0.59999389629810485"/>
        <bgColor indexed="64"/>
      </patternFill>
    </fill>
    <fill>
      <patternFill patternType="solid">
        <fgColor theme="9" tint="0.79998168889431442"/>
        <bgColor indexed="64"/>
      </patternFill>
    </fill>
  </fills>
  <borders count="10">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s>
  <cellStyleXfs count="27">
    <xf numFmtId="0" fontId="0" fillId="0" borderId="0"/>
    <xf numFmtId="0" fontId="5" fillId="0" borderId="0"/>
    <xf numFmtId="0" fontId="4" fillId="0" borderId="0"/>
    <xf numFmtId="0" fontId="5" fillId="0" borderId="0"/>
    <xf numFmtId="0" fontId="4" fillId="0" borderId="0"/>
    <xf numFmtId="0" fontId="4" fillId="0" borderId="0"/>
    <xf numFmtId="0" fontId="39" fillId="0" borderId="0"/>
    <xf numFmtId="0" fontId="5" fillId="0" borderId="0"/>
    <xf numFmtId="0" fontId="55" fillId="0" borderId="0"/>
    <xf numFmtId="44" fontId="4" fillId="0" borderId="0" applyFont="0" applyFill="0" applyBorder="0" applyAlignment="0" applyProtection="0"/>
    <xf numFmtId="0" fontId="69" fillId="0" borderId="0">
      <alignment vertical="top"/>
    </xf>
    <xf numFmtId="0" fontId="74" fillId="0" borderId="0"/>
    <xf numFmtId="0" fontId="4" fillId="0" borderId="0"/>
    <xf numFmtId="37" fontId="79" fillId="0" borderId="0"/>
    <xf numFmtId="0" fontId="80" fillId="0" borderId="0"/>
    <xf numFmtId="0" fontId="74" fillId="0" borderId="0">
      <alignment vertical="top"/>
    </xf>
    <xf numFmtId="0" fontId="80" fillId="0" borderId="0"/>
    <xf numFmtId="0" fontId="85" fillId="0" borderId="0"/>
    <xf numFmtId="0" fontId="88" fillId="0" borderId="0"/>
    <xf numFmtId="0" fontId="25" fillId="0" borderId="0"/>
    <xf numFmtId="0" fontId="5" fillId="0" borderId="0"/>
    <xf numFmtId="0" fontId="39" fillId="0" borderId="0">
      <alignment vertical="center"/>
    </xf>
    <xf numFmtId="201" fontId="85" fillId="0" borderId="0" applyFont="0" applyFill="0" applyBorder="0" applyAlignment="0" applyProtection="0"/>
    <xf numFmtId="201" fontId="5" fillId="0" borderId="0" applyFont="0" applyFill="0" applyBorder="0" applyAlignment="0" applyProtection="0"/>
    <xf numFmtId="0" fontId="5" fillId="0" borderId="0"/>
    <xf numFmtId="0" fontId="80" fillId="0" borderId="0">
      <alignment vertical="top"/>
    </xf>
    <xf numFmtId="0" fontId="5" fillId="0" borderId="0"/>
  </cellStyleXfs>
  <cellXfs count="994">
    <xf numFmtId="0" fontId="0" fillId="0" borderId="0" xfId="0"/>
    <xf numFmtId="0" fontId="1" fillId="0" borderId="0" xfId="0" applyFont="1"/>
    <xf numFmtId="0" fontId="1" fillId="0" borderId="0" xfId="0" applyFont="1" applyAlignment="1">
      <alignment horizontal="right"/>
    </xf>
    <xf numFmtId="4" fontId="1" fillId="0" borderId="0" xfId="0" applyNumberFormat="1" applyFont="1"/>
    <xf numFmtId="0" fontId="1" fillId="0" borderId="0" xfId="0" applyFont="1" applyAlignment="1">
      <alignment horizontal="center"/>
    </xf>
    <xf numFmtId="0" fontId="2" fillId="0" borderId="0" xfId="0" applyFont="1"/>
    <xf numFmtId="4" fontId="2" fillId="0" borderId="0" xfId="0" applyNumberFormat="1" applyFont="1"/>
    <xf numFmtId="0" fontId="2" fillId="0" borderId="0" xfId="0" applyFont="1" applyAlignment="1">
      <alignment horizontal="center"/>
    </xf>
    <xf numFmtId="165" fontId="2" fillId="0" borderId="0" xfId="0" applyNumberFormat="1" applyFont="1"/>
    <xf numFmtId="0" fontId="3" fillId="0" borderId="0" xfId="0" applyFont="1"/>
    <xf numFmtId="4" fontId="3" fillId="0" borderId="0" xfId="0" applyNumberFormat="1" applyFont="1"/>
    <xf numFmtId="0" fontId="5" fillId="0" borderId="0" xfId="1" applyAlignment="1">
      <alignment horizontal="left" vertical="top"/>
    </xf>
    <xf numFmtId="0" fontId="5" fillId="0" borderId="0" xfId="1"/>
    <xf numFmtId="0" fontId="6" fillId="0" borderId="0" xfId="1" applyFont="1"/>
    <xf numFmtId="0" fontId="7" fillId="0" borderId="0" xfId="1" applyFont="1" applyAlignment="1">
      <alignment horizontal="left" vertical="top" wrapText="1"/>
    </xf>
    <xf numFmtId="49" fontId="5" fillId="0" borderId="0" xfId="2" applyNumberFormat="1" applyFont="1" applyAlignment="1">
      <alignment horizontal="center" vertical="center"/>
    </xf>
    <xf numFmtId="0" fontId="8" fillId="0" borderId="0" xfId="2" applyFont="1" applyAlignment="1">
      <alignment horizontal="justify" vertical="top" wrapText="1"/>
    </xf>
    <xf numFmtId="4" fontId="5" fillId="0" borderId="0" xfId="3" applyNumberFormat="1" applyAlignment="1">
      <alignment horizontal="right"/>
    </xf>
    <xf numFmtId="166" fontId="5" fillId="0" borderId="0" xfId="2" applyNumberFormat="1" applyFont="1"/>
    <xf numFmtId="4" fontId="5" fillId="0" borderId="0" xfId="2" applyNumberFormat="1" applyFont="1"/>
    <xf numFmtId="0" fontId="5" fillId="0" borderId="0" xfId="2" applyFont="1"/>
    <xf numFmtId="0" fontId="5" fillId="0" borderId="0" xfId="2" applyFont="1" applyAlignment="1">
      <alignment horizontal="justify" vertical="top" wrapText="1"/>
    </xf>
    <xf numFmtId="49" fontId="5" fillId="0" borderId="0" xfId="2" applyNumberFormat="1" applyFont="1" applyAlignment="1">
      <alignment horizontal="right" vertical="center"/>
    </xf>
    <xf numFmtId="0" fontId="5" fillId="0" borderId="0" xfId="2" applyFont="1" applyAlignment="1">
      <alignment horizontal="left" vertical="top" wrapText="1"/>
    </xf>
    <xf numFmtId="49" fontId="5" fillId="0" borderId="0" xfId="2" applyNumberFormat="1" applyFont="1" applyAlignment="1">
      <alignment horizontal="right" vertical="top"/>
    </xf>
    <xf numFmtId="49" fontId="5" fillId="0" borderId="0" xfId="2" applyNumberFormat="1" applyFont="1" applyAlignment="1">
      <alignment horizontal="justify" vertical="top" wrapText="1"/>
    </xf>
    <xf numFmtId="49" fontId="5" fillId="0" borderId="0" xfId="2" applyNumberFormat="1" applyFont="1" applyAlignment="1">
      <alignment horizontal="left" vertical="top"/>
    </xf>
    <xf numFmtId="0" fontId="5" fillId="0" borderId="0" xfId="2" applyFont="1" applyAlignment="1">
      <alignment horizontal="justify" vertical="center" wrapText="1"/>
    </xf>
    <xf numFmtId="0" fontId="0" fillId="0" borderId="0" xfId="1" applyFont="1" applyAlignment="1">
      <alignment horizontal="left" vertical="top" wrapText="1"/>
    </xf>
    <xf numFmtId="0" fontId="0" fillId="0" borderId="0" xfId="1" applyFont="1" applyAlignment="1">
      <alignment horizontal="center"/>
    </xf>
    <xf numFmtId="0" fontId="9" fillId="0" borderId="0" xfId="1" applyFont="1"/>
    <xf numFmtId="0" fontId="4" fillId="0" borderId="0" xfId="1" applyFont="1"/>
    <xf numFmtId="0" fontId="5" fillId="0" borderId="0" xfId="1" quotePrefix="1" applyAlignment="1">
      <alignment vertical="top" wrapText="1"/>
    </xf>
    <xf numFmtId="4" fontId="5" fillId="0" borderId="0" xfId="1" applyNumberFormat="1" applyAlignment="1">
      <alignment horizontal="right"/>
    </xf>
    <xf numFmtId="0" fontId="5" fillId="0" borderId="0" xfId="2" applyFont="1" applyAlignment="1">
      <alignment horizontal="left" vertical="center"/>
    </xf>
    <xf numFmtId="3" fontId="8" fillId="0" borderId="0" xfId="2" applyNumberFormat="1" applyFont="1" applyAlignment="1">
      <alignment horizontal="justify" vertical="top" wrapText="1"/>
    </xf>
    <xf numFmtId="49" fontId="10" fillId="0" borderId="0" xfId="2" applyNumberFormat="1" applyFont="1" applyAlignment="1">
      <alignment horizontal="justify" vertical="top" wrapText="1"/>
    </xf>
    <xf numFmtId="3" fontId="5" fillId="0" borderId="0" xfId="2" applyNumberFormat="1" applyFont="1" applyAlignment="1">
      <alignment horizontal="justify" vertical="top" wrapText="1"/>
    </xf>
    <xf numFmtId="0" fontId="5" fillId="0" borderId="0" xfId="2" applyFont="1" applyAlignment="1">
      <alignment wrapText="1"/>
    </xf>
    <xf numFmtId="0" fontId="5" fillId="0" borderId="0" xfId="1" applyAlignment="1">
      <alignment horizontal="left"/>
    </xf>
    <xf numFmtId="3" fontId="8" fillId="0" borderId="0" xfId="2" applyNumberFormat="1" applyFont="1" applyAlignment="1">
      <alignment horizontal="justify" vertical="top"/>
    </xf>
    <xf numFmtId="4" fontId="1" fillId="0" borderId="0" xfId="0" applyNumberFormat="1" applyFont="1" applyProtection="1">
      <protection locked="0"/>
    </xf>
    <xf numFmtId="0" fontId="2" fillId="0" borderId="0" xfId="0" applyFont="1" applyProtection="1"/>
    <xf numFmtId="4" fontId="2" fillId="0" borderId="0" xfId="0" applyNumberFormat="1" applyFont="1" applyProtection="1"/>
    <xf numFmtId="165" fontId="2" fillId="0" borderId="0" xfId="0" applyNumberFormat="1" applyFont="1" applyProtection="1"/>
    <xf numFmtId="165" fontId="21" fillId="0" borderId="0" xfId="0" applyNumberFormat="1" applyFont="1" applyProtection="1"/>
    <xf numFmtId="0" fontId="1" fillId="0" borderId="0" xfId="0" applyFont="1" applyProtection="1"/>
    <xf numFmtId="0" fontId="1" fillId="0" borderId="0" xfId="0" applyFont="1" applyAlignment="1" applyProtection="1">
      <alignment horizontal="right"/>
    </xf>
    <xf numFmtId="4" fontId="1" fillId="0" borderId="0" xfId="0" applyNumberFormat="1" applyFont="1" applyProtection="1"/>
    <xf numFmtId="0" fontId="1" fillId="0" borderId="0" xfId="0" applyFont="1" applyAlignment="1" applyProtection="1">
      <alignment horizontal="center"/>
    </xf>
    <xf numFmtId="0" fontId="2" fillId="0" borderId="0" xfId="0" applyFont="1" applyAlignment="1" applyProtection="1">
      <alignment horizontal="center"/>
    </xf>
    <xf numFmtId="0" fontId="3" fillId="0" borderId="0" xfId="0" applyFont="1" applyProtection="1"/>
    <xf numFmtId="164" fontId="1" fillId="0" borderId="0" xfId="0" applyNumberFormat="1" applyFont="1" applyAlignment="1" applyProtection="1">
      <alignment vertical="top"/>
    </xf>
    <xf numFmtId="0" fontId="1" fillId="0" borderId="0" xfId="0" applyFont="1" applyAlignment="1" applyProtection="1">
      <alignment horizontal="justify" wrapText="1"/>
    </xf>
    <xf numFmtId="4" fontId="22" fillId="0" borderId="0" xfId="0" applyNumberFormat="1" applyFont="1" applyProtection="1">
      <protection locked="0"/>
    </xf>
    <xf numFmtId="168" fontId="12" fillId="0" borderId="0" xfId="0" applyNumberFormat="1" applyFont="1" applyAlignment="1" applyProtection="1">
      <alignment vertical="center"/>
      <protection locked="0"/>
    </xf>
    <xf numFmtId="0" fontId="14" fillId="0" borderId="0" xfId="0" applyFont="1" applyProtection="1"/>
    <xf numFmtId="0" fontId="20" fillId="0" borderId="0" xfId="0" applyFont="1"/>
    <xf numFmtId="49" fontId="8" fillId="2" borderId="0" xfId="0" applyNumberFormat="1" applyFont="1" applyFill="1" applyAlignment="1">
      <alignment horizontal="left" readingOrder="1"/>
    </xf>
    <xf numFmtId="0" fontId="8" fillId="2" borderId="0" xfId="0" applyFont="1" applyFill="1" applyAlignment="1">
      <alignment readingOrder="1"/>
    </xf>
    <xf numFmtId="170" fontId="27" fillId="2" borderId="0" xfId="0" applyNumberFormat="1" applyFont="1" applyFill="1" applyAlignment="1">
      <alignment horizontal="right" vertical="center"/>
    </xf>
    <xf numFmtId="165" fontId="27" fillId="2" borderId="0" xfId="0" applyNumberFormat="1" applyFont="1" applyFill="1"/>
    <xf numFmtId="171" fontId="27" fillId="2" borderId="0" xfId="0" applyNumberFormat="1" applyFont="1" applyFill="1"/>
    <xf numFmtId="0" fontId="27" fillId="2" borderId="0" xfId="0" applyFont="1" applyFill="1"/>
    <xf numFmtId="0" fontId="28" fillId="2" borderId="0" xfId="0" applyFont="1" applyFill="1" applyAlignment="1">
      <alignment readingOrder="1"/>
    </xf>
    <xf numFmtId="170" fontId="29" fillId="2" borderId="0" xfId="0" applyNumberFormat="1" applyFont="1" applyFill="1" applyAlignment="1">
      <alignment horizontal="right" vertical="center"/>
    </xf>
    <xf numFmtId="165" fontId="29" fillId="2" borderId="0" xfId="0" applyNumberFormat="1" applyFont="1" applyFill="1"/>
    <xf numFmtId="171" fontId="29" fillId="2" borderId="0" xfId="0" applyNumberFormat="1" applyFont="1" applyFill="1"/>
    <xf numFmtId="0" fontId="29" fillId="2" borderId="0" xfId="0" applyFont="1" applyFill="1"/>
    <xf numFmtId="1" fontId="28" fillId="2" borderId="0" xfId="0" applyNumberFormat="1" applyFont="1" applyFill="1" applyAlignment="1">
      <alignment horizontal="left"/>
    </xf>
    <xf numFmtId="0" fontId="29" fillId="2" borderId="0" xfId="0" applyFont="1" applyFill="1" applyAlignment="1">
      <alignment readingOrder="1"/>
    </xf>
    <xf numFmtId="0" fontId="29" fillId="0" borderId="0" xfId="0" applyFont="1" applyAlignment="1">
      <alignment horizontal="justify" vertical="center"/>
    </xf>
    <xf numFmtId="0" fontId="29" fillId="0" borderId="0" xfId="0" applyFont="1" applyAlignment="1">
      <alignment readingOrder="1"/>
    </xf>
    <xf numFmtId="0" fontId="28" fillId="0" borderId="0" xfId="0" applyFont="1" applyAlignment="1">
      <alignment horizontal="justify" vertical="center"/>
    </xf>
    <xf numFmtId="49" fontId="29" fillId="2" borderId="2" xfId="0" applyNumberFormat="1" applyFont="1" applyFill="1" applyBorder="1" applyAlignment="1">
      <alignment horizontal="left" vertical="center"/>
    </xf>
    <xf numFmtId="49" fontId="29" fillId="2" borderId="0" xfId="0" applyNumberFormat="1" applyFont="1" applyFill="1" applyAlignment="1">
      <alignment horizontal="left" vertical="center"/>
    </xf>
    <xf numFmtId="49" fontId="29" fillId="2" borderId="1" xfId="0" applyNumberFormat="1" applyFont="1" applyFill="1" applyBorder="1" applyAlignment="1">
      <alignment horizontal="left" vertical="center"/>
    </xf>
    <xf numFmtId="165" fontId="29" fillId="0" borderId="0" xfId="4" applyNumberFormat="1" applyFont="1" applyProtection="1">
      <protection locked="0"/>
    </xf>
    <xf numFmtId="0" fontId="40" fillId="0" borderId="0" xfId="5" applyFont="1" applyProtection="1">
      <protection locked="0"/>
    </xf>
    <xf numFmtId="0" fontId="29" fillId="0" borderId="0" xfId="4" applyFont="1" applyProtection="1">
      <protection locked="0"/>
    </xf>
    <xf numFmtId="0" fontId="42" fillId="2" borderId="0" xfId="0" applyFont="1" applyFill="1"/>
    <xf numFmtId="165" fontId="30" fillId="2" borderId="0" xfId="0" applyNumberFormat="1" applyFont="1" applyFill="1"/>
    <xf numFmtId="171" fontId="30" fillId="2" borderId="0" xfId="0" applyNumberFormat="1" applyFont="1" applyFill="1"/>
    <xf numFmtId="165" fontId="42" fillId="2" borderId="0" xfId="0" applyNumberFormat="1" applyFont="1" applyFill="1"/>
    <xf numFmtId="171" fontId="42" fillId="2" borderId="0" xfId="0" applyNumberFormat="1" applyFont="1" applyFill="1"/>
    <xf numFmtId="0" fontId="42" fillId="2" borderId="0" xfId="0" applyFont="1" applyFill="1" applyAlignment="1">
      <alignment readingOrder="1"/>
    </xf>
    <xf numFmtId="0" fontId="29" fillId="2" borderId="0" xfId="4" applyFont="1" applyFill="1" applyProtection="1">
      <protection locked="0"/>
    </xf>
    <xf numFmtId="49" fontId="29" fillId="0" borderId="0" xfId="0" applyNumberFormat="1" applyFont="1" applyAlignment="1" applyProtection="1">
      <alignment vertical="center"/>
      <protection locked="0"/>
    </xf>
    <xf numFmtId="0" fontId="29" fillId="0" borderId="0" xfId="4" applyFont="1" applyAlignment="1" applyProtection="1">
      <alignment vertical="center"/>
      <protection locked="0"/>
    </xf>
    <xf numFmtId="165" fontId="29" fillId="0" borderId="0" xfId="8" applyNumberFormat="1" applyFont="1" applyProtection="1">
      <protection locked="0"/>
    </xf>
    <xf numFmtId="0" fontId="64" fillId="2" borderId="0" xfId="0" applyFont="1" applyFill="1"/>
    <xf numFmtId="1" fontId="28" fillId="2" borderId="2" xfId="0" applyNumberFormat="1" applyFont="1" applyFill="1" applyBorder="1" applyAlignment="1">
      <alignment horizontal="left"/>
    </xf>
    <xf numFmtId="0" fontId="28" fillId="2" borderId="2" xfId="0" applyFont="1" applyFill="1" applyBorder="1" applyAlignment="1">
      <alignment readingOrder="1"/>
    </xf>
    <xf numFmtId="0" fontId="64" fillId="2" borderId="2" xfId="0" applyFont="1" applyFill="1" applyBorder="1"/>
    <xf numFmtId="165" fontId="28" fillId="2" borderId="2" xfId="0" applyNumberFormat="1" applyFont="1" applyFill="1" applyBorder="1" applyAlignment="1">
      <alignment horizontal="center" wrapText="1"/>
    </xf>
    <xf numFmtId="171" fontId="28" fillId="2" borderId="2" xfId="0" applyNumberFormat="1" applyFont="1" applyFill="1" applyBorder="1" applyAlignment="1">
      <alignment horizontal="center" wrapText="1"/>
    </xf>
    <xf numFmtId="1" fontId="65" fillId="2" borderId="0" xfId="0" applyNumberFormat="1" applyFont="1" applyFill="1" applyAlignment="1">
      <alignment horizontal="left"/>
    </xf>
    <xf numFmtId="0" fontId="30" fillId="2" borderId="0" xfId="0" applyFont="1" applyFill="1" applyAlignment="1">
      <alignment readingOrder="1"/>
    </xf>
    <xf numFmtId="1" fontId="30" fillId="2" borderId="0" xfId="0" applyNumberFormat="1" applyFont="1" applyFill="1"/>
    <xf numFmtId="0" fontId="66" fillId="2" borderId="0" xfId="0" applyFont="1" applyFill="1"/>
    <xf numFmtId="49" fontId="8" fillId="2" borderId="0" xfId="0" applyNumberFormat="1" applyFont="1" applyFill="1" applyAlignment="1">
      <alignment horizontal="left"/>
    </xf>
    <xf numFmtId="1" fontId="8" fillId="2" borderId="0" xfId="0" applyNumberFormat="1" applyFont="1" applyFill="1" applyAlignment="1">
      <alignment horizontal="left" vertical="top"/>
    </xf>
    <xf numFmtId="0" fontId="10" fillId="2" borderId="0" xfId="0" applyFont="1" applyFill="1" applyAlignment="1">
      <alignment horizontal="left" wrapText="1"/>
    </xf>
    <xf numFmtId="169" fontId="27" fillId="2" borderId="1" xfId="0" applyNumberFormat="1" applyFont="1" applyFill="1" applyBorder="1"/>
    <xf numFmtId="0" fontId="67" fillId="2" borderId="0" xfId="0" applyFont="1" applyFill="1"/>
    <xf numFmtId="0" fontId="8" fillId="2" borderId="0" xfId="0" applyFont="1" applyFill="1" applyAlignment="1">
      <alignment horizontal="left"/>
    </xf>
    <xf numFmtId="169" fontId="5" fillId="2" borderId="0" xfId="0" applyNumberFormat="1" applyFont="1" applyFill="1"/>
    <xf numFmtId="169" fontId="5" fillId="2" borderId="0" xfId="9" applyNumberFormat="1" applyFont="1" applyFill="1" applyBorder="1"/>
    <xf numFmtId="169" fontId="27" fillId="2" borderId="0" xfId="0" applyNumberFormat="1" applyFont="1" applyFill="1"/>
    <xf numFmtId="0" fontId="5" fillId="2" borderId="0" xfId="0" applyFont="1" applyFill="1" applyAlignment="1">
      <alignment readingOrder="1"/>
    </xf>
    <xf numFmtId="0" fontId="10" fillId="2" borderId="4" xfId="0" applyFont="1" applyFill="1" applyBorder="1" applyAlignment="1">
      <alignment horizontal="left"/>
    </xf>
    <xf numFmtId="0" fontId="5" fillId="2" borderId="4" xfId="0" applyFont="1" applyFill="1" applyBorder="1" applyAlignment="1">
      <alignment readingOrder="1"/>
    </xf>
    <xf numFmtId="169" fontId="5" fillId="2" borderId="4" xfId="0" applyNumberFormat="1" applyFont="1" applyFill="1" applyBorder="1"/>
    <xf numFmtId="49" fontId="8" fillId="2" borderId="5" xfId="0" applyNumberFormat="1" applyFont="1" applyFill="1" applyBorder="1" applyAlignment="1">
      <alignment horizontal="left"/>
    </xf>
    <xf numFmtId="0" fontId="8" fillId="2" borderId="5" xfId="0" applyFont="1" applyFill="1" applyBorder="1" applyAlignment="1">
      <alignment readingOrder="1"/>
    </xf>
    <xf numFmtId="169" fontId="27" fillId="2" borderId="5" xfId="0" applyNumberFormat="1" applyFont="1" applyFill="1" applyBorder="1"/>
    <xf numFmtId="1" fontId="64" fillId="2" borderId="0" xfId="0" applyNumberFormat="1" applyFont="1" applyFill="1"/>
    <xf numFmtId="0" fontId="64" fillId="2" borderId="0" xfId="0" applyFont="1" applyFill="1" applyAlignment="1">
      <alignment readingOrder="1"/>
    </xf>
    <xf numFmtId="165" fontId="64" fillId="2" borderId="0" xfId="0" applyNumberFormat="1" applyFont="1" applyFill="1"/>
    <xf numFmtId="171" fontId="64" fillId="2" borderId="0" xfId="0" applyNumberFormat="1" applyFont="1" applyFill="1"/>
    <xf numFmtId="1" fontId="42" fillId="2" borderId="0" xfId="0" applyNumberFormat="1" applyFont="1" applyFill="1"/>
    <xf numFmtId="1" fontId="43" fillId="2" borderId="0" xfId="0" applyNumberFormat="1" applyFont="1" applyFill="1" applyAlignment="1">
      <alignment horizontal="left"/>
    </xf>
    <xf numFmtId="169" fontId="29" fillId="2" borderId="1" xfId="0" applyNumberFormat="1" applyFont="1" applyFill="1" applyBorder="1" applyProtection="1">
      <protection locked="0"/>
    </xf>
    <xf numFmtId="169" fontId="29" fillId="0" borderId="1" xfId="0" applyNumberFormat="1" applyFont="1" applyBorder="1" applyProtection="1">
      <protection locked="0"/>
    </xf>
    <xf numFmtId="169" fontId="29" fillId="0" borderId="1" xfId="0" applyNumberFormat="1" applyFont="1" applyFill="1" applyBorder="1" applyProtection="1">
      <protection locked="0"/>
    </xf>
    <xf numFmtId="169" fontId="29" fillId="2" borderId="0" xfId="0" applyNumberFormat="1" applyFont="1" applyFill="1" applyProtection="1">
      <protection locked="0"/>
    </xf>
    <xf numFmtId="169" fontId="29" fillId="0" borderId="0" xfId="0" applyNumberFormat="1" applyFont="1" applyProtection="1">
      <protection locked="0"/>
    </xf>
    <xf numFmtId="169" fontId="29" fillId="0" borderId="0" xfId="0" applyNumberFormat="1" applyFont="1" applyFill="1" applyProtection="1">
      <protection locked="0"/>
    </xf>
    <xf numFmtId="165" fontId="28" fillId="0" borderId="0" xfId="4" applyNumberFormat="1" applyFont="1" applyProtection="1">
      <protection locked="0"/>
    </xf>
    <xf numFmtId="165" fontId="29" fillId="0" borderId="1" xfId="4" applyNumberFormat="1" applyFont="1" applyBorder="1" applyProtection="1">
      <protection locked="0"/>
    </xf>
    <xf numFmtId="49" fontId="28" fillId="0" borderId="0" xfId="4" applyNumberFormat="1" applyFont="1" applyAlignment="1" applyProtection="1">
      <alignment vertical="center"/>
      <protection locked="0"/>
    </xf>
    <xf numFmtId="0" fontId="38" fillId="0" borderId="0" xfId="0" applyFont="1" applyAlignment="1" applyProtection="1">
      <alignment horizontal="right" vertical="top" wrapText="1"/>
      <protection locked="0"/>
    </xf>
    <xf numFmtId="49" fontId="29" fillId="0" borderId="0" xfId="4" applyNumberFormat="1" applyFont="1" applyAlignment="1" applyProtection="1">
      <alignment vertical="center"/>
      <protection locked="0"/>
    </xf>
    <xf numFmtId="169" fontId="29" fillId="4" borderId="0" xfId="0" applyNumberFormat="1" applyFont="1" applyFill="1" applyProtection="1">
      <protection locked="0"/>
    </xf>
    <xf numFmtId="165" fontId="29" fillId="0" borderId="0" xfId="0" applyNumberFormat="1" applyFont="1" applyProtection="1">
      <protection locked="0"/>
    </xf>
    <xf numFmtId="165" fontId="28" fillId="0" borderId="0" xfId="0" applyNumberFormat="1" applyFont="1" applyProtection="1">
      <protection locked="0"/>
    </xf>
    <xf numFmtId="170" fontId="29" fillId="0" borderId="0" xfId="0" applyNumberFormat="1" applyFont="1" applyAlignment="1" applyProtection="1">
      <alignment horizontal="right" vertical="center"/>
      <protection locked="0"/>
    </xf>
    <xf numFmtId="0" fontId="49" fillId="0" borderId="0" xfId="0" applyFont="1" applyAlignment="1" applyProtection="1">
      <alignment horizontal="left" vertical="top" wrapText="1"/>
      <protection locked="0"/>
    </xf>
    <xf numFmtId="0" fontId="29" fillId="2" borderId="0" xfId="4" applyFont="1" applyFill="1" applyProtection="1"/>
    <xf numFmtId="0" fontId="29" fillId="0" borderId="0" xfId="4" applyFont="1" applyProtection="1"/>
    <xf numFmtId="0" fontId="31" fillId="0" borderId="0" xfId="0" applyFont="1" applyProtection="1"/>
    <xf numFmtId="0" fontId="29" fillId="0" borderId="0" xfId="0" applyFont="1" applyProtection="1"/>
    <xf numFmtId="49" fontId="29" fillId="0" borderId="0" xfId="0" applyNumberFormat="1" applyFont="1" applyAlignment="1" applyProtection="1">
      <alignment vertical="center"/>
    </xf>
    <xf numFmtId="0" fontId="28" fillId="0" borderId="0" xfId="0" applyFont="1" applyProtection="1"/>
    <xf numFmtId="0" fontId="50" fillId="0" borderId="0" xfId="0" applyFont="1" applyAlignment="1" applyProtection="1">
      <alignment wrapText="1"/>
    </xf>
    <xf numFmtId="0" fontId="29" fillId="0" borderId="0" xfId="4" applyFont="1" applyAlignment="1" applyProtection="1">
      <alignment vertical="center"/>
    </xf>
    <xf numFmtId="0" fontId="29" fillId="2" borderId="0" xfId="0" applyFont="1" applyFill="1" applyProtection="1"/>
    <xf numFmtId="0" fontId="42" fillId="2" borderId="0" xfId="0" applyFont="1" applyFill="1" applyProtection="1"/>
    <xf numFmtId="0" fontId="28" fillId="2" borderId="0" xfId="4" applyFont="1" applyFill="1" applyAlignment="1" applyProtection="1">
      <alignment horizontal="left" vertical="center"/>
    </xf>
    <xf numFmtId="0" fontId="28" fillId="2" borderId="0" xfId="4" applyFont="1" applyFill="1" applyAlignment="1" applyProtection="1">
      <alignment vertical="center"/>
    </xf>
    <xf numFmtId="0" fontId="29" fillId="2" borderId="0" xfId="4" applyFont="1" applyFill="1" applyAlignment="1" applyProtection="1">
      <alignment horizontal="right" vertical="center"/>
    </xf>
    <xf numFmtId="165" fontId="29" fillId="0" borderId="0" xfId="4" applyNumberFormat="1" applyFont="1" applyProtection="1"/>
    <xf numFmtId="49" fontId="29" fillId="0" borderId="0" xfId="0" applyNumberFormat="1" applyFont="1" applyAlignment="1" applyProtection="1">
      <alignment horizontal="right" vertical="center"/>
    </xf>
    <xf numFmtId="174" fontId="59" fillId="0" borderId="0" xfId="8" applyNumberFormat="1" applyFont="1" applyProtection="1">
      <protection locked="0"/>
    </xf>
    <xf numFmtId="165" fontId="62" fillId="0" borderId="0" xfId="4" applyNumberFormat="1" applyFont="1" applyProtection="1">
      <protection locked="0"/>
    </xf>
    <xf numFmtId="10" fontId="59" fillId="0" borderId="0" xfId="8" applyNumberFormat="1" applyFont="1" applyProtection="1">
      <protection locked="0"/>
    </xf>
    <xf numFmtId="174" fontId="60" fillId="0" borderId="0" xfId="8" applyNumberFormat="1" applyFont="1" applyProtection="1">
      <protection locked="0"/>
    </xf>
    <xf numFmtId="174" fontId="31" fillId="4" borderId="0" xfId="8" applyNumberFormat="1" applyFont="1" applyFill="1" applyProtection="1">
      <protection locked="0"/>
    </xf>
    <xf numFmtId="4" fontId="59" fillId="0" borderId="2" xfId="8" applyNumberFormat="1" applyFont="1" applyBorder="1" applyProtection="1">
      <protection locked="0"/>
    </xf>
    <xf numFmtId="0" fontId="60" fillId="0" borderId="0" xfId="8" applyFont="1" applyProtection="1">
      <protection locked="0"/>
    </xf>
    <xf numFmtId="0" fontId="59" fillId="0" borderId="0" xfId="8" applyFont="1" applyProtection="1">
      <protection locked="0"/>
    </xf>
    <xf numFmtId="165" fontId="29" fillId="0" borderId="1" xfId="4" applyNumberFormat="1" applyFont="1" applyBorder="1" applyAlignment="1" applyProtection="1">
      <alignment horizontal="left"/>
      <protection locked="0"/>
    </xf>
    <xf numFmtId="165" fontId="5" fillId="0" borderId="0" xfId="4" applyNumberFormat="1" applyFont="1" applyProtection="1">
      <protection locked="0"/>
    </xf>
    <xf numFmtId="174" fontId="46" fillId="0" borderId="0" xfId="8" applyNumberFormat="1" applyFont="1" applyProtection="1">
      <protection locked="0"/>
    </xf>
    <xf numFmtId="0" fontId="56" fillId="0" borderId="0" xfId="8" applyFont="1" applyAlignment="1" applyProtection="1">
      <alignment horizontal="left" vertical="top" wrapText="1"/>
    </xf>
    <xf numFmtId="0" fontId="56" fillId="0" borderId="0" xfId="8" applyFont="1" applyProtection="1"/>
    <xf numFmtId="0" fontId="60" fillId="0" borderId="0" xfId="8" applyFont="1" applyProtection="1"/>
    <xf numFmtId="0" fontId="59" fillId="0" borderId="0" xfId="8" applyFont="1" applyProtection="1"/>
    <xf numFmtId="0" fontId="62" fillId="0" borderId="0" xfId="0" applyFont="1" applyProtection="1"/>
    <xf numFmtId="0" fontId="62" fillId="0" borderId="0" xfId="8" applyFont="1" applyProtection="1"/>
    <xf numFmtId="49" fontId="5" fillId="0" borderId="0" xfId="2" applyNumberFormat="1" applyFont="1" applyFill="1" applyBorder="1" applyAlignment="1" applyProtection="1">
      <alignment horizontal="right" vertical="top"/>
    </xf>
    <xf numFmtId="0" fontId="5" fillId="0" borderId="0" xfId="2" applyFont="1" applyFill="1" applyBorder="1" applyAlignment="1">
      <alignment wrapText="1"/>
    </xf>
    <xf numFmtId="166" fontId="5" fillId="0" borderId="0" xfId="2" applyNumberFormat="1" applyFont="1" applyBorder="1"/>
    <xf numFmtId="4" fontId="5" fillId="0" borderId="0" xfId="2" applyNumberFormat="1" applyFont="1" applyBorder="1"/>
    <xf numFmtId="0" fontId="5" fillId="0" borderId="0" xfId="2" applyFont="1" applyBorder="1"/>
    <xf numFmtId="4" fontId="5" fillId="0" borderId="0" xfId="2" applyNumberFormat="1" applyFont="1" applyFill="1" applyBorder="1"/>
    <xf numFmtId="0" fontId="5" fillId="0" borderId="0" xfId="1" applyFont="1" applyFill="1" applyAlignment="1">
      <alignment horizontal="left" vertical="top"/>
    </xf>
    <xf numFmtId="0" fontId="8" fillId="0" borderId="0" xfId="1" applyFont="1" applyFill="1" applyAlignment="1">
      <alignment horizontal="left" vertical="top" wrapText="1"/>
    </xf>
    <xf numFmtId="0" fontId="6" fillId="0" borderId="0" xfId="1" applyFont="1" applyFill="1" applyBorder="1"/>
    <xf numFmtId="0" fontId="5" fillId="0" borderId="0" xfId="1" applyFont="1" applyFill="1"/>
    <xf numFmtId="49" fontId="5" fillId="0" borderId="0" xfId="2" applyNumberFormat="1" applyFont="1" applyFill="1" applyBorder="1" applyAlignment="1" applyProtection="1">
      <alignment horizontal="center" vertical="center"/>
    </xf>
    <xf numFmtId="0" fontId="68" fillId="0" borderId="0" xfId="2" applyFont="1" applyFill="1" applyBorder="1" applyAlignment="1" applyProtection="1">
      <alignment horizontal="justify" vertical="top" wrapText="1"/>
    </xf>
    <xf numFmtId="0" fontId="27" fillId="0" borderId="0" xfId="2" applyFont="1" applyFill="1" applyBorder="1" applyAlignment="1">
      <alignment horizontal="justify" vertical="top" wrapText="1"/>
    </xf>
    <xf numFmtId="0" fontId="5" fillId="0" borderId="0" xfId="2" applyFont="1" applyFill="1" applyBorder="1" applyAlignment="1">
      <alignment horizontal="justify" vertical="top" wrapText="1"/>
    </xf>
    <xf numFmtId="49" fontId="5" fillId="0" borderId="0" xfId="2" applyNumberFormat="1" applyFont="1" applyFill="1" applyBorder="1" applyAlignment="1" applyProtection="1">
      <alignment horizontal="right" vertical="center"/>
    </xf>
    <xf numFmtId="0" fontId="5" fillId="0" borderId="0" xfId="2" applyFont="1" applyFill="1" applyBorder="1" applyAlignment="1" applyProtection="1">
      <alignment horizontal="justify" vertical="top" wrapText="1"/>
    </xf>
    <xf numFmtId="0" fontId="5" fillId="0" borderId="0" xfId="2" applyFont="1" applyFill="1" applyBorder="1" applyAlignment="1">
      <alignment horizontal="left" vertical="top" wrapText="1"/>
    </xf>
    <xf numFmtId="49" fontId="5" fillId="0" borderId="0" xfId="2" applyNumberFormat="1" applyFont="1" applyFill="1" applyBorder="1" applyAlignment="1">
      <alignment horizontal="justify" vertical="top" wrapText="1"/>
    </xf>
    <xf numFmtId="49" fontId="5" fillId="0" borderId="0" xfId="2" applyNumberFormat="1" applyFont="1" applyFill="1" applyBorder="1" applyAlignment="1" applyProtection="1">
      <alignment horizontal="left" vertical="top"/>
    </xf>
    <xf numFmtId="0" fontId="5" fillId="0" borderId="0" xfId="2" applyFont="1" applyFill="1" applyBorder="1" applyAlignment="1"/>
    <xf numFmtId="0" fontId="5" fillId="0" borderId="0" xfId="2" applyFont="1" applyFill="1" applyBorder="1" applyAlignment="1" applyProtection="1">
      <alignment horizontal="justify" vertical="center" wrapText="1"/>
    </xf>
    <xf numFmtId="0" fontId="4" fillId="0" borderId="0" xfId="1" applyNumberFormat="1" applyFont="1" applyFill="1" applyBorder="1" applyAlignment="1">
      <alignment horizontal="left" vertical="top" wrapText="1"/>
    </xf>
    <xf numFmtId="0" fontId="0" fillId="0" borderId="0" xfId="1" applyFont="1" applyFill="1" applyAlignment="1">
      <alignment horizontal="center"/>
    </xf>
    <xf numFmtId="0" fontId="9" fillId="0" borderId="0" xfId="1" applyFont="1" applyFill="1" applyBorder="1"/>
    <xf numFmtId="0" fontId="4" fillId="0" borderId="0" xfId="1" applyFont="1" applyFill="1"/>
    <xf numFmtId="0" fontId="5" fillId="0" borderId="0" xfId="1" applyFont="1" applyFill="1" applyAlignment="1">
      <alignment vertical="top" wrapText="1"/>
    </xf>
    <xf numFmtId="4" fontId="5" fillId="0" borderId="0" xfId="1" applyNumberFormat="1" applyFont="1" applyFill="1" applyBorder="1" applyAlignment="1">
      <alignment horizontal="right"/>
    </xf>
    <xf numFmtId="0" fontId="5" fillId="0" borderId="0" xfId="2" applyFont="1" applyFill="1" applyBorder="1" applyAlignment="1" applyProtection="1">
      <alignment horizontal="left" vertical="center"/>
    </xf>
    <xf numFmtId="3" fontId="68" fillId="0" borderId="0" xfId="2" applyNumberFormat="1" applyFont="1" applyFill="1" applyBorder="1" applyAlignment="1">
      <alignment horizontal="justify" vertical="top" wrapText="1"/>
    </xf>
    <xf numFmtId="3" fontId="5" fillId="0" borderId="0" xfId="2" applyNumberFormat="1" applyFont="1" applyFill="1" applyBorder="1" applyAlignment="1">
      <alignment horizontal="justify" vertical="top" wrapText="1"/>
    </xf>
    <xf numFmtId="0" fontId="5" fillId="0" borderId="0" xfId="10" applyFont="1" applyFill="1" applyBorder="1" applyAlignment="1">
      <alignment wrapText="1"/>
    </xf>
    <xf numFmtId="0" fontId="69" fillId="0" borderId="0" xfId="10" applyAlignment="1"/>
    <xf numFmtId="49" fontId="5" fillId="0" borderId="0" xfId="10" applyNumberFormat="1" applyFont="1" applyBorder="1" applyAlignment="1">
      <alignment horizontal="center" vertical="top" wrapText="1"/>
    </xf>
    <xf numFmtId="1" fontId="10" fillId="0" borderId="0" xfId="10" applyNumberFormat="1" applyFont="1">
      <alignment vertical="top"/>
    </xf>
    <xf numFmtId="0" fontId="5" fillId="0" borderId="0" xfId="10" applyFont="1" applyBorder="1" applyAlignment="1">
      <alignment horizontal="right" wrapText="1"/>
    </xf>
    <xf numFmtId="0" fontId="10" fillId="0" borderId="0" xfId="10" applyFont="1" applyBorder="1" applyAlignment="1">
      <alignment wrapText="1"/>
    </xf>
    <xf numFmtId="0" fontId="70" fillId="0" borderId="0" xfId="10" applyFont="1" applyBorder="1" applyAlignment="1">
      <alignment wrapText="1"/>
    </xf>
    <xf numFmtId="1" fontId="10" fillId="0" borderId="0" xfId="10" applyNumberFormat="1" applyFont="1" applyAlignment="1">
      <alignment horizontal="left" wrapText="1"/>
    </xf>
    <xf numFmtId="0" fontId="71" fillId="0" borderId="0" xfId="10" applyFont="1" applyBorder="1" applyAlignment="1">
      <alignment horizontal="right" vertical="top" wrapText="1"/>
    </xf>
    <xf numFmtId="0" fontId="71" fillId="0" borderId="0" xfId="10" applyFont="1" applyBorder="1" applyAlignment="1">
      <alignment horizontal="right" wrapText="1"/>
    </xf>
    <xf numFmtId="4" fontId="71" fillId="0" borderId="0" xfId="10" applyNumberFormat="1" applyFont="1" applyBorder="1" applyAlignment="1">
      <alignment horizontal="right" vertical="top" wrapText="1"/>
    </xf>
    <xf numFmtId="174" fontId="71" fillId="0" borderId="0" xfId="10" applyNumberFormat="1" applyFont="1" applyBorder="1" applyAlignment="1">
      <alignment horizontal="right" vertical="top" wrapText="1"/>
    </xf>
    <xf numFmtId="174" fontId="10" fillId="0" borderId="0" xfId="10" applyNumberFormat="1" applyFont="1" applyBorder="1" applyAlignment="1">
      <alignment wrapText="1"/>
    </xf>
    <xf numFmtId="0" fontId="5" fillId="0" borderId="0" xfId="10" applyFont="1" applyBorder="1" applyAlignment="1">
      <alignment wrapText="1"/>
    </xf>
    <xf numFmtId="49" fontId="5" fillId="0" borderId="0" xfId="10" applyNumberFormat="1" applyFont="1" applyBorder="1" applyAlignment="1">
      <alignment horizontal="left" wrapText="1"/>
    </xf>
    <xf numFmtId="49" fontId="5" fillId="0" borderId="0" xfId="10" applyNumberFormat="1" applyFont="1" applyBorder="1" applyAlignment="1">
      <alignment horizontal="right" wrapText="1"/>
    </xf>
    <xf numFmtId="174" fontId="5" fillId="0" borderId="0" xfId="10" applyNumberFormat="1" applyFont="1" applyBorder="1" applyAlignment="1">
      <alignment horizontal="right" wrapText="1"/>
    </xf>
    <xf numFmtId="49" fontId="70" fillId="0" borderId="0" xfId="10" applyNumberFormat="1" applyFont="1" applyBorder="1" applyAlignment="1">
      <alignment wrapText="1"/>
    </xf>
    <xf numFmtId="0" fontId="5" fillId="0" borderId="0" xfId="10" applyFont="1" applyBorder="1" applyAlignment="1">
      <alignment horizontal="left" wrapText="1"/>
    </xf>
    <xf numFmtId="49" fontId="5" fillId="0" borderId="0" xfId="10" applyNumberFormat="1" applyFont="1" applyBorder="1" applyAlignment="1">
      <alignment horizontal="center" wrapText="1"/>
    </xf>
    <xf numFmtId="0" fontId="5" fillId="0" borderId="0" xfId="10" applyFont="1" applyBorder="1" applyAlignment="1">
      <alignment horizontal="center" wrapText="1"/>
    </xf>
    <xf numFmtId="1" fontId="5" fillId="0" borderId="0" xfId="10" applyNumberFormat="1" applyFont="1" applyBorder="1" applyAlignment="1">
      <alignment horizontal="center" wrapText="1"/>
    </xf>
    <xf numFmtId="1" fontId="5" fillId="0" borderId="0" xfId="10" applyNumberFormat="1" applyFont="1" applyBorder="1" applyAlignment="1">
      <alignment horizontal="left" wrapText="1"/>
    </xf>
    <xf numFmtId="1" fontId="5" fillId="0" borderId="0" xfId="10" applyNumberFormat="1" applyFont="1" applyBorder="1" applyAlignment="1">
      <alignment horizontal="right" wrapText="1"/>
    </xf>
    <xf numFmtId="0" fontId="69" fillId="0" borderId="0" xfId="10" applyFont="1" applyAlignment="1">
      <alignment wrapText="1"/>
    </xf>
    <xf numFmtId="174" fontId="10" fillId="0" borderId="0" xfId="10" applyNumberFormat="1" applyFont="1" applyBorder="1" applyAlignment="1">
      <alignment horizontal="right" wrapText="1"/>
    </xf>
    <xf numFmtId="9" fontId="10" fillId="0" borderId="0" xfId="10" applyNumberFormat="1" applyFont="1" applyBorder="1" applyAlignment="1">
      <alignment wrapText="1"/>
    </xf>
    <xf numFmtId="0" fontId="10" fillId="0" borderId="0" xfId="10" applyFont="1" applyBorder="1" applyAlignment="1">
      <alignment horizontal="right" wrapText="1"/>
    </xf>
    <xf numFmtId="9" fontId="5" fillId="0" borderId="0" xfId="10" applyNumberFormat="1" applyFont="1" applyBorder="1" applyAlignment="1">
      <alignment horizontal="right" wrapText="1"/>
    </xf>
    <xf numFmtId="198" fontId="5" fillId="0" borderId="0" xfId="10" applyNumberFormat="1" applyFont="1" applyBorder="1" applyAlignment="1">
      <alignment horizontal="right" wrapText="1"/>
    </xf>
    <xf numFmtId="0" fontId="5" fillId="6" borderId="0" xfId="10" applyFont="1" applyFill="1" applyBorder="1" applyAlignment="1">
      <alignment wrapText="1"/>
    </xf>
    <xf numFmtId="4" fontId="5" fillId="0" borderId="0" xfId="10" applyNumberFormat="1" applyFont="1" applyBorder="1" applyAlignment="1">
      <alignment horizontal="right" wrapText="1"/>
    </xf>
    <xf numFmtId="4" fontId="10" fillId="0" borderId="0" xfId="10" applyNumberFormat="1" applyFont="1" applyBorder="1" applyAlignment="1">
      <alignment horizontal="right" wrapText="1"/>
    </xf>
    <xf numFmtId="0" fontId="72" fillId="0" borderId="0" xfId="10" applyFont="1" applyBorder="1" applyAlignment="1">
      <alignment wrapText="1"/>
    </xf>
    <xf numFmtId="2" fontId="5" fillId="0" borderId="6" xfId="10" applyNumberFormat="1" applyFont="1" applyBorder="1" applyAlignment="1">
      <alignment horizontal="center" vertical="center"/>
    </xf>
    <xf numFmtId="4" fontId="5" fillId="0" borderId="6" xfId="10" applyNumberFormat="1" applyFont="1" applyFill="1" applyBorder="1" applyAlignment="1">
      <alignment horizontal="center" vertical="center"/>
    </xf>
    <xf numFmtId="0" fontId="10" fillId="0" borderId="0" xfId="11" applyFont="1" applyFill="1" applyBorder="1" applyAlignment="1" applyProtection="1">
      <alignment vertical="top" wrapText="1"/>
    </xf>
    <xf numFmtId="200" fontId="5" fillId="0" borderId="0" xfId="10" applyNumberFormat="1" applyFont="1" applyAlignment="1" applyProtection="1">
      <alignment horizontal="right" wrapText="1"/>
      <protection locked="0"/>
    </xf>
    <xf numFmtId="44" fontId="5" fillId="0" borderId="0" xfId="10" applyNumberFormat="1" applyFont="1" applyAlignment="1" applyProtection="1">
      <alignment horizontal="right" wrapText="1"/>
      <protection locked="0"/>
    </xf>
    <xf numFmtId="44" fontId="5" fillId="0" borderId="0" xfId="10" applyNumberFormat="1" applyFont="1" applyFill="1" applyAlignment="1" applyProtection="1">
      <alignment horizontal="right" wrapText="1"/>
      <protection locked="0"/>
    </xf>
    <xf numFmtId="44" fontId="5" fillId="0" borderId="0" xfId="10" applyNumberFormat="1" applyFont="1" applyFill="1" applyAlignment="1" applyProtection="1">
      <alignment horizontal="right"/>
      <protection locked="0"/>
    </xf>
    <xf numFmtId="4" fontId="5" fillId="0" borderId="0" xfId="18" applyNumberFormat="1" applyFont="1" applyFill="1" applyAlignment="1">
      <alignment horizontal="right" wrapText="1"/>
    </xf>
    <xf numFmtId="49" fontId="10" fillId="0" borderId="0" xfId="11" applyNumberFormat="1" applyFont="1" applyFill="1" applyBorder="1" applyAlignment="1" applyProtection="1">
      <alignment horizontal="center" vertical="center"/>
    </xf>
    <xf numFmtId="0" fontId="5" fillId="0" borderId="0" xfId="10" applyFont="1" applyFill="1" applyBorder="1" applyAlignment="1" applyProtection="1">
      <alignment horizontal="right"/>
    </xf>
    <xf numFmtId="49" fontId="10" fillId="0" borderId="0" xfId="11" applyNumberFormat="1" applyFont="1" applyFill="1" applyBorder="1" applyAlignment="1" applyProtection="1">
      <alignment horizontal="center" vertical="top"/>
    </xf>
    <xf numFmtId="49" fontId="5" fillId="0" borderId="0" xfId="11" applyNumberFormat="1" applyFont="1" applyFill="1" applyBorder="1" applyAlignment="1" applyProtection="1">
      <alignment horizontal="justify" vertical="top" wrapText="1"/>
    </xf>
    <xf numFmtId="0" fontId="5" fillId="0" borderId="1" xfId="26" applyFont="1" applyFill="1" applyBorder="1" applyAlignment="1" applyProtection="1">
      <alignment horizontal="center" vertical="top"/>
    </xf>
    <xf numFmtId="0" fontId="5" fillId="0" borderId="1" xfId="26" applyFont="1" applyFill="1" applyBorder="1" applyAlignment="1" applyProtection="1">
      <alignment horizontal="right"/>
    </xf>
    <xf numFmtId="0" fontId="10" fillId="0" borderId="7" xfId="26" applyFont="1" applyFill="1" applyBorder="1" applyAlignment="1" applyProtection="1">
      <alignment horizontal="center" vertical="top"/>
    </xf>
    <xf numFmtId="0" fontId="10" fillId="0" borderId="7" xfId="26" applyFont="1" applyFill="1" applyBorder="1" applyAlignment="1" applyProtection="1">
      <alignment vertical="top" wrapText="1"/>
    </xf>
    <xf numFmtId="49" fontId="5" fillId="0" borderId="0" xfId="11" applyNumberFormat="1" applyFont="1" applyFill="1" applyBorder="1" applyAlignment="1" applyProtection="1">
      <alignment horizontal="center" vertical="top"/>
    </xf>
    <xf numFmtId="49" fontId="5" fillId="0" borderId="0" xfId="11" applyNumberFormat="1" applyFont="1" applyFill="1" applyBorder="1" applyAlignment="1" applyProtection="1">
      <alignment horizontal="left" vertical="top" wrapText="1"/>
    </xf>
    <xf numFmtId="203" fontId="5" fillId="0" borderId="0" xfId="10" applyNumberFormat="1" applyFont="1" applyFill="1" applyBorder="1" applyAlignment="1" applyProtection="1">
      <alignment horizontal="right"/>
    </xf>
    <xf numFmtId="1" fontId="5" fillId="0" borderId="0" xfId="10" applyNumberFormat="1" applyFont="1" applyFill="1" applyBorder="1" applyAlignment="1" applyProtection="1">
      <alignment horizontal="right"/>
    </xf>
    <xf numFmtId="44" fontId="4" fillId="0" borderId="0" xfId="16" applyNumberFormat="1" applyFont="1" applyBorder="1" applyAlignment="1">
      <alignment wrapText="1"/>
    </xf>
    <xf numFmtId="49" fontId="10" fillId="0" borderId="7" xfId="11" applyNumberFormat="1" applyFont="1" applyFill="1" applyBorder="1" applyAlignment="1" applyProtection="1">
      <alignment horizontal="center" vertical="center"/>
    </xf>
    <xf numFmtId="4" fontId="10" fillId="0" borderId="0" xfId="14" applyNumberFormat="1" applyFont="1" applyBorder="1" applyAlignment="1">
      <alignment wrapText="1"/>
    </xf>
    <xf numFmtId="0" fontId="72" fillId="0" borderId="0" xfId="10" applyFont="1" applyAlignment="1">
      <alignment vertical="top" wrapText="1"/>
    </xf>
    <xf numFmtId="4" fontId="93" fillId="0" borderId="0" xfId="10" applyNumberFormat="1" applyFont="1" applyFill="1" applyBorder="1" applyAlignment="1">
      <alignment horizontal="justify" vertical="center" wrapText="1"/>
    </xf>
    <xf numFmtId="0" fontId="4" fillId="0" borderId="0" xfId="10" applyFont="1" applyFill="1" applyBorder="1" applyAlignment="1" applyProtection="1">
      <alignment vertical="top"/>
    </xf>
    <xf numFmtId="199" fontId="5" fillId="0" borderId="0" xfId="11" applyNumberFormat="1" applyFont="1" applyFill="1" applyBorder="1" applyAlignment="1" applyProtection="1">
      <alignment horizontal="center" vertical="top"/>
    </xf>
    <xf numFmtId="1" fontId="5" fillId="0" borderId="0" xfId="10" applyNumberFormat="1" applyFont="1" applyFill="1" applyBorder="1" applyAlignment="1" applyProtection="1">
      <alignment horizontal="center"/>
    </xf>
    <xf numFmtId="44" fontId="93" fillId="0" borderId="0" xfId="10" applyNumberFormat="1" applyFont="1" applyFill="1" applyBorder="1" applyAlignment="1">
      <alignment horizontal="justify" vertical="center" wrapText="1"/>
    </xf>
    <xf numFmtId="44" fontId="4" fillId="0" borderId="0" xfId="10" applyNumberFormat="1" applyFont="1" applyFill="1" applyBorder="1" applyAlignment="1" applyProtection="1">
      <alignment vertical="top"/>
    </xf>
    <xf numFmtId="203" fontId="5" fillId="0" borderId="0" xfId="24" applyNumberFormat="1" applyFont="1" applyFill="1" applyBorder="1" applyAlignment="1" applyProtection="1">
      <alignment horizontal="right"/>
    </xf>
    <xf numFmtId="1" fontId="5" fillId="0" borderId="0" xfId="24" applyNumberFormat="1" applyFont="1" applyFill="1" applyBorder="1" applyAlignment="1" applyProtection="1">
      <alignment horizontal="center"/>
    </xf>
    <xf numFmtId="0" fontId="23" fillId="0" borderId="1" xfId="26" applyFont="1" applyFill="1" applyBorder="1" applyAlignment="1" applyProtection="1">
      <alignment horizontal="right"/>
    </xf>
    <xf numFmtId="0" fontId="23" fillId="0" borderId="1" xfId="26" applyFont="1" applyFill="1" applyBorder="1" applyAlignment="1" applyProtection="1">
      <alignment horizontal="center"/>
    </xf>
    <xf numFmtId="202" fontId="23" fillId="0" borderId="1" xfId="26" applyNumberFormat="1" applyFont="1" applyFill="1" applyBorder="1" applyAlignment="1" applyProtection="1">
      <alignment horizontal="center"/>
    </xf>
    <xf numFmtId="0" fontId="4" fillId="0" borderId="1" xfId="10" applyFont="1" applyFill="1" applyBorder="1" applyAlignment="1" applyProtection="1">
      <alignment vertical="top"/>
    </xf>
    <xf numFmtId="0" fontId="41" fillId="0" borderId="7" xfId="26" applyFont="1" applyFill="1" applyBorder="1" applyAlignment="1" applyProtection="1">
      <alignment vertical="top" wrapText="1"/>
    </xf>
    <xf numFmtId="0" fontId="10" fillId="0" borderId="7" xfId="26" applyFont="1" applyBorder="1" applyAlignment="1">
      <alignment horizontal="center"/>
    </xf>
    <xf numFmtId="174" fontId="4" fillId="0" borderId="7" xfId="16" applyNumberFormat="1" applyFont="1" applyBorder="1" applyAlignment="1">
      <alignment wrapText="1"/>
    </xf>
    <xf numFmtId="44" fontId="5" fillId="0" borderId="0" xfId="10" applyNumberFormat="1" applyFont="1" applyAlignment="1" applyProtection="1">
      <alignment horizontal="right"/>
      <protection locked="0"/>
    </xf>
    <xf numFmtId="44" fontId="5" fillId="0" borderId="0" xfId="10" applyNumberFormat="1" applyFont="1" applyBorder="1" applyAlignment="1" applyProtection="1">
      <alignment horizontal="right"/>
      <protection locked="0"/>
    </xf>
    <xf numFmtId="0" fontId="5" fillId="0" borderId="0" xfId="10" applyFont="1" applyAlignment="1" applyProtection="1">
      <alignment horizontal="right" wrapText="1"/>
      <protection locked="0"/>
    </xf>
    <xf numFmtId="0" fontId="5" fillId="0" borderId="0" xfId="10" applyFont="1" applyBorder="1" applyAlignment="1" applyProtection="1">
      <alignment horizontal="right" wrapText="1"/>
      <protection locked="0"/>
    </xf>
    <xf numFmtId="4" fontId="5" fillId="0" borderId="0" xfId="10" applyNumberFormat="1" applyFont="1" applyAlignment="1" applyProtection="1">
      <alignment horizontal="right" wrapText="1"/>
      <protection locked="0"/>
    </xf>
    <xf numFmtId="0" fontId="72" fillId="0" borderId="0" xfId="10" applyFont="1" applyAlignment="1" applyProtection="1">
      <alignment wrapText="1"/>
      <protection locked="0"/>
    </xf>
    <xf numFmtId="44" fontId="74" fillId="0" borderId="0" xfId="10" applyNumberFormat="1" applyFont="1" applyAlignment="1" applyProtection="1">
      <alignment horizontal="right"/>
      <protection locked="0"/>
    </xf>
    <xf numFmtId="44" fontId="5" fillId="0" borderId="0" xfId="14" applyNumberFormat="1" applyFont="1" applyAlignment="1" applyProtection="1">
      <alignment horizontal="right" wrapText="1"/>
      <protection locked="0"/>
    </xf>
    <xf numFmtId="44" fontId="5" fillId="0" borderId="0" xfId="14" applyNumberFormat="1" applyFont="1" applyAlignment="1" applyProtection="1">
      <alignment wrapText="1"/>
      <protection locked="0"/>
    </xf>
    <xf numFmtId="44" fontId="5" fillId="0" borderId="0" xfId="14" applyNumberFormat="1" applyFont="1" applyFill="1" applyBorder="1" applyAlignment="1" applyProtection="1">
      <alignment horizontal="right" wrapText="1"/>
      <protection locked="0"/>
    </xf>
    <xf numFmtId="44" fontId="5" fillId="0" borderId="0" xfId="10" applyNumberFormat="1" applyFont="1" applyBorder="1" applyAlignment="1" applyProtection="1">
      <alignment horizontal="right" wrapText="1"/>
      <protection locked="0"/>
    </xf>
    <xf numFmtId="44" fontId="5" fillId="0" borderId="0" xfId="18" applyNumberFormat="1" applyFont="1" applyFill="1" applyAlignment="1" applyProtection="1">
      <alignment wrapText="1"/>
      <protection locked="0"/>
    </xf>
    <xf numFmtId="44" fontId="23" fillId="0" borderId="0" xfId="10" applyNumberFormat="1" applyFont="1" applyAlignment="1" applyProtection="1">
      <alignment horizontal="right" wrapText="1"/>
      <protection locked="0"/>
    </xf>
    <xf numFmtId="44" fontId="90" fillId="0" borderId="0" xfId="21" applyNumberFormat="1" applyFont="1" applyAlignment="1" applyProtection="1">
      <alignment horizontal="right"/>
      <protection locked="0"/>
    </xf>
    <xf numFmtId="44" fontId="93" fillId="0" borderId="0" xfId="10" applyNumberFormat="1" applyFont="1" applyFill="1" applyBorder="1" applyAlignment="1" applyProtection="1">
      <alignment horizontal="right" wrapText="1"/>
      <protection locked="0"/>
    </xf>
    <xf numFmtId="44" fontId="5" fillId="0" borderId="0" xfId="16" applyNumberFormat="1" applyFont="1" applyBorder="1" applyAlignment="1" applyProtection="1">
      <alignment horizontal="right" wrapText="1"/>
      <protection locked="0"/>
    </xf>
    <xf numFmtId="44" fontId="4" fillId="0" borderId="0" xfId="16" applyNumberFormat="1" applyFont="1" applyBorder="1" applyAlignment="1" applyProtection="1">
      <alignment horizontal="right" wrapText="1"/>
      <protection locked="0"/>
    </xf>
    <xf numFmtId="44" fontId="93" fillId="0" borderId="0" xfId="10" applyNumberFormat="1" applyFont="1" applyFill="1" applyBorder="1" applyAlignment="1" applyProtection="1">
      <alignment horizontal="justify" vertical="center" wrapText="1"/>
      <protection locked="0"/>
    </xf>
    <xf numFmtId="49" fontId="5" fillId="0" borderId="0" xfId="10" applyNumberFormat="1" applyFont="1" applyBorder="1" applyAlignment="1" applyProtection="1">
      <alignment horizontal="center" vertical="top" wrapText="1"/>
    </xf>
    <xf numFmtId="1" fontId="10" fillId="0" borderId="0" xfId="10" applyNumberFormat="1" applyFont="1" applyProtection="1">
      <alignment vertical="top"/>
    </xf>
    <xf numFmtId="0" fontId="5" fillId="0" borderId="0" xfId="10" applyFont="1" applyBorder="1" applyAlignment="1" applyProtection="1">
      <alignment horizontal="right" wrapText="1"/>
    </xf>
    <xf numFmtId="49" fontId="5" fillId="0" borderId="6" xfId="10" applyNumberFormat="1" applyFont="1" applyBorder="1" applyAlignment="1" applyProtection="1">
      <alignment horizontal="center" vertical="center"/>
    </xf>
    <xf numFmtId="4" fontId="5" fillId="0" borderId="6" xfId="10" applyNumberFormat="1" applyFont="1" applyBorder="1" applyAlignment="1" applyProtection="1">
      <alignment horizontal="center" vertical="center"/>
    </xf>
    <xf numFmtId="4" fontId="5" fillId="0" borderId="6" xfId="10" applyNumberFormat="1" applyFont="1" applyBorder="1" applyAlignment="1" applyProtection="1">
      <alignment horizontal="right" vertical="center"/>
    </xf>
    <xf numFmtId="4" fontId="5" fillId="0" borderId="6" xfId="10" applyNumberFormat="1" applyFont="1" applyBorder="1" applyAlignment="1" applyProtection="1">
      <alignment horizontal="center"/>
    </xf>
    <xf numFmtId="0" fontId="10" fillId="0" borderId="0" xfId="14" applyFont="1" applyBorder="1" applyAlignment="1" applyProtection="1">
      <alignment horizontal="center" wrapText="1"/>
    </xf>
    <xf numFmtId="0" fontId="10" fillId="0" borderId="0" xfId="14" applyFont="1" applyBorder="1" applyAlignment="1" applyProtection="1">
      <alignment wrapText="1"/>
    </xf>
    <xf numFmtId="0" fontId="10" fillId="0" borderId="0" xfId="14" applyFont="1" applyBorder="1" applyAlignment="1" applyProtection="1">
      <alignment horizontal="right" wrapText="1"/>
    </xf>
    <xf numFmtId="0" fontId="10" fillId="0" borderId="0" xfId="14" applyFont="1" applyBorder="1" applyAlignment="1" applyProtection="1">
      <alignment horizontal="center" vertical="top" wrapText="1"/>
    </xf>
    <xf numFmtId="0" fontId="10" fillId="0" borderId="0" xfId="10" applyNumberFormat="1" applyFont="1" applyAlignment="1" applyProtection="1">
      <alignment horizontal="left" vertical="center" wrapText="1"/>
    </xf>
    <xf numFmtId="0" fontId="5" fillId="0" borderId="0" xfId="10" applyFont="1" applyFill="1" applyAlignment="1" applyProtection="1">
      <alignment horizontal="right" vertical="top" wrapText="1"/>
    </xf>
    <xf numFmtId="0" fontId="5" fillId="0" borderId="0" xfId="10" applyFont="1" applyFill="1" applyAlignment="1" applyProtection="1">
      <alignment horizontal="center" wrapText="1"/>
    </xf>
    <xf numFmtId="0" fontId="10" fillId="0" borderId="0" xfId="10" applyNumberFormat="1" applyFont="1" applyAlignment="1" applyProtection="1">
      <alignment horizontal="left" wrapText="1"/>
    </xf>
    <xf numFmtId="0" fontId="5" fillId="0" borderId="0" xfId="10" applyFont="1" applyAlignment="1" applyProtection="1">
      <alignment wrapText="1"/>
    </xf>
    <xf numFmtId="0" fontId="5" fillId="0" borderId="0" xfId="10" applyFont="1" applyAlignment="1" applyProtection="1">
      <alignment horizontal="right" wrapText="1"/>
    </xf>
    <xf numFmtId="0" fontId="5" fillId="0" borderId="0" xfId="10" applyFont="1" applyAlignment="1" applyProtection="1">
      <alignment horizontal="center" wrapText="1"/>
    </xf>
    <xf numFmtId="0" fontId="5" fillId="0" borderId="0" xfId="10" applyFont="1" applyAlignment="1" applyProtection="1"/>
    <xf numFmtId="0" fontId="5" fillId="0" borderId="0" xfId="10" applyFont="1" applyAlignment="1" applyProtection="1">
      <alignment horizontal="right"/>
    </xf>
    <xf numFmtId="0" fontId="5" fillId="0" borderId="0" xfId="10" applyFont="1" applyAlignment="1" applyProtection="1">
      <alignment horizontal="center"/>
    </xf>
    <xf numFmtId="199" fontId="93" fillId="0" borderId="0" xfId="10" applyNumberFormat="1" applyFont="1" applyFill="1" applyBorder="1" applyAlignment="1" applyProtection="1">
      <alignment horizontal="justify" vertical="center" wrapText="1"/>
    </xf>
    <xf numFmtId="0" fontId="5" fillId="0" borderId="0" xfId="10" applyFont="1" applyAlignment="1" applyProtection="1">
      <alignment vertical="center" wrapText="1"/>
    </xf>
    <xf numFmtId="0" fontId="5" fillId="0" borderId="0" xfId="24" applyFont="1" applyFill="1" applyAlignment="1" applyProtection="1">
      <alignment horizontal="right" vertical="top" wrapText="1"/>
    </xf>
    <xf numFmtId="0" fontId="5" fillId="0" borderId="0" xfId="24" applyFont="1" applyFill="1" applyAlignment="1" applyProtection="1">
      <alignment horizontal="center" wrapText="1"/>
    </xf>
    <xf numFmtId="199" fontId="93" fillId="0" borderId="0" xfId="10" applyNumberFormat="1" applyFont="1" applyFill="1" applyBorder="1" applyAlignment="1" applyProtection="1">
      <alignment horizontal="center" vertical="center" wrapText="1"/>
    </xf>
    <xf numFmtId="0" fontId="4" fillId="0" borderId="0" xfId="10" applyFont="1" applyAlignment="1" applyProtection="1"/>
    <xf numFmtId="0" fontId="4" fillId="0" borderId="0" xfId="10" applyFont="1" applyAlignment="1" applyProtection="1">
      <alignment horizontal="right"/>
    </xf>
    <xf numFmtId="0" fontId="4" fillId="0" borderId="0" xfId="10" applyFont="1" applyAlignment="1" applyProtection="1">
      <alignment horizontal="center"/>
    </xf>
    <xf numFmtId="0" fontId="5" fillId="0" borderId="1" xfId="26" applyFont="1" applyBorder="1" applyAlignment="1" applyProtection="1">
      <alignment horizontal="justify" vertical="top" wrapText="1"/>
    </xf>
    <xf numFmtId="0" fontId="72" fillId="0" borderId="7" xfId="10" applyFont="1" applyBorder="1" applyAlignment="1" applyProtection="1">
      <alignment horizontal="right" vertical="top" wrapText="1"/>
    </xf>
    <xf numFmtId="0" fontId="5" fillId="0" borderId="7" xfId="26" applyFont="1" applyBorder="1" applyAlignment="1" applyProtection="1">
      <alignment horizontal="center"/>
    </xf>
    <xf numFmtId="0" fontId="5" fillId="0" borderId="0" xfId="10" applyFont="1" applyBorder="1" applyAlignment="1" applyProtection="1">
      <alignment wrapText="1"/>
    </xf>
    <xf numFmtId="4" fontId="5" fillId="0" borderId="6" xfId="10" applyNumberFormat="1" applyFont="1" applyBorder="1" applyAlignment="1" applyProtection="1">
      <alignment horizontal="right"/>
    </xf>
    <xf numFmtId="0" fontId="5" fillId="0" borderId="0" xfId="10" applyFont="1" applyFill="1" applyAlignment="1" applyProtection="1">
      <alignment horizontal="right" wrapText="1"/>
    </xf>
    <xf numFmtId="1" fontId="4" fillId="0" borderId="0" xfId="16" applyNumberFormat="1" applyFont="1" applyBorder="1" applyAlignment="1" applyProtection="1">
      <alignment horizontal="center" vertical="top" wrapText="1"/>
    </xf>
    <xf numFmtId="0" fontId="4" fillId="0" borderId="0" xfId="16" applyFont="1" applyBorder="1" applyAlignment="1" applyProtection="1">
      <alignment wrapText="1"/>
    </xf>
    <xf numFmtId="0" fontId="4" fillId="0" borderId="0" xfId="16" applyFont="1" applyBorder="1" applyAlignment="1" applyProtection="1">
      <alignment horizontal="right" wrapText="1"/>
    </xf>
    <xf numFmtId="199" fontId="5" fillId="0" borderId="0" xfId="13" applyNumberFormat="1" applyFont="1" applyBorder="1" applyAlignment="1" applyProtection="1">
      <alignment horizontal="center" vertical="top" wrapText="1"/>
    </xf>
    <xf numFmtId="0" fontId="4" fillId="0" borderId="0" xfId="10" applyFont="1" applyBorder="1" applyAlignment="1" applyProtection="1">
      <alignment horizontal="right" wrapText="1"/>
    </xf>
    <xf numFmtId="0" fontId="5" fillId="0" borderId="0" xfId="10" applyFont="1" applyBorder="1" applyAlignment="1" applyProtection="1">
      <alignment horizontal="justify" vertical="top" wrapText="1"/>
    </xf>
    <xf numFmtId="0" fontId="5" fillId="0" borderId="0" xfId="10" applyFont="1" applyBorder="1" applyAlignment="1" applyProtection="1">
      <alignment horizontal="right"/>
    </xf>
    <xf numFmtId="0" fontId="10" fillId="0" borderId="7" xfId="10" applyNumberFormat="1" applyFont="1" applyBorder="1" applyAlignment="1" applyProtection="1">
      <alignment horizontal="left" vertical="center" wrapText="1"/>
    </xf>
    <xf numFmtId="0" fontId="5" fillId="0" borderId="7" xfId="10" applyFont="1" applyBorder="1" applyAlignment="1" applyProtection="1">
      <alignment horizontal="right" wrapText="1"/>
    </xf>
    <xf numFmtId="0" fontId="5" fillId="0" borderId="7" xfId="26" applyFont="1" applyBorder="1" applyAlignment="1" applyProtection="1">
      <alignment horizontal="right"/>
    </xf>
    <xf numFmtId="49" fontId="5" fillId="0" borderId="0" xfId="10" applyNumberFormat="1" applyFont="1" applyBorder="1" applyAlignment="1" applyProtection="1">
      <alignment horizontal="center" vertical="center"/>
    </xf>
    <xf numFmtId="4" fontId="5" fillId="0" borderId="0" xfId="10" applyNumberFormat="1" applyFont="1" applyBorder="1" applyAlignment="1" applyProtection="1">
      <alignment horizontal="center" vertical="center"/>
    </xf>
    <xf numFmtId="4" fontId="5" fillId="0" borderId="0" xfId="10" applyNumberFormat="1" applyFont="1" applyBorder="1" applyAlignment="1" applyProtection="1">
      <alignment horizontal="right"/>
    </xf>
    <xf numFmtId="0" fontId="5" fillId="0" borderId="0" xfId="10" applyFont="1" applyFill="1" applyBorder="1" applyAlignment="1" applyProtection="1">
      <alignment horizontal="center" vertical="top" wrapText="1"/>
    </xf>
    <xf numFmtId="0" fontId="5" fillId="0" borderId="0" xfId="10" applyFont="1" applyAlignment="1" applyProtection="1">
      <alignment horizontal="justify" vertical="top" wrapText="1"/>
    </xf>
    <xf numFmtId="49" fontId="5" fillId="0" borderId="0" xfId="10" applyNumberFormat="1" applyFont="1" applyFill="1" applyBorder="1" applyAlignment="1" applyProtection="1">
      <alignment horizontal="center" vertical="top" wrapText="1"/>
    </xf>
    <xf numFmtId="199" fontId="5" fillId="0" borderId="0" xfId="13" applyNumberFormat="1" applyFont="1" applyAlignment="1" applyProtection="1">
      <alignment horizontal="center" vertical="top" wrapText="1"/>
    </xf>
    <xf numFmtId="0" fontId="5" fillId="0" borderId="0" xfId="16" applyFont="1" applyBorder="1" applyAlignment="1" applyProtection="1">
      <alignment wrapText="1"/>
    </xf>
    <xf numFmtId="0" fontId="5" fillId="0" borderId="0" xfId="16" applyFont="1" applyBorder="1" applyAlignment="1" applyProtection="1">
      <alignment horizontal="right" wrapText="1"/>
    </xf>
    <xf numFmtId="0" fontId="5" fillId="0" borderId="0" xfId="16" applyFont="1" applyBorder="1" applyAlignment="1" applyProtection="1">
      <alignment horizontal="center" vertical="top" wrapText="1"/>
    </xf>
    <xf numFmtId="0" fontId="5" fillId="0" borderId="0" xfId="25" applyFont="1" applyBorder="1" applyAlignment="1" applyProtection="1">
      <alignment wrapText="1"/>
    </xf>
    <xf numFmtId="0" fontId="5" fillId="0" borderId="0" xfId="25" applyFont="1" applyBorder="1" applyAlignment="1" applyProtection="1">
      <alignment horizontal="right" wrapText="1"/>
    </xf>
    <xf numFmtId="0" fontId="5" fillId="0" borderId="0" xfId="10" applyFont="1" applyBorder="1" applyAlignment="1" applyProtection="1">
      <alignment horizontal="center" vertical="top"/>
    </xf>
    <xf numFmtId="0" fontId="5" fillId="0" borderId="0" xfId="10" applyFont="1" applyBorder="1" applyAlignment="1" applyProtection="1">
      <alignment horizontal="justify" vertical="top"/>
    </xf>
    <xf numFmtId="0" fontId="5" fillId="0" borderId="0" xfId="16" applyFont="1" applyAlignment="1" applyProtection="1">
      <alignment vertical="top" wrapText="1"/>
    </xf>
    <xf numFmtId="0" fontId="5" fillId="0" borderId="0" xfId="16" applyFont="1" applyAlignment="1" applyProtection="1">
      <alignment horizontal="right"/>
    </xf>
    <xf numFmtId="9" fontId="5" fillId="0" borderId="0" xfId="16" applyNumberFormat="1" applyFont="1" applyAlignment="1" applyProtection="1">
      <alignment horizontal="right"/>
    </xf>
    <xf numFmtId="0" fontId="93" fillId="0" borderId="0" xfId="10" applyFont="1" applyFill="1" applyBorder="1" applyAlignment="1" applyProtection="1">
      <alignment horizontal="center" vertical="center" wrapText="1"/>
    </xf>
    <xf numFmtId="0" fontId="5" fillId="0" borderId="0" xfId="16" applyFont="1" applyBorder="1" applyAlignment="1" applyProtection="1">
      <alignment vertical="top" wrapText="1"/>
    </xf>
    <xf numFmtId="0" fontId="5" fillId="0" borderId="0" xfId="16" applyFont="1" applyBorder="1" applyAlignment="1" applyProtection="1">
      <alignment horizontal="right"/>
    </xf>
    <xf numFmtId="9" fontId="5" fillId="0" borderId="0" xfId="16" applyNumberFormat="1" applyFont="1" applyBorder="1" applyAlignment="1" applyProtection="1">
      <alignment horizontal="right"/>
    </xf>
    <xf numFmtId="0" fontId="5" fillId="0" borderId="0" xfId="24" applyFont="1" applyFill="1" applyAlignment="1" applyProtection="1">
      <alignment horizontal="right" wrapText="1"/>
    </xf>
    <xf numFmtId="0" fontId="23" fillId="0" borderId="0" xfId="10" applyFont="1" applyAlignment="1" applyProtection="1">
      <alignment vertical="top" wrapText="1"/>
    </xf>
    <xf numFmtId="0" fontId="23" fillId="0" borderId="0" xfId="10" applyFont="1" applyAlignment="1" applyProtection="1">
      <alignment horizontal="right" wrapText="1"/>
    </xf>
    <xf numFmtId="0" fontId="23" fillId="0" borderId="0" xfId="10" applyFont="1" applyAlignment="1" applyProtection="1">
      <alignment horizontal="right"/>
    </xf>
    <xf numFmtId="0" fontId="5" fillId="0" borderId="0" xfId="22" applyNumberFormat="1" applyFont="1" applyFill="1" applyAlignment="1" applyProtection="1">
      <alignment horizontal="left" vertical="top" wrapText="1"/>
    </xf>
    <xf numFmtId="0" fontId="5" fillId="0" borderId="0" xfId="19" applyFont="1" applyAlignment="1" applyProtection="1">
      <alignment horizontal="right" wrapText="1"/>
    </xf>
    <xf numFmtId="9" fontId="23" fillId="0" borderId="0" xfId="10" applyNumberFormat="1" applyFont="1" applyAlignment="1" applyProtection="1">
      <alignment horizontal="right"/>
    </xf>
    <xf numFmtId="0" fontId="4" fillId="0" borderId="0" xfId="10" quotePrefix="1" applyFont="1" applyAlignment="1" applyProtection="1">
      <alignment horizontal="left" vertical="top" wrapText="1"/>
    </xf>
    <xf numFmtId="0" fontId="10" fillId="0" borderId="7" xfId="14" applyFont="1" applyBorder="1" applyAlignment="1" applyProtection="1">
      <alignment vertical="top" wrapText="1"/>
    </xf>
    <xf numFmtId="0" fontId="69" fillId="0" borderId="7" xfId="10" applyFont="1" applyBorder="1" applyAlignment="1" applyProtection="1">
      <alignment horizontal="right" wrapText="1"/>
    </xf>
    <xf numFmtId="0" fontId="91" fillId="0" borderId="7" xfId="10" applyFont="1" applyBorder="1" applyAlignment="1" applyProtection="1">
      <alignment horizontal="right"/>
    </xf>
    <xf numFmtId="0" fontId="4" fillId="0" borderId="7" xfId="10" applyFont="1" applyBorder="1" applyAlignment="1" applyProtection="1">
      <alignment horizontal="right"/>
    </xf>
    <xf numFmtId="0" fontId="5" fillId="0" borderId="0" xfId="14" applyFont="1" applyBorder="1" applyAlignment="1" applyProtection="1">
      <alignment wrapText="1"/>
    </xf>
    <xf numFmtId="0" fontId="5" fillId="0" borderId="0" xfId="14" applyFont="1" applyBorder="1" applyAlignment="1" applyProtection="1">
      <alignment horizontal="right" wrapText="1"/>
    </xf>
    <xf numFmtId="0" fontId="10" fillId="0" borderId="0" xfId="14" applyFont="1" applyBorder="1" applyAlignment="1" applyProtection="1"/>
    <xf numFmtId="0" fontId="69" fillId="0" borderId="0" xfId="10" applyFont="1" applyAlignment="1" applyProtection="1">
      <alignment horizontal="right"/>
    </xf>
    <xf numFmtId="0" fontId="5" fillId="0" borderId="0" xfId="14" applyFont="1" applyAlignment="1" applyProtection="1">
      <alignment horizontal="right" wrapText="1"/>
    </xf>
    <xf numFmtId="0" fontId="5" fillId="0" borderId="0" xfId="14" applyFont="1" applyAlignment="1" applyProtection="1"/>
    <xf numFmtId="0" fontId="5" fillId="0" borderId="0" xfId="14" applyFont="1" applyAlignment="1" applyProtection="1">
      <alignment horizontal="right"/>
    </xf>
    <xf numFmtId="166" fontId="5" fillId="0" borderId="0" xfId="10" applyNumberFormat="1" applyFont="1" applyAlignment="1" applyProtection="1">
      <alignment horizontal="right" wrapText="1"/>
    </xf>
    <xf numFmtId="0" fontId="23" fillId="0" borderId="0" xfId="10" applyFont="1" applyAlignment="1" applyProtection="1">
      <alignment horizontal="left" vertical="top" wrapText="1"/>
    </xf>
    <xf numFmtId="0" fontId="5" fillId="0" borderId="0" xfId="19" applyFont="1" applyAlignment="1" applyProtection="1">
      <alignment horizontal="right" vertical="top" wrapText="1"/>
    </xf>
    <xf numFmtId="166" fontId="5" fillId="0" borderId="0" xfId="10" applyNumberFormat="1" applyFont="1" applyAlignment="1" applyProtection="1">
      <alignment horizontal="right" vertical="top" wrapText="1"/>
    </xf>
    <xf numFmtId="165" fontId="28" fillId="0" borderId="1" xfId="4" applyNumberFormat="1" applyFont="1" applyBorder="1" applyAlignment="1" applyProtection="1">
      <alignment horizontal="left" vertical="center"/>
    </xf>
    <xf numFmtId="165" fontId="29" fillId="5" borderId="0" xfId="4" applyNumberFormat="1" applyFont="1" applyFill="1" applyProtection="1"/>
    <xf numFmtId="4" fontId="59" fillId="0" borderId="2" xfId="8" applyNumberFormat="1" applyFont="1" applyBorder="1" applyProtection="1"/>
    <xf numFmtId="174" fontId="59" fillId="0" borderId="0" xfId="8" applyNumberFormat="1" applyFont="1" applyProtection="1"/>
    <xf numFmtId="174" fontId="60" fillId="0" borderId="0" xfId="8" applyNumberFormat="1" applyFont="1" applyProtection="1"/>
    <xf numFmtId="165" fontId="29" fillId="0" borderId="5" xfId="4" applyNumberFormat="1" applyFont="1" applyBorder="1" applyAlignment="1" applyProtection="1">
      <alignment vertical="center"/>
    </xf>
    <xf numFmtId="196" fontId="28" fillId="0" borderId="0" xfId="4" applyNumberFormat="1" applyFont="1" applyAlignment="1" applyProtection="1">
      <alignment horizontal="left" vertical="top"/>
    </xf>
    <xf numFmtId="0" fontId="29" fillId="0" borderId="0" xfId="8" applyFont="1" applyAlignment="1" applyProtection="1">
      <alignment vertical="top" wrapText="1" readingOrder="1"/>
    </xf>
    <xf numFmtId="170" fontId="29" fillId="0" borderId="0" xfId="4" applyNumberFormat="1" applyFont="1" applyAlignment="1" applyProtection="1">
      <alignment horizontal="right" vertical="center"/>
    </xf>
    <xf numFmtId="193" fontId="28" fillId="0" borderId="0" xfId="4" applyNumberFormat="1" applyFont="1" applyAlignment="1" applyProtection="1">
      <alignment horizontal="left" vertical="top"/>
    </xf>
    <xf numFmtId="0" fontId="28" fillId="0" borderId="0" xfId="4" applyFont="1" applyAlignment="1" applyProtection="1">
      <alignment wrapText="1" readingOrder="1"/>
    </xf>
    <xf numFmtId="170" fontId="46" fillId="0" borderId="0" xfId="5" applyNumberFormat="1" applyFont="1" applyAlignment="1" applyProtection="1">
      <alignment horizontal="right" vertical="center"/>
    </xf>
    <xf numFmtId="165" fontId="46" fillId="0" borderId="0" xfId="5" applyNumberFormat="1" applyFont="1" applyProtection="1"/>
    <xf numFmtId="170" fontId="29" fillId="0" borderId="0" xfId="4" applyNumberFormat="1" applyFont="1" applyAlignment="1" applyProtection="1">
      <alignment horizontal="right"/>
    </xf>
    <xf numFmtId="0" fontId="29" fillId="0" borderId="0" xfId="4" applyFont="1" applyAlignment="1" applyProtection="1">
      <alignment readingOrder="1"/>
    </xf>
    <xf numFmtId="197" fontId="28" fillId="0" borderId="0" xfId="8" applyNumberFormat="1" applyFont="1" applyAlignment="1" applyProtection="1">
      <alignment horizontal="left"/>
    </xf>
    <xf numFmtId="170" fontId="29" fillId="0" borderId="0" xfId="8" applyNumberFormat="1" applyFont="1" applyAlignment="1" applyProtection="1">
      <alignment horizontal="right" vertical="center"/>
    </xf>
    <xf numFmtId="165" fontId="29" fillId="0" borderId="0" xfId="8" applyNumberFormat="1" applyFont="1" applyProtection="1"/>
    <xf numFmtId="193" fontId="28" fillId="0" borderId="0" xfId="8" applyNumberFormat="1" applyFont="1" applyAlignment="1" applyProtection="1">
      <alignment horizontal="left"/>
    </xf>
    <xf numFmtId="0" fontId="29" fillId="0" borderId="0" xfId="8" applyFont="1" applyAlignment="1" applyProtection="1">
      <alignment horizontal="left" readingOrder="1"/>
    </xf>
    <xf numFmtId="49" fontId="29" fillId="0" borderId="0" xfId="4" applyNumberFormat="1" applyFont="1" applyAlignment="1" applyProtection="1">
      <alignment vertical="center"/>
    </xf>
    <xf numFmtId="0" fontId="29" fillId="0" borderId="0" xfId="4" applyFont="1" applyAlignment="1" applyProtection="1">
      <alignment vertical="top" wrapText="1" readingOrder="1"/>
    </xf>
    <xf numFmtId="0" fontId="28" fillId="0" borderId="0" xfId="4" applyFont="1" applyAlignment="1" applyProtection="1">
      <alignment readingOrder="1"/>
    </xf>
    <xf numFmtId="0" fontId="28" fillId="0" borderId="0" xfId="0" applyFont="1" applyAlignment="1" applyProtection="1">
      <alignment wrapText="1" readingOrder="1"/>
    </xf>
    <xf numFmtId="170" fontId="5" fillId="0" borderId="0" xfId="4" applyNumberFormat="1" applyFont="1" applyAlignment="1" applyProtection="1">
      <alignment horizontal="right" vertical="center"/>
    </xf>
    <xf numFmtId="165" fontId="5" fillId="0" borderId="0" xfId="4" applyNumberFormat="1" applyFont="1" applyProtection="1"/>
    <xf numFmtId="190" fontId="10" fillId="0" borderId="0" xfId="4" applyNumberFormat="1" applyFont="1" applyAlignment="1" applyProtection="1">
      <alignment horizontal="left" vertical="top"/>
    </xf>
    <xf numFmtId="0" fontId="29" fillId="0" borderId="0" xfId="0" applyFont="1" applyAlignment="1" applyProtection="1">
      <alignment wrapText="1" readingOrder="1"/>
    </xf>
    <xf numFmtId="0" fontId="29" fillId="2" borderId="0" xfId="4" applyFont="1" applyFill="1" applyAlignment="1" applyProtection="1">
      <alignment vertical="center"/>
    </xf>
    <xf numFmtId="49" fontId="28" fillId="0" borderId="0" xfId="4" applyNumberFormat="1" applyFont="1" applyAlignment="1" applyProtection="1">
      <alignment vertical="center"/>
    </xf>
    <xf numFmtId="49" fontId="29" fillId="2" borderId="2" xfId="0" applyNumberFormat="1" applyFont="1" applyFill="1" applyBorder="1" applyAlignment="1" applyProtection="1">
      <alignment horizontal="left" vertical="center"/>
    </xf>
    <xf numFmtId="49" fontId="29" fillId="2" borderId="0" xfId="0" applyNumberFormat="1" applyFont="1" applyFill="1" applyAlignment="1" applyProtection="1">
      <alignment horizontal="left" vertical="center"/>
    </xf>
    <xf numFmtId="49" fontId="29" fillId="2" borderId="1" xfId="0" applyNumberFormat="1" applyFont="1" applyFill="1" applyBorder="1" applyAlignment="1" applyProtection="1">
      <alignment horizontal="left" vertical="center"/>
    </xf>
    <xf numFmtId="0" fontId="28" fillId="2" borderId="1" xfId="0" applyFont="1" applyFill="1" applyBorder="1" applyAlignment="1" applyProtection="1">
      <alignment horizontal="left" vertical="center"/>
    </xf>
    <xf numFmtId="170" fontId="28" fillId="2" borderId="1" xfId="4" applyNumberFormat="1" applyFont="1" applyFill="1" applyBorder="1" applyAlignment="1" applyProtection="1">
      <alignment horizontal="left" vertical="center"/>
    </xf>
    <xf numFmtId="49" fontId="28" fillId="2" borderId="3" xfId="4" applyNumberFormat="1" applyFont="1" applyFill="1" applyBorder="1" applyAlignment="1" applyProtection="1">
      <alignment vertical="center"/>
    </xf>
    <xf numFmtId="170" fontId="28" fillId="2" borderId="3" xfId="4" applyNumberFormat="1" applyFont="1" applyFill="1" applyBorder="1" applyAlignment="1" applyProtection="1">
      <alignment horizontal="center" wrapText="1"/>
    </xf>
    <xf numFmtId="1" fontId="28" fillId="2" borderId="0" xfId="4" applyNumberFormat="1" applyFont="1" applyFill="1" applyAlignment="1" applyProtection="1">
      <alignment horizontal="left"/>
    </xf>
    <xf numFmtId="0" fontId="29" fillId="2" borderId="0" xfId="4" applyFont="1" applyFill="1" applyAlignment="1" applyProtection="1">
      <alignment wrapText="1" readingOrder="1"/>
    </xf>
    <xf numFmtId="170" fontId="29" fillId="2" borderId="0" xfId="4" applyNumberFormat="1" applyFont="1" applyFill="1" applyAlignment="1" applyProtection="1">
      <alignment horizontal="right" vertical="center"/>
    </xf>
    <xf numFmtId="1" fontId="28" fillId="5" borderId="0" xfId="4" applyNumberFormat="1" applyFont="1" applyFill="1" applyAlignment="1" applyProtection="1">
      <alignment horizontal="left" readingOrder="1"/>
    </xf>
    <xf numFmtId="0" fontId="28" fillId="5" borderId="0" xfId="4" applyFont="1" applyFill="1" applyAlignment="1" applyProtection="1">
      <alignment readingOrder="1"/>
    </xf>
    <xf numFmtId="170" fontId="29" fillId="5" borderId="0" xfId="4" applyNumberFormat="1" applyFont="1" applyFill="1" applyAlignment="1" applyProtection="1">
      <alignment horizontal="right" vertical="center"/>
    </xf>
    <xf numFmtId="16" fontId="31" fillId="0" borderId="0" xfId="0" applyNumberFormat="1" applyFont="1" applyProtection="1"/>
    <xf numFmtId="0" fontId="32" fillId="0" borderId="0" xfId="0" applyFont="1" applyAlignment="1" applyProtection="1">
      <alignment horizontal="left" vertical="top" wrapText="1"/>
    </xf>
    <xf numFmtId="0" fontId="31" fillId="0" borderId="0" xfId="0" applyFont="1" applyAlignment="1" applyProtection="1">
      <alignment horizontal="left" vertical="top"/>
    </xf>
    <xf numFmtId="4" fontId="31" fillId="0" borderId="0" xfId="0" applyNumberFormat="1" applyFont="1" applyProtection="1"/>
    <xf numFmtId="1" fontId="28" fillId="0" borderId="0" xfId="4" applyNumberFormat="1" applyFont="1" applyAlignment="1" applyProtection="1">
      <alignment horizontal="left" readingOrder="1"/>
    </xf>
    <xf numFmtId="175" fontId="28" fillId="4" borderId="0" xfId="0" applyNumberFormat="1" applyFont="1" applyFill="1" applyAlignment="1" applyProtection="1">
      <alignment horizontal="left"/>
    </xf>
    <xf numFmtId="0" fontId="33" fillId="4" borderId="0" xfId="0" applyFont="1" applyFill="1" applyAlignment="1" applyProtection="1">
      <alignment readingOrder="1"/>
    </xf>
    <xf numFmtId="170" fontId="29" fillId="4" borderId="0" xfId="0" applyNumberFormat="1" applyFont="1" applyFill="1" applyAlignment="1" applyProtection="1">
      <alignment horizontal="right" vertical="center"/>
    </xf>
    <xf numFmtId="175" fontId="28" fillId="0" borderId="0" xfId="0" applyNumberFormat="1" applyFont="1" applyAlignment="1" applyProtection="1">
      <alignment horizontal="left"/>
    </xf>
    <xf numFmtId="0" fontId="28" fillId="0" borderId="0" xfId="0" applyFont="1" applyAlignment="1" applyProtection="1">
      <alignment readingOrder="1"/>
    </xf>
    <xf numFmtId="170" fontId="29" fillId="0" borderId="0" xfId="0" applyNumberFormat="1" applyFont="1" applyAlignment="1" applyProtection="1">
      <alignment horizontal="right" vertical="center"/>
    </xf>
    <xf numFmtId="185" fontId="28" fillId="0" borderId="0" xfId="4" applyNumberFormat="1" applyFont="1" applyAlignment="1" applyProtection="1">
      <alignment horizontal="left" vertical="top"/>
    </xf>
    <xf numFmtId="0" fontId="29" fillId="0" borderId="0" xfId="0" applyFont="1" applyAlignment="1" applyProtection="1">
      <alignment vertical="top" wrapText="1" readingOrder="1"/>
    </xf>
    <xf numFmtId="0" fontId="8" fillId="0" borderId="0" xfId="0" applyFont="1" applyAlignment="1" applyProtection="1">
      <alignment horizontal="center" vertical="top" wrapText="1" readingOrder="1"/>
    </xf>
    <xf numFmtId="0" fontId="28" fillId="0" borderId="0" xfId="0" applyFont="1" applyAlignment="1" applyProtection="1">
      <alignment vertical="top" wrapText="1" readingOrder="1"/>
    </xf>
    <xf numFmtId="0" fontId="38" fillId="0" borderId="0" xfId="0" applyFont="1" applyAlignment="1" applyProtection="1">
      <alignment horizontal="right" vertical="top" wrapText="1"/>
    </xf>
    <xf numFmtId="0" fontId="30" fillId="2" borderId="0" xfId="0" applyFont="1" applyFill="1" applyProtection="1"/>
    <xf numFmtId="0" fontId="29" fillId="0" borderId="0" xfId="0" applyFont="1" applyFill="1" applyProtection="1"/>
    <xf numFmtId="0" fontId="37" fillId="0" borderId="0" xfId="4" applyFont="1" applyProtection="1"/>
    <xf numFmtId="0" fontId="30" fillId="0" borderId="0" xfId="4" applyFont="1" applyProtection="1"/>
    <xf numFmtId="0" fontId="29" fillId="0" borderId="0" xfId="4" applyFont="1" applyAlignment="1" applyProtection="1">
      <alignment horizontal="left" vertical="top" wrapText="1"/>
    </xf>
    <xf numFmtId="0" fontId="30" fillId="0" borderId="0" xfId="0" applyFont="1" applyProtection="1"/>
    <xf numFmtId="170" fontId="42" fillId="2" borderId="0" xfId="0" applyNumberFormat="1" applyFont="1" applyFill="1" applyAlignment="1" applyProtection="1">
      <alignment horizontal="right" vertical="center"/>
    </xf>
    <xf numFmtId="0" fontId="64" fillId="2" borderId="0" xfId="0" applyFont="1" applyFill="1" applyProtection="1"/>
    <xf numFmtId="0" fontId="66" fillId="2" borderId="0" xfId="0" applyFont="1" applyFill="1" applyProtection="1"/>
    <xf numFmtId="4" fontId="97" fillId="0" borderId="0" xfId="0" applyNumberFormat="1" applyFont="1" applyAlignment="1" applyProtection="1">
      <alignment horizontal="right" vertical="top"/>
      <protection locked="0"/>
    </xf>
    <xf numFmtId="169" fontId="14" fillId="0" borderId="0" xfId="0" applyNumberFormat="1" applyFont="1" applyProtection="1">
      <protection locked="0"/>
    </xf>
    <xf numFmtId="169" fontId="14" fillId="0" borderId="0" xfId="0" applyNumberFormat="1" applyFont="1" applyAlignment="1" applyProtection="1">
      <alignment horizontal="left" wrapText="1"/>
      <protection locked="0"/>
    </xf>
    <xf numFmtId="49" fontId="96" fillId="0" borderId="0" xfId="0" applyNumberFormat="1" applyFont="1" applyAlignment="1" applyProtection="1">
      <alignment horizontal="left" vertical="top" wrapText="1"/>
    </xf>
    <xf numFmtId="0" fontId="96" fillId="0" borderId="0" xfId="0" applyFont="1" applyAlignment="1" applyProtection="1">
      <alignment horizontal="left" vertical="top" wrapText="1"/>
    </xf>
    <xf numFmtId="4" fontId="97" fillId="0" borderId="0" xfId="0" applyNumberFormat="1" applyFont="1" applyAlignment="1" applyProtection="1">
      <alignment horizontal="right" vertical="top" wrapText="1"/>
    </xf>
    <xf numFmtId="4" fontId="97" fillId="0" borderId="0" xfId="0" applyNumberFormat="1" applyFont="1" applyAlignment="1" applyProtection="1">
      <alignment horizontal="right" vertical="top"/>
    </xf>
    <xf numFmtId="49" fontId="97" fillId="0" borderId="0" xfId="0" applyNumberFormat="1" applyFont="1" applyAlignment="1" applyProtection="1">
      <alignment horizontal="left" vertical="top" wrapText="1"/>
    </xf>
    <xf numFmtId="0" fontId="97" fillId="0" borderId="0" xfId="0" applyFont="1" applyAlignment="1" applyProtection="1">
      <alignment horizontal="justify" vertical="top" wrapText="1"/>
    </xf>
    <xf numFmtId="4" fontId="97" fillId="0" borderId="0" xfId="0" applyNumberFormat="1" applyFont="1" applyAlignment="1" applyProtection="1">
      <alignment horizontal="justify" vertical="top" wrapText="1"/>
    </xf>
    <xf numFmtId="4" fontId="97" fillId="0" borderId="0" xfId="8" applyNumberFormat="1" applyFont="1" applyAlignment="1" applyProtection="1">
      <alignment horizontal="right" vertical="top"/>
    </xf>
    <xf numFmtId="0" fontId="14" fillId="0" borderId="0" xfId="0" applyFont="1" applyProtection="1">
      <protection locked="0"/>
    </xf>
    <xf numFmtId="0" fontId="78" fillId="0" borderId="0" xfId="10" applyFont="1" applyAlignment="1" applyProtection="1">
      <alignment vertical="center" wrapText="1"/>
      <protection locked="0"/>
    </xf>
    <xf numFmtId="0" fontId="84" fillId="0" borderId="0" xfId="10" applyFont="1" applyAlignment="1" applyProtection="1">
      <protection locked="0"/>
    </xf>
    <xf numFmtId="0" fontId="23" fillId="0" borderId="0" xfId="10" applyFont="1" applyAlignment="1" applyProtection="1">
      <alignment vertical="top" wrapText="1"/>
      <protection locked="0"/>
    </xf>
    <xf numFmtId="169" fontId="29" fillId="0" borderId="0" xfId="4" applyNumberFormat="1" applyFont="1" applyAlignment="1" applyProtection="1">
      <alignment horizontal="center" readingOrder="1"/>
      <protection locked="0"/>
    </xf>
    <xf numFmtId="169" fontId="29" fillId="0" borderId="0" xfId="4" applyNumberFormat="1" applyFont="1" applyAlignment="1" applyProtection="1">
      <alignment horizontal="right" vertical="center"/>
      <protection locked="0"/>
    </xf>
    <xf numFmtId="169" fontId="29" fillId="0" borderId="0" xfId="4" applyNumberFormat="1" applyFont="1" applyAlignment="1" applyProtection="1">
      <alignment horizontal="center" vertical="top" wrapText="1"/>
      <protection locked="0"/>
    </xf>
    <xf numFmtId="169" fontId="29" fillId="0" borderId="0" xfId="4" applyNumberFormat="1" applyFont="1" applyProtection="1">
      <protection locked="0"/>
    </xf>
    <xf numFmtId="169" fontId="33" fillId="4" borderId="0" xfId="0" applyNumberFormat="1" applyFont="1" applyFill="1" applyAlignment="1" applyProtection="1">
      <alignment readingOrder="1"/>
      <protection locked="0"/>
    </xf>
    <xf numFmtId="169" fontId="29" fillId="2" borderId="1" xfId="0" applyNumberFormat="1" applyFont="1" applyFill="1" applyBorder="1" applyAlignment="1" applyProtection="1">
      <alignment vertical="center"/>
      <protection locked="0"/>
    </xf>
    <xf numFmtId="169" fontId="29" fillId="2" borderId="0" xfId="0" applyNumberFormat="1" applyFont="1" applyFill="1" applyAlignment="1" applyProtection="1">
      <alignment vertical="center"/>
      <protection locked="0"/>
    </xf>
    <xf numFmtId="169" fontId="31" fillId="0" borderId="0" xfId="5" applyNumberFormat="1" applyFont="1" applyProtection="1">
      <protection locked="0"/>
    </xf>
    <xf numFmtId="169" fontId="31" fillId="0" borderId="0" xfId="6" applyNumberFormat="1" applyFont="1" applyProtection="1">
      <protection locked="0"/>
    </xf>
    <xf numFmtId="169" fontId="28" fillId="0" borderId="0" xfId="4" applyNumberFormat="1" applyFont="1" applyProtection="1">
      <protection locked="0"/>
    </xf>
    <xf numFmtId="169" fontId="29" fillId="0" borderId="1" xfId="4" applyNumberFormat="1" applyFont="1" applyBorder="1" applyProtection="1">
      <protection locked="0"/>
    </xf>
    <xf numFmtId="169" fontId="30" fillId="2" borderId="0" xfId="0" applyNumberFormat="1" applyFont="1" applyFill="1" applyProtection="1">
      <protection locked="0"/>
    </xf>
    <xf numFmtId="169" fontId="42" fillId="2" borderId="0" xfId="0" applyNumberFormat="1" applyFont="1" applyFill="1" applyProtection="1">
      <protection locked="0"/>
    </xf>
    <xf numFmtId="0" fontId="1" fillId="0" borderId="0" xfId="0" applyFont="1" applyProtection="1">
      <protection locked="0"/>
    </xf>
    <xf numFmtId="0" fontId="1" fillId="0" borderId="0" xfId="0" applyFont="1" applyAlignment="1" applyProtection="1">
      <alignment wrapText="1"/>
      <protection locked="0"/>
    </xf>
    <xf numFmtId="0" fontId="3" fillId="0" borderId="0" xfId="0" applyFont="1" applyProtection="1">
      <protection locked="0"/>
    </xf>
    <xf numFmtId="0" fontId="1" fillId="0" borderId="0" xfId="0" applyFont="1" applyAlignment="1" applyProtection="1">
      <alignment vertical="top" wrapText="1"/>
      <protection locked="0"/>
    </xf>
    <xf numFmtId="0" fontId="29" fillId="2" borderId="0" xfId="0" applyFont="1" applyFill="1" applyAlignment="1" applyProtection="1">
      <alignment wrapText="1"/>
    </xf>
    <xf numFmtId="0" fontId="0" fillId="0" borderId="0" xfId="0" applyAlignment="1" applyProtection="1">
      <alignment wrapText="1"/>
    </xf>
    <xf numFmtId="4" fontId="3" fillId="0" borderId="0" xfId="0" applyNumberFormat="1" applyFont="1" applyProtection="1">
      <protection locked="0"/>
    </xf>
    <xf numFmtId="0" fontId="2" fillId="0" borderId="0" xfId="0" applyFont="1" applyProtection="1">
      <protection locked="0"/>
    </xf>
    <xf numFmtId="165" fontId="1" fillId="0" borderId="0" xfId="0" applyNumberFormat="1" applyFont="1" applyProtection="1">
      <protection locked="0"/>
    </xf>
    <xf numFmtId="4" fontId="24" fillId="0" borderId="0" xfId="0" applyNumberFormat="1" applyFont="1" applyAlignment="1" applyProtection="1">
      <alignment wrapText="1"/>
      <protection locked="0"/>
    </xf>
    <xf numFmtId="0" fontId="1" fillId="0" borderId="0" xfId="0" applyFont="1" applyAlignment="1" applyProtection="1">
      <alignment horizontal="center"/>
      <protection locked="0"/>
    </xf>
    <xf numFmtId="4" fontId="2" fillId="0" borderId="0" xfId="0" applyNumberFormat="1" applyFont="1" applyProtection="1">
      <protection locked="0"/>
    </xf>
    <xf numFmtId="0" fontId="2" fillId="0" borderId="0" xfId="0" applyFont="1" applyAlignment="1" applyProtection="1">
      <alignment horizontal="center"/>
      <protection locked="0"/>
    </xf>
    <xf numFmtId="165" fontId="2" fillId="0" borderId="0" xfId="0" applyNumberFormat="1" applyFont="1" applyProtection="1">
      <protection locked="0"/>
    </xf>
    <xf numFmtId="0" fontId="1" fillId="0" borderId="0" xfId="0" quotePrefix="1" applyFont="1" applyAlignment="1" applyProtection="1">
      <alignment horizontal="justify" wrapText="1"/>
    </xf>
    <xf numFmtId="0" fontId="1" fillId="0" borderId="0" xfId="0" applyFont="1" applyAlignment="1" applyProtection="1">
      <alignment vertical="top"/>
    </xf>
    <xf numFmtId="0" fontId="23" fillId="0" borderId="0" xfId="0" applyFont="1" applyAlignment="1" applyProtection="1">
      <alignment horizontal="left" vertical="top" wrapText="1"/>
    </xf>
    <xf numFmtId="0" fontId="1" fillId="0" borderId="0" xfId="0" quotePrefix="1" applyFont="1" applyAlignment="1" applyProtection="1">
      <alignment horizontal="left" vertical="top" wrapText="1"/>
    </xf>
    <xf numFmtId="0" fontId="19" fillId="0" borderId="0" xfId="0" quotePrefix="1" applyFont="1" applyAlignment="1" applyProtection="1">
      <alignment horizontal="left" vertical="top" wrapText="1"/>
    </xf>
    <xf numFmtId="0" fontId="25" fillId="0" borderId="0" xfId="0" applyFont="1" applyAlignment="1" applyProtection="1">
      <alignment horizontal="left" vertical="top" wrapText="1"/>
    </xf>
    <xf numFmtId="0" fontId="1" fillId="0" borderId="0" xfId="0" applyFont="1" applyAlignment="1" applyProtection="1">
      <alignment horizontal="left" vertical="top" wrapText="1"/>
    </xf>
    <xf numFmtId="0" fontId="26" fillId="0" borderId="0" xfId="0" applyFont="1" applyAlignment="1" applyProtection="1">
      <alignment horizontal="left" vertical="top" wrapText="1"/>
    </xf>
    <xf numFmtId="165" fontId="3" fillId="0" borderId="0" xfId="0" applyNumberFormat="1" applyFont="1" applyProtection="1">
      <protection locked="0"/>
    </xf>
    <xf numFmtId="4" fontId="24" fillId="0" borderId="0" xfId="0" applyNumberFormat="1" applyFont="1" applyAlignment="1" applyProtection="1">
      <alignment horizontal="left" wrapText="1"/>
      <protection locked="0"/>
    </xf>
    <xf numFmtId="0" fontId="22" fillId="0" borderId="0" xfId="0" applyFont="1" applyProtection="1">
      <protection locked="0"/>
    </xf>
    <xf numFmtId="0" fontId="22" fillId="0" borderId="0" xfId="0" applyFont="1" applyAlignment="1" applyProtection="1">
      <alignment horizontal="center"/>
      <protection locked="0"/>
    </xf>
    <xf numFmtId="165" fontId="22" fillId="0" borderId="0" xfId="0" applyNumberFormat="1" applyFont="1" applyProtection="1">
      <protection locked="0"/>
    </xf>
    <xf numFmtId="0" fontId="22" fillId="0" borderId="0" xfId="0" applyFont="1" applyProtection="1"/>
    <xf numFmtId="0" fontId="22" fillId="0" borderId="0" xfId="0" applyFont="1" applyAlignment="1" applyProtection="1">
      <alignment horizontal="right"/>
    </xf>
    <xf numFmtId="4" fontId="22" fillId="0" borderId="0" xfId="0" applyNumberFormat="1" applyFont="1" applyProtection="1"/>
    <xf numFmtId="0" fontId="22" fillId="0" borderId="0" xfId="0" applyFont="1" applyAlignment="1" applyProtection="1">
      <alignment horizontal="center"/>
    </xf>
    <xf numFmtId="0" fontId="12" fillId="0" borderId="0" xfId="0" applyFont="1" applyAlignment="1" applyProtection="1">
      <alignment horizontal="justify" wrapText="1"/>
    </xf>
    <xf numFmtId="0" fontId="1" fillId="0" borderId="0" xfId="0" applyFont="1" applyFill="1" applyBorder="1" applyProtection="1">
      <protection locked="0"/>
    </xf>
    <xf numFmtId="0" fontId="14" fillId="0" borderId="1" xfId="0" applyFont="1" applyFill="1" applyBorder="1" applyAlignment="1" applyProtection="1">
      <alignment wrapText="1"/>
      <protection locked="0"/>
    </xf>
    <xf numFmtId="0" fontId="14" fillId="0" borderId="1" xfId="0" applyFont="1" applyBorder="1" applyAlignment="1" applyProtection="1">
      <alignment wrapText="1"/>
      <protection locked="0"/>
    </xf>
    <xf numFmtId="165" fontId="14" fillId="0" borderId="0" xfId="0" applyNumberFormat="1" applyFont="1" applyProtection="1">
      <protection locked="0"/>
    </xf>
    <xf numFmtId="0" fontId="14" fillId="0" borderId="0" xfId="0" applyFont="1" applyAlignment="1" applyProtection="1">
      <alignment horizontal="left" wrapText="1"/>
      <protection locked="0"/>
    </xf>
    <xf numFmtId="0" fontId="17" fillId="0" borderId="0" xfId="0" applyFont="1" applyProtection="1">
      <protection locked="0"/>
    </xf>
    <xf numFmtId="165" fontId="17" fillId="0" borderId="0" xfId="0" applyNumberFormat="1" applyFont="1" applyProtection="1">
      <protection locked="0"/>
    </xf>
    <xf numFmtId="167" fontId="13" fillId="0" borderId="0" xfId="0" applyNumberFormat="1" applyFont="1" applyProtection="1">
      <protection locked="0"/>
    </xf>
    <xf numFmtId="0" fontId="2" fillId="0" borderId="0" xfId="0" applyFont="1" applyFill="1" applyBorder="1" applyProtection="1"/>
    <xf numFmtId="0" fontId="1" fillId="0" borderId="0" xfId="0" applyFont="1" applyFill="1" applyBorder="1" applyProtection="1"/>
    <xf numFmtId="0" fontId="13" fillId="0" borderId="0" xfId="0" applyFont="1" applyProtection="1"/>
    <xf numFmtId="0" fontId="14" fillId="0" borderId="1" xfId="0" applyFont="1" applyFill="1" applyBorder="1" applyProtection="1"/>
    <xf numFmtId="0" fontId="14" fillId="0" borderId="1" xfId="0" applyFont="1" applyFill="1" applyBorder="1" applyAlignment="1" applyProtection="1">
      <alignment horizontal="left"/>
    </xf>
    <xf numFmtId="164" fontId="13" fillId="0" borderId="0" xfId="0" applyNumberFormat="1" applyFont="1" applyAlignment="1" applyProtection="1">
      <alignment horizontal="left" vertical="top"/>
    </xf>
    <xf numFmtId="0" fontId="13" fillId="0" borderId="0" xfId="0" applyFont="1" applyAlignment="1" applyProtection="1">
      <alignment horizontal="left" vertical="top" wrapText="1"/>
    </xf>
    <xf numFmtId="3" fontId="14" fillId="0" borderId="0" xfId="0" applyNumberFormat="1" applyFont="1" applyProtection="1"/>
    <xf numFmtId="0" fontId="15" fillId="0" borderId="0" xfId="0" applyFont="1" applyAlignment="1" applyProtection="1">
      <alignment horizontal="left" vertical="top" wrapText="1"/>
    </xf>
    <xf numFmtId="0" fontId="14" fillId="0" borderId="0" xfId="0" applyFont="1" applyAlignment="1" applyProtection="1">
      <alignment horizontal="left" vertical="top" wrapText="1"/>
    </xf>
    <xf numFmtId="1" fontId="14" fillId="0" borderId="0" xfId="0" applyNumberFormat="1" applyFont="1" applyProtection="1"/>
    <xf numFmtId="0" fontId="14" fillId="0" borderId="0" xfId="0" applyFont="1" applyAlignment="1" applyProtection="1">
      <alignment wrapText="1"/>
    </xf>
    <xf numFmtId="0" fontId="16" fillId="0" borderId="0" xfId="0" applyFont="1" applyAlignment="1" applyProtection="1">
      <alignment horizontal="left" vertical="top" wrapText="1"/>
    </xf>
    <xf numFmtId="0" fontId="14" fillId="0" borderId="0" xfId="0" applyFont="1" applyAlignment="1" applyProtection="1">
      <alignment horizontal="left" wrapText="1"/>
    </xf>
    <xf numFmtId="0" fontId="17" fillId="0" borderId="0" xfId="0" applyFont="1" applyProtection="1"/>
    <xf numFmtId="0" fontId="13" fillId="0" borderId="0" xfId="0" applyFont="1" applyAlignment="1" applyProtection="1">
      <alignment horizontal="left"/>
    </xf>
    <xf numFmtId="164" fontId="14" fillId="0" borderId="0" xfId="0" applyNumberFormat="1" applyFont="1" applyAlignment="1" applyProtection="1">
      <alignment horizontal="left" vertical="top"/>
    </xf>
    <xf numFmtId="0" fontId="0" fillId="0" borderId="2" xfId="0" applyBorder="1" applyAlignment="1" applyProtection="1">
      <protection locked="0"/>
    </xf>
    <xf numFmtId="0" fontId="29" fillId="2" borderId="0" xfId="0" applyFont="1" applyFill="1" applyAlignment="1" applyProtection="1">
      <alignment vertical="center"/>
      <protection locked="0"/>
    </xf>
    <xf numFmtId="0" fontId="30" fillId="2" borderId="0" xfId="0" applyFont="1" applyFill="1" applyProtection="1">
      <protection locked="0"/>
    </xf>
    <xf numFmtId="0" fontId="0" fillId="0" borderId="0" xfId="0" applyAlignment="1" applyProtection="1">
      <alignment wrapText="1"/>
      <protection locked="0"/>
    </xf>
    <xf numFmtId="169" fontId="28" fillId="2" borderId="1" xfId="4" applyNumberFormat="1" applyFont="1" applyFill="1" applyBorder="1" applyAlignment="1" applyProtection="1">
      <alignment horizontal="left" vertical="center"/>
      <protection locked="0"/>
    </xf>
    <xf numFmtId="169" fontId="28" fillId="2" borderId="3" xfId="4" applyNumberFormat="1" applyFont="1" applyFill="1" applyBorder="1" applyAlignment="1" applyProtection="1">
      <alignment horizontal="center" wrapText="1"/>
      <protection locked="0"/>
    </xf>
    <xf numFmtId="0" fontId="29" fillId="2" borderId="0" xfId="0" applyFont="1" applyFill="1" applyAlignment="1" applyProtection="1">
      <alignment horizontal="right" vertical="center"/>
      <protection locked="0"/>
    </xf>
    <xf numFmtId="169" fontId="29" fillId="3" borderId="0" xfId="0" applyNumberFormat="1" applyFont="1" applyFill="1" applyProtection="1">
      <protection locked="0"/>
    </xf>
    <xf numFmtId="169" fontId="31" fillId="0" borderId="0" xfId="0" applyNumberFormat="1" applyFont="1" applyProtection="1">
      <protection locked="0"/>
    </xf>
    <xf numFmtId="174" fontId="31" fillId="0" borderId="0" xfId="0" applyNumberFormat="1" applyFont="1" applyProtection="1">
      <protection locked="0"/>
    </xf>
    <xf numFmtId="0" fontId="31" fillId="0" borderId="0" xfId="0" applyFont="1" applyProtection="1">
      <protection locked="0"/>
    </xf>
    <xf numFmtId="0" fontId="29" fillId="2" borderId="0" xfId="0" applyFont="1" applyFill="1" applyProtection="1">
      <protection locked="0"/>
    </xf>
    <xf numFmtId="0" fontId="29" fillId="0" borderId="0" xfId="0" applyFont="1" applyProtection="1">
      <protection locked="0"/>
    </xf>
    <xf numFmtId="0" fontId="29" fillId="0" borderId="0" xfId="0" applyFont="1" applyFill="1" applyProtection="1">
      <protection locked="0"/>
    </xf>
    <xf numFmtId="169" fontId="33" fillId="0" borderId="0" xfId="0" applyNumberFormat="1" applyFont="1" applyAlignment="1" applyProtection="1">
      <alignment readingOrder="1"/>
      <protection locked="0"/>
    </xf>
    <xf numFmtId="0" fontId="37" fillId="0" borderId="0" xfId="4" applyFont="1" applyProtection="1">
      <protection locked="0"/>
    </xf>
    <xf numFmtId="171" fontId="29" fillId="0" borderId="0" xfId="4" applyNumberFormat="1" applyFont="1" applyProtection="1">
      <protection locked="0"/>
    </xf>
    <xf numFmtId="0" fontId="30" fillId="0" borderId="0" xfId="4" applyFont="1" applyProtection="1">
      <protection locked="0"/>
    </xf>
    <xf numFmtId="0" fontId="29" fillId="0" borderId="0" xfId="4" applyFont="1" applyAlignment="1" applyProtection="1">
      <alignment horizontal="left" vertical="top" wrapText="1"/>
      <protection locked="0"/>
    </xf>
    <xf numFmtId="169" fontId="29" fillId="0" borderId="0" xfId="4" applyNumberFormat="1" applyFont="1" applyAlignment="1" applyProtection="1">
      <alignment horizontal="left" vertical="top" wrapText="1"/>
      <protection locked="0"/>
    </xf>
    <xf numFmtId="0" fontId="29" fillId="0" borderId="0" xfId="4" applyFont="1" applyAlignment="1" applyProtection="1">
      <alignment horizontal="left" vertical="top"/>
      <protection locked="0"/>
    </xf>
    <xf numFmtId="0" fontId="30" fillId="0" borderId="0" xfId="0" applyFont="1" applyProtection="1">
      <protection locked="0"/>
    </xf>
    <xf numFmtId="169" fontId="29" fillId="0" borderId="0" xfId="0" applyNumberFormat="1" applyFont="1" applyAlignment="1" applyProtection="1">
      <alignment horizontal="right" vertical="center"/>
      <protection locked="0"/>
    </xf>
    <xf numFmtId="169" fontId="29" fillId="0" borderId="0" xfId="4" applyNumberFormat="1" applyFont="1" applyAlignment="1" applyProtection="1">
      <alignment horizontal="center" vertical="top" wrapText="1" readingOrder="1"/>
      <protection locked="0"/>
    </xf>
    <xf numFmtId="0" fontId="40" fillId="0" borderId="0" xfId="6" applyFont="1" applyProtection="1">
      <protection locked="0"/>
    </xf>
    <xf numFmtId="169" fontId="31" fillId="0" borderId="0" xfId="4" applyNumberFormat="1" applyFont="1" applyProtection="1">
      <protection locked="0"/>
    </xf>
    <xf numFmtId="174" fontId="40" fillId="0" borderId="0" xfId="6" applyNumberFormat="1" applyFont="1" applyProtection="1">
      <protection locked="0"/>
    </xf>
    <xf numFmtId="169" fontId="31" fillId="0" borderId="0" xfId="4" applyNumberFormat="1" applyFont="1" applyAlignment="1" applyProtection="1">
      <alignment horizontal="right" vertical="center"/>
      <protection locked="0"/>
    </xf>
    <xf numFmtId="49" fontId="29" fillId="0" borderId="0" xfId="0" applyNumberFormat="1" applyFont="1" applyAlignment="1" applyProtection="1">
      <alignment horizontal="right" vertical="center"/>
      <protection locked="0"/>
    </xf>
    <xf numFmtId="169" fontId="40" fillId="0" borderId="0" xfId="6" applyNumberFormat="1" applyFont="1" applyProtection="1">
      <protection locked="0"/>
    </xf>
    <xf numFmtId="0" fontId="0" fillId="0" borderId="0" xfId="0" applyProtection="1">
      <protection locked="0"/>
    </xf>
    <xf numFmtId="170" fontId="29" fillId="0" borderId="0" xfId="4" applyNumberFormat="1" applyFont="1" applyAlignment="1" applyProtection="1">
      <alignment horizontal="right" vertical="center"/>
      <protection locked="0"/>
    </xf>
    <xf numFmtId="0" fontId="42" fillId="2" borderId="0" xfId="0" applyFont="1" applyFill="1" applyProtection="1">
      <protection locked="0"/>
    </xf>
    <xf numFmtId="170" fontId="42" fillId="2" borderId="0" xfId="0" applyNumberFormat="1" applyFont="1" applyFill="1" applyAlignment="1" applyProtection="1">
      <alignment horizontal="right" vertical="center"/>
      <protection locked="0"/>
    </xf>
    <xf numFmtId="169" fontId="44" fillId="0" borderId="1" xfId="4" applyNumberFormat="1" applyFont="1" applyBorder="1" applyProtection="1">
      <protection locked="0"/>
    </xf>
    <xf numFmtId="169" fontId="29" fillId="2" borderId="5" xfId="0" applyNumberFormat="1" applyFont="1" applyFill="1" applyBorder="1" applyProtection="1">
      <protection locked="0"/>
    </xf>
    <xf numFmtId="0" fontId="28" fillId="2" borderId="2" xfId="0" applyFont="1" applyFill="1" applyBorder="1" applyAlignment="1" applyProtection="1">
      <alignment wrapText="1"/>
    </xf>
    <xf numFmtId="0" fontId="0" fillId="0" borderId="2" xfId="0" applyBorder="1" applyAlignment="1" applyProtection="1"/>
    <xf numFmtId="49" fontId="28" fillId="2" borderId="3" xfId="4" applyNumberFormat="1" applyFont="1" applyFill="1" applyBorder="1" applyAlignment="1" applyProtection="1">
      <alignment horizontal="left" vertical="center"/>
    </xf>
    <xf numFmtId="172" fontId="28" fillId="2" borderId="0" xfId="0" applyNumberFormat="1" applyFont="1" applyFill="1" applyAlignment="1" applyProtection="1">
      <alignment horizontal="left"/>
    </xf>
    <xf numFmtId="0" fontId="29" fillId="2" borderId="0" xfId="0" applyFont="1" applyFill="1" applyAlignment="1" applyProtection="1">
      <alignment readingOrder="1"/>
    </xf>
    <xf numFmtId="170" fontId="29" fillId="2" borderId="0" xfId="0" applyNumberFormat="1" applyFont="1" applyFill="1" applyAlignment="1" applyProtection="1">
      <alignment horizontal="right" vertical="center"/>
    </xf>
    <xf numFmtId="173" fontId="28" fillId="3" borderId="0" xfId="0" applyNumberFormat="1" applyFont="1" applyFill="1" applyAlignment="1" applyProtection="1">
      <alignment horizontal="left"/>
    </xf>
    <xf numFmtId="0" fontId="28" fillId="3" borderId="0" xfId="0" applyFont="1" applyFill="1" applyAlignment="1" applyProtection="1">
      <alignment readingOrder="1"/>
    </xf>
    <xf numFmtId="170" fontId="29" fillId="3" borderId="0" xfId="0" applyNumberFormat="1" applyFont="1" applyFill="1" applyAlignment="1" applyProtection="1">
      <alignment horizontal="right" vertical="center"/>
    </xf>
    <xf numFmtId="175" fontId="28" fillId="2" borderId="0" xfId="0" applyNumberFormat="1" applyFont="1" applyFill="1" applyAlignment="1" applyProtection="1">
      <alignment horizontal="left"/>
    </xf>
    <xf numFmtId="0" fontId="28" fillId="2" borderId="0" xfId="0" applyFont="1" applyFill="1" applyAlignment="1" applyProtection="1">
      <alignment readingOrder="1"/>
    </xf>
    <xf numFmtId="173" fontId="28" fillId="2" borderId="0" xfId="0" applyNumberFormat="1" applyFont="1" applyFill="1" applyAlignment="1" applyProtection="1">
      <alignment horizontal="left"/>
    </xf>
    <xf numFmtId="176" fontId="28" fillId="0" borderId="0" xfId="0" applyNumberFormat="1" applyFont="1" applyAlignment="1" applyProtection="1">
      <alignment horizontal="left"/>
    </xf>
    <xf numFmtId="177" fontId="28" fillId="2" borderId="0" xfId="0" applyNumberFormat="1" applyFont="1" applyFill="1" applyAlignment="1" applyProtection="1">
      <alignment horizontal="left"/>
    </xf>
    <xf numFmtId="0" fontId="36" fillId="0" borderId="0" xfId="0" applyFont="1" applyAlignment="1" applyProtection="1">
      <alignment horizontal="left" vertical="top" wrapText="1"/>
    </xf>
    <xf numFmtId="0" fontId="29" fillId="0" borderId="0" xfId="0" applyFont="1" applyAlignment="1" applyProtection="1">
      <alignment horizontal="left" vertical="top" wrapText="1"/>
    </xf>
    <xf numFmtId="170" fontId="29" fillId="2" borderId="0" xfId="0" applyNumberFormat="1" applyFont="1" applyFill="1" applyAlignment="1" applyProtection="1">
      <alignment horizontal="left" vertical="top" wrapText="1"/>
    </xf>
    <xf numFmtId="0" fontId="29" fillId="0" borderId="0" xfId="0" applyFont="1" applyAlignment="1" applyProtection="1">
      <alignment readingOrder="1"/>
    </xf>
    <xf numFmtId="177" fontId="28" fillId="0" borderId="0" xfId="0" applyNumberFormat="1" applyFont="1" applyAlignment="1" applyProtection="1">
      <alignment horizontal="left"/>
    </xf>
    <xf numFmtId="170" fontId="29" fillId="0" borderId="0" xfId="0" applyNumberFormat="1" applyFont="1" applyAlignment="1" applyProtection="1">
      <alignment horizontal="left" vertical="top" wrapText="1"/>
    </xf>
    <xf numFmtId="0" fontId="29" fillId="0" borderId="0" xfId="0" applyFont="1" applyAlignment="1" applyProtection="1">
      <alignment horizontal="left" readingOrder="1"/>
    </xf>
    <xf numFmtId="176" fontId="28" fillId="0" borderId="0" xfId="0" applyNumberFormat="1" applyFont="1" applyFill="1" applyAlignment="1" applyProtection="1">
      <alignment horizontal="left"/>
    </xf>
    <xf numFmtId="0" fontId="28" fillId="0" borderId="0" xfId="0" applyFont="1" applyFill="1" applyAlignment="1" applyProtection="1">
      <alignment readingOrder="1"/>
    </xf>
    <xf numFmtId="170" fontId="29" fillId="0" borderId="0" xfId="0" applyNumberFormat="1" applyFont="1" applyFill="1" applyAlignment="1" applyProtection="1">
      <alignment horizontal="right" vertical="center"/>
    </xf>
    <xf numFmtId="177" fontId="28" fillId="0" borderId="0" xfId="0" applyNumberFormat="1" applyFont="1" applyFill="1" applyAlignment="1" applyProtection="1">
      <alignment horizontal="left"/>
    </xf>
    <xf numFmtId="0" fontId="29" fillId="0" borderId="0" xfId="0" applyFont="1" applyFill="1" applyAlignment="1" applyProtection="1">
      <alignment vertical="top" wrapText="1" readingOrder="1"/>
    </xf>
    <xf numFmtId="176" fontId="28" fillId="2" borderId="0" xfId="0" applyNumberFormat="1" applyFont="1" applyFill="1" applyAlignment="1" applyProtection="1">
      <alignment horizontal="left"/>
    </xf>
    <xf numFmtId="0" fontId="33" fillId="0" borderId="0" xfId="0" applyFont="1" applyAlignment="1" applyProtection="1">
      <alignment readingOrder="1"/>
    </xf>
    <xf numFmtId="178" fontId="28" fillId="0" borderId="0" xfId="0" applyNumberFormat="1" applyFont="1" applyAlignment="1" applyProtection="1">
      <alignment horizontal="left"/>
    </xf>
    <xf numFmtId="179" fontId="28" fillId="0" borderId="0" xfId="0" applyNumberFormat="1" applyFont="1" applyAlignment="1" applyProtection="1">
      <alignment horizontal="left"/>
    </xf>
    <xf numFmtId="176" fontId="28" fillId="0" borderId="0" xfId="4" applyNumberFormat="1" applyFont="1" applyAlignment="1" applyProtection="1">
      <alignment horizontal="left"/>
    </xf>
    <xf numFmtId="0" fontId="29" fillId="0" borderId="0" xfId="4" applyFont="1" applyAlignment="1" applyProtection="1">
      <alignment horizontal="left" readingOrder="1"/>
    </xf>
    <xf numFmtId="173" fontId="28" fillId="0" borderId="0" xfId="4" applyNumberFormat="1" applyFont="1" applyAlignment="1" applyProtection="1">
      <alignment horizontal="left"/>
    </xf>
    <xf numFmtId="0" fontId="29" fillId="0" borderId="0" xfId="4" applyFont="1" applyAlignment="1" applyProtection="1">
      <alignment wrapText="1" readingOrder="1"/>
    </xf>
    <xf numFmtId="170" fontId="29" fillId="0" borderId="0" xfId="4" applyNumberFormat="1" applyFont="1" applyAlignment="1" applyProtection="1">
      <alignment horizontal="left" vertical="center"/>
    </xf>
    <xf numFmtId="0" fontId="29" fillId="0" borderId="0" xfId="4" applyFont="1" applyAlignment="1" applyProtection="1">
      <alignment horizontal="left" vertical="top" wrapText="1" readingOrder="1"/>
    </xf>
    <xf numFmtId="166" fontId="29" fillId="0" borderId="0" xfId="4" applyNumberFormat="1" applyFont="1" applyAlignment="1" applyProtection="1">
      <alignment horizontal="left" vertical="center"/>
    </xf>
    <xf numFmtId="0" fontId="36" fillId="0" borderId="0" xfId="4" applyFont="1" applyAlignment="1" applyProtection="1">
      <alignment horizontal="left" vertical="top" wrapText="1"/>
    </xf>
    <xf numFmtId="0" fontId="38" fillId="0" borderId="0" xfId="4" quotePrefix="1" applyFont="1" applyAlignment="1" applyProtection="1">
      <alignment wrapText="1" readingOrder="1"/>
    </xf>
    <xf numFmtId="0" fontId="27" fillId="2" borderId="0" xfId="0" applyFont="1" applyFill="1" applyProtection="1"/>
    <xf numFmtId="180" fontId="28" fillId="2" borderId="0" xfId="0" applyNumberFormat="1" applyFont="1" applyFill="1" applyAlignment="1" applyProtection="1">
      <alignment horizontal="left"/>
    </xf>
    <xf numFmtId="170" fontId="31" fillId="0" borderId="0" xfId="5" applyNumberFormat="1" applyFont="1" applyAlignment="1" applyProtection="1">
      <alignment horizontal="right" vertical="center"/>
    </xf>
    <xf numFmtId="181" fontId="32" fillId="0" borderId="0" xfId="4" applyNumberFormat="1" applyFont="1" applyAlignment="1" applyProtection="1">
      <alignment horizontal="center" vertical="top"/>
    </xf>
    <xf numFmtId="0" fontId="29" fillId="0" borderId="0" xfId="0" applyFont="1" applyAlignment="1" applyProtection="1">
      <alignment vertical="top" wrapText="1"/>
    </xf>
    <xf numFmtId="0" fontId="31" fillId="0" borderId="0" xfId="6" applyFont="1" applyProtection="1"/>
    <xf numFmtId="170" fontId="31" fillId="0" borderId="0" xfId="4" applyNumberFormat="1" applyFont="1" applyAlignment="1" applyProtection="1">
      <alignment horizontal="right" vertical="center"/>
    </xf>
    <xf numFmtId="174" fontId="31" fillId="0" borderId="0" xfId="6" applyNumberFormat="1" applyFont="1" applyProtection="1"/>
    <xf numFmtId="49" fontId="29" fillId="2" borderId="0" xfId="0" applyNumberFormat="1" applyFont="1" applyFill="1" applyAlignment="1" applyProtection="1">
      <alignment horizontal="right" vertical="center"/>
    </xf>
    <xf numFmtId="170" fontId="28" fillId="0" borderId="0" xfId="4" applyNumberFormat="1" applyFont="1" applyAlignment="1" applyProtection="1">
      <alignment horizontal="right" vertical="center"/>
    </xf>
    <xf numFmtId="182" fontId="28" fillId="0" borderId="0" xfId="4" applyNumberFormat="1" applyFont="1" applyAlignment="1" applyProtection="1">
      <alignment horizontal="left"/>
    </xf>
    <xf numFmtId="0" fontId="23" fillId="0" borderId="0" xfId="0" applyFont="1" applyProtection="1"/>
    <xf numFmtId="0" fontId="41" fillId="0" borderId="0" xfId="0" applyFont="1" applyProtection="1"/>
    <xf numFmtId="183" fontId="28" fillId="0" borderId="0" xfId="4" applyNumberFormat="1" applyFont="1" applyAlignment="1" applyProtection="1">
      <alignment horizontal="left"/>
    </xf>
    <xf numFmtId="172" fontId="30" fillId="2" borderId="0" xfId="0" applyNumberFormat="1" applyFont="1" applyFill="1" applyProtection="1"/>
    <xf numFmtId="170" fontId="30" fillId="2" borderId="0" xfId="0" applyNumberFormat="1" applyFont="1" applyFill="1" applyAlignment="1" applyProtection="1">
      <alignment horizontal="right" vertical="center"/>
    </xf>
    <xf numFmtId="172" fontId="43" fillId="2" borderId="0" xfId="0" applyNumberFormat="1" applyFont="1" applyFill="1" applyAlignment="1" applyProtection="1">
      <alignment horizontal="left"/>
    </xf>
    <xf numFmtId="184" fontId="29" fillId="2" borderId="0" xfId="0" applyNumberFormat="1" applyFont="1" applyFill="1" applyAlignment="1" applyProtection="1">
      <alignment horizontal="right" vertical="center"/>
    </xf>
    <xf numFmtId="178" fontId="28" fillId="0" borderId="0" xfId="0" applyNumberFormat="1" applyFont="1" applyAlignment="1" applyProtection="1">
      <alignment horizontal="left" vertical="top"/>
    </xf>
    <xf numFmtId="0" fontId="29" fillId="2" borderId="0" xfId="0" applyFont="1" applyFill="1" applyAlignment="1" applyProtection="1">
      <alignment wrapText="1" readingOrder="1"/>
    </xf>
    <xf numFmtId="0" fontId="29" fillId="2" borderId="4" xfId="0" applyFont="1" applyFill="1" applyBorder="1" applyAlignment="1" applyProtection="1">
      <alignment readingOrder="1"/>
    </xf>
    <xf numFmtId="175" fontId="28" fillId="2" borderId="5" xfId="0" applyNumberFormat="1" applyFont="1" applyFill="1" applyBorder="1" applyAlignment="1" applyProtection="1">
      <alignment horizontal="left"/>
    </xf>
    <xf numFmtId="0" fontId="28" fillId="2" borderId="5" xfId="0" applyFont="1" applyFill="1" applyBorder="1" applyAlignment="1" applyProtection="1">
      <alignment readingOrder="1"/>
    </xf>
    <xf numFmtId="170" fontId="29" fillId="2" borderId="5" xfId="0" applyNumberFormat="1" applyFont="1" applyFill="1" applyBorder="1" applyAlignment="1" applyProtection="1">
      <alignment horizontal="right" vertical="center"/>
    </xf>
    <xf numFmtId="0" fontId="42" fillId="2" borderId="0" xfId="0" applyFont="1" applyFill="1" applyAlignment="1" applyProtection="1">
      <alignment readingOrder="1"/>
    </xf>
    <xf numFmtId="0" fontId="28" fillId="2" borderId="0" xfId="4" applyFont="1" applyFill="1" applyAlignment="1" applyProtection="1">
      <alignment horizontal="left" vertical="center"/>
      <protection locked="0"/>
    </xf>
    <xf numFmtId="0" fontId="29" fillId="2" borderId="0" xfId="4" applyFont="1" applyFill="1" applyAlignment="1" applyProtection="1">
      <alignment vertical="center"/>
      <protection locked="0"/>
    </xf>
    <xf numFmtId="0" fontId="28" fillId="2" borderId="0" xfId="4" applyFont="1" applyFill="1" applyAlignment="1" applyProtection="1">
      <alignment vertical="center"/>
      <protection locked="0"/>
    </xf>
    <xf numFmtId="165" fontId="28" fillId="2" borderId="1" xfId="4" applyNumberFormat="1" applyFont="1" applyFill="1" applyBorder="1" applyAlignment="1" applyProtection="1">
      <alignment horizontal="left" vertical="center"/>
      <protection locked="0"/>
    </xf>
    <xf numFmtId="0" fontId="29" fillId="2" borderId="0" xfId="4" applyFont="1" applyFill="1" applyAlignment="1" applyProtection="1">
      <alignment horizontal="right" vertical="center"/>
      <protection locked="0"/>
    </xf>
    <xf numFmtId="165" fontId="28" fillId="2" borderId="3" xfId="4" applyNumberFormat="1" applyFont="1" applyFill="1" applyBorder="1" applyAlignment="1" applyProtection="1">
      <alignment horizontal="center" wrapText="1"/>
      <protection locked="0"/>
    </xf>
    <xf numFmtId="165" fontId="29" fillId="2" borderId="0" xfId="4" applyNumberFormat="1" applyFont="1" applyFill="1" applyProtection="1">
      <protection locked="0"/>
    </xf>
    <xf numFmtId="165" fontId="29" fillId="5" borderId="0" xfId="4" applyNumberFormat="1" applyFont="1" applyFill="1" applyProtection="1">
      <protection locked="0"/>
    </xf>
    <xf numFmtId="4" fontId="31" fillId="0" borderId="0" xfId="0" applyNumberFormat="1" applyFont="1" applyProtection="1">
      <protection locked="0"/>
    </xf>
    <xf numFmtId="49" fontId="28" fillId="0" borderId="0" xfId="4" applyNumberFormat="1" applyFont="1" applyAlignment="1" applyProtection="1">
      <alignment horizontal="right" vertical="center"/>
      <protection locked="0"/>
    </xf>
    <xf numFmtId="0" fontId="38" fillId="0" borderId="0" xfId="0" applyFont="1" applyAlignment="1" applyProtection="1">
      <alignment horizontal="left" vertical="top" wrapText="1"/>
      <protection locked="0"/>
    </xf>
    <xf numFmtId="174" fontId="29" fillId="0" borderId="0" xfId="0" applyNumberFormat="1" applyFont="1" applyAlignment="1" applyProtection="1">
      <alignment vertical="center"/>
      <protection locked="0"/>
    </xf>
    <xf numFmtId="0" fontId="28" fillId="0" borderId="0" xfId="0" applyFont="1" applyProtection="1">
      <protection locked="0"/>
    </xf>
    <xf numFmtId="174" fontId="29" fillId="0" borderId="0" xfId="0" applyNumberFormat="1" applyFont="1" applyProtection="1">
      <protection locked="0"/>
    </xf>
    <xf numFmtId="0" fontId="50" fillId="0" borderId="0" xfId="0" applyFont="1" applyAlignment="1" applyProtection="1">
      <alignment wrapText="1"/>
      <protection locked="0"/>
    </xf>
    <xf numFmtId="165" fontId="29" fillId="0" borderId="5" xfId="4" applyNumberFormat="1" applyFont="1" applyBorder="1" applyAlignment="1" applyProtection="1">
      <alignment vertical="center"/>
      <protection locked="0"/>
    </xf>
    <xf numFmtId="165" fontId="29" fillId="0" borderId="0" xfId="4" applyNumberFormat="1" applyFont="1" applyAlignment="1" applyProtection="1">
      <alignment vertical="center"/>
      <protection locked="0"/>
    </xf>
    <xf numFmtId="171" fontId="29" fillId="0" borderId="0" xfId="0" applyNumberFormat="1" applyFont="1" applyProtection="1">
      <protection locked="0"/>
    </xf>
    <xf numFmtId="165" fontId="29" fillId="2" borderId="0" xfId="0" applyNumberFormat="1" applyFont="1" applyFill="1" applyProtection="1">
      <protection locked="0"/>
    </xf>
    <xf numFmtId="171" fontId="29" fillId="2" borderId="0" xfId="0" applyNumberFormat="1" applyFont="1" applyFill="1" applyProtection="1">
      <protection locked="0"/>
    </xf>
    <xf numFmtId="165" fontId="42" fillId="2" borderId="0" xfId="0" applyNumberFormat="1" applyFont="1" applyFill="1" applyProtection="1">
      <protection locked="0"/>
    </xf>
    <xf numFmtId="171" fontId="42" fillId="2" borderId="0" xfId="0" applyNumberFormat="1" applyFont="1" applyFill="1" applyProtection="1">
      <protection locked="0"/>
    </xf>
    <xf numFmtId="0" fontId="38" fillId="0" borderId="0" xfId="0" applyFont="1" applyAlignment="1" applyProtection="1">
      <alignment vertical="top" wrapText="1" readingOrder="1"/>
    </xf>
    <xf numFmtId="186" fontId="28" fillId="0" borderId="0" xfId="4" applyNumberFormat="1" applyFont="1" applyAlignment="1" applyProtection="1">
      <alignment horizontal="left"/>
    </xf>
    <xf numFmtId="187" fontId="28" fillId="0" borderId="0" xfId="4" applyNumberFormat="1" applyFont="1" applyAlignment="1" applyProtection="1">
      <alignment horizontal="left" vertical="center"/>
    </xf>
    <xf numFmtId="187" fontId="29" fillId="0" borderId="0" xfId="0" applyNumberFormat="1" applyFont="1" applyAlignment="1" applyProtection="1">
      <alignment vertical="center"/>
    </xf>
    <xf numFmtId="0" fontId="45" fillId="0" borderId="0" xfId="4" applyFont="1" applyAlignment="1" applyProtection="1">
      <alignment wrapText="1" readingOrder="1"/>
    </xf>
    <xf numFmtId="49" fontId="29" fillId="0" borderId="0" xfId="0" applyNumberFormat="1" applyFont="1" applyAlignment="1" applyProtection="1">
      <alignment horizontal="left" vertical="top" wrapText="1"/>
    </xf>
    <xf numFmtId="49" fontId="29" fillId="0" borderId="0" xfId="6" applyNumberFormat="1" applyFont="1" applyAlignment="1" applyProtection="1">
      <alignment horizontal="left" vertical="top" wrapText="1"/>
    </xf>
    <xf numFmtId="49" fontId="5" fillId="0" borderId="0" xfId="6" applyNumberFormat="1" applyFont="1" applyAlignment="1" applyProtection="1">
      <alignment horizontal="left" vertical="top" wrapText="1"/>
    </xf>
    <xf numFmtId="49" fontId="0" fillId="0" borderId="0" xfId="0" applyNumberFormat="1" applyAlignment="1" applyProtection="1">
      <alignment wrapText="1"/>
    </xf>
    <xf numFmtId="49" fontId="0" fillId="0" borderId="0" xfId="0" applyNumberFormat="1" applyProtection="1"/>
    <xf numFmtId="0" fontId="28" fillId="0" borderId="0" xfId="4" applyFont="1" applyAlignment="1" applyProtection="1">
      <alignment vertical="top" wrapText="1" readingOrder="1"/>
    </xf>
    <xf numFmtId="0" fontId="38" fillId="0" borderId="0" xfId="4" applyFont="1" applyAlignment="1" applyProtection="1">
      <alignment readingOrder="1"/>
    </xf>
    <xf numFmtId="0" fontId="29" fillId="0" borderId="0" xfId="5" applyFont="1" applyAlignment="1" applyProtection="1">
      <alignment readingOrder="1"/>
    </xf>
    <xf numFmtId="0" fontId="46" fillId="0" borderId="0" xfId="5" applyFont="1" applyAlignment="1" applyProtection="1">
      <alignment readingOrder="1"/>
    </xf>
    <xf numFmtId="0" fontId="29" fillId="0" borderId="0" xfId="4" applyFont="1" applyAlignment="1" applyProtection="1">
      <alignment vertical="top" readingOrder="1"/>
    </xf>
    <xf numFmtId="0" fontId="28" fillId="0" borderId="0" xfId="4" applyFont="1" applyAlignment="1" applyProtection="1">
      <alignment vertical="top" readingOrder="1"/>
    </xf>
    <xf numFmtId="186" fontId="28" fillId="0" borderId="0" xfId="0" applyNumberFormat="1" applyFont="1" applyAlignment="1" applyProtection="1">
      <alignment horizontal="left"/>
    </xf>
    <xf numFmtId="0" fontId="35" fillId="0" borderId="0" xfId="0" applyFont="1" applyAlignment="1" applyProtection="1">
      <alignment wrapText="1" readingOrder="1"/>
    </xf>
    <xf numFmtId="170" fontId="28" fillId="0" borderId="0" xfId="0" applyNumberFormat="1" applyFont="1" applyAlignment="1" applyProtection="1">
      <alignment horizontal="right" vertical="center"/>
    </xf>
    <xf numFmtId="188" fontId="28" fillId="0" borderId="0" xfId="4" applyNumberFormat="1" applyFont="1" applyAlignment="1" applyProtection="1">
      <alignment horizontal="left" vertical="top"/>
    </xf>
    <xf numFmtId="189" fontId="28" fillId="0" borderId="0" xfId="4" applyNumberFormat="1" applyFont="1" applyAlignment="1" applyProtection="1">
      <alignment horizontal="left" vertical="top"/>
    </xf>
    <xf numFmtId="0" fontId="29" fillId="0" borderId="0" xfId="0" applyFont="1" applyAlignment="1" applyProtection="1">
      <alignment horizontal="left"/>
    </xf>
    <xf numFmtId="49" fontId="47" fillId="0" borderId="0" xfId="0" applyNumberFormat="1" applyFont="1" applyAlignment="1" applyProtection="1">
      <alignment horizontal="left" vertical="top" wrapText="1"/>
    </xf>
    <xf numFmtId="0" fontId="48" fillId="0" borderId="0" xfId="0" applyFont="1" applyAlignment="1" applyProtection="1">
      <alignment horizontal="justify" vertical="top" wrapText="1"/>
    </xf>
    <xf numFmtId="0" fontId="49" fillId="0" borderId="0" xfId="0" applyFont="1" applyAlignment="1" applyProtection="1">
      <alignment horizontal="center" vertical="top" wrapText="1"/>
    </xf>
    <xf numFmtId="0" fontId="49" fillId="0" borderId="0" xfId="0" applyFont="1" applyAlignment="1" applyProtection="1">
      <alignment horizontal="justify" vertical="top" wrapText="1"/>
    </xf>
    <xf numFmtId="0" fontId="49" fillId="0" borderId="0" xfId="0" applyFont="1" applyAlignment="1" applyProtection="1">
      <alignment horizontal="left" vertical="top" wrapText="1"/>
    </xf>
    <xf numFmtId="185" fontId="10" fillId="0" borderId="0" xfId="4" applyNumberFormat="1" applyFont="1" applyAlignment="1" applyProtection="1">
      <alignment horizontal="right" vertical="top"/>
    </xf>
    <xf numFmtId="0" fontId="51" fillId="0" borderId="0" xfId="0" applyFont="1" applyAlignment="1" applyProtection="1">
      <alignment readingOrder="1"/>
    </xf>
    <xf numFmtId="49" fontId="52" fillId="0" borderId="0" xfId="0" applyNumberFormat="1" applyFont="1" applyAlignment="1" applyProtection="1">
      <alignment horizontal="left" vertical="top" wrapText="1"/>
    </xf>
    <xf numFmtId="49" fontId="49" fillId="0" borderId="0" xfId="0" applyNumberFormat="1" applyFont="1" applyAlignment="1" applyProtection="1">
      <alignment horizontal="center" vertical="top" wrapText="1"/>
    </xf>
    <xf numFmtId="0" fontId="29" fillId="0" borderId="0" xfId="0" quotePrefix="1" applyFont="1" applyAlignment="1" applyProtection="1">
      <alignment horizontal="left" vertical="top" wrapText="1"/>
    </xf>
    <xf numFmtId="0" fontId="49" fillId="0" borderId="0" xfId="0" quotePrefix="1" applyFont="1" applyAlignment="1" applyProtection="1">
      <alignment horizontal="left" vertical="top" wrapText="1"/>
    </xf>
    <xf numFmtId="0" fontId="50" fillId="0" borderId="0" xfId="0" applyFont="1" applyAlignment="1" applyProtection="1">
      <alignment horizontal="left" vertical="top" wrapText="1"/>
    </xf>
    <xf numFmtId="0" fontId="53" fillId="0" borderId="0" xfId="0" applyFont="1" applyAlignment="1" applyProtection="1">
      <alignment horizontal="left" vertical="top" wrapText="1"/>
    </xf>
    <xf numFmtId="0" fontId="49" fillId="0" borderId="0" xfId="7" applyFont="1" applyAlignment="1" applyProtection="1">
      <alignment horizontal="left" vertical="top" wrapText="1"/>
    </xf>
    <xf numFmtId="0" fontId="53" fillId="0" borderId="0" xfId="0" applyFont="1" applyAlignment="1" applyProtection="1">
      <alignment horizontal="justify" vertical="top" wrapText="1"/>
    </xf>
    <xf numFmtId="0" fontId="49" fillId="0" borderId="0" xfId="0" applyFont="1" applyAlignment="1" applyProtection="1">
      <alignment vertical="top"/>
    </xf>
    <xf numFmtId="0" fontId="29" fillId="0" borderId="0" xfId="0" applyFont="1" applyAlignment="1" applyProtection="1">
      <alignment horizontal="justify" vertical="top" wrapText="1"/>
    </xf>
    <xf numFmtId="0" fontId="54" fillId="0" borderId="0" xfId="0" applyFont="1" applyAlignment="1" applyProtection="1">
      <alignment horizontal="left" vertical="top"/>
    </xf>
    <xf numFmtId="1" fontId="28" fillId="0" borderId="5" xfId="4" applyNumberFormat="1" applyFont="1" applyBorder="1" applyAlignment="1" applyProtection="1">
      <alignment vertical="center" readingOrder="1"/>
    </xf>
    <xf numFmtId="0" fontId="28" fillId="0" borderId="5" xfId="4" applyFont="1" applyBorder="1" applyAlignment="1" applyProtection="1">
      <alignment vertical="center" readingOrder="1"/>
    </xf>
    <xf numFmtId="170" fontId="28" fillId="0" borderId="5" xfId="4" applyNumberFormat="1" applyFont="1" applyBorder="1" applyAlignment="1" applyProtection="1">
      <alignment horizontal="left" vertical="center"/>
    </xf>
    <xf numFmtId="172" fontId="28" fillId="0" borderId="0" xfId="0" applyNumberFormat="1" applyFont="1" applyAlignment="1" applyProtection="1">
      <alignment horizontal="left"/>
    </xf>
    <xf numFmtId="0" fontId="56" fillId="0" borderId="0" xfId="8" applyFont="1" applyAlignment="1" applyProtection="1">
      <alignment horizontal="left" vertical="top" wrapText="1"/>
      <protection locked="0"/>
    </xf>
    <xf numFmtId="165" fontId="28" fillId="0" borderId="2" xfId="4" applyNumberFormat="1" applyFont="1" applyBorder="1" applyAlignment="1" applyProtection="1">
      <alignment horizontal="left" vertical="center"/>
      <protection locked="0"/>
    </xf>
    <xf numFmtId="165" fontId="28" fillId="0" borderId="0" xfId="4" applyNumberFormat="1" applyFont="1" applyAlignment="1" applyProtection="1">
      <alignment vertical="center" wrapText="1"/>
      <protection locked="0"/>
    </xf>
    <xf numFmtId="4" fontId="57" fillId="0" borderId="0" xfId="8" applyNumberFormat="1" applyFont="1" applyAlignment="1" applyProtection="1">
      <alignment horizontal="left"/>
      <protection locked="0"/>
    </xf>
    <xf numFmtId="165" fontId="28" fillId="0" borderId="1" xfId="4" applyNumberFormat="1" applyFont="1" applyBorder="1" applyAlignment="1" applyProtection="1">
      <alignment horizontal="left" vertical="center"/>
      <protection locked="0"/>
    </xf>
    <xf numFmtId="165" fontId="28" fillId="0" borderId="3" xfId="4" applyNumberFormat="1" applyFont="1" applyBorder="1" applyAlignment="1" applyProtection="1">
      <alignment horizontal="center" wrapText="1"/>
      <protection locked="0"/>
    </xf>
    <xf numFmtId="0" fontId="56" fillId="0" borderId="0" xfId="8" applyFont="1" applyProtection="1">
      <protection locked="0"/>
    </xf>
    <xf numFmtId="174" fontId="31" fillId="0" borderId="0" xfId="8" applyNumberFormat="1" applyFont="1" applyProtection="1">
      <protection locked="0"/>
    </xf>
    <xf numFmtId="169" fontId="29" fillId="0" borderId="1" xfId="8" applyNumberFormat="1" applyFont="1" applyBorder="1" applyProtection="1">
      <protection locked="0"/>
    </xf>
    <xf numFmtId="170" fontId="60" fillId="0" borderId="0" xfId="8" applyNumberFormat="1" applyFont="1" applyProtection="1">
      <protection locked="0"/>
    </xf>
    <xf numFmtId="170" fontId="59" fillId="0" borderId="0" xfId="8" applyNumberFormat="1" applyFont="1" applyProtection="1">
      <protection locked="0"/>
    </xf>
    <xf numFmtId="169" fontId="29" fillId="0" borderId="0" xfId="8" applyNumberFormat="1" applyFont="1" applyProtection="1">
      <protection locked="0"/>
    </xf>
    <xf numFmtId="169" fontId="29" fillId="0" borderId="1" xfId="8" applyNumberFormat="1" applyFont="1" applyBorder="1" applyAlignment="1" applyProtection="1">
      <alignment horizontal="right"/>
      <protection locked="0"/>
    </xf>
    <xf numFmtId="0" fontId="62" fillId="0" borderId="0" xfId="0" applyFont="1" applyProtection="1">
      <protection locked="0"/>
    </xf>
    <xf numFmtId="0" fontId="46" fillId="0" borderId="0" xfId="5" applyFont="1" applyProtection="1">
      <protection locked="0"/>
    </xf>
    <xf numFmtId="0" fontId="62" fillId="0" borderId="0" xfId="8" applyFont="1" applyProtection="1">
      <protection locked="0"/>
    </xf>
    <xf numFmtId="174" fontId="31" fillId="0" borderId="0" xfId="8" applyNumberFormat="1" applyFont="1" applyAlignment="1" applyProtection="1">
      <alignment vertical="top"/>
      <protection locked="0"/>
    </xf>
    <xf numFmtId="174" fontId="56" fillId="0" borderId="0" xfId="8" applyNumberFormat="1" applyFont="1" applyAlignment="1" applyProtection="1">
      <alignment vertical="top"/>
      <protection locked="0"/>
    </xf>
    <xf numFmtId="49" fontId="29" fillId="0" borderId="2" xfId="8" applyNumberFormat="1" applyFont="1" applyBorder="1" applyAlignment="1" applyProtection="1">
      <alignment horizontal="left" vertical="center"/>
    </xf>
    <xf numFmtId="49" fontId="29" fillId="0" borderId="0" xfId="8" applyNumberFormat="1" applyFont="1" applyAlignment="1" applyProtection="1">
      <alignment horizontal="left" vertical="center"/>
    </xf>
    <xf numFmtId="49" fontId="29" fillId="0" borderId="1" xfId="8" applyNumberFormat="1" applyFont="1" applyBorder="1" applyAlignment="1" applyProtection="1">
      <alignment horizontal="left" vertical="center"/>
    </xf>
    <xf numFmtId="0" fontId="28" fillId="2" borderId="1" xfId="8" applyFont="1" applyFill="1" applyBorder="1" applyAlignment="1" applyProtection="1">
      <alignment horizontal="left" vertical="center"/>
    </xf>
    <xf numFmtId="170" fontId="28" fillId="0" borderId="1" xfId="4" applyNumberFormat="1" applyFont="1" applyBorder="1" applyAlignment="1" applyProtection="1">
      <alignment horizontal="left" vertical="center"/>
    </xf>
    <xf numFmtId="49" fontId="28" fillId="0" borderId="3" xfId="4" applyNumberFormat="1" applyFont="1" applyBorder="1" applyAlignment="1" applyProtection="1">
      <alignment vertical="center"/>
    </xf>
    <xf numFmtId="170" fontId="28" fillId="0" borderId="3" xfId="4" applyNumberFormat="1" applyFont="1" applyBorder="1" applyAlignment="1" applyProtection="1">
      <alignment horizontal="center" wrapText="1"/>
    </xf>
    <xf numFmtId="0" fontId="10" fillId="0" borderId="0" xfId="4" applyFont="1" applyAlignment="1" applyProtection="1">
      <alignment readingOrder="1"/>
    </xf>
    <xf numFmtId="191" fontId="58" fillId="4" borderId="0" xfId="4" applyNumberFormat="1" applyFont="1" applyFill="1" applyAlignment="1" applyProtection="1">
      <alignment horizontal="left"/>
    </xf>
    <xf numFmtId="0" fontId="31" fillId="4" borderId="0" xfId="8" applyFont="1" applyFill="1" applyAlignment="1" applyProtection="1">
      <alignment horizontal="left" vertical="top"/>
    </xf>
    <xf numFmtId="4" fontId="31" fillId="4" borderId="0" xfId="8" applyNumberFormat="1" applyFont="1" applyFill="1" applyProtection="1"/>
    <xf numFmtId="192" fontId="28" fillId="0" borderId="0" xfId="4" applyNumberFormat="1" applyFont="1" applyAlignment="1" applyProtection="1">
      <alignment horizontal="left" vertical="top"/>
    </xf>
    <xf numFmtId="0" fontId="29" fillId="0" borderId="2" xfId="4" applyFont="1" applyBorder="1" applyAlignment="1" applyProtection="1">
      <alignment vertical="top" wrapText="1" readingOrder="1"/>
    </xf>
    <xf numFmtId="0" fontId="59" fillId="0" borderId="2" xfId="8" applyFont="1" applyBorder="1" applyAlignment="1" applyProtection="1">
      <alignment horizontal="left" vertical="top"/>
    </xf>
    <xf numFmtId="0" fontId="61" fillId="0" borderId="0" xfId="8" applyFont="1" applyProtection="1"/>
    <xf numFmtId="190" fontId="28" fillId="0" borderId="0" xfId="4" applyNumberFormat="1" applyFont="1" applyAlignment="1" applyProtection="1">
      <alignment horizontal="left" vertical="top"/>
    </xf>
    <xf numFmtId="0" fontId="29" fillId="0" borderId="0" xfId="8" applyFont="1" applyAlignment="1" applyProtection="1">
      <alignment readingOrder="1"/>
    </xf>
    <xf numFmtId="190" fontId="45" fillId="0" borderId="0" xfId="4" applyNumberFormat="1" applyFont="1" applyAlignment="1" applyProtection="1">
      <alignment horizontal="left" vertical="top"/>
    </xf>
    <xf numFmtId="0" fontId="45" fillId="0" borderId="0" xfId="4" applyFont="1" applyAlignment="1" applyProtection="1">
      <alignment readingOrder="1"/>
    </xf>
    <xf numFmtId="170" fontId="62" fillId="0" borderId="0" xfId="4" applyNumberFormat="1" applyFont="1" applyAlignment="1" applyProtection="1">
      <alignment horizontal="right" vertical="center"/>
    </xf>
    <xf numFmtId="165" fontId="62" fillId="0" borderId="0" xfId="4" applyNumberFormat="1" applyFont="1" applyProtection="1"/>
    <xf numFmtId="194" fontId="28" fillId="0" borderId="0" xfId="4" applyNumberFormat="1" applyFont="1" applyAlignment="1" applyProtection="1">
      <alignment horizontal="left" vertical="top"/>
    </xf>
    <xf numFmtId="0" fontId="63" fillId="0" borderId="0" xfId="8" applyFont="1" applyProtection="1"/>
    <xf numFmtId="170" fontId="62" fillId="0" borderId="0" xfId="4" applyNumberFormat="1" applyFont="1" applyAlignment="1" applyProtection="1">
      <alignment horizontal="right"/>
    </xf>
    <xf numFmtId="194" fontId="45" fillId="0" borderId="0" xfId="4" applyNumberFormat="1" applyFont="1" applyAlignment="1" applyProtection="1">
      <alignment horizontal="left" vertical="top"/>
    </xf>
    <xf numFmtId="0" fontId="35" fillId="0" borderId="0" xfId="4" applyFont="1" applyAlignment="1" applyProtection="1">
      <alignment vertical="top" wrapText="1" readingOrder="1"/>
    </xf>
    <xf numFmtId="190" fontId="61" fillId="0" borderId="0" xfId="8" applyNumberFormat="1" applyFont="1" applyProtection="1"/>
    <xf numFmtId="0" fontId="29" fillId="0" borderId="0" xfId="0" applyFont="1" applyAlignment="1" applyProtection="1">
      <alignment wrapText="1"/>
    </xf>
    <xf numFmtId="0" fontId="28" fillId="0" borderId="0" xfId="0" applyFont="1" applyAlignment="1" applyProtection="1">
      <alignment wrapText="1"/>
    </xf>
    <xf numFmtId="195" fontId="28" fillId="0" borderId="0" xfId="4" applyNumberFormat="1" applyFont="1" applyAlignment="1" applyProtection="1">
      <alignment horizontal="left" vertical="top"/>
    </xf>
    <xf numFmtId="196" fontId="59" fillId="0" borderId="0" xfId="8" applyNumberFormat="1" applyFont="1" applyProtection="1"/>
    <xf numFmtId="0" fontId="59" fillId="0" borderId="0" xfId="8" applyFont="1" applyAlignment="1" applyProtection="1">
      <alignment horizontal="left"/>
    </xf>
    <xf numFmtId="193" fontId="28" fillId="0" borderId="0" xfId="0" applyNumberFormat="1" applyFont="1" applyAlignment="1" applyProtection="1">
      <alignment horizontal="left"/>
    </xf>
    <xf numFmtId="0" fontId="29" fillId="0" borderId="0" xfId="0" applyFont="1" applyAlignment="1" applyProtection="1">
      <alignment horizontal="left" vertical="top" wrapText="1" readingOrder="1"/>
    </xf>
    <xf numFmtId="0" fontId="29" fillId="0" borderId="0" xfId="0" applyFont="1" applyAlignment="1" applyProtection="1">
      <alignment horizontal="left" vertical="top" readingOrder="1"/>
    </xf>
    <xf numFmtId="0" fontId="59" fillId="0" borderId="0" xfId="8" applyFont="1" applyAlignment="1" applyProtection="1">
      <alignment horizontal="left" vertical="top"/>
    </xf>
    <xf numFmtId="174" fontId="59" fillId="0" borderId="0" xfId="8" applyNumberFormat="1" applyFont="1" applyAlignment="1" applyProtection="1">
      <alignment vertical="top"/>
    </xf>
    <xf numFmtId="0" fontId="31" fillId="0" borderId="0" xfId="8" applyFont="1" applyProtection="1"/>
    <xf numFmtId="0" fontId="31" fillId="0" borderId="0" xfId="8" applyFont="1" applyAlignment="1" applyProtection="1">
      <alignment horizontal="left" vertical="top"/>
    </xf>
    <xf numFmtId="0" fontId="31" fillId="0" borderId="0" xfId="8" applyFont="1" applyAlignment="1" applyProtection="1">
      <alignment horizontal="center" vertical="top"/>
    </xf>
    <xf numFmtId="4" fontId="31" fillId="0" borderId="0" xfId="8" applyNumberFormat="1" applyFont="1" applyAlignment="1" applyProtection="1">
      <alignment vertical="top"/>
    </xf>
    <xf numFmtId="0" fontId="56" fillId="0" borderId="0" xfId="8" applyFont="1" applyAlignment="1" applyProtection="1">
      <alignment horizontal="left" vertical="top"/>
    </xf>
    <xf numFmtId="0" fontId="56" fillId="0" borderId="0" xfId="8" applyFont="1" applyAlignment="1" applyProtection="1">
      <alignment horizontal="center" vertical="top"/>
    </xf>
    <xf numFmtId="4" fontId="56" fillId="0" borderId="0" xfId="8" applyNumberFormat="1" applyFont="1" applyAlignment="1" applyProtection="1">
      <alignment vertical="top"/>
    </xf>
    <xf numFmtId="0" fontId="10" fillId="0" borderId="0" xfId="10" applyFont="1" applyBorder="1" applyAlignment="1" applyProtection="1">
      <alignment wrapText="1"/>
      <protection locked="0"/>
    </xf>
    <xf numFmtId="4" fontId="10" fillId="0" borderId="0" xfId="10" applyNumberFormat="1" applyFont="1" applyBorder="1" applyAlignment="1" applyProtection="1">
      <alignment horizontal="center" wrapText="1"/>
      <protection locked="0"/>
    </xf>
    <xf numFmtId="4" fontId="10" fillId="0" borderId="0" xfId="10" applyNumberFormat="1" applyFont="1" applyBorder="1" applyAlignment="1" applyProtection="1">
      <alignment wrapText="1"/>
      <protection locked="0"/>
    </xf>
    <xf numFmtId="0" fontId="73" fillId="0" borderId="0" xfId="10" applyFont="1" applyBorder="1" applyAlignment="1" applyProtection="1">
      <alignment wrapText="1"/>
      <protection locked="0"/>
    </xf>
    <xf numFmtId="2" fontId="5" fillId="0" borderId="6" xfId="10" applyNumberFormat="1" applyFont="1" applyBorder="1" applyAlignment="1" applyProtection="1">
      <alignment horizontal="center" vertical="center"/>
      <protection locked="0"/>
    </xf>
    <xf numFmtId="4" fontId="5" fillId="0" borderId="6" xfId="10" applyNumberFormat="1" applyFont="1" applyFill="1" applyBorder="1" applyAlignment="1" applyProtection="1">
      <alignment horizontal="center" vertical="center"/>
      <protection locked="0"/>
    </xf>
    <xf numFmtId="4" fontId="5" fillId="0" borderId="6" xfId="10" applyNumberFormat="1" applyFont="1" applyFill="1" applyBorder="1" applyAlignment="1" applyProtection="1">
      <alignment horizontal="center" vertical="center" wrapText="1"/>
      <protection locked="0"/>
    </xf>
    <xf numFmtId="2" fontId="5" fillId="0" borderId="0" xfId="10" applyNumberFormat="1" applyFont="1" applyBorder="1" applyAlignment="1" applyProtection="1">
      <alignment horizontal="center" vertical="center"/>
      <protection locked="0"/>
    </xf>
    <xf numFmtId="4" fontId="5" fillId="0" borderId="0" xfId="10" applyNumberFormat="1" applyFont="1" applyFill="1" applyBorder="1" applyAlignment="1" applyProtection="1">
      <alignment horizontal="center" vertical="center"/>
      <protection locked="0"/>
    </xf>
    <xf numFmtId="0" fontId="5" fillId="0" borderId="0" xfId="10" applyFont="1" applyBorder="1" applyAlignment="1" applyProtection="1">
      <alignment wrapText="1"/>
      <protection locked="0"/>
    </xf>
    <xf numFmtId="4" fontId="5" fillId="0" borderId="0" xfId="10" applyNumberFormat="1" applyFont="1" applyBorder="1" applyAlignment="1" applyProtection="1">
      <alignment horizontal="center" wrapText="1"/>
      <protection locked="0"/>
    </xf>
    <xf numFmtId="4" fontId="5" fillId="0" borderId="0" xfId="10" applyNumberFormat="1" applyFont="1" applyBorder="1" applyAlignment="1" applyProtection="1">
      <alignment wrapText="1"/>
      <protection locked="0"/>
    </xf>
    <xf numFmtId="0" fontId="75" fillId="0" borderId="0" xfId="10" applyFont="1" applyBorder="1" applyAlignment="1" applyProtection="1">
      <alignment wrapText="1"/>
      <protection locked="0"/>
    </xf>
    <xf numFmtId="4" fontId="5" fillId="0" borderId="0" xfId="12" applyNumberFormat="1" applyFont="1" applyAlignment="1" applyProtection="1">
      <alignment horizontal="center"/>
      <protection locked="0"/>
    </xf>
    <xf numFmtId="0" fontId="75" fillId="0" borderId="0" xfId="10" applyFont="1" applyAlignment="1" applyProtection="1">
      <alignment wrapText="1"/>
      <protection locked="0"/>
    </xf>
    <xf numFmtId="4" fontId="5" fillId="0" borderId="0" xfId="12" applyNumberFormat="1" applyFont="1" applyAlignment="1" applyProtection="1">
      <alignment horizontal="right"/>
      <protection locked="0"/>
    </xf>
    <xf numFmtId="4" fontId="5" fillId="0" borderId="0" xfId="12" applyNumberFormat="1" applyFont="1" applyBorder="1" applyAlignment="1" applyProtection="1">
      <alignment horizontal="center"/>
      <protection locked="0"/>
    </xf>
    <xf numFmtId="4" fontId="5" fillId="0" borderId="0" xfId="12" applyNumberFormat="1" applyFont="1" applyBorder="1" applyAlignment="1" applyProtection="1">
      <alignment horizontal="right"/>
      <protection locked="0"/>
    </xf>
    <xf numFmtId="0" fontId="5" fillId="0" borderId="0" xfId="10" applyFont="1" applyAlignment="1" applyProtection="1">
      <alignment wrapText="1"/>
      <protection locked="0"/>
    </xf>
    <xf numFmtId="4" fontId="5" fillId="0" borderId="0" xfId="10" applyNumberFormat="1" applyFont="1" applyAlignment="1" applyProtection="1">
      <alignment horizontal="center" wrapText="1"/>
      <protection locked="0"/>
    </xf>
    <xf numFmtId="4" fontId="5" fillId="0" borderId="0" xfId="10" applyNumberFormat="1" applyFont="1" applyAlignment="1" applyProtection="1">
      <alignment wrapText="1"/>
      <protection locked="0"/>
    </xf>
    <xf numFmtId="0" fontId="5" fillId="0" borderId="1" xfId="10" applyFont="1" applyBorder="1" applyAlignment="1" applyProtection="1">
      <alignment wrapText="1"/>
      <protection locked="0"/>
    </xf>
    <xf numFmtId="0" fontId="76" fillId="0" borderId="0" xfId="10" applyFont="1" applyAlignment="1" applyProtection="1">
      <alignment horizontal="justify" wrapText="1"/>
      <protection locked="0"/>
    </xf>
    <xf numFmtId="0" fontId="76" fillId="0" borderId="0" xfId="10" applyFont="1" applyAlignment="1" applyProtection="1">
      <alignment horizontal="right"/>
      <protection locked="0"/>
    </xf>
    <xf numFmtId="4" fontId="10" fillId="0" borderId="7" xfId="10" applyNumberFormat="1" applyFont="1" applyBorder="1" applyAlignment="1" applyProtection="1">
      <alignment horizontal="right" wrapText="1"/>
      <protection locked="0"/>
    </xf>
    <xf numFmtId="174" fontId="10" fillId="0" borderId="7" xfId="10" applyNumberFormat="1" applyFont="1" applyBorder="1" applyAlignment="1" applyProtection="1">
      <alignment wrapText="1"/>
      <protection locked="0"/>
    </xf>
    <xf numFmtId="4" fontId="10" fillId="0" borderId="0" xfId="10" applyNumberFormat="1" applyFont="1" applyBorder="1" applyAlignment="1" applyProtection="1">
      <alignment horizontal="right" wrapText="1"/>
      <protection locked="0"/>
    </xf>
    <xf numFmtId="4" fontId="5" fillId="0" borderId="0" xfId="10" applyNumberFormat="1" applyFont="1" applyBorder="1" applyAlignment="1" applyProtection="1">
      <alignment horizontal="right" wrapText="1"/>
      <protection locked="0"/>
    </xf>
    <xf numFmtId="4" fontId="5" fillId="0" borderId="0" xfId="10" applyNumberFormat="1" applyFont="1" applyBorder="1" applyAlignment="1" applyProtection="1">
      <alignment horizontal="right" vertical="center"/>
    </xf>
    <xf numFmtId="4" fontId="5" fillId="0" borderId="0" xfId="10" applyNumberFormat="1" applyFont="1" applyBorder="1" applyAlignment="1" applyProtection="1">
      <alignment horizontal="center"/>
    </xf>
    <xf numFmtId="0" fontId="10" fillId="0" borderId="0" xfId="10" applyFont="1" applyBorder="1" applyAlignment="1" applyProtection="1">
      <alignment wrapText="1"/>
    </xf>
    <xf numFmtId="199" fontId="5" fillId="0" borderId="0" xfId="10" applyNumberFormat="1" applyFont="1" applyBorder="1" applyAlignment="1" applyProtection="1">
      <alignment horizontal="center" vertical="top" wrapText="1"/>
    </xf>
    <xf numFmtId="0" fontId="5" fillId="0" borderId="0" xfId="10" applyFont="1" applyBorder="1" applyAlignment="1" applyProtection="1"/>
    <xf numFmtId="199" fontId="5" fillId="0" borderId="0" xfId="10" applyNumberFormat="1" applyFont="1" applyAlignment="1" applyProtection="1">
      <alignment horizontal="center" vertical="top" wrapText="1"/>
    </xf>
    <xf numFmtId="0" fontId="5" fillId="0" borderId="0" xfId="10" applyFont="1" applyAlignment="1" applyProtection="1">
      <alignment horizontal="left" wrapText="1"/>
    </xf>
    <xf numFmtId="0" fontId="5" fillId="0" borderId="0" xfId="10" applyFont="1" applyBorder="1" applyAlignment="1" applyProtection="1">
      <alignment horizontal="left" wrapText="1"/>
    </xf>
    <xf numFmtId="0" fontId="5" fillId="0" borderId="0" xfId="10" applyFont="1" applyBorder="1" applyAlignment="1" applyProtection="1">
      <alignment vertical="top" wrapText="1"/>
    </xf>
    <xf numFmtId="0" fontId="5" fillId="0" borderId="0" xfId="10" applyFont="1" applyAlignment="1" applyProtection="1">
      <alignment vertical="top" wrapText="1"/>
    </xf>
    <xf numFmtId="0" fontId="72" fillId="0" borderId="0" xfId="10" applyFont="1" applyAlignment="1" applyProtection="1">
      <alignment wrapText="1"/>
    </xf>
    <xf numFmtId="49" fontId="5" fillId="0" borderId="1" xfId="10" applyNumberFormat="1" applyFont="1" applyBorder="1" applyAlignment="1" applyProtection="1">
      <alignment horizontal="center" vertical="top" wrapText="1"/>
    </xf>
    <xf numFmtId="0" fontId="5" fillId="0" borderId="1" xfId="10" applyFont="1" applyBorder="1" applyAlignment="1" applyProtection="1">
      <alignment wrapText="1"/>
    </xf>
    <xf numFmtId="0" fontId="5" fillId="0" borderId="1" xfId="10" applyFont="1" applyBorder="1" applyAlignment="1" applyProtection="1">
      <alignment horizontal="right" wrapText="1"/>
    </xf>
    <xf numFmtId="49" fontId="5" fillId="0" borderId="7" xfId="10" applyNumberFormat="1" applyFont="1" applyBorder="1" applyAlignment="1" applyProtection="1">
      <alignment horizontal="center" vertical="top" wrapText="1"/>
    </xf>
    <xf numFmtId="0" fontId="10" fillId="0" borderId="7" xfId="10" applyFont="1" applyBorder="1" applyAlignment="1" applyProtection="1">
      <alignment wrapText="1"/>
    </xf>
    <xf numFmtId="0" fontId="74" fillId="0" borderId="0" xfId="10" applyFont="1" applyBorder="1" applyAlignment="1" applyProtection="1">
      <alignment horizontal="right" wrapText="1"/>
      <protection locked="0"/>
    </xf>
    <xf numFmtId="0" fontId="77" fillId="0" borderId="0" xfId="10" applyFont="1" applyBorder="1" applyAlignment="1" applyProtection="1">
      <alignment horizontal="right" wrapText="1"/>
      <protection locked="0"/>
    </xf>
    <xf numFmtId="0" fontId="78" fillId="0" borderId="0" xfId="10" applyFont="1" applyBorder="1" applyAlignment="1" applyProtection="1">
      <alignment wrapText="1"/>
      <protection locked="0"/>
    </xf>
    <xf numFmtId="2" fontId="74" fillId="0" borderId="6" xfId="10" applyNumberFormat="1" applyFont="1" applyBorder="1" applyAlignment="1" applyProtection="1">
      <alignment horizontal="right"/>
      <protection locked="0"/>
    </xf>
    <xf numFmtId="4" fontId="74" fillId="0" borderId="6" xfId="10" applyNumberFormat="1" applyFont="1" applyFill="1" applyBorder="1" applyAlignment="1" applyProtection="1">
      <alignment horizontal="right"/>
      <protection locked="0"/>
    </xf>
    <xf numFmtId="0" fontId="74" fillId="0" borderId="9" xfId="10" applyFont="1" applyBorder="1" applyAlignment="1" applyProtection="1">
      <alignment wrapText="1"/>
      <protection locked="0"/>
    </xf>
    <xf numFmtId="4" fontId="74" fillId="0" borderId="0" xfId="10" applyNumberFormat="1" applyFont="1" applyBorder="1" applyAlignment="1" applyProtection="1">
      <alignment horizontal="right"/>
      <protection locked="0"/>
    </xf>
    <xf numFmtId="2" fontId="74" fillId="0" borderId="0" xfId="10" applyNumberFormat="1" applyFont="1" applyBorder="1" applyAlignment="1" applyProtection="1">
      <alignment horizontal="right"/>
      <protection locked="0"/>
    </xf>
    <xf numFmtId="4" fontId="77" fillId="0" borderId="0" xfId="10" applyNumberFormat="1" applyFont="1" applyBorder="1" applyAlignment="1" applyProtection="1">
      <alignment horizontal="right" wrapText="1"/>
      <protection locked="0"/>
    </xf>
    <xf numFmtId="44" fontId="74" fillId="0" borderId="1" xfId="10" applyNumberFormat="1" applyFont="1" applyBorder="1" applyAlignment="1" applyProtection="1">
      <alignment horizontal="right" wrapText="1"/>
      <protection locked="0"/>
    </xf>
    <xf numFmtId="44" fontId="77" fillId="0" borderId="1" xfId="10" applyNumberFormat="1" applyFont="1" applyBorder="1" applyAlignment="1" applyProtection="1">
      <alignment horizontal="right" wrapText="1"/>
      <protection locked="0"/>
    </xf>
    <xf numFmtId="0" fontId="84" fillId="0" borderId="0" xfId="10" applyFont="1" applyFill="1" applyAlignment="1" applyProtection="1">
      <protection locked="0"/>
    </xf>
    <xf numFmtId="44" fontId="74" fillId="0" borderId="7" xfId="10" applyNumberFormat="1" applyFont="1" applyBorder="1" applyAlignment="1" applyProtection="1">
      <alignment horizontal="right" wrapText="1"/>
      <protection locked="0"/>
    </xf>
    <xf numFmtId="4" fontId="77" fillId="0" borderId="7" xfId="10" applyNumberFormat="1" applyFont="1" applyBorder="1" applyAlignment="1" applyProtection="1">
      <alignment horizontal="right" wrapText="1"/>
      <protection locked="0"/>
    </xf>
    <xf numFmtId="0" fontId="84" fillId="0" borderId="0" xfId="10" applyFont="1" applyBorder="1" applyAlignment="1" applyProtection="1">
      <alignment wrapText="1"/>
      <protection locked="0"/>
    </xf>
    <xf numFmtId="49" fontId="74" fillId="0" borderId="0" xfId="10" applyNumberFormat="1" applyFont="1" applyBorder="1" applyAlignment="1" applyProtection="1">
      <alignment horizontal="center" vertical="top" wrapText="1"/>
    </xf>
    <xf numFmtId="1" fontId="77" fillId="0" borderId="0" xfId="10" applyNumberFormat="1" applyFont="1" applyAlignment="1" applyProtection="1">
      <alignment vertical="top"/>
    </xf>
    <xf numFmtId="1" fontId="74" fillId="0" borderId="0" xfId="10" applyNumberFormat="1" applyFont="1" applyAlignment="1" applyProtection="1">
      <alignment horizontal="right"/>
    </xf>
    <xf numFmtId="0" fontId="74" fillId="0" borderId="0" xfId="10" applyFont="1" applyBorder="1" applyAlignment="1" applyProtection="1">
      <alignment horizontal="right" wrapText="1"/>
    </xf>
    <xf numFmtId="49" fontId="74" fillId="0" borderId="6" xfId="10" applyNumberFormat="1" applyFont="1" applyBorder="1" applyAlignment="1" applyProtection="1">
      <alignment horizontal="center" vertical="top"/>
    </xf>
    <xf numFmtId="49" fontId="74" fillId="0" borderId="6" xfId="10" applyNumberFormat="1" applyFont="1" applyBorder="1" applyAlignment="1" applyProtection="1">
      <alignment horizontal="center" vertical="center"/>
    </xf>
    <xf numFmtId="4" fontId="74" fillId="0" borderId="6" xfId="10" applyNumberFormat="1" applyFont="1" applyBorder="1" applyAlignment="1" applyProtection="1">
      <alignment horizontal="center" vertical="top"/>
    </xf>
    <xf numFmtId="4" fontId="74" fillId="0" borderId="6" xfId="10" applyNumberFormat="1" applyFont="1" applyBorder="1" applyAlignment="1" applyProtection="1">
      <alignment horizontal="right"/>
    </xf>
    <xf numFmtId="49" fontId="74" fillId="0" borderId="0" xfId="10" applyNumberFormat="1" applyFont="1" applyBorder="1" applyAlignment="1" applyProtection="1">
      <alignment horizontal="center" vertical="top"/>
    </xf>
    <xf numFmtId="49" fontId="74" fillId="0" borderId="0" xfId="10" applyNumberFormat="1" applyFont="1" applyBorder="1" applyAlignment="1" applyProtection="1">
      <alignment horizontal="center" vertical="center"/>
    </xf>
    <xf numFmtId="4" fontId="74" fillId="0" borderId="0" xfId="10" applyNumberFormat="1" applyFont="1" applyBorder="1" applyAlignment="1" applyProtection="1">
      <alignment horizontal="center" vertical="top"/>
    </xf>
    <xf numFmtId="4" fontId="74" fillId="0" borderId="0" xfId="10" applyNumberFormat="1" applyFont="1" applyBorder="1" applyAlignment="1" applyProtection="1">
      <alignment horizontal="right"/>
    </xf>
    <xf numFmtId="49" fontId="77" fillId="0" borderId="0" xfId="10" applyNumberFormat="1" applyFont="1" applyBorder="1" applyAlignment="1" applyProtection="1">
      <alignment horizontal="center" vertical="top" wrapText="1"/>
    </xf>
    <xf numFmtId="0" fontId="77" fillId="0" borderId="0" xfId="10" applyFont="1" applyBorder="1" applyAlignment="1" applyProtection="1">
      <alignment vertical="top" wrapText="1"/>
    </xf>
    <xf numFmtId="0" fontId="74" fillId="0" borderId="0" xfId="10" applyFont="1" applyBorder="1" applyAlignment="1" applyProtection="1">
      <alignment horizontal="left" vertical="top" wrapText="1"/>
    </xf>
    <xf numFmtId="0" fontId="77" fillId="0" borderId="0" xfId="10" applyFont="1" applyBorder="1" applyAlignment="1" applyProtection="1">
      <alignment horizontal="left" wrapText="1"/>
    </xf>
    <xf numFmtId="0" fontId="77" fillId="0" borderId="0" xfId="10" applyFont="1" applyAlignment="1" applyProtection="1">
      <alignment horizontal="center" vertical="center" wrapText="1"/>
    </xf>
    <xf numFmtId="0" fontId="74" fillId="0" borderId="0" xfId="10" applyFont="1" applyAlignment="1" applyProtection="1">
      <alignment horizontal="justify" vertical="justify" wrapText="1"/>
    </xf>
    <xf numFmtId="0" fontId="81" fillId="0" borderId="0" xfId="14" applyFont="1" applyBorder="1" applyAlignment="1" applyProtection="1">
      <alignment horizontal="right"/>
    </xf>
    <xf numFmtId="0" fontId="74" fillId="0" borderId="0" xfId="10" applyFont="1" applyAlignment="1" applyProtection="1">
      <alignment horizontal="right"/>
    </xf>
    <xf numFmtId="0" fontId="74" fillId="0" borderId="0" xfId="10" applyFont="1" applyAlignment="1" applyProtection="1">
      <alignment horizontal="center" vertical="top" wrapText="1"/>
    </xf>
    <xf numFmtId="0" fontId="74" fillId="0" borderId="0" xfId="10" applyFont="1" applyAlignment="1" applyProtection="1">
      <alignment vertical="top" wrapText="1"/>
    </xf>
    <xf numFmtId="0" fontId="74" fillId="0" borderId="0" xfId="10" applyFont="1" applyAlignment="1" applyProtection="1">
      <alignment horizontal="right" wrapText="1"/>
    </xf>
    <xf numFmtId="0" fontId="74" fillId="0" borderId="0" xfId="10" applyFont="1" applyAlignment="1" applyProtection="1">
      <alignment horizontal="left" vertical="top" wrapText="1"/>
    </xf>
    <xf numFmtId="49" fontId="77" fillId="0" borderId="0" xfId="10" applyNumberFormat="1" applyFont="1" applyAlignment="1" applyProtection="1">
      <alignment horizontal="center" vertical="center" wrapText="1"/>
    </xf>
    <xf numFmtId="0" fontId="82" fillId="0" borderId="0" xfId="10" applyFont="1" applyAlignment="1" applyProtection="1">
      <alignment horizontal="left"/>
    </xf>
    <xf numFmtId="0" fontId="83" fillId="0" borderId="0" xfId="10" applyFont="1" applyAlignment="1" applyProtection="1">
      <alignment horizontal="right"/>
    </xf>
    <xf numFmtId="0" fontId="74" fillId="0" borderId="0" xfId="10" applyFont="1" applyAlignment="1" applyProtection="1">
      <alignment horizontal="left" wrapText="1"/>
    </xf>
    <xf numFmtId="0" fontId="74" fillId="0" borderId="0" xfId="15" applyFont="1" applyAlignment="1" applyProtection="1">
      <alignment wrapText="1"/>
    </xf>
    <xf numFmtId="49" fontId="74" fillId="0" borderId="1" xfId="10" applyNumberFormat="1" applyFont="1" applyBorder="1" applyAlignment="1" applyProtection="1">
      <alignment horizontal="center" vertical="top" wrapText="1"/>
    </xf>
    <xf numFmtId="0" fontId="74" fillId="0" borderId="1" xfId="16" applyFont="1" applyBorder="1" applyAlignment="1" applyProtection="1">
      <alignment vertical="top" wrapText="1"/>
    </xf>
    <xf numFmtId="0" fontId="74" fillId="0" borderId="1" xfId="16" applyFont="1" applyBorder="1" applyAlignment="1" applyProtection="1">
      <alignment horizontal="right" wrapText="1"/>
    </xf>
    <xf numFmtId="0" fontId="74" fillId="0" borderId="1" xfId="10" applyFont="1" applyBorder="1" applyAlignment="1" applyProtection="1">
      <alignment horizontal="right" wrapText="1"/>
    </xf>
    <xf numFmtId="49" fontId="77" fillId="0" borderId="7" xfId="10" applyNumberFormat="1" applyFont="1" applyBorder="1" applyAlignment="1" applyProtection="1">
      <alignment horizontal="center" vertical="top" wrapText="1"/>
    </xf>
    <xf numFmtId="49" fontId="74" fillId="0" borderId="7" xfId="10" applyNumberFormat="1" applyFont="1" applyBorder="1" applyAlignment="1" applyProtection="1">
      <alignment horizontal="center" vertical="top" wrapText="1"/>
    </xf>
    <xf numFmtId="0" fontId="77" fillId="0" borderId="7" xfId="10" applyFont="1" applyBorder="1" applyAlignment="1" applyProtection="1">
      <alignment vertical="top" wrapText="1"/>
    </xf>
    <xf numFmtId="0" fontId="74" fillId="0" borderId="7" xfId="10" applyFont="1" applyBorder="1" applyAlignment="1" applyProtection="1">
      <alignment horizontal="right" wrapText="1"/>
    </xf>
    <xf numFmtId="0" fontId="74" fillId="0" borderId="0" xfId="10" applyFont="1" applyBorder="1" applyAlignment="1" applyProtection="1">
      <alignment vertical="top" wrapText="1"/>
    </xf>
    <xf numFmtId="0" fontId="72" fillId="0" borderId="0" xfId="10" applyFont="1" applyBorder="1" applyAlignment="1" applyProtection="1">
      <alignment wrapText="1"/>
    </xf>
    <xf numFmtId="3" fontId="5" fillId="0" borderId="0" xfId="10" applyNumberFormat="1" applyFont="1" applyBorder="1" applyAlignment="1" applyProtection="1">
      <alignment horizontal="right" wrapText="1"/>
    </xf>
    <xf numFmtId="0" fontId="5" fillId="0" borderId="0" xfId="10" quotePrefix="1" applyFont="1" applyBorder="1" applyAlignment="1" applyProtection="1">
      <alignment wrapText="1"/>
    </xf>
    <xf numFmtId="199" fontId="5" fillId="0" borderId="0" xfId="10" applyNumberFormat="1" applyFont="1" applyBorder="1" applyAlignment="1" applyProtection="1">
      <alignment horizontal="center"/>
    </xf>
    <xf numFmtId="0" fontId="5" fillId="0" borderId="0" xfId="10" applyFont="1" applyBorder="1" applyProtection="1">
      <alignment vertical="top"/>
    </xf>
    <xf numFmtId="0" fontId="10" fillId="0" borderId="0" xfId="10" applyFont="1" applyFill="1" applyBorder="1" applyProtection="1">
      <alignment vertical="top"/>
    </xf>
    <xf numFmtId="199" fontId="5" fillId="0" borderId="0" xfId="10" applyNumberFormat="1" applyFont="1" applyFill="1" applyBorder="1" applyAlignment="1" applyProtection="1">
      <alignment horizontal="center"/>
    </xf>
    <xf numFmtId="0" fontId="5" fillId="0" borderId="0" xfId="10" quotePrefix="1" applyFont="1" applyAlignment="1" applyProtection="1">
      <alignment wrapText="1"/>
    </xf>
    <xf numFmtId="49" fontId="10" fillId="0" borderId="7" xfId="10" applyNumberFormat="1" applyFont="1" applyBorder="1" applyAlignment="1" applyProtection="1">
      <alignment horizontal="center" vertical="top" wrapText="1"/>
    </xf>
    <xf numFmtId="0" fontId="10" fillId="0" borderId="0" xfId="10" applyFont="1" applyBorder="1" applyAlignment="1" applyProtection="1">
      <alignment horizontal="right" wrapText="1"/>
      <protection locked="0"/>
    </xf>
    <xf numFmtId="0" fontId="70" fillId="0" borderId="0" xfId="10" applyFont="1" applyBorder="1" applyAlignment="1" applyProtection="1">
      <alignment wrapText="1"/>
      <protection locked="0"/>
    </xf>
    <xf numFmtId="2" fontId="5" fillId="0" borderId="6" xfId="10" applyNumberFormat="1" applyFont="1" applyBorder="1" applyAlignment="1" applyProtection="1">
      <alignment horizontal="right" vertical="center"/>
      <protection locked="0"/>
    </xf>
    <xf numFmtId="4" fontId="5" fillId="0" borderId="6" xfId="10" applyNumberFormat="1" applyFont="1" applyFill="1" applyBorder="1" applyAlignment="1" applyProtection="1">
      <alignment horizontal="right" vertical="center"/>
      <protection locked="0"/>
    </xf>
    <xf numFmtId="2" fontId="5" fillId="0" borderId="0" xfId="10" applyNumberFormat="1" applyFont="1" applyBorder="1" applyAlignment="1" applyProtection="1">
      <alignment horizontal="right" vertical="center"/>
      <protection locked="0"/>
    </xf>
    <xf numFmtId="4" fontId="5" fillId="0" borderId="0" xfId="10" applyNumberFormat="1" applyFont="1" applyFill="1" applyBorder="1" applyAlignment="1" applyProtection="1">
      <alignment horizontal="right" vertical="center"/>
      <protection locked="0"/>
    </xf>
    <xf numFmtId="0" fontId="72" fillId="0" borderId="0" xfId="10" applyFont="1" applyBorder="1" applyAlignment="1" applyProtection="1">
      <alignment wrapText="1"/>
      <protection locked="0"/>
    </xf>
    <xf numFmtId="0" fontId="5" fillId="0" borderId="0" xfId="10" applyFont="1" applyFill="1" applyBorder="1" applyAlignment="1" applyProtection="1">
      <alignment horizontal="right"/>
      <protection locked="0"/>
    </xf>
    <xf numFmtId="44" fontId="5" fillId="0" borderId="0" xfId="17" applyNumberFormat="1" applyFont="1" applyAlignment="1" applyProtection="1">
      <alignment horizontal="right" wrapText="1"/>
      <protection locked="0"/>
    </xf>
    <xf numFmtId="174" fontId="5" fillId="0" borderId="0" xfId="10" applyNumberFormat="1" applyFont="1" applyAlignment="1" applyProtection="1">
      <alignment horizontal="right"/>
      <protection locked="0"/>
    </xf>
    <xf numFmtId="200" fontId="5" fillId="0" borderId="0" xfId="17" applyNumberFormat="1" applyFont="1" applyAlignment="1" applyProtection="1">
      <alignment horizontal="right" wrapText="1"/>
      <protection locked="0"/>
    </xf>
    <xf numFmtId="174" fontId="10" fillId="0" borderId="7" xfId="10" applyNumberFormat="1" applyFont="1" applyBorder="1" applyAlignment="1" applyProtection="1">
      <alignment horizontal="right" wrapText="1"/>
      <protection locked="0"/>
    </xf>
    <xf numFmtId="4" fontId="5" fillId="0" borderId="0" xfId="14" applyNumberFormat="1" applyFont="1" applyAlignment="1" applyProtection="1">
      <alignment wrapText="1"/>
      <protection locked="0"/>
    </xf>
    <xf numFmtId="0" fontId="86" fillId="0" borderId="0" xfId="10" applyFont="1" applyBorder="1" applyAlignment="1" applyProtection="1">
      <alignment wrapText="1"/>
      <protection locked="0"/>
    </xf>
    <xf numFmtId="0" fontId="87" fillId="0" borderId="0" xfId="10" applyFont="1" applyAlignment="1" applyProtection="1">
      <alignment wrapText="1"/>
      <protection locked="0"/>
    </xf>
    <xf numFmtId="0" fontId="87" fillId="0" borderId="0" xfId="10" applyFont="1" applyAlignment="1" applyProtection="1">
      <protection locked="0"/>
    </xf>
    <xf numFmtId="44" fontId="5" fillId="0" borderId="0" xfId="10" applyNumberFormat="1" applyFont="1" applyBorder="1" applyAlignment="1" applyProtection="1">
      <alignment wrapText="1"/>
      <protection locked="0"/>
    </xf>
    <xf numFmtId="0" fontId="87" fillId="0" borderId="0" xfId="10" applyFont="1" applyBorder="1" applyAlignment="1" applyProtection="1">
      <alignment wrapText="1"/>
      <protection locked="0"/>
    </xf>
    <xf numFmtId="44" fontId="5" fillId="0" borderId="7" xfId="18" applyNumberFormat="1" applyFont="1" applyFill="1" applyBorder="1" applyAlignment="1" applyProtection="1">
      <alignment horizontal="right" wrapText="1"/>
      <protection locked="0"/>
    </xf>
    <xf numFmtId="44" fontId="10" fillId="0" borderId="7" xfId="14" applyNumberFormat="1" applyFont="1" applyBorder="1" applyAlignment="1" applyProtection="1">
      <alignment wrapText="1"/>
      <protection locked="0"/>
    </xf>
    <xf numFmtId="4" fontId="5" fillId="0" borderId="0" xfId="18" applyNumberFormat="1" applyFont="1" applyFill="1" applyBorder="1" applyAlignment="1" applyProtection="1">
      <alignment horizontal="right" wrapText="1"/>
      <protection locked="0"/>
    </xf>
    <xf numFmtId="174" fontId="10" fillId="0" borderId="0" xfId="14" applyNumberFormat="1" applyFont="1" applyBorder="1" applyAlignment="1" applyProtection="1">
      <alignment wrapText="1"/>
      <protection locked="0"/>
    </xf>
    <xf numFmtId="4" fontId="10" fillId="0" borderId="0" xfId="14" applyNumberFormat="1" applyFont="1" applyAlignment="1" applyProtection="1">
      <alignment wrapText="1"/>
      <protection locked="0"/>
    </xf>
    <xf numFmtId="0" fontId="87" fillId="0" borderId="0" xfId="10" applyFont="1" applyFill="1" applyBorder="1" applyAlignment="1" applyProtection="1">
      <alignment wrapText="1"/>
      <protection locked="0"/>
    </xf>
    <xf numFmtId="0" fontId="10" fillId="0" borderId="0" xfId="14" applyFont="1" applyAlignment="1" applyProtection="1">
      <alignment horizontal="center" vertical="top" wrapText="1"/>
    </xf>
    <xf numFmtId="0" fontId="10" fillId="0" borderId="0" xfId="14" applyFont="1" applyAlignment="1" applyProtection="1">
      <alignment horizontal="left" wrapText="1"/>
    </xf>
    <xf numFmtId="0" fontId="5" fillId="0" borderId="0" xfId="14" applyFont="1" applyAlignment="1" applyProtection="1">
      <alignment wrapText="1"/>
    </xf>
    <xf numFmtId="0" fontId="5" fillId="0" borderId="0" xfId="14" applyNumberFormat="1" applyFont="1" applyBorder="1" applyAlignment="1" applyProtection="1">
      <alignment wrapText="1"/>
    </xf>
    <xf numFmtId="0" fontId="5" fillId="0" borderId="0" xfId="14" applyFont="1" applyAlignment="1" applyProtection="1">
      <alignment horizontal="center" vertical="top" wrapText="1"/>
    </xf>
    <xf numFmtId="49" fontId="5" fillId="0" borderId="0" xfId="14" applyNumberFormat="1" applyFont="1" applyBorder="1" applyAlignment="1" applyProtection="1">
      <alignment horizontal="left" wrapText="1"/>
    </xf>
    <xf numFmtId="0" fontId="5" fillId="0" borderId="0" xfId="14" applyFont="1" applyBorder="1" applyAlignment="1" applyProtection="1">
      <alignment horizontal="left" wrapText="1"/>
    </xf>
    <xf numFmtId="0" fontId="5" fillId="0" borderId="0" xfId="14" applyFont="1" applyBorder="1" applyAlignment="1" applyProtection="1">
      <alignment vertical="top" wrapText="1"/>
    </xf>
    <xf numFmtId="4" fontId="5" fillId="0" borderId="0" xfId="14" applyNumberFormat="1" applyFont="1" applyFill="1" applyBorder="1" applyAlignment="1" applyProtection="1">
      <alignment horizontal="right" wrapText="1"/>
    </xf>
    <xf numFmtId="3" fontId="5" fillId="0" borderId="0" xfId="14" applyNumberFormat="1" applyFont="1" applyFill="1" applyBorder="1" applyAlignment="1" applyProtection="1">
      <alignment wrapText="1"/>
    </xf>
    <xf numFmtId="0" fontId="5" fillId="0" borderId="0" xfId="14" applyFont="1" applyBorder="1" applyAlignment="1" applyProtection="1">
      <alignment horizontal="center" vertical="top" wrapText="1"/>
    </xf>
    <xf numFmtId="0" fontId="5" fillId="0" borderId="0" xfId="14" quotePrefix="1" applyFont="1" applyFill="1" applyBorder="1" applyAlignment="1" applyProtection="1">
      <alignment vertical="top" wrapText="1"/>
    </xf>
    <xf numFmtId="0" fontId="5" fillId="0" borderId="0" xfId="14" applyFont="1" applyFill="1" applyBorder="1" applyAlignment="1" applyProtection="1">
      <alignment horizontal="right" wrapText="1"/>
    </xf>
    <xf numFmtId="0" fontId="5" fillId="0" borderId="0" xfId="14" applyFont="1" applyFill="1" applyBorder="1" applyAlignment="1" applyProtection="1">
      <alignment wrapText="1"/>
    </xf>
    <xf numFmtId="0" fontId="5" fillId="0" borderId="0" xfId="14" quotePrefix="1" applyFont="1" applyBorder="1" applyAlignment="1" applyProtection="1">
      <alignment vertical="top" wrapText="1"/>
    </xf>
    <xf numFmtId="0" fontId="5" fillId="0" borderId="0" xfId="18" applyFont="1" applyFill="1" applyBorder="1" applyAlignment="1" applyProtection="1">
      <alignment wrapText="1"/>
    </xf>
    <xf numFmtId="0" fontId="5" fillId="0" borderId="0" xfId="18" applyFont="1" applyFill="1" applyAlignment="1" applyProtection="1">
      <alignment horizontal="right" wrapText="1"/>
    </xf>
    <xf numFmtId="0" fontId="5" fillId="0" borderId="0" xfId="18" applyFont="1" applyFill="1" applyAlignment="1" applyProtection="1">
      <alignment wrapText="1"/>
    </xf>
    <xf numFmtId="0" fontId="5" fillId="0" borderId="0" xfId="18" applyFont="1" applyFill="1" applyAlignment="1" applyProtection="1">
      <alignment horizontal="center" vertical="top" wrapText="1"/>
    </xf>
    <xf numFmtId="0" fontId="10" fillId="0" borderId="7" xfId="14" applyFont="1" applyBorder="1" applyAlignment="1" applyProtection="1">
      <alignment horizontal="center" vertical="center" wrapText="1"/>
    </xf>
    <xf numFmtId="0" fontId="10" fillId="0" borderId="7" xfId="14" applyFont="1" applyBorder="1" applyAlignment="1" applyProtection="1">
      <alignment vertical="center" wrapText="1"/>
    </xf>
    <xf numFmtId="0" fontId="10" fillId="0" borderId="7" xfId="14" applyFont="1" applyBorder="1" applyAlignment="1" applyProtection="1">
      <alignment horizontal="right" wrapText="1"/>
    </xf>
    <xf numFmtId="0" fontId="10" fillId="0" borderId="7" xfId="14" applyFont="1" applyBorder="1" applyAlignment="1" applyProtection="1">
      <alignment wrapText="1"/>
    </xf>
    <xf numFmtId="0" fontId="10" fillId="0" borderId="0" xfId="14" applyFont="1" applyBorder="1" applyAlignment="1" applyProtection="1">
      <alignment horizontal="center" vertical="center" wrapText="1"/>
    </xf>
    <xf numFmtId="0" fontId="10" fillId="0" borderId="0" xfId="14" applyFont="1" applyBorder="1" applyAlignment="1" applyProtection="1">
      <alignment vertical="center" wrapText="1"/>
    </xf>
    <xf numFmtId="4" fontId="5" fillId="0" borderId="6" xfId="10" applyNumberFormat="1" applyFont="1" applyFill="1" applyBorder="1" applyAlignment="1" applyProtection="1">
      <alignment horizontal="right" vertical="center" wrapText="1"/>
      <protection locked="0"/>
    </xf>
    <xf numFmtId="4" fontId="5" fillId="0" borderId="0" xfId="14" applyNumberFormat="1" applyFont="1" applyAlignment="1" applyProtection="1">
      <alignment horizontal="right" wrapText="1"/>
      <protection locked="0"/>
    </xf>
    <xf numFmtId="0" fontId="89" fillId="0" borderId="0" xfId="10" applyFont="1" applyBorder="1" applyAlignment="1" applyProtection="1">
      <alignment wrapText="1"/>
      <protection locked="0"/>
    </xf>
    <xf numFmtId="0" fontId="5" fillId="0" borderId="0" xfId="14" applyFont="1" applyAlignment="1" applyProtection="1">
      <alignment horizontal="right"/>
      <protection locked="0"/>
    </xf>
    <xf numFmtId="0" fontId="89" fillId="0" borderId="0" xfId="10" applyFont="1" applyFill="1" applyBorder="1" applyAlignment="1" applyProtection="1">
      <alignment wrapText="1"/>
      <protection locked="0"/>
    </xf>
    <xf numFmtId="0" fontId="23" fillId="0" borderId="0" xfId="10" applyFont="1" applyAlignment="1" applyProtection="1">
      <alignment wrapText="1"/>
      <protection locked="0"/>
    </xf>
    <xf numFmtId="0" fontId="23" fillId="0" borderId="0" xfId="20" applyFont="1" applyAlignment="1" applyProtection="1">
      <alignment vertical="top" wrapText="1"/>
      <protection locked="0"/>
    </xf>
    <xf numFmtId="0" fontId="50" fillId="0" borderId="0" xfId="16" applyFont="1" applyAlignment="1" applyProtection="1">
      <alignment wrapText="1"/>
      <protection locked="0"/>
    </xf>
    <xf numFmtId="0" fontId="23" fillId="0" borderId="0" xfId="10" applyFont="1" applyAlignment="1" applyProtection="1">
      <protection locked="0"/>
    </xf>
    <xf numFmtId="0" fontId="25" fillId="0" borderId="7" xfId="10" applyFont="1" applyBorder="1" applyAlignment="1" applyProtection="1">
      <alignment horizontal="right"/>
      <protection locked="0"/>
    </xf>
    <xf numFmtId="200" fontId="91" fillId="0" borderId="7" xfId="10" applyNumberFormat="1" applyFont="1" applyBorder="1" applyAlignment="1" applyProtection="1">
      <alignment horizontal="right"/>
      <protection locked="0"/>
    </xf>
    <xf numFmtId="0" fontId="10" fillId="0" borderId="0" xfId="14" applyFont="1" applyAlignment="1" applyProtection="1">
      <alignment horizontal="center" wrapText="1"/>
    </xf>
    <xf numFmtId="0" fontId="5" fillId="0" borderId="0" xfId="14" applyFont="1" applyAlignment="1" applyProtection="1">
      <alignment horizontal="center"/>
    </xf>
    <xf numFmtId="0" fontId="5" fillId="0" borderId="0" xfId="14" applyFont="1" applyProtection="1"/>
    <xf numFmtId="0" fontId="5" fillId="0" borderId="0" xfId="10" applyFont="1" applyAlignment="1" applyProtection="1">
      <alignment horizontal="center" vertical="top" wrapText="1"/>
    </xf>
    <xf numFmtId="0" fontId="5" fillId="0" borderId="0" xfId="10" applyFont="1" applyAlignment="1" applyProtection="1">
      <alignment horizontal="left" vertical="top" wrapText="1"/>
    </xf>
    <xf numFmtId="0" fontId="0" fillId="0" borderId="0" xfId="10" quotePrefix="1" applyFont="1" applyAlignment="1" applyProtection="1">
      <alignment horizontal="left" vertical="top" wrapText="1"/>
    </xf>
    <xf numFmtId="0" fontId="4" fillId="0" borderId="0" xfId="10" quotePrefix="1" applyFont="1" applyFill="1" applyAlignment="1" applyProtection="1">
      <alignment horizontal="left" vertical="top" wrapText="1"/>
    </xf>
    <xf numFmtId="0" fontId="5" fillId="0" borderId="0" xfId="19" applyFont="1" applyFill="1" applyAlignment="1" applyProtection="1">
      <alignment horizontal="right" wrapText="1"/>
    </xf>
    <xf numFmtId="166" fontId="74" fillId="0" borderId="0" xfId="10" applyNumberFormat="1" applyFont="1" applyFill="1" applyAlignment="1" applyProtection="1">
      <alignment horizontal="right" wrapText="1"/>
    </xf>
    <xf numFmtId="0" fontId="4" fillId="0" borderId="0" xfId="10" applyFont="1" applyFill="1" applyAlignment="1" applyProtection="1">
      <alignment horizontal="left" vertical="top" wrapText="1"/>
    </xf>
    <xf numFmtId="0" fontId="23" fillId="0" borderId="0" xfId="20" applyFont="1" applyFill="1" applyAlignment="1" applyProtection="1">
      <alignment horizontal="right"/>
    </xf>
    <xf numFmtId="0" fontId="5" fillId="0" borderId="0" xfId="20" applyFont="1" applyAlignment="1" applyProtection="1">
      <alignment horizontal="left" vertical="top" wrapText="1"/>
    </xf>
    <xf numFmtId="166" fontId="5" fillId="0" borderId="0" xfId="20" applyNumberFormat="1" applyFont="1" applyAlignment="1" applyProtection="1">
      <alignment horizontal="right" wrapText="1"/>
    </xf>
    <xf numFmtId="0" fontId="4" fillId="0" borderId="0" xfId="16" applyFont="1" applyFill="1" applyBorder="1" applyAlignment="1" applyProtection="1">
      <alignment wrapText="1"/>
    </xf>
    <xf numFmtId="199" fontId="41" fillId="0" borderId="8" xfId="10" applyNumberFormat="1" applyFont="1" applyBorder="1" applyAlignment="1" applyProtection="1">
      <alignment horizontal="center"/>
    </xf>
    <xf numFmtId="0" fontId="10" fillId="0" borderId="7" xfId="22" applyNumberFormat="1" applyFont="1" applyFill="1" applyBorder="1" applyAlignment="1" applyProtection="1">
      <alignment horizontal="left"/>
    </xf>
    <xf numFmtId="0" fontId="25" fillId="0" borderId="7" xfId="10" applyFont="1" applyBorder="1" applyAlignment="1" applyProtection="1">
      <alignment horizontal="right"/>
    </xf>
    <xf numFmtId="0" fontId="74" fillId="0" borderId="0" xfId="10" applyFont="1" applyBorder="1" applyAlignment="1" applyProtection="1">
      <alignment wrapText="1"/>
      <protection locked="0"/>
    </xf>
    <xf numFmtId="4" fontId="5" fillId="0" borderId="0" xfId="18" applyNumberFormat="1" applyFont="1" applyFill="1" applyAlignment="1" applyProtection="1">
      <alignment horizontal="right" wrapText="1"/>
      <protection locked="0"/>
    </xf>
    <xf numFmtId="4" fontId="10" fillId="0" borderId="0" xfId="14" applyNumberFormat="1" applyFont="1" applyBorder="1" applyAlignment="1" applyProtection="1">
      <alignment horizontal="right" wrapText="1"/>
      <protection locked="0"/>
    </xf>
    <xf numFmtId="0" fontId="5" fillId="0" borderId="0" xfId="10" applyFont="1" applyAlignment="1" applyProtection="1">
      <protection locked="0"/>
    </xf>
    <xf numFmtId="0" fontId="4" fillId="0" borderId="7" xfId="10" applyFont="1" applyBorder="1" applyAlignment="1" applyProtection="1">
      <alignment horizontal="right"/>
      <protection locked="0"/>
    </xf>
    <xf numFmtId="166" fontId="5" fillId="0" borderId="0" xfId="20" applyNumberFormat="1" applyAlignment="1" applyProtection="1">
      <alignment horizontal="right" wrapText="1"/>
    </xf>
    <xf numFmtId="0" fontId="10" fillId="0" borderId="7" xfId="14" applyFont="1" applyBorder="1" applyAlignment="1" applyProtection="1">
      <alignment horizontal="center" wrapText="1"/>
    </xf>
    <xf numFmtId="200" fontId="5" fillId="0" borderId="0" xfId="10" applyNumberFormat="1" applyFont="1" applyAlignment="1" applyProtection="1">
      <alignment horizontal="right" vertical="top" wrapText="1"/>
      <protection locked="0"/>
    </xf>
    <xf numFmtId="44" fontId="23" fillId="0" borderId="0" xfId="23" applyNumberFormat="1" applyFont="1" applyFill="1" applyAlignment="1" applyProtection="1">
      <alignment horizontal="right" wrapText="1"/>
      <protection locked="0"/>
    </xf>
    <xf numFmtId="44" fontId="23" fillId="0" borderId="0" xfId="23" applyNumberFormat="1" applyFont="1" applyFill="1" applyAlignment="1" applyProtection="1">
      <alignment horizontal="right"/>
      <protection locked="0"/>
    </xf>
    <xf numFmtId="1" fontId="10" fillId="0" borderId="0" xfId="10" applyNumberFormat="1" applyFont="1" applyAlignment="1" applyProtection="1">
      <alignment vertical="top"/>
    </xf>
    <xf numFmtId="0" fontId="4" fillId="0" borderId="0" xfId="10" applyFont="1" applyAlignment="1" applyProtection="1">
      <alignment horizontal="left" vertical="top" wrapText="1"/>
    </xf>
    <xf numFmtId="0" fontId="5" fillId="0" borderId="0" xfId="22" applyNumberFormat="1" applyFont="1" applyFill="1" applyAlignment="1" applyProtection="1">
      <alignment horizontal="right" wrapText="1"/>
    </xf>
    <xf numFmtId="166" fontId="5" fillId="0" borderId="0" xfId="22" applyNumberFormat="1" applyFont="1" applyFill="1" applyAlignment="1" applyProtection="1">
      <alignment horizontal="right" wrapText="1"/>
    </xf>
    <xf numFmtId="0" fontId="10" fillId="0" borderId="7" xfId="14" applyFont="1" applyBorder="1" applyAlignment="1" applyProtection="1">
      <alignment horizontal="center" vertical="top" wrapText="1"/>
    </xf>
    <xf numFmtId="0" fontId="76" fillId="0" borderId="0" xfId="10" applyFont="1" applyBorder="1" applyAlignment="1" applyProtection="1">
      <alignment wrapText="1"/>
      <protection locked="0"/>
    </xf>
    <xf numFmtId="2" fontId="5" fillId="0" borderId="6" xfId="10" applyNumberFormat="1" applyFont="1" applyBorder="1" applyAlignment="1" applyProtection="1">
      <alignment horizontal="right"/>
      <protection locked="0"/>
    </xf>
    <xf numFmtId="4" fontId="5" fillId="0" borderId="6" xfId="10" applyNumberFormat="1" applyFont="1" applyFill="1" applyBorder="1" applyAlignment="1" applyProtection="1">
      <alignment horizontal="right"/>
      <protection locked="0"/>
    </xf>
    <xf numFmtId="4" fontId="5" fillId="0" borderId="6" xfId="10" applyNumberFormat="1" applyFont="1" applyFill="1" applyBorder="1" applyAlignment="1" applyProtection="1">
      <alignment horizontal="right" wrapText="1"/>
      <protection locked="0"/>
    </xf>
    <xf numFmtId="2" fontId="5" fillId="0" borderId="0" xfId="10" applyNumberFormat="1" applyFont="1" applyBorder="1" applyAlignment="1" applyProtection="1">
      <alignment horizontal="right"/>
      <protection locked="0"/>
    </xf>
    <xf numFmtId="4" fontId="5" fillId="0" borderId="0" xfId="10" applyNumberFormat="1" applyFont="1" applyFill="1" applyBorder="1" applyAlignment="1" applyProtection="1">
      <alignment horizontal="right"/>
      <protection locked="0"/>
    </xf>
    <xf numFmtId="0" fontId="92" fillId="0" borderId="0" xfId="10" applyFont="1" applyAlignment="1" applyProtection="1">
      <alignment vertical="top" wrapText="1"/>
      <protection locked="0"/>
    </xf>
    <xf numFmtId="4" fontId="93" fillId="0" borderId="0" xfId="10" applyNumberFormat="1" applyFont="1" applyFill="1" applyBorder="1" applyAlignment="1" applyProtection="1">
      <alignment horizontal="right" wrapText="1"/>
      <protection locked="0"/>
    </xf>
    <xf numFmtId="0" fontId="93" fillId="0" borderId="0" xfId="10" applyFont="1" applyFill="1" applyBorder="1" applyAlignment="1" applyProtection="1">
      <alignment horizontal="right" wrapText="1"/>
      <protection locked="0"/>
    </xf>
    <xf numFmtId="4" fontId="5" fillId="0" borderId="0" xfId="16" applyNumberFormat="1" applyFont="1" applyBorder="1" applyAlignment="1" applyProtection="1">
      <alignment horizontal="right" wrapText="1"/>
      <protection locked="0"/>
    </xf>
    <xf numFmtId="44" fontId="95" fillId="0" borderId="0" xfId="10" applyNumberFormat="1" applyFont="1" applyAlignment="1" applyProtection="1">
      <alignment horizontal="right"/>
      <protection locked="0"/>
    </xf>
    <xf numFmtId="0" fontId="94" fillId="0" borderId="0" xfId="10" applyFont="1" applyBorder="1" applyAlignment="1" applyProtection="1">
      <protection locked="0"/>
    </xf>
    <xf numFmtId="44" fontId="5" fillId="0" borderId="0" xfId="10" applyNumberFormat="1" applyFont="1" applyFill="1" applyBorder="1" applyAlignment="1" applyProtection="1">
      <alignment horizontal="right"/>
      <protection locked="0"/>
    </xf>
    <xf numFmtId="202" fontId="5" fillId="0" borderId="1" xfId="26" applyNumberFormat="1" applyFont="1" applyFill="1" applyBorder="1" applyAlignment="1" applyProtection="1">
      <alignment horizontal="right"/>
      <protection locked="0"/>
    </xf>
    <xf numFmtId="174" fontId="5" fillId="0" borderId="1" xfId="10" applyNumberFormat="1" applyFont="1" applyFill="1" applyBorder="1" applyAlignment="1" applyProtection="1">
      <alignment horizontal="right"/>
      <protection locked="0"/>
    </xf>
    <xf numFmtId="0" fontId="10" fillId="0" borderId="7" xfId="26" applyFont="1" applyBorder="1" applyAlignment="1" applyProtection="1">
      <alignment horizontal="right"/>
      <protection locked="0"/>
    </xf>
    <xf numFmtId="174" fontId="5" fillId="0" borderId="7" xfId="10" applyNumberFormat="1" applyFont="1" applyFill="1" applyBorder="1" applyAlignment="1" applyProtection="1">
      <alignment horizontal="right"/>
      <protection locked="0"/>
    </xf>
    <xf numFmtId="0" fontId="92" fillId="0" borderId="0" xfId="10" applyFont="1" applyBorder="1" applyAlignment="1" applyProtection="1">
      <alignment wrapText="1"/>
      <protection locked="0"/>
    </xf>
    <xf numFmtId="4" fontId="4" fillId="0" borderId="0" xfId="16" applyNumberFormat="1" applyFont="1" applyBorder="1" applyAlignment="1" applyProtection="1">
      <alignment horizontal="right" wrapText="1"/>
      <protection locked="0"/>
    </xf>
    <xf numFmtId="4" fontId="4" fillId="0" borderId="0" xfId="16" applyNumberFormat="1" applyFont="1" applyBorder="1" applyAlignment="1" applyProtection="1">
      <alignment wrapText="1"/>
      <protection locked="0"/>
    </xf>
    <xf numFmtId="44" fontId="4" fillId="0" borderId="0" xfId="16" applyNumberFormat="1" applyFont="1" applyBorder="1" applyAlignment="1" applyProtection="1">
      <alignment wrapText="1"/>
      <protection locked="0"/>
    </xf>
    <xf numFmtId="0" fontId="69" fillId="0" borderId="0" xfId="10" applyFont="1" applyAlignment="1" applyProtection="1">
      <protection locked="0"/>
    </xf>
    <xf numFmtId="0" fontId="5" fillId="0" borderId="0" xfId="10" applyFont="1" applyProtection="1">
      <alignment vertical="top"/>
      <protection locked="0"/>
    </xf>
    <xf numFmtId="0" fontId="69" fillId="0" borderId="0" xfId="10" applyFont="1" applyProtection="1">
      <alignment vertical="top"/>
      <protection locked="0"/>
    </xf>
    <xf numFmtId="44" fontId="95" fillId="0" borderId="0" xfId="10" applyNumberFormat="1" applyFont="1" applyBorder="1" applyAlignment="1" applyProtection="1">
      <alignment horizontal="right"/>
      <protection locked="0"/>
    </xf>
    <xf numFmtId="0" fontId="41" fillId="0" borderId="0" xfId="0" applyFont="1" applyAlignment="1" applyProtection="1">
      <alignment wrapText="1"/>
      <protection locked="0"/>
    </xf>
    <xf numFmtId="0" fontId="28" fillId="2" borderId="0" xfId="0" applyFont="1" applyFill="1" applyAlignment="1">
      <alignment horizontal="left" wrapText="1"/>
    </xf>
    <xf numFmtId="0" fontId="0" fillId="0" borderId="0" xfId="0"/>
    <xf numFmtId="0" fontId="29" fillId="2" borderId="0" xfId="0" applyFont="1" applyFill="1" applyAlignment="1">
      <alignment wrapText="1"/>
    </xf>
    <xf numFmtId="0" fontId="28" fillId="2" borderId="1" xfId="0" applyFont="1" applyFill="1" applyBorder="1" applyAlignment="1">
      <alignment horizontal="left" vertical="center"/>
    </xf>
    <xf numFmtId="0" fontId="0" fillId="0" borderId="1" xfId="0" applyBorder="1"/>
    <xf numFmtId="1" fontId="5" fillId="0" borderId="0" xfId="10" applyNumberFormat="1" applyFont="1" applyBorder="1" applyAlignment="1">
      <alignment horizontal="left" wrapText="1"/>
    </xf>
    <xf numFmtId="0" fontId="69" fillId="0" borderId="0" xfId="10" applyFont="1" applyAlignment="1">
      <alignment wrapText="1"/>
    </xf>
    <xf numFmtId="0" fontId="10" fillId="0" borderId="0" xfId="14" applyFont="1" applyBorder="1" applyAlignment="1" applyProtection="1"/>
    <xf numFmtId="0" fontId="69" fillId="0" borderId="0" xfId="10" applyFont="1" applyAlignment="1" applyProtection="1"/>
  </cellXfs>
  <cellStyles count="27">
    <cellStyle name="Navadno" xfId="0" builtinId="0"/>
    <cellStyle name="Navadno 10" xfId="12" xr:uid="{00000000-0005-0000-0000-000001000000}"/>
    <cellStyle name="Navadno 10 2 2" xfId="20" xr:uid="{00000000-0005-0000-0000-000002000000}"/>
    <cellStyle name="Navadno 11" xfId="24" xr:uid="{00000000-0005-0000-0000-000003000000}"/>
    <cellStyle name="Navadno 16" xfId="21" xr:uid="{00000000-0005-0000-0000-000004000000}"/>
    <cellStyle name="Navadno 2" xfId="10" xr:uid="{00000000-0005-0000-0000-000005000000}"/>
    <cellStyle name="Navadno 2 2" xfId="26" xr:uid="{00000000-0005-0000-0000-000006000000}"/>
    <cellStyle name="Navadno 2 2 2" xfId="6" xr:uid="{00000000-0005-0000-0000-000007000000}"/>
    <cellStyle name="Navadno 2 4 2" xfId="25" xr:uid="{00000000-0005-0000-0000-000008000000}"/>
    <cellStyle name="Navadno 2 6" xfId="14" xr:uid="{00000000-0005-0000-0000-000009000000}"/>
    <cellStyle name="Navadno 3" xfId="4" xr:uid="{00000000-0005-0000-0000-00000A000000}"/>
    <cellStyle name="Navadno 3 2" xfId="5" xr:uid="{00000000-0005-0000-0000-00000B000000}"/>
    <cellStyle name="Navadno 6" xfId="8" xr:uid="{00000000-0005-0000-0000-00000C000000}"/>
    <cellStyle name="Navadno 9" xfId="7" xr:uid="{00000000-0005-0000-0000-00000D000000}"/>
    <cellStyle name="Navadno_Električne instalacije Revizija DF" xfId="11" xr:uid="{00000000-0005-0000-0000-00000E000000}"/>
    <cellStyle name="Navadno_Kino Siska_pop_GD" xfId="2" xr:uid="{00000000-0005-0000-0000-00000F000000}"/>
    <cellStyle name="Navadno_popis-splošno-zun.ured" xfId="17" xr:uid="{00000000-0005-0000-0000-000010000000}"/>
    <cellStyle name="Navadno_PRAZ" xfId="16" xr:uid="{00000000-0005-0000-0000-000011000000}"/>
    <cellStyle name="Navadno_PRAZ 2" xfId="18" xr:uid="{00000000-0005-0000-0000-000012000000}"/>
    <cellStyle name="Navadno_PROJEKTA gradbena jama komenda marec 2009 in avgust 10 2" xfId="1" xr:uid="{00000000-0005-0000-0000-000013000000}"/>
    <cellStyle name="Navadno_SBRadovljica" xfId="3" xr:uid="{00000000-0005-0000-0000-000014000000}"/>
    <cellStyle name="Normal 2 2" xfId="15" xr:uid="{00000000-0005-0000-0000-000015000000}"/>
    <cellStyle name="Normal_Sheet1" xfId="13" xr:uid="{00000000-0005-0000-0000-000016000000}"/>
    <cellStyle name="Normal_SKUPNO" xfId="19" xr:uid="{00000000-0005-0000-0000-000017000000}"/>
    <cellStyle name="Valuta 2" xfId="9" xr:uid="{00000000-0005-0000-0000-000018000000}"/>
    <cellStyle name="Vejica 100" xfId="23" xr:uid="{00000000-0005-0000-0000-000019000000}"/>
    <cellStyle name="Vejica_popis-splošno-zun.ured" xfId="22" xr:uid="{00000000-0005-0000-0000-00001A000000}"/>
  </cellStyles>
  <dxfs count="152">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49"/>
  <sheetViews>
    <sheetView tabSelected="1" view="pageLayout" zoomScaleNormal="100" workbookViewId="0">
      <selection activeCell="G29" sqref="G29"/>
    </sheetView>
  </sheetViews>
  <sheetFormatPr defaultColWidth="9.140625" defaultRowHeight="14.25"/>
  <cols>
    <col min="1" max="1" width="3.85546875" style="1" customWidth="1"/>
    <col min="2" max="2" width="36.42578125" style="1" customWidth="1"/>
    <col min="3" max="3" width="10.42578125" style="1" customWidth="1"/>
    <col min="4" max="4" width="3.140625" style="1" customWidth="1"/>
    <col min="5" max="5" width="14.42578125" style="3" customWidth="1"/>
    <col min="6" max="6" width="3.140625" style="1" customWidth="1"/>
    <col min="7" max="7" width="19.42578125" style="1" customWidth="1"/>
    <col min="8" max="16384" width="9.140625" style="1"/>
  </cols>
  <sheetData>
    <row r="1" spans="2:7" ht="15">
      <c r="B1" s="5" t="s">
        <v>23</v>
      </c>
      <c r="C1" s="5"/>
      <c r="D1" s="5"/>
      <c r="E1" s="6"/>
    </row>
    <row r="10" spans="2:7" ht="15">
      <c r="B10" s="5" t="s">
        <v>7</v>
      </c>
      <c r="C10" s="5" t="s">
        <v>4</v>
      </c>
      <c r="D10" s="5"/>
      <c r="E10" s="6" t="s">
        <v>79</v>
      </c>
      <c r="F10" s="5"/>
      <c r="G10" s="5"/>
    </row>
    <row r="11" spans="2:7" ht="15">
      <c r="B11" s="5"/>
      <c r="C11" s="5"/>
      <c r="D11" s="5"/>
      <c r="E11" s="6" t="s">
        <v>4</v>
      </c>
      <c r="F11" s="5"/>
      <c r="G11" s="5"/>
    </row>
    <row r="12" spans="2:7" ht="15">
      <c r="B12" s="5"/>
      <c r="C12" s="5"/>
      <c r="D12" s="5"/>
      <c r="E12" s="6" t="s">
        <v>4</v>
      </c>
      <c r="F12" s="5"/>
      <c r="G12" s="5"/>
    </row>
    <row r="14" spans="2:7" ht="15">
      <c r="E14" s="10" t="s">
        <v>4</v>
      </c>
      <c r="F14" s="9"/>
      <c r="G14" s="9"/>
    </row>
    <row r="19" spans="2:7" ht="15">
      <c r="B19" s="5" t="s">
        <v>8</v>
      </c>
      <c r="C19" s="5"/>
      <c r="D19" s="5"/>
      <c r="E19" s="6" t="s">
        <v>80</v>
      </c>
      <c r="F19" s="5"/>
      <c r="G19" s="5"/>
    </row>
    <row r="20" spans="2:7" ht="15">
      <c r="E20" s="10" t="s">
        <v>227</v>
      </c>
    </row>
    <row r="21" spans="2:7" ht="15">
      <c r="E21" s="10" t="s">
        <v>81</v>
      </c>
    </row>
    <row r="22" spans="2:7" ht="15">
      <c r="E22" s="10" t="s">
        <v>82</v>
      </c>
    </row>
    <row r="23" spans="2:7" ht="15">
      <c r="E23" s="6" t="s">
        <v>4</v>
      </c>
      <c r="F23" s="5"/>
      <c r="G23" s="5"/>
    </row>
    <row r="24" spans="2:7" ht="15">
      <c r="E24" s="6" t="s">
        <v>4</v>
      </c>
      <c r="F24" s="5"/>
      <c r="G24" s="5"/>
    </row>
    <row r="25" spans="2:7" ht="15">
      <c r="E25" s="6" t="s">
        <v>4</v>
      </c>
      <c r="F25" s="5"/>
      <c r="G25" s="5"/>
    </row>
    <row r="29" spans="2:7" ht="15">
      <c r="B29" s="5" t="s">
        <v>22</v>
      </c>
      <c r="G29" s="6">
        <f>+REKAPITULACIJA!G37</f>
        <v>0</v>
      </c>
    </row>
    <row r="31" spans="2:7" ht="15">
      <c r="E31" s="6" t="s">
        <v>9</v>
      </c>
      <c r="F31" s="5"/>
      <c r="G31" s="5"/>
    </row>
    <row r="36" spans="2:5" ht="15">
      <c r="B36" s="9" t="s">
        <v>15</v>
      </c>
      <c r="E36" s="10" t="s">
        <v>74</v>
      </c>
    </row>
    <row r="42" spans="2:5" s="9" customFormat="1" ht="15">
      <c r="B42" s="9" t="s">
        <v>69</v>
      </c>
      <c r="E42" s="10" t="s">
        <v>83</v>
      </c>
    </row>
    <row r="49" spans="2:2" ht="15">
      <c r="B49" s="5" t="s">
        <v>84</v>
      </c>
    </row>
  </sheetData>
  <sheetProtection algorithmName="SHA-512" hashValue="H3tgloTbvpz1TnCKv5HQZ/pH5SPYJo+ABSS1TchFkmXyUtNlJQsoSSO67LlkKRuc7DA9O1SM3u+2pJgq4eG/TA==" saltValue="ynU4OO8e4+JYGAbjkuzFcw==" spinCount="100000" sheet="1" objects="1" scenarios="1" selectLockedCells="1"/>
  <phoneticPr fontId="0" type="noConversion"/>
  <pageMargins left="0.98425196850393704" right="0.59055118110236227" top="0.98425196850393704" bottom="0.98425196850393704" header="0" footer="0"/>
  <pageSetup paperSize="9" scale="89" orientation="portrait" horizontalDpi="180" verticalDpi="18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47"/>
  <sheetViews>
    <sheetView view="pageLayout" zoomScaleNormal="100" workbookViewId="0">
      <selection activeCell="E8" sqref="E8"/>
    </sheetView>
  </sheetViews>
  <sheetFormatPr defaultColWidth="9.140625" defaultRowHeight="14.25"/>
  <cols>
    <col min="1" max="1" width="3.85546875" style="46" customWidth="1"/>
    <col min="2" max="2" width="36.42578125" style="46" customWidth="1"/>
    <col min="3" max="3" width="9.140625" style="46" customWidth="1"/>
    <col min="4" max="4" width="3.140625" style="46" customWidth="1"/>
    <col min="5" max="5" width="12.140625" style="41" customWidth="1"/>
    <col min="6" max="6" width="3.140625" style="476" customWidth="1"/>
    <col min="7" max="7" width="15" style="476" customWidth="1"/>
    <col min="8" max="8" width="13.140625" style="476" customWidth="1"/>
    <col min="9" max="16384" width="9.140625" style="476"/>
  </cols>
  <sheetData>
    <row r="1" spans="1:8" ht="15">
      <c r="A1" s="42" t="s">
        <v>13</v>
      </c>
      <c r="B1" s="42" t="s">
        <v>27</v>
      </c>
      <c r="G1" s="484"/>
    </row>
    <row r="2" spans="1:8" ht="15">
      <c r="A2" s="42"/>
      <c r="B2" s="42"/>
      <c r="G2" s="484"/>
    </row>
    <row r="3" spans="1:8" ht="43.5">
      <c r="A3" s="42"/>
      <c r="B3" s="42"/>
      <c r="E3" s="485" t="s">
        <v>276</v>
      </c>
      <c r="G3" s="484"/>
      <c r="H3" s="477" t="s">
        <v>1364</v>
      </c>
    </row>
    <row r="4" spans="1:8" ht="28.5">
      <c r="A4" s="52">
        <v>1</v>
      </c>
      <c r="B4" s="53" t="s">
        <v>188</v>
      </c>
      <c r="G4" s="484"/>
    </row>
    <row r="5" spans="1:8">
      <c r="B5" s="47" t="s">
        <v>0</v>
      </c>
      <c r="C5" s="48">
        <v>440</v>
      </c>
      <c r="D5" s="49" t="s">
        <v>11</v>
      </c>
      <c r="F5" s="486"/>
      <c r="G5" s="484">
        <f>+C5*E5</f>
        <v>0</v>
      </c>
    </row>
    <row r="6" spans="1:8">
      <c r="A6" s="52"/>
      <c r="B6" s="53"/>
      <c r="G6" s="484"/>
    </row>
    <row r="7" spans="1:8" ht="42.75">
      <c r="A7" s="52">
        <v>2</v>
      </c>
      <c r="B7" s="507" t="s">
        <v>197</v>
      </c>
      <c r="G7" s="484"/>
    </row>
    <row r="8" spans="1:8">
      <c r="B8" s="47" t="s">
        <v>0</v>
      </c>
      <c r="C8" s="48">
        <v>160</v>
      </c>
      <c r="D8" s="49" t="s">
        <v>11</v>
      </c>
      <c r="F8" s="486"/>
      <c r="G8" s="484">
        <f>+C8*E8</f>
        <v>0</v>
      </c>
    </row>
    <row r="9" spans="1:8">
      <c r="B9" s="47"/>
      <c r="C9" s="48"/>
      <c r="D9" s="49"/>
      <c r="F9" s="486"/>
      <c r="G9" s="484"/>
    </row>
    <row r="10" spans="1:8" ht="42.75">
      <c r="A10" s="52">
        <v>3</v>
      </c>
      <c r="B10" s="507" t="s">
        <v>220</v>
      </c>
      <c r="G10" s="484"/>
    </row>
    <row r="11" spans="1:8">
      <c r="B11" s="47" t="s">
        <v>0</v>
      </c>
      <c r="C11" s="48">
        <v>280</v>
      </c>
      <c r="D11" s="49" t="s">
        <v>11</v>
      </c>
      <c r="F11" s="486"/>
      <c r="G11" s="484">
        <f>+C11*E11</f>
        <v>0</v>
      </c>
    </row>
    <row r="12" spans="1:8">
      <c r="A12" s="52"/>
      <c r="B12" s="53"/>
      <c r="G12" s="484"/>
    </row>
    <row r="13" spans="1:8" ht="42.75">
      <c r="A13" s="52">
        <v>4</v>
      </c>
      <c r="B13" s="53" t="s">
        <v>189</v>
      </c>
      <c r="G13" s="484"/>
    </row>
    <row r="14" spans="1:8">
      <c r="B14" s="47" t="s">
        <v>0</v>
      </c>
      <c r="C14" s="48">
        <v>220</v>
      </c>
      <c r="D14" s="49" t="s">
        <v>11</v>
      </c>
      <c r="F14" s="486"/>
      <c r="G14" s="484">
        <f>+C14*E14</f>
        <v>0</v>
      </c>
    </row>
    <row r="15" spans="1:8" ht="42.75">
      <c r="A15" s="52">
        <v>5</v>
      </c>
      <c r="B15" s="53" t="s">
        <v>190</v>
      </c>
      <c r="G15" s="484"/>
    </row>
    <row r="16" spans="1:8">
      <c r="B16" s="47" t="s">
        <v>0</v>
      </c>
      <c r="C16" s="48">
        <v>125</v>
      </c>
      <c r="D16" s="49" t="s">
        <v>11</v>
      </c>
      <c r="F16" s="486"/>
      <c r="G16" s="484">
        <f>+C16*E16</f>
        <v>0</v>
      </c>
    </row>
    <row r="17" spans="1:7">
      <c r="A17" s="52"/>
      <c r="B17" s="53"/>
      <c r="G17" s="484"/>
    </row>
    <row r="18" spans="1:7" ht="15">
      <c r="B18" s="47"/>
      <c r="C18" s="48"/>
      <c r="D18" s="49"/>
      <c r="E18" s="487" t="s">
        <v>2</v>
      </c>
      <c r="F18" s="488"/>
      <c r="G18" s="489">
        <f>SUM(G4:G17)</f>
        <v>0</v>
      </c>
    </row>
    <row r="26" spans="1:7">
      <c r="E26" s="476"/>
    </row>
    <row r="27" spans="1:7">
      <c r="E27" s="476"/>
    </row>
    <row r="28" spans="1:7">
      <c r="E28" s="476"/>
    </row>
    <row r="29" spans="1:7">
      <c r="E29" s="476"/>
    </row>
    <row r="30" spans="1:7">
      <c r="E30" s="476"/>
    </row>
    <row r="31" spans="1:7">
      <c r="E31" s="476"/>
    </row>
    <row r="32" spans="1:7">
      <c r="E32" s="476"/>
    </row>
    <row r="33" spans="5:5">
      <c r="E33" s="476"/>
    </row>
    <row r="34" spans="5:5">
      <c r="E34" s="476"/>
    </row>
    <row r="35" spans="5:5">
      <c r="E35" s="476"/>
    </row>
    <row r="36" spans="5:5">
      <c r="E36" s="476"/>
    </row>
    <row r="37" spans="5:5">
      <c r="E37" s="476"/>
    </row>
    <row r="38" spans="5:5">
      <c r="E38" s="476"/>
    </row>
    <row r="39" spans="5:5">
      <c r="E39" s="476"/>
    </row>
    <row r="40" spans="5:5">
      <c r="E40" s="476"/>
    </row>
    <row r="41" spans="5:5">
      <c r="E41" s="476"/>
    </row>
    <row r="42" spans="5:5">
      <c r="E42" s="476"/>
    </row>
    <row r="43" spans="5:5">
      <c r="E43" s="476"/>
    </row>
    <row r="44" spans="5:5">
      <c r="E44" s="476"/>
    </row>
    <row r="45" spans="5:5">
      <c r="E45" s="476"/>
    </row>
    <row r="46" spans="5:5">
      <c r="E46" s="476"/>
    </row>
    <row r="47" spans="5:5">
      <c r="E47" s="476"/>
    </row>
  </sheetData>
  <sheetProtection algorithmName="SHA-512" hashValue="Ko7aT5wGSSJrkZiwZTCd3LmdAI5i1IapdBX7xP7Nf5Mz8bqf+68dDZBPYUzrrejaAY3wgHt9ImIm/vFc2y1RyQ==" saltValue="/AYRAwBMaNgla658r/+DxQ==" spinCount="100000" sheet="1" objects="1" scenarios="1" selectLockedCells="1"/>
  <pageMargins left="0.75" right="0.75" top="1" bottom="1" header="0" footer="0"/>
  <pageSetup paperSize="9" scale="91"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87"/>
  <sheetViews>
    <sheetView view="pageLayout" zoomScaleNormal="100" workbookViewId="0">
      <selection activeCell="G11" sqref="G11"/>
    </sheetView>
  </sheetViews>
  <sheetFormatPr defaultColWidth="11.42578125" defaultRowHeight="12"/>
  <cols>
    <col min="1" max="1" width="3.85546875" style="56" customWidth="1"/>
    <col min="2" max="2" width="32.140625" style="56" customWidth="1"/>
    <col min="3" max="3" width="4.5703125" style="56" customWidth="1"/>
    <col min="4" max="4" width="6.28515625" style="56" customWidth="1"/>
    <col min="5" max="5" width="12.42578125" style="459" customWidth="1"/>
    <col min="6" max="6" width="11.42578125" style="459"/>
    <col min="7" max="7" width="17" style="459" customWidth="1"/>
    <col min="8" max="252" width="11.42578125" style="459"/>
    <col min="253" max="253" width="3.85546875" style="459" customWidth="1"/>
    <col min="254" max="254" width="50" style="459" customWidth="1"/>
    <col min="255" max="255" width="6.85546875" style="459" customWidth="1"/>
    <col min="256" max="256" width="7.28515625" style="459" customWidth="1"/>
    <col min="257" max="257" width="13.42578125" style="459" customWidth="1"/>
    <col min="258" max="508" width="11.42578125" style="459"/>
    <col min="509" max="509" width="3.85546875" style="459" customWidth="1"/>
    <col min="510" max="510" width="50" style="459" customWidth="1"/>
    <col min="511" max="511" width="6.85546875" style="459" customWidth="1"/>
    <col min="512" max="512" width="7.28515625" style="459" customWidth="1"/>
    <col min="513" max="513" width="13.42578125" style="459" customWidth="1"/>
    <col min="514" max="764" width="11.42578125" style="459"/>
    <col min="765" max="765" width="3.85546875" style="459" customWidth="1"/>
    <col min="766" max="766" width="50" style="459" customWidth="1"/>
    <col min="767" max="767" width="6.85546875" style="459" customWidth="1"/>
    <col min="768" max="768" width="7.28515625" style="459" customWidth="1"/>
    <col min="769" max="769" width="13.42578125" style="459" customWidth="1"/>
    <col min="770" max="1020" width="11.42578125" style="459"/>
    <col min="1021" max="1021" width="3.85546875" style="459" customWidth="1"/>
    <col min="1022" max="1022" width="50" style="459" customWidth="1"/>
    <col min="1023" max="1023" width="6.85546875" style="459" customWidth="1"/>
    <col min="1024" max="1024" width="7.28515625" style="459" customWidth="1"/>
    <col min="1025" max="1025" width="13.42578125" style="459" customWidth="1"/>
    <col min="1026" max="1276" width="11.42578125" style="459"/>
    <col min="1277" max="1277" width="3.85546875" style="459" customWidth="1"/>
    <col min="1278" max="1278" width="50" style="459" customWidth="1"/>
    <col min="1279" max="1279" width="6.85546875" style="459" customWidth="1"/>
    <col min="1280" max="1280" width="7.28515625" style="459" customWidth="1"/>
    <col min="1281" max="1281" width="13.42578125" style="459" customWidth="1"/>
    <col min="1282" max="1532" width="11.42578125" style="459"/>
    <col min="1533" max="1533" width="3.85546875" style="459" customWidth="1"/>
    <col min="1534" max="1534" width="50" style="459" customWidth="1"/>
    <col min="1535" max="1535" width="6.85546875" style="459" customWidth="1"/>
    <col min="1536" max="1536" width="7.28515625" style="459" customWidth="1"/>
    <col min="1537" max="1537" width="13.42578125" style="459" customWidth="1"/>
    <col min="1538" max="1788" width="11.42578125" style="459"/>
    <col min="1789" max="1789" width="3.85546875" style="459" customWidth="1"/>
    <col min="1790" max="1790" width="50" style="459" customWidth="1"/>
    <col min="1791" max="1791" width="6.85546875" style="459" customWidth="1"/>
    <col min="1792" max="1792" width="7.28515625" style="459" customWidth="1"/>
    <col min="1793" max="1793" width="13.42578125" style="459" customWidth="1"/>
    <col min="1794" max="2044" width="11.42578125" style="459"/>
    <col min="2045" max="2045" width="3.85546875" style="459" customWidth="1"/>
    <col min="2046" max="2046" width="50" style="459" customWidth="1"/>
    <col min="2047" max="2047" width="6.85546875" style="459" customWidth="1"/>
    <col min="2048" max="2048" width="7.28515625" style="459" customWidth="1"/>
    <col min="2049" max="2049" width="13.42578125" style="459" customWidth="1"/>
    <col min="2050" max="2300" width="11.42578125" style="459"/>
    <col min="2301" max="2301" width="3.85546875" style="459" customWidth="1"/>
    <col min="2302" max="2302" width="50" style="459" customWidth="1"/>
    <col min="2303" max="2303" width="6.85546875" style="459" customWidth="1"/>
    <col min="2304" max="2304" width="7.28515625" style="459" customWidth="1"/>
    <col min="2305" max="2305" width="13.42578125" style="459" customWidth="1"/>
    <col min="2306" max="2556" width="11.42578125" style="459"/>
    <col min="2557" max="2557" width="3.85546875" style="459" customWidth="1"/>
    <col min="2558" max="2558" width="50" style="459" customWidth="1"/>
    <col min="2559" max="2559" width="6.85546875" style="459" customWidth="1"/>
    <col min="2560" max="2560" width="7.28515625" style="459" customWidth="1"/>
    <col min="2561" max="2561" width="13.42578125" style="459" customWidth="1"/>
    <col min="2562" max="2812" width="11.42578125" style="459"/>
    <col min="2813" max="2813" width="3.85546875" style="459" customWidth="1"/>
    <col min="2814" max="2814" width="50" style="459" customWidth="1"/>
    <col min="2815" max="2815" width="6.85546875" style="459" customWidth="1"/>
    <col min="2816" max="2816" width="7.28515625" style="459" customWidth="1"/>
    <col min="2817" max="2817" width="13.42578125" style="459" customWidth="1"/>
    <col min="2818" max="3068" width="11.42578125" style="459"/>
    <col min="3069" max="3069" width="3.85546875" style="459" customWidth="1"/>
    <col min="3070" max="3070" width="50" style="459" customWidth="1"/>
    <col min="3071" max="3071" width="6.85546875" style="459" customWidth="1"/>
    <col min="3072" max="3072" width="7.28515625" style="459" customWidth="1"/>
    <col min="3073" max="3073" width="13.42578125" style="459" customWidth="1"/>
    <col min="3074" max="3324" width="11.42578125" style="459"/>
    <col min="3325" max="3325" width="3.85546875" style="459" customWidth="1"/>
    <col min="3326" max="3326" width="50" style="459" customWidth="1"/>
    <col min="3327" max="3327" width="6.85546875" style="459" customWidth="1"/>
    <col min="3328" max="3328" width="7.28515625" style="459" customWidth="1"/>
    <col min="3329" max="3329" width="13.42578125" style="459" customWidth="1"/>
    <col min="3330" max="3580" width="11.42578125" style="459"/>
    <col min="3581" max="3581" width="3.85546875" style="459" customWidth="1"/>
    <col min="3582" max="3582" width="50" style="459" customWidth="1"/>
    <col min="3583" max="3583" width="6.85546875" style="459" customWidth="1"/>
    <col min="3584" max="3584" width="7.28515625" style="459" customWidth="1"/>
    <col min="3585" max="3585" width="13.42578125" style="459" customWidth="1"/>
    <col min="3586" max="3836" width="11.42578125" style="459"/>
    <col min="3837" max="3837" width="3.85546875" style="459" customWidth="1"/>
    <col min="3838" max="3838" width="50" style="459" customWidth="1"/>
    <col min="3839" max="3839" width="6.85546875" style="459" customWidth="1"/>
    <col min="3840" max="3840" width="7.28515625" style="459" customWidth="1"/>
    <col min="3841" max="3841" width="13.42578125" style="459" customWidth="1"/>
    <col min="3842" max="4092" width="11.42578125" style="459"/>
    <col min="4093" max="4093" width="3.85546875" style="459" customWidth="1"/>
    <col min="4094" max="4094" width="50" style="459" customWidth="1"/>
    <col min="4095" max="4095" width="6.85546875" style="459" customWidth="1"/>
    <col min="4096" max="4096" width="7.28515625" style="459" customWidth="1"/>
    <col min="4097" max="4097" width="13.42578125" style="459" customWidth="1"/>
    <col min="4098" max="4348" width="11.42578125" style="459"/>
    <col min="4349" max="4349" width="3.85546875" style="459" customWidth="1"/>
    <col min="4350" max="4350" width="50" style="459" customWidth="1"/>
    <col min="4351" max="4351" width="6.85546875" style="459" customWidth="1"/>
    <col min="4352" max="4352" width="7.28515625" style="459" customWidth="1"/>
    <col min="4353" max="4353" width="13.42578125" style="459" customWidth="1"/>
    <col min="4354" max="4604" width="11.42578125" style="459"/>
    <col min="4605" max="4605" width="3.85546875" style="459" customWidth="1"/>
    <col min="4606" max="4606" width="50" style="459" customWidth="1"/>
    <col min="4607" max="4607" width="6.85546875" style="459" customWidth="1"/>
    <col min="4608" max="4608" width="7.28515625" style="459" customWidth="1"/>
    <col min="4609" max="4609" width="13.42578125" style="459" customWidth="1"/>
    <col min="4610" max="4860" width="11.42578125" style="459"/>
    <col min="4861" max="4861" width="3.85546875" style="459" customWidth="1"/>
    <col min="4862" max="4862" width="50" style="459" customWidth="1"/>
    <col min="4863" max="4863" width="6.85546875" style="459" customWidth="1"/>
    <col min="4864" max="4864" width="7.28515625" style="459" customWidth="1"/>
    <col min="4865" max="4865" width="13.42578125" style="459" customWidth="1"/>
    <col min="4866" max="5116" width="11.42578125" style="459"/>
    <col min="5117" max="5117" width="3.85546875" style="459" customWidth="1"/>
    <col min="5118" max="5118" width="50" style="459" customWidth="1"/>
    <col min="5119" max="5119" width="6.85546875" style="459" customWidth="1"/>
    <col min="5120" max="5120" width="7.28515625" style="459" customWidth="1"/>
    <col min="5121" max="5121" width="13.42578125" style="459" customWidth="1"/>
    <col min="5122" max="5372" width="11.42578125" style="459"/>
    <col min="5373" max="5373" width="3.85546875" style="459" customWidth="1"/>
    <col min="5374" max="5374" width="50" style="459" customWidth="1"/>
    <col min="5375" max="5375" width="6.85546875" style="459" customWidth="1"/>
    <col min="5376" max="5376" width="7.28515625" style="459" customWidth="1"/>
    <col min="5377" max="5377" width="13.42578125" style="459" customWidth="1"/>
    <col min="5378" max="5628" width="11.42578125" style="459"/>
    <col min="5629" max="5629" width="3.85546875" style="459" customWidth="1"/>
    <col min="5630" max="5630" width="50" style="459" customWidth="1"/>
    <col min="5631" max="5631" width="6.85546875" style="459" customWidth="1"/>
    <col min="5632" max="5632" width="7.28515625" style="459" customWidth="1"/>
    <col min="5633" max="5633" width="13.42578125" style="459" customWidth="1"/>
    <col min="5634" max="5884" width="11.42578125" style="459"/>
    <col min="5885" max="5885" width="3.85546875" style="459" customWidth="1"/>
    <col min="5886" max="5886" width="50" style="459" customWidth="1"/>
    <col min="5887" max="5887" width="6.85546875" style="459" customWidth="1"/>
    <col min="5888" max="5888" width="7.28515625" style="459" customWidth="1"/>
    <col min="5889" max="5889" width="13.42578125" style="459" customWidth="1"/>
    <col min="5890" max="6140" width="11.42578125" style="459"/>
    <col min="6141" max="6141" width="3.85546875" style="459" customWidth="1"/>
    <col min="6142" max="6142" width="50" style="459" customWidth="1"/>
    <col min="6143" max="6143" width="6.85546875" style="459" customWidth="1"/>
    <col min="6144" max="6144" width="7.28515625" style="459" customWidth="1"/>
    <col min="6145" max="6145" width="13.42578125" style="459" customWidth="1"/>
    <col min="6146" max="6396" width="11.42578125" style="459"/>
    <col min="6397" max="6397" width="3.85546875" style="459" customWidth="1"/>
    <col min="6398" max="6398" width="50" style="459" customWidth="1"/>
    <col min="6399" max="6399" width="6.85546875" style="459" customWidth="1"/>
    <col min="6400" max="6400" width="7.28515625" style="459" customWidth="1"/>
    <col min="6401" max="6401" width="13.42578125" style="459" customWidth="1"/>
    <col min="6402" max="6652" width="11.42578125" style="459"/>
    <col min="6653" max="6653" width="3.85546875" style="459" customWidth="1"/>
    <col min="6654" max="6654" width="50" style="459" customWidth="1"/>
    <col min="6655" max="6655" width="6.85546875" style="459" customWidth="1"/>
    <col min="6656" max="6656" width="7.28515625" style="459" customWidth="1"/>
    <col min="6657" max="6657" width="13.42578125" style="459" customWidth="1"/>
    <col min="6658" max="6908" width="11.42578125" style="459"/>
    <col min="6909" max="6909" width="3.85546875" style="459" customWidth="1"/>
    <col min="6910" max="6910" width="50" style="459" customWidth="1"/>
    <col min="6911" max="6911" width="6.85546875" style="459" customWidth="1"/>
    <col min="6912" max="6912" width="7.28515625" style="459" customWidth="1"/>
    <col min="6913" max="6913" width="13.42578125" style="459" customWidth="1"/>
    <col min="6914" max="7164" width="11.42578125" style="459"/>
    <col min="7165" max="7165" width="3.85546875" style="459" customWidth="1"/>
    <col min="7166" max="7166" width="50" style="459" customWidth="1"/>
    <col min="7167" max="7167" width="6.85546875" style="459" customWidth="1"/>
    <col min="7168" max="7168" width="7.28515625" style="459" customWidth="1"/>
    <col min="7169" max="7169" width="13.42578125" style="459" customWidth="1"/>
    <col min="7170" max="7420" width="11.42578125" style="459"/>
    <col min="7421" max="7421" width="3.85546875" style="459" customWidth="1"/>
    <col min="7422" max="7422" width="50" style="459" customWidth="1"/>
    <col min="7423" max="7423" width="6.85546875" style="459" customWidth="1"/>
    <col min="7424" max="7424" width="7.28515625" style="459" customWidth="1"/>
    <col min="7425" max="7425" width="13.42578125" style="459" customWidth="1"/>
    <col min="7426" max="7676" width="11.42578125" style="459"/>
    <col min="7677" max="7677" width="3.85546875" style="459" customWidth="1"/>
    <col min="7678" max="7678" width="50" style="459" customWidth="1"/>
    <col min="7679" max="7679" width="6.85546875" style="459" customWidth="1"/>
    <col min="7680" max="7680" width="7.28515625" style="459" customWidth="1"/>
    <col min="7681" max="7681" width="13.42578125" style="459" customWidth="1"/>
    <col min="7682" max="7932" width="11.42578125" style="459"/>
    <col min="7933" max="7933" width="3.85546875" style="459" customWidth="1"/>
    <col min="7934" max="7934" width="50" style="459" customWidth="1"/>
    <col min="7935" max="7935" width="6.85546875" style="459" customWidth="1"/>
    <col min="7936" max="7936" width="7.28515625" style="459" customWidth="1"/>
    <col min="7937" max="7937" width="13.42578125" style="459" customWidth="1"/>
    <col min="7938" max="8188" width="11.42578125" style="459"/>
    <col min="8189" max="8189" width="3.85546875" style="459" customWidth="1"/>
    <col min="8190" max="8190" width="50" style="459" customWidth="1"/>
    <col min="8191" max="8191" width="6.85546875" style="459" customWidth="1"/>
    <col min="8192" max="8192" width="7.28515625" style="459" customWidth="1"/>
    <col min="8193" max="8193" width="13.42578125" style="459" customWidth="1"/>
    <col min="8194" max="8444" width="11.42578125" style="459"/>
    <col min="8445" max="8445" width="3.85546875" style="459" customWidth="1"/>
    <col min="8446" max="8446" width="50" style="459" customWidth="1"/>
    <col min="8447" max="8447" width="6.85546875" style="459" customWidth="1"/>
    <col min="8448" max="8448" width="7.28515625" style="459" customWidth="1"/>
    <col min="8449" max="8449" width="13.42578125" style="459" customWidth="1"/>
    <col min="8450" max="8700" width="11.42578125" style="459"/>
    <col min="8701" max="8701" width="3.85546875" style="459" customWidth="1"/>
    <col min="8702" max="8702" width="50" style="459" customWidth="1"/>
    <col min="8703" max="8703" width="6.85546875" style="459" customWidth="1"/>
    <col min="8704" max="8704" width="7.28515625" style="459" customWidth="1"/>
    <col min="8705" max="8705" width="13.42578125" style="459" customWidth="1"/>
    <col min="8706" max="8956" width="11.42578125" style="459"/>
    <col min="8957" max="8957" width="3.85546875" style="459" customWidth="1"/>
    <col min="8958" max="8958" width="50" style="459" customWidth="1"/>
    <col min="8959" max="8959" width="6.85546875" style="459" customWidth="1"/>
    <col min="8960" max="8960" width="7.28515625" style="459" customWidth="1"/>
    <col min="8961" max="8961" width="13.42578125" style="459" customWidth="1"/>
    <col min="8962" max="9212" width="11.42578125" style="459"/>
    <col min="9213" max="9213" width="3.85546875" style="459" customWidth="1"/>
    <col min="9214" max="9214" width="50" style="459" customWidth="1"/>
    <col min="9215" max="9215" width="6.85546875" style="459" customWidth="1"/>
    <col min="9216" max="9216" width="7.28515625" style="459" customWidth="1"/>
    <col min="9217" max="9217" width="13.42578125" style="459" customWidth="1"/>
    <col min="9218" max="9468" width="11.42578125" style="459"/>
    <col min="9469" max="9469" width="3.85546875" style="459" customWidth="1"/>
    <col min="9470" max="9470" width="50" style="459" customWidth="1"/>
    <col min="9471" max="9471" width="6.85546875" style="459" customWidth="1"/>
    <col min="9472" max="9472" width="7.28515625" style="459" customWidth="1"/>
    <col min="9473" max="9473" width="13.42578125" style="459" customWidth="1"/>
    <col min="9474" max="9724" width="11.42578125" style="459"/>
    <col min="9725" max="9725" width="3.85546875" style="459" customWidth="1"/>
    <col min="9726" max="9726" width="50" style="459" customWidth="1"/>
    <col min="9727" max="9727" width="6.85546875" style="459" customWidth="1"/>
    <col min="9728" max="9728" width="7.28515625" style="459" customWidth="1"/>
    <col min="9729" max="9729" width="13.42578125" style="459" customWidth="1"/>
    <col min="9730" max="9980" width="11.42578125" style="459"/>
    <col min="9981" max="9981" width="3.85546875" style="459" customWidth="1"/>
    <col min="9982" max="9982" width="50" style="459" customWidth="1"/>
    <col min="9983" max="9983" width="6.85546875" style="459" customWidth="1"/>
    <col min="9984" max="9984" width="7.28515625" style="459" customWidth="1"/>
    <col min="9985" max="9985" width="13.42578125" style="459" customWidth="1"/>
    <col min="9986" max="10236" width="11.42578125" style="459"/>
    <col min="10237" max="10237" width="3.85546875" style="459" customWidth="1"/>
    <col min="10238" max="10238" width="50" style="459" customWidth="1"/>
    <col min="10239" max="10239" width="6.85546875" style="459" customWidth="1"/>
    <col min="10240" max="10240" width="7.28515625" style="459" customWidth="1"/>
    <col min="10241" max="10241" width="13.42578125" style="459" customWidth="1"/>
    <col min="10242" max="10492" width="11.42578125" style="459"/>
    <col min="10493" max="10493" width="3.85546875" style="459" customWidth="1"/>
    <col min="10494" max="10494" width="50" style="459" customWidth="1"/>
    <col min="10495" max="10495" width="6.85546875" style="459" customWidth="1"/>
    <col min="10496" max="10496" width="7.28515625" style="459" customWidth="1"/>
    <col min="10497" max="10497" width="13.42578125" style="459" customWidth="1"/>
    <col min="10498" max="10748" width="11.42578125" style="459"/>
    <col min="10749" max="10749" width="3.85546875" style="459" customWidth="1"/>
    <col min="10750" max="10750" width="50" style="459" customWidth="1"/>
    <col min="10751" max="10751" width="6.85546875" style="459" customWidth="1"/>
    <col min="10752" max="10752" width="7.28515625" style="459" customWidth="1"/>
    <col min="10753" max="10753" width="13.42578125" style="459" customWidth="1"/>
    <col min="10754" max="11004" width="11.42578125" style="459"/>
    <col min="11005" max="11005" width="3.85546875" style="459" customWidth="1"/>
    <col min="11006" max="11006" width="50" style="459" customWidth="1"/>
    <col min="11007" max="11007" width="6.85546875" style="459" customWidth="1"/>
    <col min="11008" max="11008" width="7.28515625" style="459" customWidth="1"/>
    <col min="11009" max="11009" width="13.42578125" style="459" customWidth="1"/>
    <col min="11010" max="11260" width="11.42578125" style="459"/>
    <col min="11261" max="11261" width="3.85546875" style="459" customWidth="1"/>
    <col min="11262" max="11262" width="50" style="459" customWidth="1"/>
    <col min="11263" max="11263" width="6.85546875" style="459" customWidth="1"/>
    <col min="11264" max="11264" width="7.28515625" style="459" customWidth="1"/>
    <col min="11265" max="11265" width="13.42578125" style="459" customWidth="1"/>
    <col min="11266" max="11516" width="11.42578125" style="459"/>
    <col min="11517" max="11517" width="3.85546875" style="459" customWidth="1"/>
    <col min="11518" max="11518" width="50" style="459" customWidth="1"/>
    <col min="11519" max="11519" width="6.85546875" style="459" customWidth="1"/>
    <col min="11520" max="11520" width="7.28515625" style="459" customWidth="1"/>
    <col min="11521" max="11521" width="13.42578125" style="459" customWidth="1"/>
    <col min="11522" max="11772" width="11.42578125" style="459"/>
    <col min="11773" max="11773" width="3.85546875" style="459" customWidth="1"/>
    <col min="11774" max="11774" width="50" style="459" customWidth="1"/>
    <col min="11775" max="11775" width="6.85546875" style="459" customWidth="1"/>
    <col min="11776" max="11776" width="7.28515625" style="459" customWidth="1"/>
    <col min="11777" max="11777" width="13.42578125" style="459" customWidth="1"/>
    <col min="11778" max="12028" width="11.42578125" style="459"/>
    <col min="12029" max="12029" width="3.85546875" style="459" customWidth="1"/>
    <col min="12030" max="12030" width="50" style="459" customWidth="1"/>
    <col min="12031" max="12031" width="6.85546875" style="459" customWidth="1"/>
    <col min="12032" max="12032" width="7.28515625" style="459" customWidth="1"/>
    <col min="12033" max="12033" width="13.42578125" style="459" customWidth="1"/>
    <col min="12034" max="12284" width="11.42578125" style="459"/>
    <col min="12285" max="12285" width="3.85546875" style="459" customWidth="1"/>
    <col min="12286" max="12286" width="50" style="459" customWidth="1"/>
    <col min="12287" max="12287" width="6.85546875" style="459" customWidth="1"/>
    <col min="12288" max="12288" width="7.28515625" style="459" customWidth="1"/>
    <col min="12289" max="12289" width="13.42578125" style="459" customWidth="1"/>
    <col min="12290" max="12540" width="11.42578125" style="459"/>
    <col min="12541" max="12541" width="3.85546875" style="459" customWidth="1"/>
    <col min="12542" max="12542" width="50" style="459" customWidth="1"/>
    <col min="12543" max="12543" width="6.85546875" style="459" customWidth="1"/>
    <col min="12544" max="12544" width="7.28515625" style="459" customWidth="1"/>
    <col min="12545" max="12545" width="13.42578125" style="459" customWidth="1"/>
    <col min="12546" max="12796" width="11.42578125" style="459"/>
    <col min="12797" max="12797" width="3.85546875" style="459" customWidth="1"/>
    <col min="12798" max="12798" width="50" style="459" customWidth="1"/>
    <col min="12799" max="12799" width="6.85546875" style="459" customWidth="1"/>
    <col min="12800" max="12800" width="7.28515625" style="459" customWidth="1"/>
    <col min="12801" max="12801" width="13.42578125" style="459" customWidth="1"/>
    <col min="12802" max="13052" width="11.42578125" style="459"/>
    <col min="13053" max="13053" width="3.85546875" style="459" customWidth="1"/>
    <col min="13054" max="13054" width="50" style="459" customWidth="1"/>
    <col min="13055" max="13055" width="6.85546875" style="459" customWidth="1"/>
    <col min="13056" max="13056" width="7.28515625" style="459" customWidth="1"/>
    <col min="13057" max="13057" width="13.42578125" style="459" customWidth="1"/>
    <col min="13058" max="13308" width="11.42578125" style="459"/>
    <col min="13309" max="13309" width="3.85546875" style="459" customWidth="1"/>
    <col min="13310" max="13310" width="50" style="459" customWidth="1"/>
    <col min="13311" max="13311" width="6.85546875" style="459" customWidth="1"/>
    <col min="13312" max="13312" width="7.28515625" style="459" customWidth="1"/>
    <col min="13313" max="13313" width="13.42578125" style="459" customWidth="1"/>
    <col min="13314" max="13564" width="11.42578125" style="459"/>
    <col min="13565" max="13565" width="3.85546875" style="459" customWidth="1"/>
    <col min="13566" max="13566" width="50" style="459" customWidth="1"/>
    <col min="13567" max="13567" width="6.85546875" style="459" customWidth="1"/>
    <col min="13568" max="13568" width="7.28515625" style="459" customWidth="1"/>
    <col min="13569" max="13569" width="13.42578125" style="459" customWidth="1"/>
    <col min="13570" max="13820" width="11.42578125" style="459"/>
    <col min="13821" max="13821" width="3.85546875" style="459" customWidth="1"/>
    <col min="13822" max="13822" width="50" style="459" customWidth="1"/>
    <col min="13823" max="13823" width="6.85546875" style="459" customWidth="1"/>
    <col min="13824" max="13824" width="7.28515625" style="459" customWidth="1"/>
    <col min="13825" max="13825" width="13.42578125" style="459" customWidth="1"/>
    <col min="13826" max="14076" width="11.42578125" style="459"/>
    <col min="14077" max="14077" width="3.85546875" style="459" customWidth="1"/>
    <col min="14078" max="14078" width="50" style="459" customWidth="1"/>
    <col min="14079" max="14079" width="6.85546875" style="459" customWidth="1"/>
    <col min="14080" max="14080" width="7.28515625" style="459" customWidth="1"/>
    <col min="14081" max="14081" width="13.42578125" style="459" customWidth="1"/>
    <col min="14082" max="14332" width="11.42578125" style="459"/>
    <col min="14333" max="14333" width="3.85546875" style="459" customWidth="1"/>
    <col min="14334" max="14334" width="50" style="459" customWidth="1"/>
    <col min="14335" max="14335" width="6.85546875" style="459" customWidth="1"/>
    <col min="14336" max="14336" width="7.28515625" style="459" customWidth="1"/>
    <col min="14337" max="14337" width="13.42578125" style="459" customWidth="1"/>
    <col min="14338" max="14588" width="11.42578125" style="459"/>
    <col min="14589" max="14589" width="3.85546875" style="459" customWidth="1"/>
    <col min="14590" max="14590" width="50" style="459" customWidth="1"/>
    <col min="14591" max="14591" width="6.85546875" style="459" customWidth="1"/>
    <col min="14592" max="14592" width="7.28515625" style="459" customWidth="1"/>
    <col min="14593" max="14593" width="13.42578125" style="459" customWidth="1"/>
    <col min="14594" max="14844" width="11.42578125" style="459"/>
    <col min="14845" max="14845" width="3.85546875" style="459" customWidth="1"/>
    <col min="14846" max="14846" width="50" style="459" customWidth="1"/>
    <col min="14847" max="14847" width="6.85546875" style="459" customWidth="1"/>
    <col min="14848" max="14848" width="7.28515625" style="459" customWidth="1"/>
    <col min="14849" max="14849" width="13.42578125" style="459" customWidth="1"/>
    <col min="14850" max="15100" width="11.42578125" style="459"/>
    <col min="15101" max="15101" width="3.85546875" style="459" customWidth="1"/>
    <col min="15102" max="15102" width="50" style="459" customWidth="1"/>
    <col min="15103" max="15103" width="6.85546875" style="459" customWidth="1"/>
    <col min="15104" max="15104" width="7.28515625" style="459" customWidth="1"/>
    <col min="15105" max="15105" width="13.42578125" style="459" customWidth="1"/>
    <col min="15106" max="15356" width="11.42578125" style="459"/>
    <col min="15357" max="15357" width="3.85546875" style="459" customWidth="1"/>
    <col min="15358" max="15358" width="50" style="459" customWidth="1"/>
    <col min="15359" max="15359" width="6.85546875" style="459" customWidth="1"/>
    <col min="15360" max="15360" width="7.28515625" style="459" customWidth="1"/>
    <col min="15361" max="15361" width="13.42578125" style="459" customWidth="1"/>
    <col min="15362" max="15612" width="11.42578125" style="459"/>
    <col min="15613" max="15613" width="3.85546875" style="459" customWidth="1"/>
    <col min="15614" max="15614" width="50" style="459" customWidth="1"/>
    <col min="15615" max="15615" width="6.85546875" style="459" customWidth="1"/>
    <col min="15616" max="15616" width="7.28515625" style="459" customWidth="1"/>
    <col min="15617" max="15617" width="13.42578125" style="459" customWidth="1"/>
    <col min="15618" max="15868" width="11.42578125" style="459"/>
    <col min="15869" max="15869" width="3.85546875" style="459" customWidth="1"/>
    <col min="15870" max="15870" width="50" style="459" customWidth="1"/>
    <col min="15871" max="15871" width="6.85546875" style="459" customWidth="1"/>
    <col min="15872" max="15872" width="7.28515625" style="459" customWidth="1"/>
    <col min="15873" max="15873" width="13.42578125" style="459" customWidth="1"/>
    <col min="15874" max="16124" width="11.42578125" style="459"/>
    <col min="16125" max="16125" width="3.85546875" style="459" customWidth="1"/>
    <col min="16126" max="16126" width="50" style="459" customWidth="1"/>
    <col min="16127" max="16127" width="6.85546875" style="459" customWidth="1"/>
    <col min="16128" max="16128" width="7.28515625" style="459" customWidth="1"/>
    <col min="16129" max="16129" width="13.42578125" style="459" customWidth="1"/>
    <col min="16130" max="16384" width="11.42578125" style="459"/>
  </cols>
  <sheetData>
    <row r="1" spans="1:7" ht="15">
      <c r="A1" s="516" t="s">
        <v>19</v>
      </c>
      <c r="B1" s="516" t="s">
        <v>228</v>
      </c>
      <c r="C1" s="517"/>
      <c r="D1" s="517"/>
      <c r="E1" s="508"/>
      <c r="F1" s="508"/>
    </row>
    <row r="2" spans="1:7">
      <c r="A2" s="518"/>
      <c r="B2" s="518"/>
    </row>
    <row r="3" spans="1:7" ht="24">
      <c r="A3" s="519"/>
      <c r="B3" s="520" t="s">
        <v>230</v>
      </c>
      <c r="C3" s="519" t="s">
        <v>231</v>
      </c>
      <c r="D3" s="519" t="s">
        <v>232</v>
      </c>
      <c r="E3" s="509" t="s">
        <v>233</v>
      </c>
      <c r="F3" s="509" t="s">
        <v>234</v>
      </c>
      <c r="G3" s="510" t="s">
        <v>1362</v>
      </c>
    </row>
    <row r="4" spans="1:7">
      <c r="A4" s="521"/>
      <c r="B4" s="522"/>
      <c r="D4" s="523"/>
    </row>
    <row r="5" spans="1:7">
      <c r="A5" s="521" t="s">
        <v>235</v>
      </c>
      <c r="B5" s="524" t="s">
        <v>236</v>
      </c>
      <c r="D5" s="523"/>
    </row>
    <row r="6" spans="1:7" ht="48">
      <c r="A6" s="521"/>
      <c r="B6" s="525" t="s">
        <v>1320</v>
      </c>
      <c r="C6" s="56" t="s">
        <v>17</v>
      </c>
      <c r="D6" s="526">
        <v>1</v>
      </c>
      <c r="E6" s="449"/>
      <c r="F6" s="511">
        <f t="shared" ref="F6:F14" si="0">D6*E6</f>
        <v>0</v>
      </c>
    </row>
    <row r="7" spans="1:7" ht="60">
      <c r="A7" s="521"/>
      <c r="B7" s="527" t="s">
        <v>1321</v>
      </c>
      <c r="C7" s="56" t="s">
        <v>17</v>
      </c>
      <c r="D7" s="526">
        <v>1</v>
      </c>
      <c r="E7" s="449"/>
      <c r="F7" s="511">
        <f t="shared" si="0"/>
        <v>0</v>
      </c>
    </row>
    <row r="8" spans="1:7" ht="24">
      <c r="A8" s="521"/>
      <c r="B8" s="528" t="s">
        <v>1322</v>
      </c>
      <c r="C8" s="56" t="s">
        <v>17</v>
      </c>
      <c r="D8" s="526">
        <v>1</v>
      </c>
      <c r="E8" s="449"/>
      <c r="F8" s="511">
        <f t="shared" si="0"/>
        <v>0</v>
      </c>
    </row>
    <row r="9" spans="1:7" ht="36">
      <c r="A9" s="521"/>
      <c r="B9" s="528" t="s">
        <v>1323</v>
      </c>
      <c r="C9" s="56" t="s">
        <v>17</v>
      </c>
      <c r="D9" s="526">
        <v>1</v>
      </c>
      <c r="E9" s="449"/>
      <c r="F9" s="511">
        <f t="shared" si="0"/>
        <v>0</v>
      </c>
    </row>
    <row r="10" spans="1:7" ht="36">
      <c r="A10" s="521"/>
      <c r="B10" s="528" t="s">
        <v>1324</v>
      </c>
      <c r="C10" s="56" t="s">
        <v>17</v>
      </c>
      <c r="D10" s="526">
        <v>1</v>
      </c>
      <c r="E10" s="449"/>
      <c r="F10" s="511">
        <f t="shared" si="0"/>
        <v>0</v>
      </c>
    </row>
    <row r="11" spans="1:7" ht="24">
      <c r="A11" s="521"/>
      <c r="B11" s="527" t="s">
        <v>1325</v>
      </c>
      <c r="C11" s="56" t="s">
        <v>17</v>
      </c>
      <c r="D11" s="526">
        <v>1</v>
      </c>
      <c r="E11" s="449"/>
      <c r="F11" s="511">
        <f t="shared" si="0"/>
        <v>0</v>
      </c>
    </row>
    <row r="12" spans="1:7" ht="60">
      <c r="B12" s="525" t="s">
        <v>1326</v>
      </c>
      <c r="C12" s="56" t="s">
        <v>17</v>
      </c>
      <c r="D12" s="526">
        <v>1</v>
      </c>
      <c r="E12" s="449"/>
      <c r="F12" s="511">
        <f t="shared" si="0"/>
        <v>0</v>
      </c>
    </row>
    <row r="13" spans="1:7" ht="24">
      <c r="A13" s="521"/>
      <c r="B13" s="528" t="s">
        <v>1327</v>
      </c>
      <c r="C13" s="56" t="s">
        <v>17</v>
      </c>
      <c r="D13" s="526">
        <v>1</v>
      </c>
      <c r="E13" s="449"/>
      <c r="F13" s="511">
        <f t="shared" si="0"/>
        <v>0</v>
      </c>
    </row>
    <row r="14" spans="1:7" ht="24">
      <c r="A14" s="521"/>
      <c r="B14" s="525" t="s">
        <v>1328</v>
      </c>
      <c r="C14" s="56" t="s">
        <v>17</v>
      </c>
      <c r="D14" s="526">
        <v>1</v>
      </c>
      <c r="E14" s="449"/>
      <c r="F14" s="511">
        <f t="shared" si="0"/>
        <v>0</v>
      </c>
    </row>
    <row r="15" spans="1:7">
      <c r="A15" s="521"/>
      <c r="D15" s="526"/>
      <c r="E15" s="449"/>
      <c r="F15" s="511"/>
    </row>
    <row r="16" spans="1:7">
      <c r="A16" s="521"/>
      <c r="B16" s="525"/>
      <c r="D16" s="526"/>
      <c r="E16" s="449"/>
      <c r="F16" s="511"/>
    </row>
    <row r="17" spans="1:6">
      <c r="A17" s="521" t="s">
        <v>237</v>
      </c>
      <c r="B17" s="524" t="s">
        <v>238</v>
      </c>
      <c r="D17" s="526"/>
      <c r="E17" s="449"/>
      <c r="F17" s="511"/>
    </row>
    <row r="18" spans="1:6" ht="36">
      <c r="B18" s="525" t="s">
        <v>1329</v>
      </c>
      <c r="C18" s="56" t="s">
        <v>17</v>
      </c>
      <c r="D18" s="526">
        <v>1</v>
      </c>
      <c r="E18" s="449"/>
      <c r="F18" s="511">
        <f>D18*E18</f>
        <v>0</v>
      </c>
    </row>
    <row r="19" spans="1:6" ht="36">
      <c r="A19" s="521"/>
      <c r="B19" s="525" t="s">
        <v>1330</v>
      </c>
      <c r="C19" s="56" t="s">
        <v>17</v>
      </c>
      <c r="D19" s="526">
        <v>1</v>
      </c>
      <c r="E19" s="449"/>
      <c r="F19" s="511">
        <f>D19*E19</f>
        <v>0</v>
      </c>
    </row>
    <row r="20" spans="1:6" ht="60">
      <c r="A20" s="521"/>
      <c r="B20" s="525" t="s">
        <v>1331</v>
      </c>
      <c r="C20" s="56" t="s">
        <v>17</v>
      </c>
      <c r="D20" s="526">
        <v>1</v>
      </c>
      <c r="E20" s="449"/>
      <c r="F20" s="511">
        <f>D20*E20</f>
        <v>0</v>
      </c>
    </row>
    <row r="21" spans="1:6" ht="48">
      <c r="A21" s="521"/>
      <c r="B21" s="528" t="s">
        <v>239</v>
      </c>
      <c r="C21" s="56" t="s">
        <v>17</v>
      </c>
      <c r="D21" s="526">
        <v>1</v>
      </c>
      <c r="E21" s="449"/>
      <c r="F21" s="511">
        <f>D21*E21</f>
        <v>0</v>
      </c>
    </row>
    <row r="22" spans="1:6">
      <c r="A22" s="521"/>
      <c r="B22" s="522"/>
      <c r="D22" s="523"/>
      <c r="E22" s="449"/>
      <c r="F22" s="511"/>
    </row>
    <row r="23" spans="1:6">
      <c r="A23" s="521" t="s">
        <v>240</v>
      </c>
      <c r="B23" s="524" t="s">
        <v>241</v>
      </c>
      <c r="D23" s="526"/>
      <c r="E23" s="449"/>
      <c r="F23" s="511"/>
    </row>
    <row r="24" spans="1:6" ht="36">
      <c r="B24" s="525" t="s">
        <v>1332</v>
      </c>
      <c r="C24" s="56" t="s">
        <v>17</v>
      </c>
      <c r="D24" s="526">
        <v>1</v>
      </c>
      <c r="E24" s="449"/>
      <c r="F24" s="511">
        <f>D24*E24</f>
        <v>0</v>
      </c>
    </row>
    <row r="25" spans="1:6" ht="36">
      <c r="A25" s="521"/>
      <c r="B25" s="525" t="s">
        <v>1330</v>
      </c>
      <c r="C25" s="56" t="s">
        <v>17</v>
      </c>
      <c r="D25" s="526">
        <v>1</v>
      </c>
      <c r="E25" s="449"/>
      <c r="F25" s="511">
        <f>D25*E25</f>
        <v>0</v>
      </c>
    </row>
    <row r="26" spans="1:6" ht="72">
      <c r="A26" s="521"/>
      <c r="B26" s="525" t="s">
        <v>1333</v>
      </c>
      <c r="C26" s="56" t="s">
        <v>17</v>
      </c>
      <c r="D26" s="526">
        <v>1</v>
      </c>
      <c r="E26" s="449"/>
      <c r="F26" s="511">
        <f>D26*E26</f>
        <v>0</v>
      </c>
    </row>
    <row r="27" spans="1:6" ht="48">
      <c r="A27" s="521"/>
      <c r="B27" s="525" t="s">
        <v>1334</v>
      </c>
      <c r="C27" s="56" t="s">
        <v>17</v>
      </c>
      <c r="D27" s="526">
        <v>1</v>
      </c>
      <c r="E27" s="449"/>
      <c r="F27" s="511">
        <f>D27*E27</f>
        <v>0</v>
      </c>
    </row>
    <row r="28" spans="1:6" ht="49.5" customHeight="1">
      <c r="A28" s="521"/>
      <c r="B28" s="528" t="s">
        <v>239</v>
      </c>
      <c r="C28" s="56" t="s">
        <v>17</v>
      </c>
      <c r="D28" s="526">
        <v>1</v>
      </c>
      <c r="E28" s="449"/>
      <c r="F28" s="511">
        <f>D28*E28</f>
        <v>0</v>
      </c>
    </row>
    <row r="29" spans="1:6">
      <c r="A29" s="521"/>
      <c r="B29" s="528"/>
      <c r="D29" s="523"/>
      <c r="E29" s="449"/>
      <c r="F29" s="511"/>
    </row>
    <row r="30" spans="1:6">
      <c r="A30" s="521" t="s">
        <v>242</v>
      </c>
      <c r="B30" s="522" t="s">
        <v>243</v>
      </c>
      <c r="D30" s="523"/>
      <c r="E30" s="449"/>
      <c r="F30" s="511"/>
    </row>
    <row r="31" spans="1:6" ht="36">
      <c r="B31" s="525" t="s">
        <v>1335</v>
      </c>
      <c r="C31" s="56" t="s">
        <v>17</v>
      </c>
      <c r="D31" s="526">
        <v>1</v>
      </c>
      <c r="E31" s="449"/>
      <c r="F31" s="511">
        <f t="shared" ref="F31:F36" si="1">D31*E31</f>
        <v>0</v>
      </c>
    </row>
    <row r="32" spans="1:6" ht="36">
      <c r="A32" s="521"/>
      <c r="B32" s="525" t="s">
        <v>1330</v>
      </c>
      <c r="C32" s="56" t="s">
        <v>17</v>
      </c>
      <c r="D32" s="526">
        <v>1</v>
      </c>
      <c r="E32" s="449"/>
      <c r="F32" s="511">
        <f t="shared" si="1"/>
        <v>0</v>
      </c>
    </row>
    <row r="33" spans="1:6" ht="24">
      <c r="A33" s="521"/>
      <c r="B33" s="525" t="s">
        <v>1336</v>
      </c>
      <c r="C33" s="56" t="s">
        <v>17</v>
      </c>
      <c r="D33" s="526">
        <v>1</v>
      </c>
      <c r="E33" s="449"/>
      <c r="F33" s="511">
        <f t="shared" si="1"/>
        <v>0</v>
      </c>
    </row>
    <row r="34" spans="1:6" ht="48">
      <c r="A34" s="521"/>
      <c r="B34" s="525" t="s">
        <v>1337</v>
      </c>
      <c r="C34" s="56" t="s">
        <v>17</v>
      </c>
      <c r="D34" s="526">
        <v>1</v>
      </c>
      <c r="E34" s="449"/>
      <c r="F34" s="511">
        <f t="shared" si="1"/>
        <v>0</v>
      </c>
    </row>
    <row r="35" spans="1:6" ht="24">
      <c r="A35" s="521"/>
      <c r="B35" s="525" t="s">
        <v>1338</v>
      </c>
      <c r="C35" s="56" t="s">
        <v>17</v>
      </c>
      <c r="D35" s="526">
        <v>1</v>
      </c>
      <c r="E35" s="449"/>
      <c r="F35" s="511">
        <f t="shared" si="1"/>
        <v>0</v>
      </c>
    </row>
    <row r="36" spans="1:6" ht="24">
      <c r="A36" s="521"/>
      <c r="B36" s="525" t="s">
        <v>1339</v>
      </c>
      <c r="C36" s="56" t="s">
        <v>17</v>
      </c>
      <c r="D36" s="526">
        <v>1</v>
      </c>
      <c r="E36" s="449"/>
      <c r="F36" s="511">
        <f t="shared" si="1"/>
        <v>0</v>
      </c>
    </row>
    <row r="37" spans="1:6" ht="48">
      <c r="A37" s="521"/>
      <c r="B37" s="525" t="s">
        <v>1340</v>
      </c>
      <c r="C37" s="56" t="s">
        <v>17</v>
      </c>
      <c r="D37" s="526">
        <v>1</v>
      </c>
      <c r="E37" s="450"/>
      <c r="F37" s="512"/>
    </row>
    <row r="38" spans="1:6" ht="36">
      <c r="A38" s="521"/>
      <c r="B38" s="525" t="s">
        <v>1341</v>
      </c>
      <c r="C38" s="56" t="s">
        <v>17</v>
      </c>
      <c r="D38" s="526">
        <v>1</v>
      </c>
      <c r="E38" s="449"/>
      <c r="F38" s="511">
        <f>D38*E38</f>
        <v>0</v>
      </c>
    </row>
    <row r="39" spans="1:6">
      <c r="A39" s="521"/>
      <c r="B39" s="525"/>
      <c r="D39" s="529"/>
      <c r="E39" s="450"/>
      <c r="F39" s="512"/>
    </row>
    <row r="40" spans="1:6">
      <c r="A40" s="521" t="s">
        <v>244</v>
      </c>
      <c r="B40" s="522" t="s">
        <v>245</v>
      </c>
      <c r="E40" s="449"/>
    </row>
    <row r="41" spans="1:6" ht="24">
      <c r="B41" s="525" t="s">
        <v>1342</v>
      </c>
      <c r="C41" s="56" t="s">
        <v>17</v>
      </c>
      <c r="D41" s="526">
        <v>1</v>
      </c>
      <c r="E41" s="449"/>
      <c r="F41" s="511">
        <f>D41*E41</f>
        <v>0</v>
      </c>
    </row>
    <row r="42" spans="1:6">
      <c r="A42" s="521"/>
      <c r="B42" s="525"/>
    </row>
    <row r="43" spans="1:6" ht="14.25">
      <c r="A43" s="521"/>
      <c r="B43" s="47" t="s">
        <v>4</v>
      </c>
      <c r="C43" s="48"/>
      <c r="D43" s="49"/>
    </row>
    <row r="44" spans="1:6" ht="14.25">
      <c r="A44" s="46"/>
      <c r="B44" s="525"/>
      <c r="D44" s="530"/>
      <c r="E44" s="513" t="s">
        <v>2</v>
      </c>
      <c r="F44" s="514">
        <f>SUM(F6:F41)</f>
        <v>0</v>
      </c>
    </row>
    <row r="45" spans="1:6">
      <c r="A45" s="521"/>
      <c r="B45" s="525"/>
    </row>
    <row r="46" spans="1:6">
      <c r="A46" s="521"/>
      <c r="B46" s="525"/>
    </row>
    <row r="47" spans="1:6" s="476" customFormat="1" ht="14.25">
      <c r="A47" s="521"/>
      <c r="B47" s="525"/>
      <c r="C47" s="56"/>
      <c r="D47" s="56"/>
      <c r="E47" s="459"/>
      <c r="F47" s="459"/>
    </row>
    <row r="48" spans="1:6">
      <c r="A48" s="521"/>
      <c r="B48" s="525"/>
    </row>
    <row r="49" spans="1:5">
      <c r="A49" s="521"/>
      <c r="B49" s="525"/>
    </row>
    <row r="50" spans="1:5">
      <c r="A50" s="521"/>
      <c r="B50" s="525"/>
    </row>
    <row r="51" spans="1:5">
      <c r="A51" s="521"/>
      <c r="B51" s="525"/>
    </row>
    <row r="52" spans="1:5">
      <c r="A52" s="521"/>
      <c r="B52" s="525"/>
    </row>
    <row r="53" spans="1:5">
      <c r="A53" s="521"/>
      <c r="B53" s="525"/>
    </row>
    <row r="54" spans="1:5">
      <c r="A54" s="521"/>
      <c r="B54" s="525"/>
    </row>
    <row r="55" spans="1:5">
      <c r="A55" s="521"/>
    </row>
    <row r="56" spans="1:5">
      <c r="A56" s="521"/>
      <c r="B56" s="525"/>
    </row>
    <row r="57" spans="1:5">
      <c r="A57" s="521"/>
      <c r="B57" s="531"/>
    </row>
    <row r="58" spans="1:5">
      <c r="A58" s="521"/>
      <c r="B58" s="525"/>
    </row>
    <row r="59" spans="1:5">
      <c r="B59" s="525"/>
    </row>
    <row r="60" spans="1:5">
      <c r="A60" s="521"/>
      <c r="B60" s="525"/>
    </row>
    <row r="61" spans="1:5">
      <c r="A61" s="521"/>
      <c r="B61" s="525"/>
    </row>
    <row r="62" spans="1:5">
      <c r="A62" s="521"/>
      <c r="B62" s="525"/>
      <c r="E62" s="515"/>
    </row>
    <row r="63" spans="1:5">
      <c r="A63" s="521"/>
      <c r="B63" s="525"/>
      <c r="E63" s="515"/>
    </row>
    <row r="64" spans="1:5">
      <c r="A64" s="521"/>
      <c r="B64" s="525"/>
    </row>
    <row r="65" spans="1:2">
      <c r="A65" s="521"/>
      <c r="B65" s="525"/>
    </row>
    <row r="66" spans="1:2">
      <c r="A66" s="521"/>
      <c r="B66" s="525"/>
    </row>
    <row r="67" spans="1:2">
      <c r="A67" s="521"/>
      <c r="B67" s="525"/>
    </row>
    <row r="68" spans="1:2">
      <c r="A68" s="521"/>
      <c r="B68" s="525"/>
    </row>
    <row r="69" spans="1:2">
      <c r="A69" s="521"/>
      <c r="B69" s="525"/>
    </row>
    <row r="70" spans="1:2">
      <c r="A70" s="521"/>
      <c r="B70" s="525"/>
    </row>
    <row r="71" spans="1:2">
      <c r="A71" s="521"/>
      <c r="B71" s="525"/>
    </row>
    <row r="72" spans="1:2">
      <c r="A72" s="521"/>
      <c r="B72" s="525"/>
    </row>
    <row r="73" spans="1:2">
      <c r="A73" s="521"/>
      <c r="B73" s="525"/>
    </row>
    <row r="74" spans="1:2">
      <c r="A74" s="521"/>
      <c r="B74" s="525"/>
    </row>
    <row r="75" spans="1:2">
      <c r="A75" s="521"/>
      <c r="B75" s="525"/>
    </row>
    <row r="76" spans="1:2">
      <c r="A76" s="521"/>
      <c r="B76" s="525"/>
    </row>
    <row r="77" spans="1:2">
      <c r="A77" s="521"/>
      <c r="B77" s="525"/>
    </row>
    <row r="78" spans="1:2">
      <c r="A78" s="521"/>
      <c r="B78" s="525"/>
    </row>
    <row r="79" spans="1:2">
      <c r="A79" s="521"/>
      <c r="B79" s="525"/>
    </row>
    <row r="81" spans="1:1">
      <c r="A81" s="532"/>
    </row>
    <row r="82" spans="1:1">
      <c r="A82" s="532"/>
    </row>
    <row r="83" spans="1:1">
      <c r="A83" s="532"/>
    </row>
    <row r="84" spans="1:1">
      <c r="A84" s="532"/>
    </row>
    <row r="85" spans="1:1">
      <c r="A85" s="532"/>
    </row>
    <row r="86" spans="1:1">
      <c r="A86" s="532"/>
    </row>
    <row r="87" spans="1:1">
      <c r="A87" s="532"/>
    </row>
  </sheetData>
  <sheetProtection algorithmName="SHA-512" hashValue="kG/V0Znf1KITZ8/0OPnsGfxfxbogEROqXoO4Uqqc3NpPZMCy4G0CLXwrMRJEIwG10KPMMJrec9jFyDiusD6Qlg==" saltValue="pnkrUpv4UAL7+4jovhepRg==" spinCount="100000" sheet="1" objects="1" scenarios="1" selectLockedCells="1"/>
  <pageMargins left="0.75" right="0.75" top="1" bottom="1" header="0" footer="0"/>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67"/>
  <sheetViews>
    <sheetView view="pageLayout" zoomScaleNormal="100" workbookViewId="0">
      <selection activeCell="E13" sqref="E13"/>
    </sheetView>
  </sheetViews>
  <sheetFormatPr defaultColWidth="9.140625" defaultRowHeight="14.25"/>
  <cols>
    <col min="1" max="1" width="3.85546875" style="46" customWidth="1"/>
    <col min="2" max="2" width="36.42578125" style="46" customWidth="1"/>
    <col min="3" max="3" width="9.140625" style="46" customWidth="1"/>
    <col min="4" max="4" width="3.140625" style="46" customWidth="1"/>
    <col min="5" max="5" width="12.140625" style="41" customWidth="1"/>
    <col min="6" max="6" width="3.140625" style="476" customWidth="1"/>
    <col min="7" max="7" width="13.140625" style="476" customWidth="1"/>
    <col min="8" max="8" width="14.7109375" style="476" customWidth="1"/>
    <col min="9" max="16384" width="9.140625" style="476"/>
  </cols>
  <sheetData>
    <row r="1" spans="1:8" ht="15">
      <c r="A1" s="42" t="s">
        <v>229</v>
      </c>
      <c r="B1" s="42" t="s">
        <v>29</v>
      </c>
      <c r="G1" s="484"/>
    </row>
    <row r="2" spans="1:8" ht="15">
      <c r="A2" s="42"/>
      <c r="B2" s="42"/>
      <c r="G2" s="484"/>
    </row>
    <row r="3" spans="1:8" ht="43.5">
      <c r="A3" s="42"/>
      <c r="B3" s="42"/>
      <c r="E3" s="485" t="s">
        <v>276</v>
      </c>
      <c r="G3" s="484"/>
      <c r="H3" s="477" t="s">
        <v>1364</v>
      </c>
    </row>
    <row r="4" spans="1:8" ht="57">
      <c r="A4" s="52">
        <v>1</v>
      </c>
      <c r="B4" s="53" t="s">
        <v>191</v>
      </c>
      <c r="G4" s="484"/>
    </row>
    <row r="5" spans="1:8">
      <c r="B5" s="47" t="s">
        <v>192</v>
      </c>
      <c r="C5" s="48">
        <v>1</v>
      </c>
      <c r="D5" s="49" t="s">
        <v>11</v>
      </c>
      <c r="F5" s="486"/>
      <c r="G5" s="484">
        <f>+C5*E5</f>
        <v>0</v>
      </c>
    </row>
    <row r="6" spans="1:8">
      <c r="B6" s="47"/>
      <c r="C6" s="48"/>
      <c r="D6" s="49"/>
      <c r="F6" s="486"/>
      <c r="G6" s="484"/>
    </row>
    <row r="7" spans="1:8" ht="42.75">
      <c r="A7" s="52">
        <v>2</v>
      </c>
      <c r="B7" s="53" t="s">
        <v>196</v>
      </c>
      <c r="G7" s="484"/>
    </row>
    <row r="8" spans="1:8">
      <c r="A8" s="52"/>
      <c r="B8" s="53"/>
      <c r="G8" s="484"/>
    </row>
    <row r="9" spans="1:8">
      <c r="A9" s="52"/>
      <c r="B9" s="53" t="s">
        <v>193</v>
      </c>
      <c r="G9" s="484"/>
    </row>
    <row r="10" spans="1:8">
      <c r="B10" s="47" t="s">
        <v>17</v>
      </c>
      <c r="C10" s="48">
        <v>2</v>
      </c>
      <c r="D10" s="49" t="s">
        <v>11</v>
      </c>
      <c r="F10" s="486"/>
      <c r="G10" s="484">
        <f>+C10*E10</f>
        <v>0</v>
      </c>
    </row>
    <row r="11" spans="1:8">
      <c r="B11" s="47"/>
      <c r="C11" s="48"/>
      <c r="D11" s="49"/>
      <c r="F11" s="486"/>
      <c r="G11" s="484"/>
    </row>
    <row r="12" spans="1:8">
      <c r="A12" s="52"/>
      <c r="B12" s="53" t="s">
        <v>194</v>
      </c>
      <c r="G12" s="484"/>
    </row>
    <row r="13" spans="1:8">
      <c r="B13" s="47" t="s">
        <v>17</v>
      </c>
      <c r="C13" s="48">
        <v>1</v>
      </c>
      <c r="D13" s="49" t="s">
        <v>11</v>
      </c>
      <c r="F13" s="486"/>
      <c r="G13" s="484">
        <f>+C13*E13</f>
        <v>0</v>
      </c>
    </row>
    <row r="14" spans="1:8">
      <c r="B14" s="47"/>
      <c r="C14" s="48"/>
      <c r="D14" s="49"/>
      <c r="F14" s="486"/>
      <c r="G14" s="484"/>
    </row>
    <row r="15" spans="1:8" ht="71.25">
      <c r="A15" s="52">
        <v>3</v>
      </c>
      <c r="B15" s="53" t="s">
        <v>195</v>
      </c>
      <c r="G15" s="484"/>
    </row>
    <row r="16" spans="1:8">
      <c r="B16" s="47" t="s">
        <v>17</v>
      </c>
      <c r="C16" s="48">
        <v>1</v>
      </c>
      <c r="D16" s="49" t="s">
        <v>11</v>
      </c>
      <c r="F16" s="486"/>
      <c r="G16" s="484">
        <f>+C16*E16</f>
        <v>0</v>
      </c>
    </row>
    <row r="17" spans="1:7">
      <c r="B17" s="47"/>
      <c r="C17" s="48"/>
      <c r="D17" s="49"/>
      <c r="F17" s="486"/>
      <c r="G17" s="484"/>
    </row>
    <row r="18" spans="1:7">
      <c r="A18" s="52">
        <v>4</v>
      </c>
      <c r="B18" s="53" t="s">
        <v>221</v>
      </c>
      <c r="G18" s="484"/>
    </row>
    <row r="19" spans="1:7">
      <c r="A19" s="52"/>
      <c r="B19" s="490" t="s">
        <v>222</v>
      </c>
      <c r="G19" s="484"/>
    </row>
    <row r="20" spans="1:7">
      <c r="B20" s="47" t="s">
        <v>18</v>
      </c>
      <c r="C20" s="48">
        <v>1</v>
      </c>
      <c r="D20" s="49" t="s">
        <v>11</v>
      </c>
      <c r="F20" s="486"/>
      <c r="G20" s="484">
        <f>+C20*E20</f>
        <v>0</v>
      </c>
    </row>
    <row r="21" spans="1:7">
      <c r="B21" s="47"/>
      <c r="C21" s="48"/>
      <c r="D21" s="49"/>
      <c r="F21" s="486"/>
      <c r="G21" s="484"/>
    </row>
    <row r="22" spans="1:7">
      <c r="A22" s="52" t="s">
        <v>4</v>
      </c>
      <c r="B22" s="490" t="s">
        <v>223</v>
      </c>
      <c r="G22" s="484"/>
    </row>
    <row r="23" spans="1:7">
      <c r="B23" s="47" t="s">
        <v>18</v>
      </c>
      <c r="C23" s="48">
        <v>1</v>
      </c>
      <c r="D23" s="49" t="s">
        <v>11</v>
      </c>
      <c r="F23" s="486"/>
      <c r="G23" s="484">
        <f>+C23*E23</f>
        <v>0</v>
      </c>
    </row>
    <row r="24" spans="1:7">
      <c r="B24" s="47"/>
      <c r="C24" s="48"/>
      <c r="D24" s="49"/>
      <c r="F24" s="486"/>
      <c r="G24" s="484"/>
    </row>
    <row r="25" spans="1:7" ht="28.5">
      <c r="A25" s="52">
        <v>5</v>
      </c>
      <c r="B25" s="53" t="s">
        <v>224</v>
      </c>
      <c r="G25" s="484"/>
    </row>
    <row r="26" spans="1:7">
      <c r="B26" s="47" t="s">
        <v>18</v>
      </c>
      <c r="C26" s="48">
        <v>1</v>
      </c>
      <c r="D26" s="49" t="s">
        <v>11</v>
      </c>
      <c r="F26" s="486"/>
      <c r="G26" s="484">
        <f>+C26*E26</f>
        <v>0</v>
      </c>
    </row>
    <row r="27" spans="1:7">
      <c r="B27" s="47"/>
      <c r="C27" s="48"/>
      <c r="D27" s="49"/>
      <c r="F27" s="486"/>
      <c r="G27" s="484"/>
    </row>
    <row r="28" spans="1:7" ht="28.5">
      <c r="A28" s="52">
        <v>6</v>
      </c>
      <c r="B28" s="53" t="s">
        <v>225</v>
      </c>
      <c r="G28" s="484"/>
    </row>
    <row r="29" spans="1:7">
      <c r="B29" s="47" t="s">
        <v>18</v>
      </c>
      <c r="C29" s="48">
        <v>1</v>
      </c>
      <c r="D29" s="49" t="s">
        <v>11</v>
      </c>
      <c r="F29" s="486"/>
      <c r="G29" s="484">
        <f>+C29*E29</f>
        <v>0</v>
      </c>
    </row>
    <row r="30" spans="1:7">
      <c r="B30" s="47"/>
      <c r="C30" s="48"/>
      <c r="D30" s="49"/>
      <c r="F30" s="486"/>
      <c r="G30" s="484"/>
    </row>
    <row r="31" spans="1:7" ht="28.5">
      <c r="A31" s="52">
        <v>7</v>
      </c>
      <c r="B31" s="490" t="s">
        <v>226</v>
      </c>
      <c r="G31" s="484"/>
    </row>
    <row r="32" spans="1:7">
      <c r="B32" s="47" t="s">
        <v>17</v>
      </c>
      <c r="C32" s="48">
        <v>6</v>
      </c>
      <c r="D32" s="49" t="s">
        <v>11</v>
      </c>
      <c r="F32" s="486"/>
      <c r="G32" s="484">
        <f>+C32*E32</f>
        <v>0</v>
      </c>
    </row>
    <row r="33" spans="1:7">
      <c r="B33" s="47"/>
      <c r="C33" s="48"/>
      <c r="D33" s="49"/>
      <c r="F33" s="486"/>
      <c r="G33" s="484"/>
    </row>
    <row r="34" spans="1:7" ht="28.5">
      <c r="A34" s="52">
        <v>8</v>
      </c>
      <c r="B34" s="53" t="s">
        <v>246</v>
      </c>
      <c r="G34" s="484"/>
    </row>
    <row r="35" spans="1:7">
      <c r="B35" s="47" t="s">
        <v>18</v>
      </c>
      <c r="C35" s="48">
        <v>1</v>
      </c>
      <c r="D35" s="49" t="s">
        <v>11</v>
      </c>
      <c r="F35" s="486"/>
      <c r="G35" s="484">
        <f>+C35*E35</f>
        <v>0</v>
      </c>
    </row>
    <row r="36" spans="1:7">
      <c r="B36" s="47"/>
      <c r="C36" s="48"/>
      <c r="D36" s="49"/>
      <c r="F36" s="486"/>
      <c r="G36" s="484"/>
    </row>
    <row r="37" spans="1:7">
      <c r="A37" s="52"/>
      <c r="B37" s="53"/>
      <c r="G37" s="484"/>
    </row>
    <row r="38" spans="1:7" ht="15">
      <c r="B38" s="47"/>
      <c r="C38" s="48"/>
      <c r="D38" s="49"/>
      <c r="E38" s="487" t="s">
        <v>2</v>
      </c>
      <c r="F38" s="488"/>
      <c r="G38" s="489">
        <f>SUM(G4:G37)</f>
        <v>0</v>
      </c>
    </row>
    <row r="46" spans="1:7">
      <c r="E46" s="476"/>
    </row>
    <row r="47" spans="1:7">
      <c r="E47" s="476"/>
    </row>
    <row r="48" spans="1:7">
      <c r="E48" s="476"/>
    </row>
    <row r="49" spans="5:5">
      <c r="E49" s="476"/>
    </row>
    <row r="50" spans="5:5">
      <c r="E50" s="476"/>
    </row>
    <row r="51" spans="5:5">
      <c r="E51" s="476"/>
    </row>
    <row r="52" spans="5:5">
      <c r="E52" s="476"/>
    </row>
    <row r="53" spans="5:5">
      <c r="E53" s="476"/>
    </row>
    <row r="54" spans="5:5">
      <c r="E54" s="476"/>
    </row>
    <row r="55" spans="5:5">
      <c r="E55" s="476"/>
    </row>
    <row r="56" spans="5:5">
      <c r="E56" s="476"/>
    </row>
    <row r="57" spans="5:5">
      <c r="E57" s="476"/>
    </row>
    <row r="58" spans="5:5">
      <c r="E58" s="476"/>
    </row>
    <row r="59" spans="5:5">
      <c r="E59" s="476"/>
    </row>
    <row r="60" spans="5:5">
      <c r="E60" s="476"/>
    </row>
    <row r="61" spans="5:5">
      <c r="E61" s="476"/>
    </row>
    <row r="62" spans="5:5">
      <c r="E62" s="476"/>
    </row>
    <row r="63" spans="5:5">
      <c r="E63" s="476"/>
    </row>
    <row r="64" spans="5:5">
      <c r="E64" s="476"/>
    </row>
    <row r="65" spans="5:5">
      <c r="E65" s="476"/>
    </row>
    <row r="66" spans="5:5">
      <c r="E66" s="476"/>
    </row>
    <row r="67" spans="5:5">
      <c r="E67" s="476"/>
    </row>
  </sheetData>
  <sheetProtection algorithmName="SHA-512" hashValue="/dW1oK8kHPMwBD2mqi/ElBHLW/rbIStGeoyVnFdPm1zkju/zYhBOA5m0L9lcrXwa9+Tk0BuGCXCnrcEggQHM/g==" saltValue="YvUcrLaaJgaMr9v5pBIoAQ==" spinCount="100000" sheet="1" objects="1" scenarios="1" selectLockedCells="1"/>
  <pageMargins left="0.75" right="0.75" top="1" bottom="1" header="0" footer="0"/>
  <pageSetup paperSize="9" scale="91"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I41"/>
  <sheetViews>
    <sheetView showGridLines="0" view="pageLayout" topLeftCell="A15" zoomScaleNormal="100" zoomScaleSheetLayoutView="100" workbookViewId="0">
      <selection activeCell="C57" sqref="C57"/>
    </sheetView>
  </sheetViews>
  <sheetFormatPr defaultRowHeight="12.75"/>
  <cols>
    <col min="1" max="1" width="1" customWidth="1"/>
    <col min="2" max="2" width="9" customWidth="1"/>
    <col min="3" max="3" width="78.28515625" customWidth="1"/>
    <col min="4" max="4" width="9" customWidth="1"/>
  </cols>
  <sheetData>
    <row r="1" spans="2:9" s="63" customFormat="1" ht="15.75">
      <c r="B1" s="58" t="s">
        <v>281</v>
      </c>
      <c r="C1" s="59" t="s">
        <v>282</v>
      </c>
      <c r="D1" s="60"/>
      <c r="E1" s="61"/>
      <c r="F1" s="62"/>
      <c r="G1" s="61"/>
      <c r="H1" s="61"/>
      <c r="I1" s="62"/>
    </row>
    <row r="2" spans="2:9" s="68" customFormat="1" ht="12">
      <c r="B2" s="64"/>
      <c r="C2" s="64"/>
      <c r="D2" s="65"/>
      <c r="E2" s="66"/>
      <c r="F2" s="67"/>
      <c r="G2" s="66"/>
      <c r="H2" s="66"/>
      <c r="I2" s="67"/>
    </row>
    <row r="3" spans="2:9" s="68" customFormat="1" ht="12">
      <c r="B3" s="64"/>
      <c r="C3" s="64" t="s">
        <v>283</v>
      </c>
      <c r="D3" s="65"/>
      <c r="E3" s="66"/>
      <c r="F3" s="67"/>
      <c r="G3" s="66"/>
      <c r="H3" s="66"/>
      <c r="I3" s="67"/>
    </row>
    <row r="4" spans="2:9" s="68" customFormat="1" ht="12">
      <c r="B4" s="69"/>
      <c r="C4" s="70"/>
      <c r="D4" s="65"/>
      <c r="E4" s="66"/>
      <c r="F4" s="67"/>
      <c r="G4" s="66"/>
      <c r="H4" s="66"/>
      <c r="I4" s="67"/>
    </row>
    <row r="5" spans="2:9" s="68" customFormat="1" ht="24">
      <c r="B5" s="69"/>
      <c r="C5" s="71" t="s">
        <v>284</v>
      </c>
      <c r="D5" s="65"/>
      <c r="E5" s="66"/>
      <c r="F5" s="67"/>
      <c r="G5" s="66"/>
      <c r="H5" s="66"/>
      <c r="I5" s="67"/>
    </row>
    <row r="6" spans="2:9" s="68" customFormat="1" ht="36">
      <c r="B6" s="69"/>
      <c r="C6" s="71" t="s">
        <v>285</v>
      </c>
      <c r="D6" s="65"/>
      <c r="E6" s="66"/>
      <c r="F6" s="67"/>
      <c r="G6" s="66"/>
      <c r="H6" s="66"/>
      <c r="I6" s="67"/>
    </row>
    <row r="7" spans="2:9" s="68" customFormat="1" ht="96">
      <c r="B7" s="69"/>
      <c r="C7" s="71" t="s">
        <v>286</v>
      </c>
      <c r="D7" s="65"/>
      <c r="E7" s="66"/>
      <c r="F7" s="67"/>
      <c r="G7" s="66"/>
      <c r="H7" s="66"/>
      <c r="I7" s="67"/>
    </row>
    <row r="8" spans="2:9" s="68" customFormat="1" ht="36">
      <c r="B8" s="69"/>
      <c r="C8" s="71" t="s">
        <v>287</v>
      </c>
      <c r="D8" s="65"/>
      <c r="E8" s="66"/>
      <c r="F8" s="67"/>
      <c r="G8" s="66"/>
      <c r="H8" s="66"/>
      <c r="I8" s="67"/>
    </row>
    <row r="9" spans="2:9" s="68" customFormat="1" ht="96">
      <c r="B9" s="69"/>
      <c r="C9" s="71" t="s">
        <v>288</v>
      </c>
      <c r="D9" s="72"/>
      <c r="E9" s="72"/>
      <c r="F9" s="72"/>
      <c r="G9" s="72"/>
      <c r="H9" s="72"/>
      <c r="I9" s="67"/>
    </row>
    <row r="10" spans="2:9" s="68" customFormat="1" ht="72">
      <c r="B10" s="69"/>
      <c r="C10" s="71" t="s">
        <v>289</v>
      </c>
      <c r="D10" s="72"/>
      <c r="E10" s="72"/>
      <c r="F10" s="72"/>
      <c r="G10" s="72"/>
      <c r="H10" s="72"/>
      <c r="I10" s="67"/>
    </row>
    <row r="11" spans="2:9" s="68" customFormat="1" ht="84">
      <c r="B11" s="69"/>
      <c r="C11" s="71" t="s">
        <v>290</v>
      </c>
      <c r="D11" s="72"/>
      <c r="E11" s="72"/>
      <c r="F11" s="72"/>
      <c r="G11" s="72"/>
      <c r="H11" s="72"/>
      <c r="I11" s="67"/>
    </row>
    <row r="12" spans="2:9" s="68" customFormat="1" ht="36">
      <c r="B12" s="69"/>
      <c r="C12" s="71" t="s">
        <v>291</v>
      </c>
      <c r="D12" s="72"/>
      <c r="E12" s="72"/>
      <c r="F12" s="72"/>
      <c r="G12" s="72"/>
      <c r="H12" s="72"/>
      <c r="I12" s="67"/>
    </row>
    <row r="13" spans="2:9" s="68" customFormat="1" ht="48">
      <c r="B13" s="69"/>
      <c r="C13" s="71" t="s">
        <v>292</v>
      </c>
      <c r="D13" s="72"/>
      <c r="E13" s="72"/>
      <c r="F13" s="72"/>
      <c r="G13" s="72"/>
      <c r="H13" s="72"/>
      <c r="I13" s="67"/>
    </row>
    <row r="14" spans="2:9" s="68" customFormat="1" ht="48">
      <c r="B14" s="69"/>
      <c r="C14" s="71" t="s">
        <v>293</v>
      </c>
      <c r="D14" s="72"/>
      <c r="E14" s="72"/>
      <c r="F14" s="72"/>
      <c r="G14" s="72"/>
      <c r="H14" s="72"/>
      <c r="I14" s="67"/>
    </row>
    <row r="15" spans="2:9" s="68" customFormat="1" ht="12">
      <c r="B15" s="69"/>
      <c r="C15" s="73"/>
      <c r="D15" s="72"/>
      <c r="E15" s="72"/>
      <c r="F15" s="72"/>
      <c r="G15" s="72"/>
      <c r="H15" s="72"/>
      <c r="I15" s="67"/>
    </row>
    <row r="16" spans="2:9" s="68" customFormat="1" ht="12">
      <c r="B16" s="69"/>
      <c r="C16" s="73" t="s">
        <v>294</v>
      </c>
      <c r="D16" s="72"/>
      <c r="E16" s="72"/>
      <c r="F16" s="72"/>
      <c r="G16" s="72"/>
      <c r="H16" s="72"/>
      <c r="I16" s="67"/>
    </row>
    <row r="17" spans="2:9" s="68" customFormat="1" ht="12">
      <c r="B17" s="69"/>
      <c r="C17" s="71" t="s">
        <v>295</v>
      </c>
      <c r="D17" s="72"/>
      <c r="E17" s="72"/>
      <c r="F17" s="72"/>
      <c r="G17" s="72"/>
      <c r="H17" s="72"/>
      <c r="I17" s="67"/>
    </row>
    <row r="18" spans="2:9" s="68" customFormat="1" ht="12">
      <c r="B18" s="69"/>
      <c r="C18" s="71" t="s">
        <v>296</v>
      </c>
      <c r="D18" s="72"/>
      <c r="E18" s="72"/>
      <c r="F18" s="72"/>
      <c r="G18" s="72"/>
      <c r="H18" s="72"/>
      <c r="I18" s="67"/>
    </row>
    <row r="19" spans="2:9" s="68" customFormat="1" ht="12">
      <c r="B19" s="69"/>
      <c r="C19" s="71" t="s">
        <v>297</v>
      </c>
      <c r="D19" s="72"/>
      <c r="E19" s="72"/>
      <c r="F19" s="72"/>
      <c r="G19" s="72"/>
      <c r="H19" s="72"/>
      <c r="I19" s="67"/>
    </row>
    <row r="20" spans="2:9" s="68" customFormat="1" ht="12">
      <c r="B20" s="69"/>
      <c r="C20" s="71" t="s">
        <v>298</v>
      </c>
      <c r="D20" s="72"/>
      <c r="E20" s="72"/>
      <c r="F20" s="72"/>
      <c r="G20" s="72"/>
      <c r="H20" s="72"/>
      <c r="I20" s="67"/>
    </row>
    <row r="21" spans="2:9" s="68" customFormat="1" ht="24">
      <c r="B21" s="69"/>
      <c r="C21" s="71" t="s">
        <v>299</v>
      </c>
      <c r="D21" s="72"/>
      <c r="E21" s="72"/>
      <c r="F21" s="72"/>
      <c r="G21" s="72"/>
      <c r="H21" s="72"/>
      <c r="I21" s="67"/>
    </row>
    <row r="22" spans="2:9" s="68" customFormat="1" ht="12">
      <c r="B22" s="69"/>
      <c r="C22" s="71" t="s">
        <v>300</v>
      </c>
      <c r="D22" s="72"/>
      <c r="E22" s="72"/>
      <c r="F22" s="72"/>
      <c r="G22" s="72"/>
      <c r="H22" s="72"/>
      <c r="I22" s="67"/>
    </row>
    <row r="23" spans="2:9" s="68" customFormat="1" ht="24">
      <c r="B23" s="69"/>
      <c r="C23" s="71" t="s">
        <v>301</v>
      </c>
      <c r="D23" s="72"/>
      <c r="E23" s="72"/>
      <c r="F23" s="72"/>
      <c r="G23" s="72"/>
      <c r="H23" s="72"/>
      <c r="I23" s="67"/>
    </row>
    <row r="24" spans="2:9" s="68" customFormat="1" ht="12">
      <c r="B24" s="69"/>
      <c r="C24" s="71" t="s">
        <v>302</v>
      </c>
      <c r="D24" s="72"/>
      <c r="E24" s="72"/>
      <c r="F24" s="72"/>
      <c r="G24" s="72"/>
      <c r="H24" s="72"/>
      <c r="I24" s="67"/>
    </row>
    <row r="25" spans="2:9" s="68" customFormat="1" ht="12">
      <c r="B25" s="69"/>
      <c r="C25" s="71" t="s">
        <v>303</v>
      </c>
      <c r="D25" s="72"/>
      <c r="E25" s="72"/>
      <c r="F25" s="72"/>
      <c r="G25" s="72"/>
      <c r="H25" s="72"/>
      <c r="I25" s="67"/>
    </row>
    <row r="26" spans="2:9" s="68" customFormat="1" ht="48">
      <c r="B26" s="69"/>
      <c r="C26" s="71" t="s">
        <v>304</v>
      </c>
      <c r="D26" s="72"/>
      <c r="E26" s="72"/>
      <c r="F26" s="72"/>
      <c r="G26" s="72"/>
      <c r="H26" s="72"/>
      <c r="I26" s="67"/>
    </row>
    <row r="27" spans="2:9" s="68" customFormat="1" ht="12">
      <c r="B27" s="69"/>
      <c r="C27" s="71" t="s">
        <v>305</v>
      </c>
      <c r="D27" s="72"/>
      <c r="E27" s="72"/>
      <c r="F27" s="72"/>
      <c r="G27" s="72"/>
      <c r="H27" s="72"/>
      <c r="I27" s="67"/>
    </row>
    <row r="28" spans="2:9" s="68" customFormat="1" ht="12">
      <c r="B28" s="69"/>
      <c r="C28" s="71" t="s">
        <v>306</v>
      </c>
      <c r="D28" s="72"/>
      <c r="E28" s="72"/>
      <c r="F28" s="72"/>
      <c r="G28" s="72"/>
      <c r="H28" s="72"/>
      <c r="I28" s="67"/>
    </row>
    <row r="29" spans="2:9" s="68" customFormat="1" ht="36">
      <c r="B29" s="69"/>
      <c r="C29" s="71" t="s">
        <v>307</v>
      </c>
      <c r="D29" s="72"/>
      <c r="E29" s="72"/>
      <c r="F29" s="72"/>
      <c r="G29" s="72"/>
      <c r="H29" s="72"/>
      <c r="I29" s="67"/>
    </row>
    <row r="30" spans="2:9" s="68" customFormat="1" ht="12">
      <c r="B30" s="69"/>
      <c r="C30" s="71" t="s">
        <v>308</v>
      </c>
      <c r="D30" s="72"/>
      <c r="E30" s="72"/>
      <c r="F30" s="72"/>
      <c r="G30" s="72"/>
      <c r="H30" s="72"/>
      <c r="I30" s="67"/>
    </row>
    <row r="31" spans="2:9" s="68" customFormat="1" ht="24">
      <c r="B31" s="69"/>
      <c r="C31" s="71" t="s">
        <v>309</v>
      </c>
      <c r="D31" s="72"/>
      <c r="E31" s="72"/>
      <c r="F31" s="72"/>
      <c r="G31" s="72"/>
      <c r="H31" s="72"/>
      <c r="I31" s="67"/>
    </row>
    <row r="32" spans="2:9" s="68" customFormat="1" ht="12">
      <c r="B32" s="69"/>
      <c r="C32" s="71" t="s">
        <v>310</v>
      </c>
      <c r="D32" s="72"/>
      <c r="E32" s="72"/>
      <c r="F32" s="72"/>
      <c r="G32" s="72"/>
      <c r="H32" s="72"/>
      <c r="I32" s="67"/>
    </row>
    <row r="33" spans="2:9" s="68" customFormat="1" ht="12">
      <c r="B33" s="69"/>
      <c r="C33" s="71" t="s">
        <v>311</v>
      </c>
      <c r="D33" s="72"/>
      <c r="E33" s="72"/>
      <c r="F33" s="72"/>
      <c r="G33" s="72"/>
      <c r="H33" s="72"/>
      <c r="I33" s="67"/>
    </row>
    <row r="34" spans="2:9" s="68" customFormat="1" ht="12">
      <c r="B34" s="69"/>
      <c r="C34" s="71" t="s">
        <v>312</v>
      </c>
      <c r="D34" s="72"/>
      <c r="E34" s="72"/>
      <c r="F34" s="72"/>
      <c r="G34" s="72"/>
      <c r="H34" s="72"/>
      <c r="I34" s="67"/>
    </row>
    <row r="35" spans="2:9" s="68" customFormat="1" ht="24">
      <c r="B35" s="69"/>
      <c r="C35" s="71" t="s">
        <v>313</v>
      </c>
      <c r="D35" s="72"/>
      <c r="E35" s="72"/>
      <c r="F35" s="72"/>
      <c r="G35" s="72"/>
      <c r="H35" s="72"/>
      <c r="I35" s="67"/>
    </row>
    <row r="36" spans="2:9" s="68" customFormat="1" ht="12">
      <c r="B36" s="69"/>
      <c r="C36" s="71" t="s">
        <v>314</v>
      </c>
      <c r="D36" s="72"/>
      <c r="E36" s="72"/>
      <c r="F36" s="72"/>
      <c r="G36" s="72"/>
      <c r="H36" s="72"/>
      <c r="I36" s="67"/>
    </row>
    <row r="37" spans="2:9" s="68" customFormat="1" ht="24">
      <c r="B37" s="69"/>
      <c r="C37" s="71" t="s">
        <v>315</v>
      </c>
      <c r="D37" s="72"/>
      <c r="E37" s="72"/>
      <c r="F37" s="72"/>
      <c r="G37" s="72"/>
      <c r="H37" s="72"/>
      <c r="I37" s="67"/>
    </row>
    <row r="38" spans="2:9" s="68" customFormat="1" ht="36">
      <c r="B38" s="69"/>
      <c r="C38" s="71" t="s">
        <v>316</v>
      </c>
      <c r="D38" s="72"/>
      <c r="E38" s="72"/>
      <c r="F38" s="72"/>
      <c r="G38" s="72"/>
      <c r="H38" s="72"/>
      <c r="I38" s="67"/>
    </row>
    <row r="39" spans="2:9" s="68" customFormat="1" ht="24">
      <c r="B39" s="69"/>
      <c r="C39" s="71" t="s">
        <v>317</v>
      </c>
      <c r="D39" s="72"/>
      <c r="E39" s="72"/>
      <c r="F39" s="72"/>
      <c r="G39" s="72"/>
      <c r="H39" s="72"/>
      <c r="I39" s="67"/>
    </row>
    <row r="40" spans="2:9" s="68" customFormat="1" ht="24">
      <c r="B40" s="69"/>
      <c r="C40" s="71" t="s">
        <v>318</v>
      </c>
      <c r="D40" s="72"/>
      <c r="E40" s="72"/>
      <c r="F40" s="72"/>
      <c r="G40" s="72"/>
      <c r="H40" s="72"/>
      <c r="I40" s="67"/>
    </row>
    <row r="41" spans="2:9" s="68" customFormat="1" ht="12">
      <c r="B41" s="69"/>
      <c r="C41" s="73"/>
      <c r="D41" s="72"/>
      <c r="E41" s="72"/>
      <c r="F41" s="72"/>
      <c r="G41" s="72"/>
      <c r="H41" s="72"/>
      <c r="I41" s="67"/>
    </row>
  </sheetData>
  <sheetProtection algorithmName="SHA-512" hashValue="XR7fTyhIyUlJsZnfNEHKYT+evLFbQz1lmWZN6KzrR30AVZbBJreOmu5R1ZxFWjR3RuOrB0h4GiA+mdNIqEVPKw==" saltValue="/K1HFQmcf+qKkA+z5hIFtQ==" spinCount="100000" sheet="1" objects="1" scenarios="1" selectLockedCells="1"/>
  <pageMargins left="0.78740157480314965" right="0.59055118110236227" top="0.59055118110236227" bottom="0.59055118110236227" header="0.31496062992125984" footer="0.31496062992125984"/>
  <pageSetup paperSize="9" scale="91" fitToHeight="0" orientation="portrait" r:id="rId1"/>
  <headerFooter>
    <oddFooter>&amp;R27-&amp;P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394"/>
  <sheetViews>
    <sheetView showGridLines="0" view="pageLayout" zoomScale="85" zoomScaleNormal="100" zoomScaleSheetLayoutView="100" zoomScalePageLayoutView="85" workbookViewId="0">
      <selection activeCell="G21" sqref="G21"/>
    </sheetView>
  </sheetViews>
  <sheetFormatPr defaultColWidth="9.140625" defaultRowHeight="11.25"/>
  <cols>
    <col min="1" max="1" width="1.28515625" style="147" customWidth="1"/>
    <col min="2" max="2" width="9" style="624" customWidth="1"/>
    <col min="3" max="3" width="52.5703125" style="632" customWidth="1"/>
    <col min="4" max="4" width="7.140625" style="445" customWidth="1"/>
    <col min="5" max="5" width="12.85546875" style="475" customWidth="1"/>
    <col min="6" max="6" width="11" style="475" customWidth="1"/>
    <col min="7" max="7" width="13.7109375" style="565" customWidth="1"/>
    <col min="8" max="16384" width="9.140625" style="565"/>
  </cols>
  <sheetData>
    <row r="1" spans="1:12" s="535" customFormat="1" ht="27.75" customHeight="1">
      <c r="A1" s="439"/>
      <c r="B1" s="410" t="s">
        <v>319</v>
      </c>
      <c r="C1" s="569" t="s">
        <v>320</v>
      </c>
      <c r="D1" s="570"/>
      <c r="E1" s="533"/>
      <c r="F1" s="533"/>
      <c r="G1" s="534"/>
    </row>
    <row r="2" spans="1:12" s="535" customFormat="1" ht="33.75" customHeight="1">
      <c r="A2" s="439"/>
      <c r="B2" s="411" t="s">
        <v>321</v>
      </c>
      <c r="C2" s="480" t="s">
        <v>322</v>
      </c>
      <c r="D2" s="481"/>
      <c r="E2" s="536"/>
      <c r="F2" s="536"/>
      <c r="G2" s="534"/>
    </row>
    <row r="3" spans="1:12" s="535" customFormat="1" ht="12">
      <c r="A3" s="439"/>
      <c r="B3" s="412" t="s">
        <v>323</v>
      </c>
      <c r="C3" s="413" t="s">
        <v>324</v>
      </c>
      <c r="D3" s="414"/>
      <c r="E3" s="537"/>
      <c r="F3" s="537"/>
      <c r="G3" s="534"/>
    </row>
    <row r="4" spans="1:12" s="535" customFormat="1" ht="43.5" customHeight="1">
      <c r="A4" s="439"/>
      <c r="B4" s="571" t="s">
        <v>325</v>
      </c>
      <c r="C4" s="415" t="s">
        <v>326</v>
      </c>
      <c r="D4" s="416" t="s">
        <v>327</v>
      </c>
      <c r="E4" s="538" t="s">
        <v>328</v>
      </c>
      <c r="F4" s="538" t="s">
        <v>329</v>
      </c>
      <c r="G4" s="538" t="s">
        <v>1364</v>
      </c>
      <c r="K4" s="539"/>
      <c r="L4" s="539"/>
    </row>
    <row r="5" spans="1:12" s="535" customFormat="1" ht="12">
      <c r="A5" s="439"/>
      <c r="B5" s="572"/>
      <c r="C5" s="573"/>
      <c r="D5" s="574"/>
      <c r="E5" s="125"/>
      <c r="F5" s="125"/>
      <c r="K5" s="539"/>
      <c r="L5" s="539"/>
    </row>
    <row r="6" spans="1:12" s="535" customFormat="1" ht="12">
      <c r="A6" s="439"/>
      <c r="B6" s="575" t="s">
        <v>330</v>
      </c>
      <c r="C6" s="576" t="s">
        <v>331</v>
      </c>
      <c r="D6" s="577"/>
      <c r="E6" s="540"/>
      <c r="F6" s="540"/>
      <c r="G6" s="540"/>
      <c r="K6" s="539"/>
      <c r="L6" s="539"/>
    </row>
    <row r="7" spans="1:12" s="543" customFormat="1" ht="51">
      <c r="A7" s="140"/>
      <c r="B7" s="423"/>
      <c r="C7" s="424" t="s">
        <v>332</v>
      </c>
      <c r="D7" s="425"/>
      <c r="E7" s="541"/>
      <c r="F7" s="541"/>
      <c r="G7" s="542"/>
    </row>
    <row r="8" spans="1:12" s="543" customFormat="1" ht="25.5">
      <c r="A8" s="140"/>
      <c r="B8" s="423"/>
      <c r="C8" s="424" t="s">
        <v>333</v>
      </c>
      <c r="D8" s="425"/>
      <c r="E8" s="541"/>
      <c r="F8" s="541"/>
      <c r="G8" s="542"/>
    </row>
    <row r="9" spans="1:12" s="543" customFormat="1" ht="25.5">
      <c r="A9" s="140"/>
      <c r="B9" s="423"/>
      <c r="C9" s="424" t="s">
        <v>334</v>
      </c>
      <c r="D9" s="425"/>
      <c r="E9" s="541"/>
      <c r="F9" s="541"/>
      <c r="G9" s="542"/>
    </row>
    <row r="10" spans="1:12" s="543" customFormat="1" ht="12.75">
      <c r="A10" s="140"/>
      <c r="B10" s="423"/>
      <c r="C10" s="424" t="s">
        <v>335</v>
      </c>
      <c r="D10" s="425"/>
      <c r="E10" s="541"/>
      <c r="F10" s="541"/>
      <c r="G10" s="542"/>
    </row>
    <row r="11" spans="1:12" s="543" customFormat="1" ht="12.75">
      <c r="A11" s="140"/>
      <c r="B11" s="423"/>
      <c r="C11" s="424" t="s">
        <v>336</v>
      </c>
      <c r="D11" s="425"/>
      <c r="E11" s="541"/>
      <c r="F11" s="541"/>
      <c r="G11" s="542"/>
    </row>
    <row r="12" spans="1:12" s="535" customFormat="1" ht="12">
      <c r="A12" s="439"/>
      <c r="B12" s="578"/>
      <c r="C12" s="579"/>
      <c r="D12" s="574"/>
      <c r="E12" s="125"/>
      <c r="F12" s="125"/>
      <c r="K12" s="539"/>
      <c r="L12" s="539"/>
    </row>
    <row r="13" spans="1:12" s="535" customFormat="1" ht="15.75">
      <c r="A13" s="439"/>
      <c r="B13" s="429"/>
      <c r="C13" s="429" t="s">
        <v>337</v>
      </c>
      <c r="D13" s="429"/>
      <c r="E13" s="467"/>
      <c r="F13" s="467"/>
      <c r="G13" s="467"/>
    </row>
    <row r="14" spans="1:12" s="535" customFormat="1" ht="12">
      <c r="A14" s="439"/>
      <c r="B14" s="580"/>
      <c r="C14" s="579"/>
      <c r="D14" s="574"/>
      <c r="E14" s="125"/>
      <c r="F14" s="125"/>
    </row>
    <row r="15" spans="1:12" s="544" customFormat="1" ht="12">
      <c r="A15" s="146"/>
      <c r="B15" s="581">
        <f>MAX($B$12:B14)+1</f>
        <v>1</v>
      </c>
      <c r="C15" s="432" t="s">
        <v>338</v>
      </c>
      <c r="D15" s="574"/>
      <c r="E15" s="125"/>
      <c r="F15" s="125"/>
    </row>
    <row r="16" spans="1:12" s="544" customFormat="1" ht="51" customHeight="1">
      <c r="A16" s="146"/>
      <c r="B16" s="582"/>
      <c r="C16" s="435" t="s">
        <v>339</v>
      </c>
      <c r="D16" s="574"/>
      <c r="E16" s="125"/>
      <c r="F16" s="125"/>
    </row>
    <row r="17" spans="1:6" s="544" customFormat="1" ht="12">
      <c r="A17" s="146"/>
      <c r="B17" s="582"/>
      <c r="C17" s="583" t="s">
        <v>340</v>
      </c>
      <c r="D17" s="574"/>
      <c r="E17" s="125"/>
      <c r="F17" s="125"/>
    </row>
    <row r="18" spans="1:6" s="544" customFormat="1" ht="12">
      <c r="A18" s="146"/>
      <c r="B18" s="582"/>
      <c r="C18" s="584" t="s">
        <v>341</v>
      </c>
      <c r="D18" s="574"/>
      <c r="E18" s="125"/>
      <c r="F18" s="125"/>
    </row>
    <row r="19" spans="1:6" s="544" customFormat="1" ht="12">
      <c r="A19" s="146"/>
      <c r="B19" s="582"/>
      <c r="C19" s="584" t="s">
        <v>342</v>
      </c>
      <c r="D19" s="574"/>
      <c r="E19" s="125"/>
      <c r="F19" s="125"/>
    </row>
    <row r="20" spans="1:6" s="544" customFormat="1" ht="12">
      <c r="A20" s="146"/>
      <c r="B20" s="582"/>
      <c r="C20" s="583" t="s">
        <v>343</v>
      </c>
      <c r="D20" s="585"/>
      <c r="E20" s="125"/>
      <c r="F20" s="125"/>
    </row>
    <row r="21" spans="1:6" s="544" customFormat="1" ht="12">
      <c r="A21" s="146"/>
      <c r="B21" s="582"/>
      <c r="C21" s="586" t="s">
        <v>17</v>
      </c>
      <c r="D21" s="574">
        <v>1</v>
      </c>
      <c r="E21" s="122">
        <v>0</v>
      </c>
      <c r="F21" s="122">
        <f>E21*D21</f>
        <v>0</v>
      </c>
    </row>
    <row r="22" spans="1:6" s="544" customFormat="1" ht="12">
      <c r="A22" s="146"/>
      <c r="B22" s="582"/>
      <c r="C22" s="586"/>
      <c r="D22" s="574"/>
      <c r="E22" s="125"/>
      <c r="F22" s="125"/>
    </row>
    <row r="23" spans="1:6" s="545" customFormat="1" ht="12">
      <c r="A23" s="141"/>
      <c r="B23" s="581">
        <f>MAX($B$12:B22)+1</f>
        <v>2</v>
      </c>
      <c r="C23" s="432" t="s">
        <v>344</v>
      </c>
      <c r="D23" s="433"/>
      <c r="E23" s="126"/>
      <c r="F23" s="126"/>
    </row>
    <row r="24" spans="1:6" s="545" customFormat="1" ht="72">
      <c r="A24" s="141"/>
      <c r="B24" s="587"/>
      <c r="C24" s="435" t="s">
        <v>345</v>
      </c>
      <c r="D24" s="433"/>
      <c r="E24" s="126"/>
      <c r="F24" s="126"/>
    </row>
    <row r="25" spans="1:6" s="545" customFormat="1" ht="12">
      <c r="A25" s="141"/>
      <c r="B25" s="587"/>
      <c r="C25" s="583" t="s">
        <v>340</v>
      </c>
      <c r="D25" s="433"/>
      <c r="E25" s="126"/>
      <c r="F25" s="126"/>
    </row>
    <row r="26" spans="1:6" s="545" customFormat="1" ht="12">
      <c r="A26" s="141"/>
      <c r="B26" s="587"/>
      <c r="C26" s="584" t="s">
        <v>346</v>
      </c>
      <c r="D26" s="433"/>
      <c r="E26" s="126"/>
      <c r="F26" s="126"/>
    </row>
    <row r="27" spans="1:6" s="545" customFormat="1" ht="24">
      <c r="A27" s="141"/>
      <c r="B27" s="587"/>
      <c r="C27" s="584" t="s">
        <v>347</v>
      </c>
      <c r="D27" s="433"/>
      <c r="E27" s="126"/>
      <c r="F27" s="126"/>
    </row>
    <row r="28" spans="1:6" s="545" customFormat="1" ht="12">
      <c r="A28" s="141"/>
      <c r="B28" s="587"/>
      <c r="C28" s="583" t="s">
        <v>343</v>
      </c>
      <c r="D28" s="588"/>
      <c r="E28" s="126"/>
      <c r="F28" s="126"/>
    </row>
    <row r="29" spans="1:6" s="545" customFormat="1" ht="12">
      <c r="A29" s="141"/>
      <c r="B29" s="587"/>
      <c r="C29" s="586" t="s">
        <v>348</v>
      </c>
      <c r="D29" s="433">
        <v>1</v>
      </c>
      <c r="E29" s="123"/>
      <c r="F29" s="123">
        <f>E29*D29</f>
        <v>0</v>
      </c>
    </row>
    <row r="30" spans="1:6" s="544" customFormat="1" ht="12">
      <c r="A30" s="146"/>
      <c r="B30" s="582"/>
      <c r="C30" s="586"/>
      <c r="D30" s="574"/>
      <c r="E30" s="125"/>
      <c r="F30" s="125"/>
    </row>
    <row r="31" spans="1:6" s="544" customFormat="1" ht="12">
      <c r="A31" s="146"/>
      <c r="B31" s="581">
        <f>MAX($B$12:B30)+1</f>
        <v>3</v>
      </c>
      <c r="C31" s="432" t="s">
        <v>349</v>
      </c>
      <c r="D31" s="574"/>
      <c r="E31" s="125"/>
      <c r="F31" s="125"/>
    </row>
    <row r="32" spans="1:6" s="544" customFormat="1" ht="12">
      <c r="A32" s="146"/>
      <c r="B32" s="582"/>
      <c r="C32" s="435" t="s">
        <v>350</v>
      </c>
      <c r="D32" s="574">
        <v>4</v>
      </c>
      <c r="E32" s="122"/>
      <c r="F32" s="122">
        <f>E32*D32</f>
        <v>0</v>
      </c>
    </row>
    <row r="33" spans="1:6" s="544" customFormat="1" ht="12.75" customHeight="1">
      <c r="A33" s="146"/>
      <c r="B33" s="582"/>
      <c r="C33" s="589"/>
      <c r="D33" s="574"/>
      <c r="E33" s="125"/>
      <c r="F33" s="125"/>
    </row>
    <row r="34" spans="1:6" s="546" customFormat="1" ht="12">
      <c r="A34" s="440"/>
      <c r="B34" s="590">
        <f>MAX($B$12:B33)+1</f>
        <v>4</v>
      </c>
      <c r="C34" s="591" t="s">
        <v>351</v>
      </c>
      <c r="D34" s="592"/>
      <c r="E34" s="127"/>
      <c r="F34" s="127"/>
    </row>
    <row r="35" spans="1:6" s="546" customFormat="1" ht="12">
      <c r="A35" s="440"/>
      <c r="B35" s="593"/>
      <c r="C35" s="594" t="s">
        <v>350</v>
      </c>
      <c r="D35" s="592">
        <v>1</v>
      </c>
      <c r="E35" s="124"/>
      <c r="F35" s="124">
        <f>E35*D35</f>
        <v>0</v>
      </c>
    </row>
    <row r="36" spans="1:6" s="544" customFormat="1" ht="12">
      <c r="A36" s="146"/>
      <c r="B36" s="582"/>
      <c r="C36" s="435"/>
      <c r="D36" s="574"/>
      <c r="E36" s="125"/>
      <c r="F36" s="125"/>
    </row>
    <row r="37" spans="1:6" s="544" customFormat="1" ht="12">
      <c r="A37" s="146"/>
      <c r="B37" s="581">
        <f>MAX($B$12:B36)+1</f>
        <v>5</v>
      </c>
      <c r="C37" s="432" t="s">
        <v>352</v>
      </c>
      <c r="D37" s="574"/>
      <c r="E37" s="125"/>
      <c r="F37" s="125"/>
    </row>
    <row r="38" spans="1:6" s="544" customFormat="1" ht="12">
      <c r="A38" s="146"/>
      <c r="B38" s="582"/>
      <c r="C38" s="435" t="s">
        <v>353</v>
      </c>
      <c r="D38" s="574">
        <v>2</v>
      </c>
      <c r="E38" s="122"/>
      <c r="F38" s="122">
        <f>E38*D38</f>
        <v>0</v>
      </c>
    </row>
    <row r="39" spans="1:6" s="544" customFormat="1" ht="12">
      <c r="A39" s="146"/>
      <c r="B39" s="582"/>
      <c r="C39" s="435"/>
      <c r="D39" s="574"/>
      <c r="E39" s="125"/>
      <c r="F39" s="125"/>
    </row>
    <row r="40" spans="1:6" s="544" customFormat="1" ht="12">
      <c r="A40" s="146"/>
      <c r="B40" s="581">
        <f>MAX($B$12:B39)+1</f>
        <v>6</v>
      </c>
      <c r="C40" s="432" t="s">
        <v>354</v>
      </c>
      <c r="D40" s="574"/>
      <c r="E40" s="125"/>
      <c r="F40" s="125"/>
    </row>
    <row r="41" spans="1:6" s="544" customFormat="1" ht="12">
      <c r="A41" s="146"/>
      <c r="B41" s="582"/>
      <c r="C41" s="435" t="s">
        <v>350</v>
      </c>
      <c r="D41" s="574">
        <v>1</v>
      </c>
      <c r="E41" s="122"/>
      <c r="F41" s="122">
        <f>E41*D41</f>
        <v>0</v>
      </c>
    </row>
    <row r="42" spans="1:6" s="544" customFormat="1" ht="12">
      <c r="A42" s="146"/>
      <c r="B42" s="582"/>
      <c r="C42" s="435"/>
      <c r="D42" s="574"/>
      <c r="E42" s="125"/>
      <c r="F42" s="125"/>
    </row>
    <row r="43" spans="1:6" s="544" customFormat="1" ht="12">
      <c r="A43" s="146"/>
      <c r="B43" s="581">
        <f>MAX($B$12:B42)+1</f>
        <v>7</v>
      </c>
      <c r="C43" s="432" t="s">
        <v>355</v>
      </c>
      <c r="D43" s="574"/>
      <c r="E43" s="125"/>
      <c r="F43" s="125"/>
    </row>
    <row r="44" spans="1:6" s="544" customFormat="1" ht="24">
      <c r="A44" s="146"/>
      <c r="B44" s="595"/>
      <c r="C44" s="435" t="s">
        <v>356</v>
      </c>
      <c r="D44" s="574"/>
      <c r="E44" s="125"/>
      <c r="F44" s="125"/>
    </row>
    <row r="45" spans="1:6" s="544" customFormat="1" ht="12">
      <c r="A45" s="146"/>
      <c r="B45" s="582"/>
      <c r="C45" s="435" t="s">
        <v>357</v>
      </c>
      <c r="D45" s="574">
        <v>2</v>
      </c>
      <c r="E45" s="122"/>
      <c r="F45" s="122">
        <f>E45*D45</f>
        <v>0</v>
      </c>
    </row>
    <row r="46" spans="1:6" s="544" customFormat="1" ht="12">
      <c r="A46" s="146"/>
      <c r="B46" s="582"/>
      <c r="C46" s="435"/>
      <c r="D46" s="574"/>
      <c r="E46" s="125"/>
      <c r="F46" s="125"/>
    </row>
    <row r="47" spans="1:6" s="544" customFormat="1" ht="12">
      <c r="A47" s="146"/>
      <c r="B47" s="581">
        <f>MAX($B$12:B46)+1</f>
        <v>8</v>
      </c>
      <c r="C47" s="432" t="s">
        <v>358</v>
      </c>
      <c r="D47" s="574"/>
      <c r="E47" s="125"/>
      <c r="F47" s="125"/>
    </row>
    <row r="48" spans="1:6" s="544" customFormat="1" ht="12">
      <c r="A48" s="146"/>
      <c r="B48" s="595"/>
      <c r="C48" s="435" t="s">
        <v>359</v>
      </c>
      <c r="D48" s="574"/>
      <c r="E48" s="125"/>
      <c r="F48" s="125"/>
    </row>
    <row r="49" spans="1:6" s="544" customFormat="1" ht="12">
      <c r="A49" s="146"/>
      <c r="B49" s="582"/>
      <c r="C49" s="435" t="s">
        <v>348</v>
      </c>
      <c r="D49" s="574">
        <v>2</v>
      </c>
      <c r="E49" s="122"/>
      <c r="F49" s="122">
        <f>E49*D49</f>
        <v>0</v>
      </c>
    </row>
    <row r="50" spans="1:6" s="544" customFormat="1" ht="12">
      <c r="A50" s="146"/>
      <c r="B50" s="582"/>
      <c r="C50" s="435"/>
      <c r="D50" s="574"/>
      <c r="E50" s="125"/>
      <c r="F50" s="125"/>
    </row>
    <row r="51" spans="1:6" s="544" customFormat="1" ht="12">
      <c r="A51" s="146"/>
      <c r="B51" s="581">
        <f>MAX($B$12:B50)+1</f>
        <v>9</v>
      </c>
      <c r="C51" s="432" t="s">
        <v>360</v>
      </c>
      <c r="D51" s="574"/>
      <c r="E51" s="125"/>
      <c r="F51" s="125"/>
    </row>
    <row r="52" spans="1:6" s="544" customFormat="1" ht="12">
      <c r="A52" s="146"/>
      <c r="B52" s="595"/>
      <c r="C52" s="435" t="s">
        <v>361</v>
      </c>
      <c r="D52" s="574"/>
      <c r="E52" s="125"/>
      <c r="F52" s="125"/>
    </row>
    <row r="53" spans="1:6" s="544" customFormat="1" ht="12">
      <c r="A53" s="146"/>
      <c r="B53" s="582"/>
      <c r="C53" s="435" t="s">
        <v>348</v>
      </c>
      <c r="D53" s="574">
        <v>1</v>
      </c>
      <c r="E53" s="122"/>
      <c r="F53" s="122">
        <f>E53*D53</f>
        <v>0</v>
      </c>
    </row>
    <row r="54" spans="1:6" s="544" customFormat="1" ht="12">
      <c r="A54" s="146"/>
      <c r="B54" s="582"/>
      <c r="C54" s="435"/>
      <c r="D54" s="574"/>
      <c r="E54" s="125"/>
      <c r="F54" s="125"/>
    </row>
    <row r="55" spans="1:6" s="544" customFormat="1" ht="12">
      <c r="A55" s="146"/>
      <c r="B55" s="581">
        <f>MAX($B$12:B54)+1</f>
        <v>10</v>
      </c>
      <c r="C55" s="432" t="s">
        <v>362</v>
      </c>
      <c r="D55" s="574"/>
      <c r="E55" s="125"/>
      <c r="F55" s="125"/>
    </row>
    <row r="56" spans="1:6" s="544" customFormat="1" ht="48">
      <c r="A56" s="146"/>
      <c r="B56" s="595"/>
      <c r="C56" s="435" t="s">
        <v>363</v>
      </c>
      <c r="D56" s="574"/>
      <c r="E56" s="125"/>
      <c r="F56" s="125"/>
    </row>
    <row r="57" spans="1:6" s="544" customFormat="1" ht="12">
      <c r="A57" s="146"/>
      <c r="B57" s="582"/>
      <c r="C57" s="435" t="s">
        <v>364</v>
      </c>
      <c r="D57" s="574">
        <v>1</v>
      </c>
      <c r="E57" s="122"/>
      <c r="F57" s="122">
        <f>E57*D57</f>
        <v>0</v>
      </c>
    </row>
    <row r="58" spans="1:6" s="545" customFormat="1" ht="12">
      <c r="A58" s="141"/>
      <c r="B58" s="587"/>
      <c r="C58" s="435"/>
      <c r="D58" s="433"/>
      <c r="E58" s="126"/>
      <c r="F58" s="126"/>
    </row>
    <row r="59" spans="1:6" s="535" customFormat="1" ht="15.75">
      <c r="A59" s="439"/>
      <c r="B59" s="429"/>
      <c r="C59" s="429" t="s">
        <v>365</v>
      </c>
      <c r="D59" s="429"/>
      <c r="E59" s="467"/>
      <c r="F59" s="467"/>
    </row>
    <row r="60" spans="1:6" s="535" customFormat="1" ht="15.75">
      <c r="A60" s="439"/>
      <c r="B60" s="596"/>
      <c r="C60" s="596"/>
      <c r="D60" s="596"/>
      <c r="E60" s="547"/>
      <c r="F60" s="547"/>
    </row>
    <row r="61" spans="1:6" s="545" customFormat="1" ht="12">
      <c r="A61" s="141"/>
      <c r="B61" s="597">
        <f>MAX($B$12:B60)+1</f>
        <v>11</v>
      </c>
      <c r="C61" s="432" t="s">
        <v>366</v>
      </c>
      <c r="D61" s="433"/>
      <c r="E61" s="126"/>
      <c r="F61" s="126"/>
    </row>
    <row r="62" spans="1:6" s="545" customFormat="1" ht="60.75" customHeight="1">
      <c r="A62" s="141"/>
      <c r="B62" s="598"/>
      <c r="C62" s="435" t="s">
        <v>367</v>
      </c>
      <c r="D62" s="433"/>
      <c r="E62" s="126"/>
      <c r="F62" s="126"/>
    </row>
    <row r="63" spans="1:6" s="545" customFormat="1" ht="12">
      <c r="A63" s="141"/>
      <c r="B63" s="598"/>
      <c r="C63" s="583" t="s">
        <v>340</v>
      </c>
      <c r="D63" s="433"/>
      <c r="E63" s="126"/>
      <c r="F63" s="126"/>
    </row>
    <row r="64" spans="1:6" s="545" customFormat="1" ht="12">
      <c r="A64" s="141"/>
      <c r="B64" s="598"/>
      <c r="C64" s="584" t="s">
        <v>368</v>
      </c>
      <c r="D64" s="433"/>
      <c r="E64" s="126"/>
      <c r="F64" s="126"/>
    </row>
    <row r="65" spans="1:7" s="545" customFormat="1" ht="12">
      <c r="A65" s="141"/>
      <c r="B65" s="598"/>
      <c r="C65" s="584" t="s">
        <v>369</v>
      </c>
      <c r="D65" s="433"/>
      <c r="E65" s="126"/>
      <c r="F65" s="126"/>
    </row>
    <row r="66" spans="1:7" s="545" customFormat="1" ht="12">
      <c r="A66" s="141"/>
      <c r="B66" s="598"/>
      <c r="C66" s="583" t="s">
        <v>343</v>
      </c>
      <c r="D66" s="433"/>
      <c r="E66" s="126"/>
      <c r="F66" s="126"/>
    </row>
    <row r="67" spans="1:7" s="545" customFormat="1" ht="12">
      <c r="A67" s="141"/>
      <c r="B67" s="598"/>
      <c r="C67" s="589" t="s">
        <v>370</v>
      </c>
      <c r="D67" s="433">
        <v>1</v>
      </c>
      <c r="E67" s="122"/>
      <c r="F67" s="122">
        <f>D67*E67</f>
        <v>0</v>
      </c>
    </row>
    <row r="68" spans="1:7" s="545" customFormat="1" ht="12">
      <c r="A68" s="141"/>
      <c r="B68" s="598"/>
      <c r="C68" s="586"/>
      <c r="D68" s="433"/>
      <c r="E68" s="126"/>
      <c r="F68" s="126"/>
    </row>
    <row r="69" spans="1:7" s="545" customFormat="1" ht="12">
      <c r="A69" s="141"/>
      <c r="B69" s="597">
        <f>MAX($B$12:B68)+1</f>
        <v>12</v>
      </c>
      <c r="C69" s="432" t="s">
        <v>371</v>
      </c>
      <c r="D69" s="433"/>
      <c r="E69" s="126"/>
      <c r="F69" s="126"/>
    </row>
    <row r="70" spans="1:7" s="545" customFormat="1" ht="60.75" customHeight="1">
      <c r="A70" s="141"/>
      <c r="B70" s="598"/>
      <c r="C70" s="435" t="s">
        <v>372</v>
      </c>
      <c r="D70" s="433"/>
      <c r="E70" s="126"/>
      <c r="F70" s="126"/>
    </row>
    <row r="71" spans="1:7" s="545" customFormat="1" ht="12">
      <c r="A71" s="141"/>
      <c r="B71" s="598"/>
      <c r="C71" s="583" t="s">
        <v>340</v>
      </c>
      <c r="D71" s="433"/>
      <c r="E71" s="126"/>
      <c r="F71" s="126"/>
    </row>
    <row r="72" spans="1:7" s="545" customFormat="1" ht="12">
      <c r="A72" s="141"/>
      <c r="B72" s="598"/>
      <c r="C72" s="584" t="s">
        <v>368</v>
      </c>
      <c r="D72" s="433"/>
      <c r="E72" s="126"/>
      <c r="F72" s="126"/>
    </row>
    <row r="73" spans="1:7" s="545" customFormat="1" ht="12">
      <c r="A73" s="141"/>
      <c r="B73" s="598"/>
      <c r="C73" s="584" t="s">
        <v>373</v>
      </c>
      <c r="D73" s="433"/>
      <c r="E73" s="126"/>
      <c r="F73" s="126"/>
    </row>
    <row r="74" spans="1:7" s="545" customFormat="1" ht="12">
      <c r="A74" s="141"/>
      <c r="B74" s="598"/>
      <c r="C74" s="583" t="s">
        <v>343</v>
      </c>
      <c r="D74" s="433"/>
      <c r="E74" s="126"/>
      <c r="F74" s="126"/>
    </row>
    <row r="75" spans="1:7" s="545" customFormat="1" ht="12">
      <c r="A75" s="141"/>
      <c r="B75" s="598"/>
      <c r="C75" s="589" t="s">
        <v>374</v>
      </c>
      <c r="D75" s="433">
        <v>1</v>
      </c>
      <c r="E75" s="122"/>
      <c r="F75" s="122">
        <f>D75*E75</f>
        <v>0</v>
      </c>
    </row>
    <row r="76" spans="1:7" s="545" customFormat="1" ht="12">
      <c r="A76" s="141"/>
      <c r="B76" s="598"/>
      <c r="C76" s="586"/>
      <c r="D76" s="433"/>
      <c r="E76" s="126"/>
      <c r="F76" s="126"/>
    </row>
    <row r="77" spans="1:7" s="548" customFormat="1" ht="12.75">
      <c r="A77" s="441"/>
      <c r="B77" s="599">
        <f>MAX($B$2:B76)+1</f>
        <v>13</v>
      </c>
      <c r="C77" s="402" t="s">
        <v>375</v>
      </c>
      <c r="D77" s="600"/>
      <c r="E77" s="463"/>
      <c r="F77" s="464"/>
      <c r="G77" s="77"/>
    </row>
    <row r="78" spans="1:7" s="550" customFormat="1" ht="36">
      <c r="A78" s="442"/>
      <c r="B78" s="601"/>
      <c r="C78" s="602" t="s">
        <v>376</v>
      </c>
      <c r="D78" s="603"/>
      <c r="E78" s="464"/>
      <c r="F78" s="466"/>
      <c r="G78" s="549"/>
    </row>
    <row r="79" spans="1:7" s="550" customFormat="1" ht="12">
      <c r="A79" s="442"/>
      <c r="B79" s="601"/>
      <c r="C79" s="604" t="s">
        <v>340</v>
      </c>
      <c r="D79" s="603"/>
      <c r="E79" s="464"/>
      <c r="F79" s="466"/>
      <c r="G79" s="549"/>
    </row>
    <row r="80" spans="1:7" s="550" customFormat="1" ht="12">
      <c r="A80" s="442"/>
      <c r="B80" s="601"/>
      <c r="C80" s="602" t="s">
        <v>377</v>
      </c>
      <c r="D80" s="603"/>
      <c r="E80" s="464"/>
      <c r="F80" s="466"/>
      <c r="G80" s="549"/>
    </row>
    <row r="81" spans="1:12" s="550" customFormat="1" ht="12">
      <c r="A81" s="442"/>
      <c r="B81" s="601"/>
      <c r="C81" s="394" t="s">
        <v>378</v>
      </c>
      <c r="D81" s="433">
        <v>1</v>
      </c>
      <c r="E81" s="122"/>
      <c r="F81" s="122">
        <f>D81*E81</f>
        <v>0</v>
      </c>
      <c r="G81" s="545"/>
    </row>
    <row r="82" spans="1:12" s="550" customFormat="1" ht="12">
      <c r="A82" s="442"/>
      <c r="B82" s="601"/>
      <c r="C82" s="402"/>
      <c r="D82" s="603"/>
      <c r="E82" s="464"/>
      <c r="F82" s="466"/>
      <c r="G82" s="549"/>
    </row>
    <row r="83" spans="1:12" s="544" customFormat="1" ht="12">
      <c r="A83" s="146"/>
      <c r="B83" s="597">
        <f>MAX($B$12:B82)+1</f>
        <v>14</v>
      </c>
      <c r="C83" s="432" t="s">
        <v>379</v>
      </c>
      <c r="D83" s="574"/>
      <c r="E83" s="125"/>
      <c r="F83" s="125"/>
    </row>
    <row r="84" spans="1:12" s="544" customFormat="1" ht="60">
      <c r="A84" s="146"/>
      <c r="B84" s="582"/>
      <c r="C84" s="435" t="s">
        <v>380</v>
      </c>
      <c r="D84" s="574"/>
      <c r="E84" s="125"/>
      <c r="F84" s="125"/>
    </row>
    <row r="85" spans="1:12" s="544" customFormat="1" ht="12">
      <c r="A85" s="146"/>
      <c r="B85" s="582"/>
      <c r="C85" s="583" t="s">
        <v>340</v>
      </c>
      <c r="D85" s="574"/>
      <c r="E85" s="125"/>
      <c r="F85" s="125"/>
    </row>
    <row r="86" spans="1:12" s="544" customFormat="1" ht="12">
      <c r="A86" s="146"/>
      <c r="B86" s="582"/>
      <c r="C86" s="584" t="s">
        <v>377</v>
      </c>
      <c r="D86" s="574"/>
      <c r="E86" s="125"/>
      <c r="F86" s="125"/>
    </row>
    <row r="87" spans="1:12" s="544" customFormat="1" ht="12">
      <c r="A87" s="146"/>
      <c r="B87" s="582"/>
      <c r="C87" s="584" t="s">
        <v>381</v>
      </c>
      <c r="D87" s="574"/>
      <c r="E87" s="125"/>
      <c r="F87" s="125"/>
    </row>
    <row r="88" spans="1:12" s="544" customFormat="1" ht="12">
      <c r="A88" s="146"/>
      <c r="B88" s="582"/>
      <c r="C88" s="583" t="s">
        <v>343</v>
      </c>
      <c r="D88" s="574"/>
      <c r="E88" s="125"/>
      <c r="F88" s="125"/>
    </row>
    <row r="89" spans="1:12" s="544" customFormat="1" ht="12">
      <c r="A89" s="146"/>
      <c r="B89" s="582"/>
      <c r="C89" s="586" t="s">
        <v>17</v>
      </c>
      <c r="D89" s="574">
        <v>2</v>
      </c>
      <c r="E89" s="122"/>
      <c r="F89" s="122">
        <f>E89*D89</f>
        <v>0</v>
      </c>
    </row>
    <row r="90" spans="1:12" s="544" customFormat="1" ht="12">
      <c r="A90" s="146"/>
      <c r="B90" s="582"/>
      <c r="C90" s="589"/>
      <c r="D90" s="574"/>
      <c r="E90" s="125"/>
      <c r="F90" s="125"/>
    </row>
    <row r="91" spans="1:12" s="79" customFormat="1" ht="12">
      <c r="A91" s="139"/>
      <c r="B91" s="599">
        <f>MAX($B$2:B90)+1</f>
        <v>15</v>
      </c>
      <c r="C91" s="402" t="s">
        <v>382</v>
      </c>
      <c r="D91" s="603"/>
      <c r="E91" s="464"/>
      <c r="F91" s="466"/>
      <c r="G91" s="549"/>
    </row>
    <row r="92" spans="1:12" s="79" customFormat="1" ht="36">
      <c r="A92" s="139"/>
      <c r="B92" s="599"/>
      <c r="C92" s="602" t="s">
        <v>383</v>
      </c>
      <c r="D92" s="603"/>
      <c r="E92" s="464"/>
      <c r="F92" s="466"/>
      <c r="G92" s="549"/>
    </row>
    <row r="93" spans="1:12" s="79" customFormat="1" ht="12">
      <c r="A93" s="139"/>
      <c r="B93" s="599"/>
      <c r="C93" s="443" t="s">
        <v>384</v>
      </c>
      <c r="D93" s="443"/>
      <c r="E93" s="465"/>
      <c r="F93" s="552"/>
      <c r="G93" s="551"/>
      <c r="H93" s="551"/>
      <c r="I93" s="551"/>
      <c r="J93" s="551"/>
      <c r="K93" s="551"/>
      <c r="L93" s="553"/>
    </row>
    <row r="94" spans="1:12" s="79" customFormat="1" ht="12">
      <c r="A94" s="139"/>
      <c r="B94" s="599"/>
      <c r="C94" s="443" t="s">
        <v>385</v>
      </c>
      <c r="D94" s="443"/>
      <c r="E94" s="465"/>
      <c r="F94" s="552"/>
      <c r="G94" s="551"/>
      <c r="H94" s="551"/>
      <c r="I94" s="551"/>
      <c r="J94" s="551"/>
      <c r="K94" s="551"/>
      <c r="L94" s="553"/>
    </row>
    <row r="95" spans="1:12" s="79" customFormat="1" ht="12">
      <c r="A95" s="139"/>
      <c r="B95" s="599"/>
      <c r="C95" s="401" t="s">
        <v>386</v>
      </c>
      <c r="D95" s="603"/>
      <c r="E95" s="464"/>
      <c r="F95" s="466"/>
      <c r="G95" s="549"/>
    </row>
    <row r="96" spans="1:12" s="79" customFormat="1" ht="12">
      <c r="A96" s="139"/>
      <c r="B96" s="599"/>
      <c r="C96" s="600" t="s">
        <v>387</v>
      </c>
      <c r="D96" s="574">
        <v>9</v>
      </c>
      <c r="E96" s="122"/>
      <c r="F96" s="122">
        <f>E96*D96</f>
        <v>0</v>
      </c>
      <c r="G96" s="544"/>
    </row>
    <row r="97" spans="1:12" s="79" customFormat="1" ht="12">
      <c r="A97" s="139"/>
      <c r="B97" s="599"/>
      <c r="C97" s="600" t="s">
        <v>388</v>
      </c>
      <c r="D97" s="574">
        <v>8</v>
      </c>
      <c r="E97" s="122"/>
      <c r="F97" s="122">
        <f>E97*D97</f>
        <v>0</v>
      </c>
      <c r="G97" s="544"/>
    </row>
    <row r="98" spans="1:12" s="79" customFormat="1" ht="12">
      <c r="A98" s="139"/>
      <c r="B98" s="599"/>
      <c r="C98" s="600" t="s">
        <v>389</v>
      </c>
      <c r="D98" s="574">
        <v>6</v>
      </c>
      <c r="E98" s="122"/>
      <c r="F98" s="122">
        <f>E98*D98</f>
        <v>0</v>
      </c>
      <c r="G98" s="544"/>
    </row>
    <row r="99" spans="1:12" s="79" customFormat="1" ht="12">
      <c r="A99" s="139"/>
      <c r="B99" s="599"/>
      <c r="C99" s="600" t="s">
        <v>390</v>
      </c>
      <c r="D99" s="574">
        <v>40</v>
      </c>
      <c r="E99" s="122"/>
      <c r="F99" s="122">
        <f>E99*D99</f>
        <v>0</v>
      </c>
      <c r="G99" s="544"/>
    </row>
    <row r="100" spans="1:12" s="79" customFormat="1" ht="12">
      <c r="A100" s="139"/>
      <c r="B100" s="599"/>
      <c r="C100" s="600" t="s">
        <v>391</v>
      </c>
      <c r="D100" s="574">
        <v>105</v>
      </c>
      <c r="E100" s="122"/>
      <c r="F100" s="122">
        <f>E100*D100</f>
        <v>0</v>
      </c>
      <c r="G100" s="544"/>
    </row>
    <row r="101" spans="1:12" s="79" customFormat="1" ht="12">
      <c r="A101" s="139"/>
      <c r="B101" s="599"/>
      <c r="C101" s="600"/>
      <c r="D101" s="574"/>
      <c r="E101" s="125"/>
      <c r="F101" s="125"/>
      <c r="G101" s="544"/>
    </row>
    <row r="102" spans="1:12" s="79" customFormat="1" ht="12">
      <c r="A102" s="139"/>
      <c r="B102" s="599">
        <f>MAX($B$2:B101)+1</f>
        <v>16</v>
      </c>
      <c r="C102" s="402" t="s">
        <v>392</v>
      </c>
      <c r="D102" s="603"/>
      <c r="E102" s="464"/>
      <c r="F102" s="466"/>
      <c r="G102" s="549"/>
    </row>
    <row r="103" spans="1:12" s="79" customFormat="1" ht="36">
      <c r="A103" s="139"/>
      <c r="B103" s="599"/>
      <c r="C103" s="602" t="s">
        <v>393</v>
      </c>
      <c r="D103" s="603"/>
      <c r="E103" s="464"/>
      <c r="F103" s="466"/>
      <c r="G103" s="549"/>
    </row>
    <row r="104" spans="1:12" s="79" customFormat="1" ht="12">
      <c r="A104" s="139"/>
      <c r="B104" s="599"/>
      <c r="C104" s="443" t="s">
        <v>384</v>
      </c>
      <c r="D104" s="443"/>
      <c r="E104" s="465"/>
      <c r="F104" s="552"/>
      <c r="G104" s="551"/>
      <c r="H104" s="551"/>
      <c r="I104" s="551"/>
      <c r="J104" s="551"/>
      <c r="K104" s="551"/>
      <c r="L104" s="553"/>
    </row>
    <row r="105" spans="1:12" s="79" customFormat="1" ht="12">
      <c r="A105" s="139"/>
      <c r="B105" s="599"/>
      <c r="C105" s="443" t="s">
        <v>385</v>
      </c>
      <c r="D105" s="443"/>
      <c r="E105" s="465"/>
      <c r="F105" s="552"/>
      <c r="G105" s="551"/>
      <c r="H105" s="551"/>
      <c r="I105" s="551"/>
      <c r="J105" s="551"/>
      <c r="K105" s="551"/>
      <c r="L105" s="553"/>
    </row>
    <row r="106" spans="1:12" s="79" customFormat="1" ht="12">
      <c r="A106" s="139"/>
      <c r="B106" s="599"/>
      <c r="C106" s="401" t="s">
        <v>386</v>
      </c>
      <c r="D106" s="603"/>
      <c r="E106" s="464"/>
      <c r="F106" s="466"/>
      <c r="G106" s="549"/>
    </row>
    <row r="107" spans="1:12" s="79" customFormat="1" ht="12">
      <c r="A107" s="139"/>
      <c r="B107" s="599"/>
      <c r="C107" s="600" t="s">
        <v>394</v>
      </c>
      <c r="D107" s="574">
        <v>8</v>
      </c>
      <c r="E107" s="122">
        <v>0</v>
      </c>
      <c r="F107" s="122">
        <f>E107*D107</f>
        <v>0</v>
      </c>
      <c r="G107" s="544"/>
    </row>
    <row r="108" spans="1:12" s="79" customFormat="1" ht="12">
      <c r="A108" s="139"/>
      <c r="B108" s="599"/>
      <c r="C108" s="600" t="s">
        <v>395</v>
      </c>
      <c r="D108" s="574">
        <v>5</v>
      </c>
      <c r="E108" s="122">
        <v>0</v>
      </c>
      <c r="F108" s="122">
        <f>E108*D108</f>
        <v>0</v>
      </c>
      <c r="G108" s="544"/>
    </row>
    <row r="109" spans="1:12" s="79" customFormat="1" ht="12">
      <c r="A109" s="139"/>
      <c r="B109" s="599"/>
      <c r="C109" s="600" t="s">
        <v>396</v>
      </c>
      <c r="D109" s="574">
        <v>8</v>
      </c>
      <c r="E109" s="122"/>
      <c r="F109" s="122">
        <f>E109*D109</f>
        <v>0</v>
      </c>
      <c r="G109" s="544"/>
    </row>
    <row r="110" spans="1:12" s="79" customFormat="1" ht="12">
      <c r="A110" s="139"/>
      <c r="B110" s="599"/>
      <c r="C110" s="600" t="s">
        <v>397</v>
      </c>
      <c r="D110" s="574">
        <v>8</v>
      </c>
      <c r="E110" s="122"/>
      <c r="F110" s="122">
        <f>E110*D110</f>
        <v>0</v>
      </c>
      <c r="G110" s="544"/>
    </row>
    <row r="111" spans="1:12" s="79" customFormat="1" ht="12">
      <c r="A111" s="139"/>
      <c r="B111" s="599"/>
      <c r="C111" s="600" t="s">
        <v>398</v>
      </c>
      <c r="D111" s="574">
        <f>22+12</f>
        <v>34</v>
      </c>
      <c r="E111" s="122"/>
      <c r="F111" s="122">
        <f>E111*D111</f>
        <v>0</v>
      </c>
      <c r="G111" s="544"/>
    </row>
    <row r="112" spans="1:12" s="79" customFormat="1" ht="12">
      <c r="A112" s="139"/>
      <c r="B112" s="599"/>
      <c r="C112" s="402"/>
      <c r="D112" s="603"/>
      <c r="E112" s="464"/>
      <c r="F112" s="466"/>
      <c r="G112" s="549"/>
    </row>
    <row r="113" spans="1:12" s="79" customFormat="1" ht="12">
      <c r="A113" s="139"/>
      <c r="B113" s="599">
        <f>MAX($B$2:B112)+1</f>
        <v>17</v>
      </c>
      <c r="C113" s="402" t="s">
        <v>399</v>
      </c>
      <c r="D113" s="603"/>
      <c r="E113" s="464"/>
      <c r="F113" s="466"/>
      <c r="G113" s="549"/>
    </row>
    <row r="114" spans="1:12" s="79" customFormat="1" ht="36">
      <c r="A114" s="139"/>
      <c r="B114" s="599"/>
      <c r="C114" s="602" t="s">
        <v>400</v>
      </c>
      <c r="D114" s="603"/>
      <c r="E114" s="464"/>
      <c r="F114" s="466"/>
      <c r="G114" s="549"/>
    </row>
    <row r="115" spans="1:12" s="79" customFormat="1" ht="12">
      <c r="A115" s="139"/>
      <c r="B115" s="599"/>
      <c r="C115" s="443" t="s">
        <v>384</v>
      </c>
      <c r="D115" s="443"/>
      <c r="E115" s="465"/>
      <c r="F115" s="552"/>
      <c r="G115" s="551"/>
      <c r="H115" s="551"/>
      <c r="I115" s="551"/>
      <c r="J115" s="551"/>
      <c r="K115" s="551"/>
      <c r="L115" s="553"/>
    </row>
    <row r="116" spans="1:12" s="79" customFormat="1" ht="12">
      <c r="A116" s="139"/>
      <c r="B116" s="599"/>
      <c r="C116" s="443" t="s">
        <v>385</v>
      </c>
      <c r="D116" s="443"/>
      <c r="E116" s="465"/>
      <c r="F116" s="552"/>
      <c r="G116" s="551"/>
      <c r="H116" s="551"/>
      <c r="I116" s="551"/>
      <c r="J116" s="551"/>
      <c r="K116" s="551"/>
      <c r="L116" s="553"/>
    </row>
    <row r="117" spans="1:12" s="79" customFormat="1" ht="12">
      <c r="A117" s="139"/>
      <c r="B117" s="599"/>
      <c r="C117" s="401" t="s">
        <v>386</v>
      </c>
      <c r="D117" s="603"/>
      <c r="E117" s="464"/>
      <c r="F117" s="466"/>
      <c r="G117" s="549"/>
    </row>
    <row r="118" spans="1:12" s="79" customFormat="1" ht="12">
      <c r="A118" s="139"/>
      <c r="B118" s="599"/>
      <c r="C118" s="600" t="s">
        <v>401</v>
      </c>
      <c r="D118" s="574">
        <v>2</v>
      </c>
      <c r="E118" s="122"/>
      <c r="F118" s="122">
        <f t="shared" ref="F118:F124" si="0">E118*D118</f>
        <v>0</v>
      </c>
      <c r="G118" s="544"/>
    </row>
    <row r="119" spans="1:12" s="79" customFormat="1" ht="12">
      <c r="A119" s="139"/>
      <c r="B119" s="599"/>
      <c r="C119" s="600" t="s">
        <v>402</v>
      </c>
      <c r="D119" s="574">
        <v>1</v>
      </c>
      <c r="E119" s="122"/>
      <c r="F119" s="122">
        <f t="shared" si="0"/>
        <v>0</v>
      </c>
      <c r="G119" s="544"/>
    </row>
    <row r="120" spans="1:12" s="79" customFormat="1" ht="12">
      <c r="A120" s="139"/>
      <c r="B120" s="599"/>
      <c r="C120" s="600" t="s">
        <v>403</v>
      </c>
      <c r="D120" s="574">
        <v>2</v>
      </c>
      <c r="E120" s="122"/>
      <c r="F120" s="122">
        <f t="shared" si="0"/>
        <v>0</v>
      </c>
      <c r="G120" s="544"/>
    </row>
    <row r="121" spans="1:12" s="79" customFormat="1" ht="12">
      <c r="A121" s="139"/>
      <c r="B121" s="599"/>
      <c r="C121" s="600" t="s">
        <v>397</v>
      </c>
      <c r="D121" s="574">
        <v>4</v>
      </c>
      <c r="E121" s="122">
        <v>0</v>
      </c>
      <c r="F121" s="122">
        <f t="shared" si="0"/>
        <v>0</v>
      </c>
      <c r="G121" s="544"/>
    </row>
    <row r="122" spans="1:12" s="79" customFormat="1" ht="12">
      <c r="A122" s="139"/>
      <c r="B122" s="599"/>
      <c r="C122" s="600" t="s">
        <v>404</v>
      </c>
      <c r="D122" s="574">
        <v>2</v>
      </c>
      <c r="E122" s="122"/>
      <c r="F122" s="122">
        <f t="shared" si="0"/>
        <v>0</v>
      </c>
      <c r="G122" s="544"/>
    </row>
    <row r="123" spans="1:12" s="79" customFormat="1" ht="12">
      <c r="A123" s="139"/>
      <c r="B123" s="599"/>
      <c r="C123" s="600" t="s">
        <v>405</v>
      </c>
      <c r="D123" s="574">
        <v>2</v>
      </c>
      <c r="E123" s="122"/>
      <c r="F123" s="122">
        <f t="shared" si="0"/>
        <v>0</v>
      </c>
      <c r="G123" s="544"/>
    </row>
    <row r="124" spans="1:12" s="79" customFormat="1" ht="12">
      <c r="A124" s="139"/>
      <c r="B124" s="599"/>
      <c r="C124" s="600" t="s">
        <v>398</v>
      </c>
      <c r="D124" s="574">
        <v>8</v>
      </c>
      <c r="E124" s="122"/>
      <c r="F124" s="122">
        <f t="shared" si="0"/>
        <v>0</v>
      </c>
      <c r="G124" s="544"/>
    </row>
    <row r="125" spans="1:12" s="79" customFormat="1" ht="12">
      <c r="A125" s="139"/>
      <c r="B125" s="599"/>
      <c r="C125" s="402"/>
      <c r="D125" s="603"/>
      <c r="E125" s="464"/>
      <c r="F125" s="466"/>
      <c r="G125" s="549"/>
    </row>
    <row r="126" spans="1:12" s="79" customFormat="1" ht="12">
      <c r="A126" s="139"/>
      <c r="B126" s="599">
        <f>MAX($B$2:B125)+1</f>
        <v>18</v>
      </c>
      <c r="C126" s="402" t="s">
        <v>406</v>
      </c>
      <c r="D126" s="603"/>
      <c r="E126" s="464"/>
      <c r="F126" s="466"/>
      <c r="G126" s="549"/>
    </row>
    <row r="127" spans="1:12" s="79" customFormat="1" ht="36">
      <c r="A127" s="139"/>
      <c r="B127" s="599"/>
      <c r="C127" s="602" t="s">
        <v>407</v>
      </c>
      <c r="D127" s="603"/>
      <c r="E127" s="464"/>
      <c r="F127" s="466"/>
      <c r="G127" s="549"/>
    </row>
    <row r="128" spans="1:12" s="79" customFormat="1" ht="12">
      <c r="A128" s="139"/>
      <c r="B128" s="599"/>
      <c r="C128" s="443" t="s">
        <v>384</v>
      </c>
      <c r="D128" s="443"/>
      <c r="E128" s="465"/>
      <c r="F128" s="552"/>
      <c r="G128" s="551"/>
      <c r="H128" s="551"/>
      <c r="I128" s="551"/>
      <c r="J128" s="551"/>
      <c r="K128" s="551"/>
      <c r="L128" s="553"/>
    </row>
    <row r="129" spans="1:12" s="79" customFormat="1" ht="12">
      <c r="A129" s="139"/>
      <c r="B129" s="599"/>
      <c r="C129" s="443" t="s">
        <v>385</v>
      </c>
      <c r="D129" s="443"/>
      <c r="E129" s="465"/>
      <c r="F129" s="552"/>
      <c r="G129" s="551"/>
      <c r="H129" s="551"/>
      <c r="I129" s="551"/>
      <c r="J129" s="551"/>
      <c r="K129" s="551"/>
      <c r="L129" s="553"/>
    </row>
    <row r="130" spans="1:12" s="79" customFormat="1" ht="12">
      <c r="A130" s="139"/>
      <c r="B130" s="599"/>
      <c r="C130" s="401" t="s">
        <v>386</v>
      </c>
      <c r="D130" s="603"/>
      <c r="E130" s="464"/>
      <c r="F130" s="466"/>
      <c r="G130" s="549"/>
    </row>
    <row r="131" spans="1:12" s="79" customFormat="1" ht="12">
      <c r="A131" s="139"/>
      <c r="B131" s="599"/>
      <c r="C131" s="600" t="s">
        <v>401</v>
      </c>
      <c r="D131" s="574">
        <v>2</v>
      </c>
      <c r="E131" s="122"/>
      <c r="F131" s="122">
        <f>E131*D131</f>
        <v>0</v>
      </c>
      <c r="G131" s="544"/>
    </row>
    <row r="132" spans="1:12" s="79" customFormat="1" ht="12">
      <c r="A132" s="139"/>
      <c r="B132" s="599"/>
      <c r="C132" s="600" t="s">
        <v>404</v>
      </c>
      <c r="D132" s="574">
        <v>2</v>
      </c>
      <c r="E132" s="122"/>
      <c r="F132" s="122">
        <f>E132*D132</f>
        <v>0</v>
      </c>
      <c r="G132" s="544"/>
    </row>
    <row r="133" spans="1:12" s="79" customFormat="1" ht="12">
      <c r="A133" s="139"/>
      <c r="B133" s="599"/>
      <c r="C133" s="600" t="s">
        <v>405</v>
      </c>
      <c r="D133" s="574">
        <v>2</v>
      </c>
      <c r="E133" s="122"/>
      <c r="F133" s="122">
        <f>E133*D133</f>
        <v>0</v>
      </c>
      <c r="G133" s="544"/>
    </row>
    <row r="134" spans="1:12" s="79" customFormat="1" ht="12">
      <c r="A134" s="139"/>
      <c r="B134" s="599"/>
      <c r="C134" s="402"/>
      <c r="D134" s="603"/>
      <c r="E134" s="464"/>
      <c r="F134" s="466"/>
      <c r="G134" s="549"/>
    </row>
    <row r="135" spans="1:12" s="79" customFormat="1" ht="12">
      <c r="A135" s="139"/>
      <c r="B135" s="599">
        <f>MAX($B$2:B134)+1</f>
        <v>19</v>
      </c>
      <c r="C135" s="402" t="s">
        <v>408</v>
      </c>
      <c r="D135" s="603"/>
      <c r="E135" s="464"/>
      <c r="F135" s="466"/>
      <c r="G135" s="549"/>
    </row>
    <row r="136" spans="1:12" s="79" customFormat="1" ht="24">
      <c r="A136" s="139"/>
      <c r="B136" s="599"/>
      <c r="C136" s="602" t="s">
        <v>409</v>
      </c>
      <c r="D136" s="603"/>
      <c r="E136" s="464"/>
      <c r="F136" s="466"/>
      <c r="G136" s="549"/>
    </row>
    <row r="137" spans="1:12" s="79" customFormat="1" ht="12">
      <c r="A137" s="139"/>
      <c r="B137" s="599"/>
      <c r="C137" s="443" t="s">
        <v>384</v>
      </c>
      <c r="D137" s="443"/>
      <c r="E137" s="465"/>
      <c r="F137" s="552"/>
      <c r="G137" s="551"/>
      <c r="H137" s="551"/>
      <c r="I137" s="551"/>
      <c r="J137" s="551"/>
      <c r="K137" s="551"/>
      <c r="L137" s="553"/>
    </row>
    <row r="138" spans="1:12" s="79" customFormat="1" ht="12">
      <c r="A138" s="139"/>
      <c r="B138" s="599"/>
      <c r="C138" s="443" t="s">
        <v>385</v>
      </c>
      <c r="D138" s="443"/>
      <c r="E138" s="465"/>
      <c r="F138" s="552"/>
      <c r="G138" s="551"/>
      <c r="H138" s="551"/>
      <c r="I138" s="551"/>
      <c r="J138" s="551"/>
      <c r="K138" s="551"/>
      <c r="L138" s="553"/>
    </row>
    <row r="139" spans="1:12" s="79" customFormat="1" ht="12">
      <c r="A139" s="139"/>
      <c r="B139" s="599"/>
      <c r="C139" s="401" t="s">
        <v>386</v>
      </c>
      <c r="D139" s="603"/>
      <c r="E139" s="464"/>
      <c r="F139" s="466"/>
      <c r="G139" s="549"/>
    </row>
    <row r="140" spans="1:12" s="79" customFormat="1" ht="12">
      <c r="A140" s="139"/>
      <c r="B140" s="599"/>
      <c r="C140" s="600" t="s">
        <v>410</v>
      </c>
      <c r="D140" s="574">
        <v>2</v>
      </c>
      <c r="E140" s="122"/>
      <c r="F140" s="122">
        <f>E140*D140</f>
        <v>0</v>
      </c>
      <c r="G140" s="544"/>
    </row>
    <row r="141" spans="1:12" s="79" customFormat="1" ht="12">
      <c r="A141" s="139"/>
      <c r="B141" s="599"/>
      <c r="C141" s="600" t="s">
        <v>411</v>
      </c>
      <c r="D141" s="574">
        <v>2</v>
      </c>
      <c r="E141" s="122"/>
      <c r="F141" s="122">
        <f>E141*D141</f>
        <v>0</v>
      </c>
      <c r="G141" s="544"/>
    </row>
    <row r="142" spans="1:12" s="79" customFormat="1" ht="12">
      <c r="A142" s="139"/>
      <c r="B142" s="599"/>
      <c r="C142" s="600" t="s">
        <v>412</v>
      </c>
      <c r="D142" s="574">
        <v>2</v>
      </c>
      <c r="E142" s="122"/>
      <c r="F142" s="122">
        <f>E142*D142</f>
        <v>0</v>
      </c>
      <c r="G142" s="544"/>
    </row>
    <row r="143" spans="1:12" s="79" customFormat="1" ht="12">
      <c r="A143" s="139"/>
      <c r="B143" s="599"/>
      <c r="C143" s="600" t="s">
        <v>413</v>
      </c>
      <c r="D143" s="574">
        <v>2</v>
      </c>
      <c r="E143" s="122"/>
      <c r="F143" s="122">
        <f>E143*D143</f>
        <v>0</v>
      </c>
      <c r="G143" s="544"/>
    </row>
    <row r="144" spans="1:12" s="79" customFormat="1" ht="12">
      <c r="A144" s="139"/>
      <c r="B144" s="599"/>
      <c r="C144" s="600" t="s">
        <v>414</v>
      </c>
      <c r="D144" s="574">
        <v>2</v>
      </c>
      <c r="E144" s="122"/>
      <c r="F144" s="122">
        <f>E144*D144</f>
        <v>0</v>
      </c>
      <c r="G144" s="544"/>
    </row>
    <row r="145" spans="1:12" s="79" customFormat="1" ht="12">
      <c r="A145" s="139"/>
      <c r="B145" s="599"/>
      <c r="C145" s="402"/>
      <c r="D145" s="603"/>
      <c r="E145" s="464"/>
      <c r="F145" s="466"/>
      <c r="G145" s="549"/>
    </row>
    <row r="146" spans="1:12" s="79" customFormat="1" ht="12">
      <c r="A146" s="139"/>
      <c r="B146" s="599">
        <f>MAX($B$2:B145)+1</f>
        <v>20</v>
      </c>
      <c r="C146" s="402" t="s">
        <v>415</v>
      </c>
      <c r="D146" s="603"/>
      <c r="E146" s="464"/>
      <c r="F146" s="466"/>
      <c r="G146" s="549"/>
    </row>
    <row r="147" spans="1:12" s="79" customFormat="1" ht="36">
      <c r="A147" s="139"/>
      <c r="B147" s="599"/>
      <c r="C147" s="602" t="s">
        <v>416</v>
      </c>
      <c r="D147" s="603"/>
      <c r="E147" s="464"/>
      <c r="F147" s="466"/>
      <c r="G147" s="549"/>
    </row>
    <row r="148" spans="1:12" s="79" customFormat="1" ht="12">
      <c r="A148" s="139"/>
      <c r="B148" s="599"/>
      <c r="C148" s="443" t="s">
        <v>384</v>
      </c>
      <c r="D148" s="443"/>
      <c r="E148" s="465"/>
      <c r="F148" s="552"/>
      <c r="G148" s="551"/>
      <c r="H148" s="551"/>
      <c r="I148" s="551"/>
      <c r="J148" s="551"/>
      <c r="K148" s="551"/>
      <c r="L148" s="553"/>
    </row>
    <row r="149" spans="1:12" s="79" customFormat="1" ht="12">
      <c r="A149" s="139"/>
      <c r="B149" s="599"/>
      <c r="C149" s="443" t="s">
        <v>385</v>
      </c>
      <c r="D149" s="443"/>
      <c r="E149" s="465"/>
      <c r="F149" s="552"/>
      <c r="G149" s="551"/>
      <c r="H149" s="551"/>
      <c r="I149" s="551"/>
      <c r="J149" s="551"/>
      <c r="K149" s="551"/>
      <c r="L149" s="553"/>
    </row>
    <row r="150" spans="1:12" s="79" customFormat="1" ht="12">
      <c r="A150" s="139"/>
      <c r="B150" s="599"/>
      <c r="C150" s="401" t="s">
        <v>386</v>
      </c>
      <c r="D150" s="603"/>
      <c r="E150" s="464"/>
      <c r="F150" s="466"/>
      <c r="G150" s="549"/>
    </row>
    <row r="151" spans="1:12" s="79" customFormat="1" ht="12">
      <c r="A151" s="139"/>
      <c r="B151" s="599"/>
      <c r="C151" s="600" t="s">
        <v>417</v>
      </c>
      <c r="D151" s="574">
        <v>2</v>
      </c>
      <c r="E151" s="122"/>
      <c r="F151" s="122">
        <f>E151*D151</f>
        <v>0</v>
      </c>
      <c r="G151" s="544"/>
    </row>
    <row r="152" spans="1:12" s="79" customFormat="1" ht="12">
      <c r="A152" s="139"/>
      <c r="B152" s="599"/>
      <c r="C152" s="600" t="s">
        <v>418</v>
      </c>
      <c r="D152" s="574">
        <v>3</v>
      </c>
      <c r="E152" s="122"/>
      <c r="F152" s="122">
        <f>E152*D152</f>
        <v>0</v>
      </c>
      <c r="G152" s="544"/>
    </row>
    <row r="153" spans="1:12" s="79" customFormat="1" ht="12">
      <c r="A153" s="139"/>
      <c r="B153" s="599"/>
      <c r="C153" s="600" t="s">
        <v>419</v>
      </c>
      <c r="D153" s="574">
        <v>11</v>
      </c>
      <c r="E153" s="122"/>
      <c r="F153" s="122">
        <f>E153*D153</f>
        <v>0</v>
      </c>
      <c r="G153" s="544"/>
    </row>
    <row r="154" spans="1:12" s="79" customFormat="1" ht="12">
      <c r="A154" s="139"/>
      <c r="B154" s="599"/>
      <c r="C154" s="402"/>
      <c r="D154" s="603"/>
      <c r="E154" s="464"/>
      <c r="F154" s="466"/>
      <c r="G154" s="549"/>
    </row>
    <row r="155" spans="1:12" s="79" customFormat="1" ht="12">
      <c r="A155" s="139"/>
      <c r="B155" s="599">
        <f>MAX($B$2:B136)+1</f>
        <v>20</v>
      </c>
      <c r="C155" s="402" t="s">
        <v>420</v>
      </c>
      <c r="D155" s="603"/>
      <c r="E155" s="464"/>
      <c r="F155" s="466"/>
      <c r="G155" s="549"/>
    </row>
    <row r="156" spans="1:12" s="79" customFormat="1" ht="36">
      <c r="A156" s="139"/>
      <c r="B156" s="599"/>
      <c r="C156" s="602" t="s">
        <v>421</v>
      </c>
      <c r="D156" s="603"/>
      <c r="E156" s="464"/>
      <c r="F156" s="466"/>
      <c r="G156" s="549"/>
    </row>
    <row r="157" spans="1:12" s="79" customFormat="1" ht="12">
      <c r="A157" s="139"/>
      <c r="B157" s="599"/>
      <c r="C157" s="443" t="s">
        <v>384</v>
      </c>
      <c r="D157" s="443"/>
      <c r="E157" s="465"/>
      <c r="F157" s="552"/>
      <c r="G157" s="551"/>
      <c r="H157" s="551"/>
      <c r="I157" s="551"/>
      <c r="J157" s="551"/>
      <c r="K157" s="551"/>
      <c r="L157" s="553"/>
    </row>
    <row r="158" spans="1:12" s="79" customFormat="1" ht="12">
      <c r="A158" s="139"/>
      <c r="B158" s="599"/>
      <c r="C158" s="443" t="s">
        <v>385</v>
      </c>
      <c r="D158" s="443"/>
      <c r="E158" s="465"/>
      <c r="F158" s="552"/>
      <c r="G158" s="551"/>
      <c r="H158" s="551"/>
      <c r="I158" s="551"/>
      <c r="J158" s="551"/>
      <c r="K158" s="551"/>
      <c r="L158" s="553"/>
    </row>
    <row r="159" spans="1:12" s="79" customFormat="1" ht="12">
      <c r="A159" s="139"/>
      <c r="B159" s="599"/>
      <c r="C159" s="401" t="s">
        <v>386</v>
      </c>
      <c r="D159" s="603"/>
      <c r="E159" s="464"/>
      <c r="F159" s="466"/>
      <c r="G159" s="549"/>
    </row>
    <row r="160" spans="1:12" s="79" customFormat="1" ht="12">
      <c r="A160" s="139"/>
      <c r="B160" s="599"/>
      <c r="C160" s="600" t="s">
        <v>422</v>
      </c>
      <c r="D160" s="574">
        <v>2</v>
      </c>
      <c r="E160" s="122"/>
      <c r="F160" s="122">
        <f>E160*D160</f>
        <v>0</v>
      </c>
      <c r="G160" s="544"/>
    </row>
    <row r="161" spans="1:12" s="79" customFormat="1" ht="12">
      <c r="A161" s="139"/>
      <c r="B161" s="599"/>
      <c r="C161" s="600" t="s">
        <v>423</v>
      </c>
      <c r="D161" s="574">
        <v>2</v>
      </c>
      <c r="E161" s="122"/>
      <c r="F161" s="122">
        <f>E161*D161</f>
        <v>0</v>
      </c>
      <c r="G161" s="544"/>
    </row>
    <row r="162" spans="1:12" s="79" customFormat="1" ht="12">
      <c r="A162" s="139"/>
      <c r="B162" s="599"/>
      <c r="C162" s="600" t="s">
        <v>424</v>
      </c>
      <c r="D162" s="574">
        <v>2</v>
      </c>
      <c r="E162" s="122"/>
      <c r="F162" s="122">
        <f>E162*D162</f>
        <v>0</v>
      </c>
      <c r="G162" s="544"/>
    </row>
    <row r="163" spans="1:12" s="79" customFormat="1" ht="12">
      <c r="A163" s="139"/>
      <c r="B163" s="599"/>
      <c r="C163" s="402"/>
      <c r="D163" s="603"/>
      <c r="E163" s="464"/>
      <c r="F163" s="466"/>
      <c r="G163" s="549"/>
    </row>
    <row r="164" spans="1:12" s="79" customFormat="1" ht="12">
      <c r="A164" s="139"/>
      <c r="B164" s="599">
        <f>MAX($B$2:B163)+1</f>
        <v>21</v>
      </c>
      <c r="C164" s="402" t="s">
        <v>425</v>
      </c>
      <c r="D164" s="603"/>
      <c r="E164" s="464"/>
      <c r="F164" s="466"/>
      <c r="G164" s="549"/>
    </row>
    <row r="165" spans="1:12" s="79" customFormat="1" ht="36">
      <c r="A165" s="139"/>
      <c r="B165" s="599"/>
      <c r="C165" s="602" t="s">
        <v>426</v>
      </c>
      <c r="D165" s="603"/>
      <c r="E165" s="464"/>
      <c r="F165" s="466"/>
      <c r="G165" s="549"/>
    </row>
    <row r="166" spans="1:12" s="79" customFormat="1" ht="12">
      <c r="A166" s="139"/>
      <c r="B166" s="599"/>
      <c r="C166" s="443" t="s">
        <v>384</v>
      </c>
      <c r="D166" s="443"/>
      <c r="E166" s="465"/>
      <c r="F166" s="552"/>
      <c r="G166" s="551"/>
      <c r="H166" s="551"/>
      <c r="I166" s="551"/>
      <c r="J166" s="551"/>
      <c r="K166" s="551"/>
      <c r="L166" s="553"/>
    </row>
    <row r="167" spans="1:12" s="79" customFormat="1" ht="12">
      <c r="A167" s="139"/>
      <c r="B167" s="599"/>
      <c r="C167" s="443" t="s">
        <v>385</v>
      </c>
      <c r="D167" s="443"/>
      <c r="E167" s="465"/>
      <c r="F167" s="552"/>
      <c r="G167" s="551"/>
      <c r="H167" s="551"/>
      <c r="I167" s="551"/>
      <c r="J167" s="551"/>
      <c r="K167" s="551"/>
      <c r="L167" s="553"/>
    </row>
    <row r="168" spans="1:12" s="79" customFormat="1" ht="12">
      <c r="A168" s="139"/>
      <c r="B168" s="599"/>
      <c r="C168" s="401" t="s">
        <v>386</v>
      </c>
      <c r="D168" s="603"/>
      <c r="E168" s="464"/>
      <c r="F168" s="466"/>
      <c r="G168" s="549"/>
    </row>
    <row r="169" spans="1:12" s="79" customFormat="1" ht="12">
      <c r="A169" s="139"/>
      <c r="B169" s="599"/>
      <c r="C169" s="600" t="s">
        <v>427</v>
      </c>
      <c r="D169" s="574">
        <v>2</v>
      </c>
      <c r="E169" s="122"/>
      <c r="F169" s="122">
        <f>E169*D169</f>
        <v>0</v>
      </c>
      <c r="G169" s="544"/>
    </row>
    <row r="170" spans="1:12" s="79" customFormat="1" ht="12">
      <c r="A170" s="139"/>
      <c r="B170" s="599"/>
      <c r="C170" s="600" t="s">
        <v>428</v>
      </c>
      <c r="D170" s="574">
        <v>2</v>
      </c>
      <c r="E170" s="122"/>
      <c r="F170" s="122">
        <f>E170*D170</f>
        <v>0</v>
      </c>
      <c r="G170" s="544"/>
    </row>
    <row r="171" spans="1:12" s="79" customFormat="1" ht="12">
      <c r="A171" s="139"/>
      <c r="B171" s="599"/>
      <c r="C171" s="600" t="s">
        <v>429</v>
      </c>
      <c r="D171" s="574">
        <v>12</v>
      </c>
      <c r="E171" s="122"/>
      <c r="F171" s="122">
        <f>E171*D171</f>
        <v>0</v>
      </c>
      <c r="G171" s="544"/>
    </row>
    <row r="172" spans="1:12" s="79" customFormat="1" ht="12">
      <c r="A172" s="139"/>
      <c r="B172" s="599"/>
      <c r="C172" s="600" t="s">
        <v>430</v>
      </c>
      <c r="D172" s="574">
        <v>2</v>
      </c>
      <c r="E172" s="122"/>
      <c r="F172" s="122">
        <f>E172*D172</f>
        <v>0</v>
      </c>
      <c r="G172" s="544"/>
    </row>
    <row r="173" spans="1:12" s="79" customFormat="1" ht="12">
      <c r="A173" s="139"/>
      <c r="B173" s="599"/>
      <c r="C173" s="600" t="s">
        <v>431</v>
      </c>
      <c r="D173" s="574">
        <f>2+12</f>
        <v>14</v>
      </c>
      <c r="E173" s="122"/>
      <c r="F173" s="122">
        <f>E173*D173</f>
        <v>0</v>
      </c>
      <c r="G173" s="544"/>
    </row>
    <row r="174" spans="1:12" s="79" customFormat="1" ht="12">
      <c r="A174" s="139"/>
      <c r="B174" s="599"/>
      <c r="C174" s="402"/>
      <c r="D174" s="603"/>
      <c r="E174" s="464"/>
      <c r="F174" s="466"/>
      <c r="G174" s="549"/>
    </row>
    <row r="175" spans="1:12" s="79" customFormat="1" ht="12">
      <c r="A175" s="139"/>
      <c r="B175" s="599">
        <f>MAX($B$2:B174)+1</f>
        <v>22</v>
      </c>
      <c r="C175" s="402" t="s">
        <v>432</v>
      </c>
      <c r="D175" s="603"/>
      <c r="E175" s="464"/>
      <c r="F175" s="466"/>
      <c r="G175" s="549"/>
    </row>
    <row r="176" spans="1:12" s="79" customFormat="1" ht="36">
      <c r="A176" s="139"/>
      <c r="B176" s="599"/>
      <c r="C176" s="602" t="s">
        <v>433</v>
      </c>
      <c r="D176" s="603"/>
      <c r="E176" s="464"/>
      <c r="F176" s="466"/>
      <c r="G176" s="549"/>
    </row>
    <row r="177" spans="1:12" s="79" customFormat="1" ht="12">
      <c r="A177" s="139"/>
      <c r="B177" s="599"/>
      <c r="C177" s="443" t="s">
        <v>384</v>
      </c>
      <c r="D177" s="443"/>
      <c r="E177" s="465"/>
      <c r="F177" s="552"/>
      <c r="G177" s="551"/>
      <c r="H177" s="551"/>
      <c r="I177" s="551"/>
      <c r="J177" s="551"/>
      <c r="K177" s="551"/>
      <c r="L177" s="553"/>
    </row>
    <row r="178" spans="1:12" s="79" customFormat="1" ht="12">
      <c r="A178" s="139"/>
      <c r="B178" s="599"/>
      <c r="C178" s="443" t="s">
        <v>385</v>
      </c>
      <c r="D178" s="443"/>
      <c r="E178" s="465"/>
      <c r="F178" s="552"/>
      <c r="G178" s="551"/>
      <c r="H178" s="551"/>
      <c r="I178" s="551"/>
      <c r="J178" s="551"/>
      <c r="K178" s="551"/>
      <c r="L178" s="553"/>
    </row>
    <row r="179" spans="1:12" s="79" customFormat="1" ht="12">
      <c r="A179" s="139"/>
      <c r="B179" s="599"/>
      <c r="C179" s="401" t="s">
        <v>386</v>
      </c>
      <c r="D179" s="603"/>
      <c r="E179" s="464"/>
      <c r="F179" s="466"/>
      <c r="G179" s="549"/>
    </row>
    <row r="180" spans="1:12" s="79" customFormat="1" ht="12">
      <c r="A180" s="139"/>
      <c r="B180" s="599"/>
      <c r="C180" s="600" t="s">
        <v>434</v>
      </c>
      <c r="D180" s="574">
        <v>4</v>
      </c>
      <c r="E180" s="122"/>
      <c r="F180" s="122">
        <f>E180*D180</f>
        <v>0</v>
      </c>
      <c r="G180" s="544"/>
    </row>
    <row r="181" spans="1:12" s="79" customFormat="1" ht="12">
      <c r="A181" s="139"/>
      <c r="B181" s="599"/>
      <c r="C181" s="600" t="s">
        <v>435</v>
      </c>
      <c r="D181" s="574">
        <v>2</v>
      </c>
      <c r="E181" s="122"/>
      <c r="F181" s="122">
        <f>E181*D181</f>
        <v>0</v>
      </c>
      <c r="G181" s="544"/>
    </row>
    <row r="182" spans="1:12" s="79" customFormat="1" ht="12">
      <c r="A182" s="139"/>
      <c r="B182" s="599"/>
      <c r="C182" s="402"/>
      <c r="D182" s="603"/>
      <c r="E182" s="464"/>
      <c r="F182" s="466"/>
      <c r="G182" s="549"/>
    </row>
    <row r="183" spans="1:12" s="79" customFormat="1" ht="12">
      <c r="A183" s="139"/>
      <c r="B183" s="599">
        <f>MAX($B$2:B174)+1</f>
        <v>22</v>
      </c>
      <c r="C183" s="402" t="s">
        <v>436</v>
      </c>
      <c r="D183" s="603"/>
      <c r="E183" s="464"/>
      <c r="F183" s="466"/>
      <c r="G183" s="549"/>
    </row>
    <row r="184" spans="1:12" s="79" customFormat="1" ht="36">
      <c r="A184" s="139"/>
      <c r="B184" s="599"/>
      <c r="C184" s="602" t="s">
        <v>426</v>
      </c>
      <c r="D184" s="603"/>
      <c r="E184" s="464"/>
      <c r="F184" s="466"/>
      <c r="G184" s="549"/>
    </row>
    <row r="185" spans="1:12" s="79" customFormat="1" ht="12">
      <c r="A185" s="139"/>
      <c r="B185" s="599"/>
      <c r="C185" s="443" t="s">
        <v>384</v>
      </c>
      <c r="D185" s="443"/>
      <c r="E185" s="465"/>
      <c r="F185" s="552"/>
      <c r="G185" s="551"/>
      <c r="H185" s="551"/>
      <c r="I185" s="551"/>
      <c r="J185" s="551"/>
      <c r="K185" s="551"/>
      <c r="L185" s="553"/>
    </row>
    <row r="186" spans="1:12" s="79" customFormat="1" ht="12">
      <c r="A186" s="139"/>
      <c r="B186" s="599"/>
      <c r="C186" s="443" t="s">
        <v>385</v>
      </c>
      <c r="D186" s="443"/>
      <c r="E186" s="465"/>
      <c r="F186" s="552"/>
      <c r="G186" s="551"/>
      <c r="H186" s="551"/>
      <c r="I186" s="551"/>
      <c r="J186" s="551"/>
      <c r="K186" s="551"/>
      <c r="L186" s="553"/>
    </row>
    <row r="187" spans="1:12" s="79" customFormat="1" ht="12">
      <c r="A187" s="139"/>
      <c r="B187" s="599"/>
      <c r="C187" s="401" t="s">
        <v>386</v>
      </c>
      <c r="D187" s="603"/>
      <c r="E187" s="464"/>
      <c r="F187" s="466"/>
      <c r="G187" s="549"/>
    </row>
    <row r="188" spans="1:12" s="79" customFormat="1" ht="12">
      <c r="A188" s="139"/>
      <c r="B188" s="599"/>
      <c r="C188" s="600" t="s">
        <v>437</v>
      </c>
      <c r="D188" s="574">
        <v>4</v>
      </c>
      <c r="E188" s="122"/>
      <c r="F188" s="122">
        <f>E188*D188</f>
        <v>0</v>
      </c>
      <c r="G188" s="544"/>
    </row>
    <row r="189" spans="1:12" s="79" customFormat="1" ht="12">
      <c r="A189" s="139"/>
      <c r="B189" s="599"/>
      <c r="C189" s="402"/>
      <c r="D189" s="603"/>
      <c r="E189" s="464"/>
      <c r="F189" s="466"/>
      <c r="G189" s="549"/>
    </row>
    <row r="190" spans="1:12" s="554" customFormat="1" ht="12">
      <c r="A190" s="444"/>
      <c r="B190" s="597">
        <f>MAX($B$12:B189)+1</f>
        <v>23</v>
      </c>
      <c r="C190" s="432" t="s">
        <v>438</v>
      </c>
      <c r="D190" s="433"/>
      <c r="E190" s="126"/>
      <c r="F190" s="126"/>
    </row>
    <row r="191" spans="1:12" s="554" customFormat="1" ht="144">
      <c r="A191" s="444"/>
      <c r="B191" s="431"/>
      <c r="C191" s="435" t="s">
        <v>439</v>
      </c>
      <c r="D191" s="433"/>
      <c r="E191" s="126"/>
      <c r="F191" s="126"/>
    </row>
    <row r="192" spans="1:12" s="545" customFormat="1" ht="12">
      <c r="A192" s="141"/>
      <c r="B192" s="587"/>
      <c r="C192" s="583" t="s">
        <v>340</v>
      </c>
      <c r="D192" s="433"/>
      <c r="E192" s="126"/>
      <c r="F192" s="126"/>
    </row>
    <row r="193" spans="1:6" s="545" customFormat="1" ht="12">
      <c r="A193" s="141"/>
      <c r="B193" s="587"/>
      <c r="C193" s="584" t="s">
        <v>440</v>
      </c>
      <c r="D193" s="433"/>
      <c r="E193" s="126"/>
      <c r="F193" s="126"/>
    </row>
    <row r="194" spans="1:6" s="545" customFormat="1" ht="12">
      <c r="A194" s="141"/>
      <c r="B194" s="587"/>
      <c r="C194" s="584" t="s">
        <v>441</v>
      </c>
      <c r="D194" s="433"/>
      <c r="E194" s="126"/>
      <c r="F194" s="126"/>
    </row>
    <row r="195" spans="1:6" s="545" customFormat="1" ht="12">
      <c r="A195" s="141"/>
      <c r="B195" s="587"/>
      <c r="C195" s="583" t="s">
        <v>343</v>
      </c>
      <c r="D195" s="433"/>
      <c r="E195" s="126"/>
      <c r="F195" s="126"/>
    </row>
    <row r="196" spans="1:6" s="545" customFormat="1" ht="11.25" customHeight="1">
      <c r="A196" s="141"/>
      <c r="B196" s="587"/>
      <c r="C196" s="435" t="s">
        <v>442</v>
      </c>
      <c r="D196" s="433"/>
      <c r="E196" s="126"/>
      <c r="F196" s="126"/>
    </row>
    <row r="197" spans="1:6" s="545" customFormat="1" ht="12">
      <c r="A197" s="141"/>
      <c r="B197" s="587"/>
      <c r="C197" s="586" t="s">
        <v>443</v>
      </c>
      <c r="D197" s="433">
        <v>9</v>
      </c>
      <c r="E197" s="123"/>
      <c r="F197" s="123">
        <f t="shared" ref="F197:F201" si="1">E197*D197</f>
        <v>0</v>
      </c>
    </row>
    <row r="198" spans="1:6" s="545" customFormat="1" ht="12">
      <c r="A198" s="141"/>
      <c r="B198" s="587"/>
      <c r="C198" s="586" t="s">
        <v>444</v>
      </c>
      <c r="D198" s="433">
        <v>8</v>
      </c>
      <c r="E198" s="123"/>
      <c r="F198" s="123">
        <f t="shared" si="1"/>
        <v>0</v>
      </c>
    </row>
    <row r="199" spans="1:6" s="545" customFormat="1" ht="12">
      <c r="A199" s="141"/>
      <c r="B199" s="587"/>
      <c r="C199" s="586" t="s">
        <v>445</v>
      </c>
      <c r="D199" s="433">
        <v>6</v>
      </c>
      <c r="E199" s="123"/>
      <c r="F199" s="123">
        <f t="shared" si="1"/>
        <v>0</v>
      </c>
    </row>
    <row r="200" spans="1:6" s="545" customFormat="1" ht="12">
      <c r="A200" s="141"/>
      <c r="B200" s="587"/>
      <c r="C200" s="586" t="s">
        <v>446</v>
      </c>
      <c r="D200" s="433">
        <v>40</v>
      </c>
      <c r="E200" s="123"/>
      <c r="F200" s="123">
        <f t="shared" si="1"/>
        <v>0</v>
      </c>
    </row>
    <row r="201" spans="1:6" s="545" customFormat="1" ht="12">
      <c r="A201" s="141"/>
      <c r="B201" s="587"/>
      <c r="C201" s="586" t="s">
        <v>447</v>
      </c>
      <c r="D201" s="433">
        <v>115</v>
      </c>
      <c r="E201" s="123"/>
      <c r="F201" s="123">
        <f t="shared" si="1"/>
        <v>0</v>
      </c>
    </row>
    <row r="202" spans="1:6" s="554" customFormat="1" ht="12">
      <c r="A202" s="444"/>
      <c r="B202" s="431"/>
      <c r="C202" s="589"/>
      <c r="D202" s="433"/>
      <c r="E202" s="126"/>
      <c r="F202" s="555"/>
    </row>
    <row r="203" spans="1:6" s="544" customFormat="1" ht="12">
      <c r="A203" s="146"/>
      <c r="B203" s="581">
        <f>MAX($B$12:B202)+1</f>
        <v>24</v>
      </c>
      <c r="C203" s="432" t="s">
        <v>448</v>
      </c>
      <c r="D203" s="574"/>
      <c r="E203" s="125"/>
      <c r="F203" s="125"/>
    </row>
    <row r="204" spans="1:6" s="544" customFormat="1" ht="12">
      <c r="A204" s="146"/>
      <c r="B204" s="582"/>
      <c r="C204" s="435" t="s">
        <v>449</v>
      </c>
      <c r="D204" s="574">
        <v>2</v>
      </c>
      <c r="E204" s="122"/>
      <c r="F204" s="122">
        <f>E204*D204</f>
        <v>0</v>
      </c>
    </row>
    <row r="205" spans="1:6" s="544" customFormat="1" ht="12">
      <c r="A205" s="146"/>
      <c r="B205" s="582"/>
      <c r="C205" s="589"/>
      <c r="D205" s="574"/>
      <c r="E205" s="125"/>
      <c r="F205" s="125"/>
    </row>
    <row r="206" spans="1:6" s="544" customFormat="1" ht="12">
      <c r="A206" s="146"/>
      <c r="B206" s="599">
        <f>MAX($B$2:B205)+1</f>
        <v>25</v>
      </c>
      <c r="C206" s="432" t="s">
        <v>450</v>
      </c>
      <c r="D206" s="574"/>
      <c r="E206" s="125"/>
      <c r="F206" s="125"/>
    </row>
    <row r="207" spans="1:6" s="544" customFormat="1" ht="12">
      <c r="A207" s="146"/>
      <c r="B207" s="595"/>
      <c r="C207" s="435" t="s">
        <v>451</v>
      </c>
      <c r="D207" s="574"/>
      <c r="E207" s="125"/>
      <c r="F207" s="125"/>
    </row>
    <row r="208" spans="1:6" s="544" customFormat="1" ht="12">
      <c r="A208" s="146"/>
      <c r="B208" s="582"/>
      <c r="C208" s="435" t="s">
        <v>452</v>
      </c>
      <c r="D208" s="574">
        <v>4</v>
      </c>
      <c r="E208" s="122"/>
      <c r="F208" s="122">
        <f>E208*D208</f>
        <v>0</v>
      </c>
    </row>
    <row r="209" spans="1:12" s="544" customFormat="1" ht="12">
      <c r="A209" s="146"/>
      <c r="B209" s="582"/>
      <c r="C209" s="435"/>
      <c r="D209" s="574"/>
      <c r="E209" s="125"/>
      <c r="F209" s="125"/>
    </row>
    <row r="210" spans="1:12" s="535" customFormat="1" ht="15.75">
      <c r="A210" s="439"/>
      <c r="B210" s="429"/>
      <c r="C210" s="429" t="s">
        <v>453</v>
      </c>
      <c r="D210" s="429"/>
      <c r="E210" s="467"/>
      <c r="F210" s="467"/>
    </row>
    <row r="211" spans="1:12" s="535" customFormat="1" ht="12">
      <c r="A211" s="439"/>
      <c r="B211" s="580"/>
      <c r="C211" s="432"/>
      <c r="D211" s="574"/>
      <c r="E211" s="125"/>
      <c r="F211" s="125"/>
    </row>
    <row r="212" spans="1:12" s="79" customFormat="1" ht="12">
      <c r="A212" s="139"/>
      <c r="B212" s="599">
        <f>MAX($B$2:B211)+1</f>
        <v>26</v>
      </c>
      <c r="C212" s="402" t="s">
        <v>454</v>
      </c>
      <c r="D212" s="604"/>
      <c r="E212" s="556"/>
      <c r="F212" s="464"/>
      <c r="G212" s="77"/>
      <c r="H212" s="549"/>
    </row>
    <row r="213" spans="1:12" s="79" customFormat="1" ht="168">
      <c r="A213" s="139"/>
      <c r="B213" s="599"/>
      <c r="C213" s="604" t="s">
        <v>455</v>
      </c>
      <c r="D213" s="604"/>
      <c r="E213" s="556"/>
      <c r="F213" s="464"/>
      <c r="G213" s="77"/>
      <c r="H213" s="549"/>
    </row>
    <row r="214" spans="1:12" s="79" customFormat="1" ht="12">
      <c r="A214" s="139"/>
      <c r="B214" s="599"/>
      <c r="C214" s="604" t="s">
        <v>340</v>
      </c>
      <c r="D214" s="604"/>
      <c r="E214" s="556"/>
      <c r="F214" s="464"/>
      <c r="G214" s="77"/>
      <c r="H214" s="549"/>
    </row>
    <row r="215" spans="1:12" s="79" customFormat="1" ht="12">
      <c r="A215" s="139"/>
      <c r="B215" s="599"/>
      <c r="C215" s="443" t="s">
        <v>456</v>
      </c>
      <c r="D215" s="443"/>
      <c r="E215" s="465"/>
      <c r="F215" s="552"/>
      <c r="G215" s="77"/>
      <c r="H215" s="551"/>
      <c r="I215" s="551"/>
      <c r="J215" s="551"/>
      <c r="K215" s="551"/>
      <c r="L215" s="553"/>
    </row>
    <row r="216" spans="1:12" s="79" customFormat="1" ht="12">
      <c r="A216" s="139"/>
      <c r="B216" s="599"/>
      <c r="C216" s="443" t="s">
        <v>457</v>
      </c>
      <c r="D216" s="443"/>
      <c r="E216" s="465"/>
      <c r="F216" s="552"/>
      <c r="G216" s="77"/>
      <c r="H216" s="551"/>
      <c r="I216" s="551"/>
      <c r="J216" s="551"/>
      <c r="K216" s="551"/>
      <c r="L216" s="553"/>
    </row>
    <row r="217" spans="1:12" s="79" customFormat="1" ht="12">
      <c r="A217" s="139"/>
      <c r="B217" s="599"/>
      <c r="C217" s="443" t="s">
        <v>343</v>
      </c>
      <c r="D217" s="443"/>
      <c r="E217" s="465"/>
      <c r="F217" s="552"/>
      <c r="G217" s="77"/>
      <c r="H217" s="551"/>
      <c r="I217" s="551"/>
      <c r="J217" s="551"/>
      <c r="K217" s="551"/>
      <c r="L217" s="553"/>
    </row>
    <row r="218" spans="1:12" s="79" customFormat="1" ht="12">
      <c r="A218" s="139"/>
      <c r="B218" s="599"/>
      <c r="C218" s="443" t="s">
        <v>458</v>
      </c>
      <c r="D218" s="433">
        <v>4</v>
      </c>
      <c r="E218" s="122"/>
      <c r="F218" s="122">
        <f t="shared" ref="F218:F220" si="2">E218*D218</f>
        <v>0</v>
      </c>
      <c r="G218" s="77"/>
      <c r="H218" s="551"/>
      <c r="I218" s="551"/>
      <c r="J218" s="551"/>
      <c r="K218" s="551"/>
      <c r="L218" s="553"/>
    </row>
    <row r="219" spans="1:12" s="79" customFormat="1" ht="12">
      <c r="A219" s="139"/>
      <c r="B219" s="599"/>
      <c r="C219" s="443" t="s">
        <v>459</v>
      </c>
      <c r="D219" s="433">
        <v>1</v>
      </c>
      <c r="E219" s="122"/>
      <c r="F219" s="122">
        <f t="shared" si="2"/>
        <v>0</v>
      </c>
      <c r="G219" s="77"/>
      <c r="H219" s="551"/>
      <c r="I219" s="551"/>
      <c r="J219" s="551"/>
      <c r="K219" s="551"/>
      <c r="L219" s="553"/>
    </row>
    <row r="220" spans="1:12" s="79" customFormat="1" ht="12">
      <c r="A220" s="139"/>
      <c r="B220" s="599"/>
      <c r="C220" s="443" t="s">
        <v>460</v>
      </c>
      <c r="D220" s="433">
        <v>2</v>
      </c>
      <c r="E220" s="122"/>
      <c r="F220" s="122">
        <f t="shared" si="2"/>
        <v>0</v>
      </c>
      <c r="G220" s="77"/>
      <c r="H220" s="551"/>
      <c r="I220" s="551"/>
      <c r="J220" s="551"/>
      <c r="K220" s="551"/>
      <c r="L220" s="553"/>
    </row>
    <row r="221" spans="1:12" s="79" customFormat="1" ht="12">
      <c r="A221" s="139"/>
      <c r="B221" s="599"/>
      <c r="C221" s="600"/>
      <c r="D221" s="603"/>
      <c r="E221" s="464"/>
      <c r="F221" s="466"/>
      <c r="G221" s="77"/>
    </row>
    <row r="222" spans="1:12" s="79" customFormat="1" ht="12">
      <c r="A222" s="139"/>
      <c r="B222" s="599">
        <f>MAX($B$2:B221)+1</f>
        <v>27</v>
      </c>
      <c r="C222" s="390" t="s">
        <v>461</v>
      </c>
      <c r="D222" s="603"/>
      <c r="E222" s="464"/>
      <c r="F222" s="466"/>
      <c r="G222" s="77"/>
    </row>
    <row r="223" spans="1:12" s="79" customFormat="1" ht="144">
      <c r="A223" s="139"/>
      <c r="B223" s="599"/>
      <c r="C223" s="604" t="s">
        <v>462</v>
      </c>
      <c r="D223" s="605"/>
      <c r="E223" s="464"/>
      <c r="F223" s="466"/>
      <c r="G223" s="466"/>
    </row>
    <row r="224" spans="1:12" s="79" customFormat="1" ht="12">
      <c r="A224" s="139"/>
      <c r="B224" s="599"/>
      <c r="C224" s="606" t="s">
        <v>340</v>
      </c>
      <c r="D224" s="605"/>
      <c r="E224" s="464"/>
      <c r="F224" s="466"/>
      <c r="G224" s="466"/>
    </row>
    <row r="225" spans="1:12" s="79" customFormat="1" ht="12">
      <c r="A225" s="139"/>
      <c r="B225" s="599"/>
      <c r="C225" s="443" t="s">
        <v>456</v>
      </c>
      <c r="D225" s="605"/>
      <c r="E225" s="464"/>
      <c r="F225" s="466"/>
      <c r="G225" s="466"/>
    </row>
    <row r="226" spans="1:12" s="79" customFormat="1" ht="24">
      <c r="A226" s="139"/>
      <c r="B226" s="599"/>
      <c r="C226" s="443" t="s">
        <v>463</v>
      </c>
      <c r="D226" s="605"/>
      <c r="E226" s="464"/>
      <c r="F226" s="466"/>
      <c r="G226" s="466"/>
    </row>
    <row r="227" spans="1:12" s="79" customFormat="1" ht="12">
      <c r="A227" s="139"/>
      <c r="B227" s="599"/>
      <c r="C227" s="607" t="s">
        <v>464</v>
      </c>
      <c r="D227" s="603"/>
      <c r="E227" s="464"/>
      <c r="F227" s="466"/>
      <c r="G227" s="466"/>
    </row>
    <row r="228" spans="1:12" s="79" customFormat="1" ht="12">
      <c r="A228" s="139"/>
      <c r="B228" s="599"/>
      <c r="C228" s="600" t="s">
        <v>465</v>
      </c>
      <c r="D228" s="433">
        <v>1</v>
      </c>
      <c r="E228" s="122"/>
      <c r="F228" s="122">
        <f t="shared" ref="F228:F229" si="3">E228*D228</f>
        <v>0</v>
      </c>
      <c r="G228" s="466"/>
      <c r="H228" s="549"/>
    </row>
    <row r="229" spans="1:12" s="79" customFormat="1" ht="12">
      <c r="A229" s="139"/>
      <c r="B229" s="599"/>
      <c r="C229" s="600" t="s">
        <v>466</v>
      </c>
      <c r="D229" s="433">
        <v>1</v>
      </c>
      <c r="E229" s="122"/>
      <c r="F229" s="122">
        <f t="shared" si="3"/>
        <v>0</v>
      </c>
      <c r="G229" s="466"/>
      <c r="H229" s="549"/>
    </row>
    <row r="230" spans="1:12" s="79" customFormat="1" ht="12">
      <c r="A230" s="139"/>
      <c r="B230" s="599"/>
      <c r="C230" s="600"/>
      <c r="D230" s="603"/>
      <c r="E230" s="464"/>
      <c r="F230" s="466"/>
      <c r="G230" s="466"/>
    </row>
    <row r="231" spans="1:12" s="79" customFormat="1" ht="12">
      <c r="A231" s="139"/>
      <c r="B231" s="599">
        <f>MAX($B$2:B230)+1</f>
        <v>28</v>
      </c>
      <c r="C231" s="402" t="s">
        <v>467</v>
      </c>
      <c r="D231" s="603"/>
      <c r="E231" s="464"/>
      <c r="F231" s="466"/>
      <c r="G231" s="466"/>
    </row>
    <row r="232" spans="1:12" s="79" customFormat="1" ht="72">
      <c r="A232" s="139"/>
      <c r="B232" s="599"/>
      <c r="C232" s="602" t="s">
        <v>468</v>
      </c>
      <c r="D232" s="603"/>
      <c r="E232" s="464"/>
      <c r="F232" s="466"/>
      <c r="G232" s="466"/>
    </row>
    <row r="233" spans="1:12" s="79" customFormat="1" ht="12">
      <c r="A233" s="139"/>
      <c r="B233" s="599"/>
      <c r="C233" s="606" t="s">
        <v>340</v>
      </c>
      <c r="D233" s="603"/>
      <c r="E233" s="464"/>
      <c r="F233" s="466"/>
      <c r="G233" s="466"/>
    </row>
    <row r="234" spans="1:12" s="79" customFormat="1" ht="12">
      <c r="A234" s="139"/>
      <c r="B234" s="599"/>
      <c r="C234" s="443" t="s">
        <v>456</v>
      </c>
      <c r="D234" s="603"/>
      <c r="E234" s="464"/>
      <c r="F234" s="466"/>
      <c r="G234" s="466"/>
    </row>
    <row r="235" spans="1:12" s="79" customFormat="1" ht="12">
      <c r="A235" s="139"/>
      <c r="B235" s="599"/>
      <c r="C235" s="443" t="s">
        <v>469</v>
      </c>
      <c r="D235" s="603"/>
      <c r="E235" s="464"/>
      <c r="F235" s="466"/>
      <c r="G235" s="466"/>
    </row>
    <row r="236" spans="1:12" s="79" customFormat="1" ht="12">
      <c r="A236" s="139"/>
      <c r="B236" s="599"/>
      <c r="C236" s="606" t="s">
        <v>343</v>
      </c>
      <c r="D236" s="603"/>
      <c r="E236" s="464"/>
      <c r="F236" s="466"/>
      <c r="G236" s="466"/>
    </row>
    <row r="237" spans="1:12" s="79" customFormat="1" ht="12">
      <c r="A237" s="139"/>
      <c r="B237" s="599"/>
      <c r="C237" s="443" t="s">
        <v>470</v>
      </c>
      <c r="D237" s="433">
        <v>4</v>
      </c>
      <c r="E237" s="122"/>
      <c r="F237" s="122">
        <f t="shared" ref="F237" si="4">E237*D237</f>
        <v>0</v>
      </c>
      <c r="G237" s="77"/>
      <c r="H237" s="551"/>
      <c r="I237" s="551"/>
      <c r="J237" s="551"/>
      <c r="K237" s="551"/>
      <c r="L237" s="553"/>
    </row>
    <row r="238" spans="1:12" s="79" customFormat="1" ht="12">
      <c r="A238" s="139"/>
      <c r="B238" s="599"/>
      <c r="C238" s="394"/>
      <c r="D238" s="603"/>
      <c r="E238" s="464"/>
      <c r="F238" s="466"/>
      <c r="G238" s="466"/>
    </row>
    <row r="239" spans="1:12" s="79" customFormat="1" ht="12">
      <c r="A239" s="139"/>
      <c r="B239" s="599">
        <f>MAX($B$2:B238)+1</f>
        <v>29</v>
      </c>
      <c r="C239" s="402" t="s">
        <v>471</v>
      </c>
      <c r="D239" s="603"/>
      <c r="E239" s="464"/>
      <c r="F239" s="466"/>
      <c r="G239" s="466"/>
    </row>
    <row r="240" spans="1:12" s="79" customFormat="1" ht="46.5" customHeight="1">
      <c r="A240" s="139"/>
      <c r="B240" s="599"/>
      <c r="C240" s="602" t="s">
        <v>472</v>
      </c>
      <c r="D240" s="603"/>
      <c r="E240" s="464"/>
      <c r="F240" s="466"/>
      <c r="G240" s="466"/>
    </row>
    <row r="241" spans="1:12" s="79" customFormat="1" ht="12">
      <c r="A241" s="139"/>
      <c r="B241" s="599"/>
      <c r="C241" s="443" t="s">
        <v>456</v>
      </c>
      <c r="D241" s="603"/>
      <c r="E241" s="464"/>
      <c r="F241" s="466"/>
      <c r="G241" s="466"/>
    </row>
    <row r="242" spans="1:12" s="79" customFormat="1" ht="12">
      <c r="A242" s="139"/>
      <c r="B242" s="599"/>
      <c r="C242" s="443" t="s">
        <v>473</v>
      </c>
      <c r="D242" s="603"/>
      <c r="E242" s="464"/>
      <c r="F242" s="466"/>
      <c r="G242" s="466"/>
    </row>
    <row r="243" spans="1:12" s="79" customFormat="1" ht="12">
      <c r="A243" s="139"/>
      <c r="B243" s="599"/>
      <c r="C243" s="443" t="s">
        <v>474</v>
      </c>
      <c r="D243" s="433">
        <v>32</v>
      </c>
      <c r="E243" s="122"/>
      <c r="F243" s="122">
        <f t="shared" ref="F243" si="5">E243*D243</f>
        <v>0</v>
      </c>
      <c r="G243" s="77"/>
      <c r="H243" s="551"/>
      <c r="I243" s="551"/>
      <c r="J243" s="551"/>
      <c r="K243" s="551"/>
      <c r="L243" s="553"/>
    </row>
    <row r="244" spans="1:12" s="79" customFormat="1" ht="12">
      <c r="A244" s="139"/>
      <c r="B244" s="599"/>
      <c r="C244" s="600"/>
      <c r="D244" s="600"/>
      <c r="E244" s="463"/>
      <c r="F244" s="466"/>
      <c r="G244" s="77"/>
      <c r="H244" s="549"/>
    </row>
    <row r="245" spans="1:12" s="79" customFormat="1" ht="12">
      <c r="A245" s="139"/>
      <c r="B245" s="599">
        <f>MAX($B$2:B244)+1</f>
        <v>30</v>
      </c>
      <c r="C245" s="402" t="s">
        <v>475</v>
      </c>
      <c r="D245" s="603"/>
      <c r="E245" s="464"/>
      <c r="F245" s="466"/>
      <c r="G245" s="549"/>
    </row>
    <row r="246" spans="1:12" s="79" customFormat="1" ht="72">
      <c r="A246" s="139"/>
      <c r="B246" s="599"/>
      <c r="C246" s="602" t="s">
        <v>476</v>
      </c>
      <c r="D246" s="603"/>
      <c r="E246" s="464"/>
      <c r="F246" s="466"/>
      <c r="G246" s="549"/>
    </row>
    <row r="247" spans="1:12" s="79" customFormat="1" ht="12">
      <c r="A247" s="139"/>
      <c r="B247" s="599"/>
      <c r="C247" s="443" t="s">
        <v>456</v>
      </c>
      <c r="D247" s="603"/>
      <c r="E247" s="464"/>
      <c r="F247" s="466"/>
      <c r="G247" s="466"/>
    </row>
    <row r="248" spans="1:12" s="79" customFormat="1" ht="24">
      <c r="A248" s="139"/>
      <c r="B248" s="599"/>
      <c r="C248" s="443" t="s">
        <v>477</v>
      </c>
      <c r="D248" s="433">
        <v>1</v>
      </c>
      <c r="E248" s="122"/>
      <c r="F248" s="122">
        <f t="shared" ref="F248:F249" si="6">E248*D248</f>
        <v>0</v>
      </c>
      <c r="G248" s="77"/>
    </row>
    <row r="249" spans="1:12" s="79" customFormat="1" ht="24">
      <c r="A249" s="139"/>
      <c r="B249" s="599"/>
      <c r="C249" s="443" t="s">
        <v>478</v>
      </c>
      <c r="D249" s="433">
        <v>1</v>
      </c>
      <c r="E249" s="122"/>
      <c r="F249" s="122">
        <f t="shared" si="6"/>
        <v>0</v>
      </c>
      <c r="G249" s="77"/>
    </row>
    <row r="250" spans="1:12" s="79" customFormat="1" ht="12">
      <c r="A250" s="139"/>
      <c r="B250" s="599"/>
      <c r="C250" s="600"/>
      <c r="D250" s="603"/>
      <c r="E250" s="464"/>
      <c r="F250" s="466"/>
      <c r="G250" s="466"/>
    </row>
    <row r="251" spans="1:12" s="79" customFormat="1" ht="12">
      <c r="A251" s="139"/>
      <c r="B251" s="599">
        <f>MAX($B$2:B250)+1</f>
        <v>31</v>
      </c>
      <c r="C251" s="402" t="s">
        <v>479</v>
      </c>
      <c r="D251" s="603"/>
      <c r="E251" s="464"/>
      <c r="F251" s="466"/>
      <c r="G251" s="466"/>
    </row>
    <row r="252" spans="1:12" s="79" customFormat="1" ht="309.75" customHeight="1">
      <c r="A252" s="139"/>
      <c r="B252" s="599"/>
      <c r="C252" s="602" t="s">
        <v>480</v>
      </c>
      <c r="D252" s="603"/>
      <c r="E252" s="464"/>
      <c r="F252" s="466"/>
      <c r="G252" s="466"/>
    </row>
    <row r="253" spans="1:12" s="79" customFormat="1" ht="12">
      <c r="A253" s="139"/>
      <c r="B253" s="599"/>
      <c r="C253" s="606" t="s">
        <v>340</v>
      </c>
      <c r="D253" s="603"/>
      <c r="E253" s="464"/>
      <c r="F253" s="466"/>
      <c r="G253" s="466"/>
    </row>
    <row r="254" spans="1:12" s="79" customFormat="1" ht="12">
      <c r="A254" s="139"/>
      <c r="B254" s="599"/>
      <c r="C254" s="443" t="s">
        <v>456</v>
      </c>
      <c r="D254" s="603"/>
      <c r="E254" s="464"/>
      <c r="F254" s="466"/>
      <c r="G254" s="466"/>
    </row>
    <row r="255" spans="1:12" s="79" customFormat="1" ht="24">
      <c r="A255" s="139"/>
      <c r="B255" s="599"/>
      <c r="C255" s="443" t="s">
        <v>481</v>
      </c>
      <c r="D255" s="603"/>
      <c r="E255" s="464"/>
      <c r="F255" s="466"/>
      <c r="G255" s="466"/>
    </row>
    <row r="256" spans="1:12" s="79" customFormat="1" ht="12">
      <c r="A256" s="139"/>
      <c r="B256" s="599"/>
      <c r="C256" s="606" t="s">
        <v>343</v>
      </c>
      <c r="D256" s="603"/>
      <c r="E256" s="464"/>
      <c r="F256" s="466"/>
      <c r="G256" s="466"/>
    </row>
    <row r="257" spans="1:12" s="79" customFormat="1" ht="12">
      <c r="A257" s="139"/>
      <c r="B257" s="599"/>
      <c r="C257" s="443" t="s">
        <v>482</v>
      </c>
      <c r="D257" s="433">
        <v>146</v>
      </c>
      <c r="E257" s="122"/>
      <c r="F257" s="122">
        <f t="shared" ref="F257" si="7">E257*D257</f>
        <v>0</v>
      </c>
      <c r="G257" s="77"/>
      <c r="H257" s="551"/>
      <c r="I257" s="551"/>
      <c r="J257" s="551"/>
      <c r="K257" s="551"/>
      <c r="L257" s="553"/>
    </row>
    <row r="258" spans="1:12" s="79" customFormat="1" ht="12">
      <c r="A258" s="139"/>
      <c r="B258" s="599"/>
      <c r="C258" s="600"/>
      <c r="D258" s="603"/>
      <c r="E258" s="464"/>
      <c r="F258" s="466"/>
      <c r="G258" s="466"/>
    </row>
    <row r="259" spans="1:12" s="79" customFormat="1" ht="12">
      <c r="A259" s="139"/>
      <c r="B259" s="599">
        <f>MAX($B$2:B258)+1</f>
        <v>32</v>
      </c>
      <c r="C259" s="402" t="s">
        <v>483</v>
      </c>
      <c r="D259" s="603"/>
      <c r="E259" s="464"/>
      <c r="F259" s="466"/>
      <c r="G259" s="466"/>
    </row>
    <row r="260" spans="1:12" s="79" customFormat="1" ht="12">
      <c r="A260" s="139"/>
      <c r="B260" s="599"/>
      <c r="C260" s="606" t="s">
        <v>340</v>
      </c>
      <c r="D260" s="603"/>
      <c r="E260" s="464"/>
      <c r="F260" s="466"/>
      <c r="G260" s="466"/>
    </row>
    <row r="261" spans="1:12" s="79" customFormat="1" ht="12">
      <c r="A261" s="139"/>
      <c r="B261" s="599"/>
      <c r="C261" s="443" t="s">
        <v>456</v>
      </c>
      <c r="D261" s="603"/>
      <c r="E261" s="464"/>
      <c r="F261" s="466"/>
      <c r="G261" s="466"/>
    </row>
    <row r="262" spans="1:12" s="79" customFormat="1" ht="12">
      <c r="A262" s="139"/>
      <c r="B262" s="599"/>
      <c r="C262" s="443" t="s">
        <v>484</v>
      </c>
      <c r="D262" s="603"/>
      <c r="E262" s="464"/>
      <c r="F262" s="466"/>
      <c r="G262" s="466"/>
    </row>
    <row r="263" spans="1:12" s="79" customFormat="1" ht="12">
      <c r="A263" s="139"/>
      <c r="B263" s="599"/>
      <c r="C263" s="606" t="s">
        <v>343</v>
      </c>
      <c r="D263" s="603"/>
      <c r="E263" s="464"/>
      <c r="F263" s="466"/>
      <c r="G263" s="466"/>
    </row>
    <row r="264" spans="1:12" s="79" customFormat="1" ht="12">
      <c r="A264" s="139"/>
      <c r="B264" s="599"/>
      <c r="C264" s="443" t="s">
        <v>485</v>
      </c>
      <c r="D264" s="433">
        <v>18</v>
      </c>
      <c r="E264" s="122"/>
      <c r="F264" s="122">
        <f t="shared" ref="F264" si="8">E264*D264</f>
        <v>0</v>
      </c>
      <c r="G264" s="77"/>
      <c r="H264" s="551"/>
      <c r="I264" s="551"/>
      <c r="J264" s="551"/>
      <c r="K264" s="551"/>
      <c r="L264" s="553"/>
    </row>
    <row r="265" spans="1:12" s="79" customFormat="1" ht="12">
      <c r="A265" s="139"/>
      <c r="B265" s="599"/>
      <c r="C265" s="600"/>
      <c r="D265" s="603"/>
      <c r="E265" s="464"/>
      <c r="F265" s="466"/>
      <c r="G265" s="466"/>
    </row>
    <row r="266" spans="1:12" s="79" customFormat="1" ht="12">
      <c r="A266" s="139"/>
      <c r="B266" s="599">
        <f>MAX($B$2:B265)+1</f>
        <v>33</v>
      </c>
      <c r="C266" s="402" t="s">
        <v>486</v>
      </c>
      <c r="D266" s="603"/>
      <c r="E266" s="464"/>
      <c r="F266" s="466"/>
      <c r="G266" s="466"/>
    </row>
    <row r="267" spans="1:12" s="79" customFormat="1" ht="12">
      <c r="A267" s="139"/>
      <c r="B267" s="599"/>
      <c r="C267" s="606" t="s">
        <v>340</v>
      </c>
      <c r="D267" s="603"/>
      <c r="E267" s="464"/>
      <c r="F267" s="466"/>
      <c r="G267" s="466"/>
    </row>
    <row r="268" spans="1:12" s="79" customFormat="1" ht="12">
      <c r="A268" s="139"/>
      <c r="B268" s="599"/>
      <c r="C268" s="443" t="s">
        <v>456</v>
      </c>
      <c r="D268" s="603"/>
      <c r="E268" s="464"/>
      <c r="F268" s="466"/>
      <c r="G268" s="466"/>
    </row>
    <row r="269" spans="1:12" s="79" customFormat="1" ht="12">
      <c r="A269" s="139"/>
      <c r="B269" s="599"/>
      <c r="C269" s="443" t="s">
        <v>487</v>
      </c>
      <c r="D269" s="603"/>
      <c r="E269" s="464"/>
      <c r="F269" s="466"/>
      <c r="G269" s="466"/>
    </row>
    <row r="270" spans="1:12" s="79" customFormat="1" ht="12">
      <c r="A270" s="139"/>
      <c r="B270" s="599"/>
      <c r="C270" s="606" t="s">
        <v>343</v>
      </c>
      <c r="D270" s="603"/>
      <c r="E270" s="464"/>
      <c r="F270" s="466"/>
      <c r="G270" s="466"/>
    </row>
    <row r="271" spans="1:12" s="79" customFormat="1" ht="12">
      <c r="A271" s="139"/>
      <c r="B271" s="599"/>
      <c r="C271" s="443" t="s">
        <v>488</v>
      </c>
      <c r="D271" s="433">
        <v>8</v>
      </c>
      <c r="E271" s="122"/>
      <c r="F271" s="122">
        <f t="shared" ref="F271" si="9">E271*D271</f>
        <v>0</v>
      </c>
      <c r="G271" s="77"/>
      <c r="H271" s="551"/>
      <c r="I271" s="551"/>
      <c r="J271" s="551"/>
      <c r="K271" s="551"/>
      <c r="L271" s="553"/>
    </row>
    <row r="272" spans="1:12" s="79" customFormat="1" ht="12">
      <c r="A272" s="139"/>
      <c r="B272" s="599"/>
      <c r="C272" s="600"/>
      <c r="D272" s="603"/>
      <c r="E272" s="464"/>
      <c r="F272" s="466"/>
      <c r="G272" s="466"/>
    </row>
    <row r="273" spans="1:12" s="79" customFormat="1" ht="12">
      <c r="A273" s="139"/>
      <c r="B273" s="599">
        <f>MAX($B$2:B272)+1</f>
        <v>34</v>
      </c>
      <c r="C273" s="402" t="s">
        <v>489</v>
      </c>
      <c r="D273" s="605"/>
      <c r="E273" s="464"/>
      <c r="F273" s="466"/>
      <c r="G273" s="549"/>
    </row>
    <row r="274" spans="1:12" s="79" customFormat="1" ht="108">
      <c r="A274" s="139"/>
      <c r="B274" s="599"/>
      <c r="C274" s="602" t="s">
        <v>490</v>
      </c>
      <c r="D274" s="605"/>
      <c r="E274" s="464"/>
      <c r="F274" s="466"/>
      <c r="G274" s="549"/>
      <c r="H274" s="549"/>
    </row>
    <row r="275" spans="1:12" s="79" customFormat="1" ht="12">
      <c r="A275" s="139"/>
      <c r="B275" s="599"/>
      <c r="C275" s="606" t="s">
        <v>340</v>
      </c>
      <c r="D275" s="605"/>
      <c r="E275" s="464"/>
      <c r="F275" s="466"/>
      <c r="G275" s="549"/>
      <c r="H275" s="549"/>
    </row>
    <row r="276" spans="1:12" s="79" customFormat="1" ht="12">
      <c r="A276" s="139"/>
      <c r="B276" s="599"/>
      <c r="C276" s="443" t="s">
        <v>456</v>
      </c>
      <c r="D276" s="605"/>
      <c r="E276" s="464"/>
      <c r="F276" s="466"/>
      <c r="G276" s="549"/>
      <c r="H276" s="549"/>
    </row>
    <row r="277" spans="1:12" s="79" customFormat="1" ht="12">
      <c r="A277" s="139"/>
      <c r="B277" s="599"/>
      <c r="C277" s="443" t="s">
        <v>491</v>
      </c>
      <c r="D277" s="605"/>
      <c r="E277" s="464"/>
      <c r="F277" s="466"/>
      <c r="G277" s="549"/>
      <c r="H277" s="549"/>
    </row>
    <row r="278" spans="1:12" s="79" customFormat="1" ht="12">
      <c r="A278" s="139"/>
      <c r="B278" s="599"/>
      <c r="C278" s="606" t="s">
        <v>343</v>
      </c>
      <c r="D278" s="605"/>
      <c r="E278" s="464"/>
      <c r="F278" s="466"/>
      <c r="G278" s="549"/>
      <c r="H278" s="549"/>
    </row>
    <row r="279" spans="1:12" s="79" customFormat="1" ht="12">
      <c r="A279" s="139"/>
      <c r="B279" s="599"/>
      <c r="C279" s="443" t="s">
        <v>492</v>
      </c>
      <c r="D279" s="433">
        <v>9</v>
      </c>
      <c r="E279" s="122"/>
      <c r="F279" s="122">
        <f t="shared" ref="F279" si="10">E279*D279</f>
        <v>0</v>
      </c>
      <c r="G279" s="77"/>
      <c r="H279" s="551"/>
      <c r="I279" s="551"/>
      <c r="J279" s="551"/>
      <c r="K279" s="551"/>
      <c r="L279" s="553"/>
    </row>
    <row r="280" spans="1:12" s="79" customFormat="1" ht="12">
      <c r="A280" s="139"/>
      <c r="B280" s="599"/>
      <c r="C280" s="600"/>
      <c r="D280" s="603"/>
      <c r="E280" s="464"/>
      <c r="F280" s="466"/>
      <c r="G280" s="466"/>
    </row>
    <row r="281" spans="1:12" s="79" customFormat="1" ht="12">
      <c r="A281" s="139"/>
      <c r="B281" s="599">
        <f>MAX($B$2:B280)+1</f>
        <v>35</v>
      </c>
      <c r="C281" s="402" t="s">
        <v>493</v>
      </c>
      <c r="D281" s="603"/>
      <c r="E281" s="464"/>
      <c r="F281" s="466"/>
      <c r="G281" s="466"/>
    </row>
    <row r="282" spans="1:12" s="79" customFormat="1" ht="24">
      <c r="A282" s="139"/>
      <c r="B282" s="599"/>
      <c r="C282" s="602" t="s">
        <v>494</v>
      </c>
      <c r="D282" s="603"/>
      <c r="E282" s="464"/>
      <c r="F282" s="466"/>
      <c r="G282" s="466"/>
    </row>
    <row r="283" spans="1:12" s="79" customFormat="1" ht="12">
      <c r="A283" s="139"/>
      <c r="B283" s="599"/>
      <c r="C283" s="602" t="s">
        <v>340</v>
      </c>
      <c r="D283" s="603"/>
      <c r="E283" s="464"/>
      <c r="F283" s="466"/>
      <c r="G283" s="466"/>
    </row>
    <row r="284" spans="1:12" s="79" customFormat="1" ht="12">
      <c r="A284" s="139"/>
      <c r="B284" s="599"/>
      <c r="C284" s="443" t="s">
        <v>456</v>
      </c>
      <c r="D284" s="603"/>
      <c r="E284" s="464"/>
      <c r="F284" s="466"/>
      <c r="G284" s="466"/>
    </row>
    <row r="285" spans="1:12" s="79" customFormat="1" ht="12">
      <c r="A285" s="139"/>
      <c r="B285" s="599"/>
      <c r="C285" s="443" t="s">
        <v>495</v>
      </c>
      <c r="D285" s="603"/>
      <c r="E285" s="464"/>
      <c r="F285" s="466"/>
      <c r="G285" s="466"/>
    </row>
    <row r="286" spans="1:12" s="79" customFormat="1" ht="12">
      <c r="A286" s="139"/>
      <c r="B286" s="599"/>
      <c r="C286" s="606" t="s">
        <v>343</v>
      </c>
      <c r="D286" s="603"/>
      <c r="E286" s="464"/>
      <c r="F286" s="466"/>
      <c r="G286" s="466"/>
    </row>
    <row r="287" spans="1:12" s="79" customFormat="1" ht="12">
      <c r="A287" s="139"/>
      <c r="B287" s="599"/>
      <c r="C287" s="443" t="s">
        <v>496</v>
      </c>
      <c r="D287" s="433">
        <v>32</v>
      </c>
      <c r="E287" s="122"/>
      <c r="F287" s="122">
        <f t="shared" ref="F287" si="11">E287*D287</f>
        <v>0</v>
      </c>
      <c r="G287" s="77"/>
      <c r="H287" s="551"/>
      <c r="I287" s="551"/>
      <c r="J287" s="551"/>
      <c r="K287" s="551"/>
      <c r="L287" s="553"/>
    </row>
    <row r="288" spans="1:12" s="79" customFormat="1" ht="12">
      <c r="A288" s="139"/>
      <c r="B288" s="599"/>
      <c r="C288" s="394"/>
      <c r="D288" s="603"/>
      <c r="E288" s="464"/>
      <c r="F288" s="466"/>
      <c r="G288" s="466"/>
    </row>
    <row r="289" spans="1:12" s="79" customFormat="1" ht="12">
      <c r="A289" s="139"/>
      <c r="B289" s="599">
        <f>MAX($B$2:B288)+1</f>
        <v>36</v>
      </c>
      <c r="C289" s="402" t="s">
        <v>497</v>
      </c>
      <c r="D289" s="603"/>
      <c r="E289" s="464"/>
      <c r="F289" s="466"/>
      <c r="G289" s="466"/>
    </row>
    <row r="290" spans="1:12" s="79" customFormat="1" ht="96">
      <c r="A290" s="139"/>
      <c r="B290" s="599"/>
      <c r="C290" s="602" t="s">
        <v>498</v>
      </c>
      <c r="D290" s="603"/>
      <c r="E290" s="464"/>
      <c r="F290" s="466"/>
      <c r="G290" s="466"/>
    </row>
    <row r="291" spans="1:12" s="79" customFormat="1" ht="12">
      <c r="A291" s="139"/>
      <c r="B291" s="599"/>
      <c r="C291" s="602" t="s">
        <v>340</v>
      </c>
      <c r="D291" s="603"/>
      <c r="E291" s="464"/>
      <c r="F291" s="466"/>
      <c r="G291" s="466"/>
    </row>
    <row r="292" spans="1:12" s="79" customFormat="1" ht="12">
      <c r="A292" s="139"/>
      <c r="B292" s="599"/>
      <c r="C292" s="443" t="s">
        <v>456</v>
      </c>
      <c r="D292" s="603"/>
      <c r="E292" s="464"/>
      <c r="F292" s="466"/>
      <c r="G292" s="466"/>
    </row>
    <row r="293" spans="1:12" s="79" customFormat="1" ht="12">
      <c r="A293" s="139"/>
      <c r="B293" s="599"/>
      <c r="C293" s="443" t="s">
        <v>499</v>
      </c>
      <c r="D293" s="603"/>
      <c r="E293" s="464"/>
      <c r="F293" s="466"/>
      <c r="G293" s="466"/>
    </row>
    <row r="294" spans="1:12" s="79" customFormat="1" ht="12">
      <c r="A294" s="139"/>
      <c r="B294" s="599"/>
      <c r="C294" s="606" t="s">
        <v>343</v>
      </c>
      <c r="D294" s="603"/>
      <c r="E294" s="464"/>
      <c r="F294" s="466"/>
      <c r="G294" s="466"/>
    </row>
    <row r="295" spans="1:12" s="79" customFormat="1" ht="12">
      <c r="A295" s="139"/>
      <c r="B295" s="599"/>
      <c r="C295" s="443" t="s">
        <v>500</v>
      </c>
      <c r="D295" s="433">
        <v>9</v>
      </c>
      <c r="E295" s="122"/>
      <c r="F295" s="122">
        <f t="shared" ref="F295" si="12">E295*D295</f>
        <v>0</v>
      </c>
      <c r="G295" s="77"/>
      <c r="H295" s="551"/>
      <c r="I295" s="551"/>
      <c r="J295" s="551"/>
      <c r="K295" s="551"/>
      <c r="L295" s="553"/>
    </row>
    <row r="296" spans="1:12" s="79" customFormat="1" ht="12">
      <c r="A296" s="139"/>
      <c r="B296" s="599"/>
      <c r="C296" s="394"/>
      <c r="D296" s="603"/>
      <c r="E296" s="464"/>
      <c r="F296" s="466"/>
      <c r="G296" s="466"/>
    </row>
    <row r="297" spans="1:12" s="79" customFormat="1" ht="12">
      <c r="A297" s="139"/>
      <c r="B297" s="599">
        <f>MAX($B$2:B296)+1</f>
        <v>37</v>
      </c>
      <c r="C297" s="402" t="s">
        <v>501</v>
      </c>
      <c r="D297" s="603"/>
      <c r="E297" s="464"/>
      <c r="F297" s="466"/>
      <c r="G297" s="549"/>
    </row>
    <row r="298" spans="1:12" s="79" customFormat="1" ht="96" customHeight="1">
      <c r="A298" s="139"/>
      <c r="B298" s="599"/>
      <c r="C298" s="602" t="s">
        <v>502</v>
      </c>
      <c r="D298" s="603"/>
      <c r="E298" s="464"/>
      <c r="F298" s="466"/>
      <c r="G298" s="549"/>
    </row>
    <row r="299" spans="1:12" s="79" customFormat="1" ht="24">
      <c r="A299" s="139"/>
      <c r="B299" s="599"/>
      <c r="C299" s="606" t="s">
        <v>503</v>
      </c>
      <c r="D299" s="603"/>
      <c r="E299" s="464"/>
      <c r="F299" s="466"/>
      <c r="G299" s="549"/>
    </row>
    <row r="300" spans="1:12" s="79" customFormat="1" ht="12">
      <c r="A300" s="139"/>
      <c r="B300" s="599"/>
      <c r="C300" s="602" t="s">
        <v>340</v>
      </c>
      <c r="D300" s="603"/>
      <c r="E300" s="464"/>
      <c r="F300" s="466"/>
      <c r="G300" s="549"/>
    </row>
    <row r="301" spans="1:12" s="79" customFormat="1" ht="12">
      <c r="A301" s="139"/>
      <c r="B301" s="599"/>
      <c r="C301" s="443" t="s">
        <v>456</v>
      </c>
      <c r="D301" s="603"/>
      <c r="E301" s="464"/>
      <c r="F301" s="466"/>
      <c r="G301" s="549"/>
    </row>
    <row r="302" spans="1:12" s="79" customFormat="1" ht="24">
      <c r="A302" s="139"/>
      <c r="B302" s="599"/>
      <c r="C302" s="443" t="s">
        <v>504</v>
      </c>
      <c r="D302" s="603"/>
      <c r="E302" s="464"/>
      <c r="F302" s="466"/>
      <c r="G302" s="549"/>
    </row>
    <row r="303" spans="1:12" s="79" customFormat="1" ht="12">
      <c r="A303" s="139"/>
      <c r="B303" s="599"/>
      <c r="C303" s="443" t="s">
        <v>343</v>
      </c>
      <c r="D303" s="603"/>
      <c r="E303" s="464"/>
      <c r="F303" s="466"/>
      <c r="G303" s="549"/>
    </row>
    <row r="304" spans="1:12" s="79" customFormat="1" ht="12">
      <c r="A304" s="139"/>
      <c r="B304" s="599"/>
      <c r="C304" s="443" t="s">
        <v>505</v>
      </c>
      <c r="D304" s="433">
        <v>32</v>
      </c>
      <c r="E304" s="122"/>
      <c r="F304" s="122">
        <f t="shared" ref="F304" si="13">E304*D304</f>
        <v>0</v>
      </c>
      <c r="G304" s="77"/>
      <c r="H304" s="551"/>
      <c r="I304" s="551"/>
      <c r="J304" s="551"/>
      <c r="K304" s="551"/>
      <c r="L304" s="553"/>
    </row>
    <row r="305" spans="1:12" s="79" customFormat="1" ht="12">
      <c r="A305" s="139"/>
      <c r="B305" s="599"/>
      <c r="C305" s="394"/>
      <c r="D305" s="603"/>
      <c r="E305" s="464"/>
      <c r="F305" s="466"/>
      <c r="G305" s="549"/>
    </row>
    <row r="306" spans="1:12" s="79" customFormat="1" ht="12">
      <c r="A306" s="139"/>
      <c r="B306" s="599">
        <f>MAX($B$2:B305)+1</f>
        <v>38</v>
      </c>
      <c r="C306" s="402" t="s">
        <v>506</v>
      </c>
      <c r="D306" s="603"/>
      <c r="E306" s="464"/>
      <c r="F306" s="466"/>
      <c r="G306" s="77"/>
    </row>
    <row r="307" spans="1:12" s="79" customFormat="1" ht="120">
      <c r="A307" s="139"/>
      <c r="B307" s="599"/>
      <c r="C307" s="602" t="s">
        <v>507</v>
      </c>
      <c r="D307" s="603"/>
      <c r="E307" s="464"/>
      <c r="F307" s="466"/>
      <c r="G307" s="549"/>
    </row>
    <row r="308" spans="1:12" s="79" customFormat="1" ht="12">
      <c r="A308" s="139"/>
      <c r="B308" s="599"/>
      <c r="C308" s="602" t="s">
        <v>340</v>
      </c>
      <c r="D308" s="603"/>
      <c r="E308" s="464"/>
      <c r="F308" s="466"/>
      <c r="G308" s="549"/>
    </row>
    <row r="309" spans="1:12" s="79" customFormat="1" ht="12">
      <c r="A309" s="139"/>
      <c r="B309" s="599"/>
      <c r="C309" s="443" t="s">
        <v>456</v>
      </c>
      <c r="D309" s="603"/>
      <c r="E309" s="464"/>
      <c r="F309" s="466"/>
      <c r="G309" s="549"/>
    </row>
    <row r="310" spans="1:12" s="79" customFormat="1" ht="12">
      <c r="A310" s="139"/>
      <c r="B310" s="599"/>
      <c r="C310" s="443" t="s">
        <v>508</v>
      </c>
      <c r="D310" s="603"/>
      <c r="E310" s="464"/>
      <c r="F310" s="466"/>
      <c r="G310" s="549"/>
    </row>
    <row r="311" spans="1:12" s="79" customFormat="1" ht="12">
      <c r="A311" s="139"/>
      <c r="B311" s="599"/>
      <c r="C311" s="602" t="s">
        <v>343</v>
      </c>
      <c r="D311" s="603"/>
      <c r="E311" s="464"/>
      <c r="F311" s="466"/>
      <c r="G311" s="549"/>
    </row>
    <row r="312" spans="1:12" s="79" customFormat="1" ht="12">
      <c r="A312" s="139"/>
      <c r="B312" s="599"/>
      <c r="C312" s="443" t="s">
        <v>509</v>
      </c>
      <c r="D312" s="433">
        <v>170</v>
      </c>
      <c r="E312" s="122"/>
      <c r="F312" s="122">
        <f t="shared" ref="F312" si="14">E312*D312</f>
        <v>0</v>
      </c>
      <c r="G312" s="77"/>
      <c r="H312" s="551"/>
      <c r="I312" s="551"/>
      <c r="J312" s="551"/>
      <c r="K312" s="551"/>
      <c r="L312" s="553"/>
    </row>
    <row r="313" spans="1:12" s="79" customFormat="1" ht="12">
      <c r="A313" s="139"/>
      <c r="B313" s="599"/>
      <c r="C313" s="394"/>
      <c r="D313" s="603"/>
      <c r="E313" s="464"/>
      <c r="F313" s="466"/>
      <c r="G313" s="549"/>
    </row>
    <row r="314" spans="1:12" s="79" customFormat="1" ht="12">
      <c r="A314" s="139"/>
      <c r="B314" s="599">
        <f>MAX($B$2:B313)+1</f>
        <v>39</v>
      </c>
      <c r="C314" s="402" t="s">
        <v>510</v>
      </c>
      <c r="D314" s="603"/>
      <c r="E314" s="464"/>
      <c r="F314" s="466"/>
      <c r="G314" s="77"/>
    </row>
    <row r="315" spans="1:12" s="79" customFormat="1" ht="12">
      <c r="A315" s="139"/>
      <c r="B315" s="599"/>
      <c r="C315" s="602" t="s">
        <v>511</v>
      </c>
      <c r="D315" s="603"/>
      <c r="E315" s="464"/>
      <c r="F315" s="466"/>
      <c r="G315" s="549"/>
    </row>
    <row r="316" spans="1:12" s="79" customFormat="1" ht="12">
      <c r="A316" s="139"/>
      <c r="B316" s="599"/>
      <c r="C316" s="602" t="s">
        <v>340</v>
      </c>
      <c r="D316" s="603"/>
      <c r="E316" s="464"/>
      <c r="F316" s="466"/>
      <c r="G316" s="549"/>
    </row>
    <row r="317" spans="1:12" s="79" customFormat="1" ht="12">
      <c r="A317" s="139"/>
      <c r="B317" s="599"/>
      <c r="C317" s="443" t="s">
        <v>456</v>
      </c>
      <c r="D317" s="603"/>
      <c r="E317" s="464"/>
      <c r="F317" s="466"/>
      <c r="G317" s="549"/>
    </row>
    <row r="318" spans="1:12" s="79" customFormat="1" ht="12">
      <c r="A318" s="139"/>
      <c r="B318" s="599"/>
      <c r="C318" s="443" t="s">
        <v>512</v>
      </c>
      <c r="D318" s="139"/>
      <c r="E318" s="466"/>
      <c r="F318" s="466"/>
    </row>
    <row r="319" spans="1:12" s="79" customFormat="1" ht="12">
      <c r="A319" s="139"/>
      <c r="B319" s="599"/>
      <c r="C319" s="602" t="s">
        <v>343</v>
      </c>
      <c r="D319" s="139"/>
      <c r="E319" s="466"/>
      <c r="F319" s="466"/>
    </row>
    <row r="320" spans="1:12" s="79" customFormat="1" ht="12">
      <c r="A320" s="139"/>
      <c r="B320" s="599"/>
      <c r="C320" s="443" t="s">
        <v>513</v>
      </c>
      <c r="D320" s="433">
        <v>161</v>
      </c>
      <c r="E320" s="122"/>
      <c r="F320" s="122">
        <f t="shared" ref="F320" si="15">E320*D320</f>
        <v>0</v>
      </c>
      <c r="G320" s="77"/>
      <c r="H320" s="551"/>
      <c r="I320" s="551"/>
      <c r="J320" s="551"/>
      <c r="K320" s="551"/>
      <c r="L320" s="553"/>
    </row>
    <row r="321" spans="1:12" s="79" customFormat="1" ht="12">
      <c r="A321" s="139"/>
      <c r="B321" s="599"/>
      <c r="C321" s="394"/>
      <c r="D321" s="603"/>
      <c r="E321" s="464"/>
      <c r="F321" s="466"/>
      <c r="G321" s="549"/>
    </row>
    <row r="322" spans="1:12" s="79" customFormat="1" ht="12">
      <c r="A322" s="139"/>
      <c r="B322" s="599">
        <f>MAX($B$2:B321)+1</f>
        <v>40</v>
      </c>
      <c r="C322" s="402" t="s">
        <v>514</v>
      </c>
      <c r="D322" s="603"/>
      <c r="E322" s="464"/>
      <c r="F322" s="466"/>
      <c r="G322" s="77"/>
    </row>
    <row r="323" spans="1:12" s="79" customFormat="1" ht="72">
      <c r="A323" s="139"/>
      <c r="B323" s="599"/>
      <c r="C323" s="602" t="s">
        <v>515</v>
      </c>
      <c r="D323" s="603"/>
      <c r="E323" s="464"/>
      <c r="F323" s="466"/>
      <c r="G323" s="549"/>
    </row>
    <row r="324" spans="1:12" s="79" customFormat="1" ht="12">
      <c r="A324" s="139"/>
      <c r="B324" s="599"/>
      <c r="C324" s="602" t="s">
        <v>340</v>
      </c>
      <c r="D324" s="603"/>
      <c r="E324" s="464"/>
      <c r="F324" s="466"/>
      <c r="G324" s="549"/>
    </row>
    <row r="325" spans="1:12" s="79" customFormat="1" ht="12">
      <c r="A325" s="139"/>
      <c r="B325" s="599"/>
      <c r="C325" s="443" t="s">
        <v>456</v>
      </c>
      <c r="D325" s="603"/>
      <c r="E325" s="464"/>
      <c r="F325" s="466"/>
      <c r="G325" s="549"/>
    </row>
    <row r="326" spans="1:12" s="79" customFormat="1" ht="12">
      <c r="A326" s="139"/>
      <c r="B326" s="599"/>
      <c r="C326" s="443" t="s">
        <v>516</v>
      </c>
      <c r="D326" s="139"/>
      <c r="E326" s="466"/>
      <c r="F326" s="466"/>
    </row>
    <row r="327" spans="1:12" s="79" customFormat="1" ht="12">
      <c r="A327" s="139"/>
      <c r="B327" s="599"/>
      <c r="C327" s="602" t="s">
        <v>343</v>
      </c>
      <c r="D327" s="139"/>
      <c r="E327" s="466"/>
      <c r="F327" s="466"/>
    </row>
    <row r="328" spans="1:12" s="79" customFormat="1" ht="12">
      <c r="A328" s="139"/>
      <c r="B328" s="599"/>
      <c r="C328" s="443" t="s">
        <v>517</v>
      </c>
      <c r="D328" s="433">
        <v>2</v>
      </c>
      <c r="E328" s="122"/>
      <c r="F328" s="122">
        <f t="shared" ref="F328" si="16">E328*D328</f>
        <v>0</v>
      </c>
      <c r="G328" s="77"/>
      <c r="H328" s="551"/>
      <c r="I328" s="551"/>
      <c r="J328" s="551"/>
      <c r="K328" s="551"/>
      <c r="L328" s="553"/>
    </row>
    <row r="329" spans="1:12" s="79" customFormat="1" ht="12">
      <c r="A329" s="139"/>
      <c r="B329" s="599"/>
      <c r="C329" s="394"/>
      <c r="D329" s="603"/>
      <c r="E329" s="464"/>
      <c r="F329" s="466"/>
      <c r="G329" s="549"/>
    </row>
    <row r="330" spans="1:12" s="79" customFormat="1" ht="12">
      <c r="A330" s="139"/>
      <c r="B330" s="599">
        <f>MAX($B$2:B329)+1</f>
        <v>41</v>
      </c>
      <c r="C330" s="402" t="s">
        <v>518</v>
      </c>
      <c r="D330" s="603"/>
      <c r="E330" s="464"/>
      <c r="F330" s="466"/>
      <c r="G330" s="77"/>
    </row>
    <row r="331" spans="1:12" s="79" customFormat="1" ht="60">
      <c r="A331" s="139"/>
      <c r="B331" s="599"/>
      <c r="C331" s="602" t="s">
        <v>519</v>
      </c>
      <c r="D331" s="603"/>
      <c r="E331" s="464"/>
      <c r="F331" s="466"/>
      <c r="G331" s="549"/>
    </row>
    <row r="332" spans="1:12" s="79" customFormat="1" ht="12">
      <c r="A332" s="139"/>
      <c r="B332" s="599"/>
      <c r="C332" s="443" t="s">
        <v>348</v>
      </c>
      <c r="D332" s="433">
        <v>1</v>
      </c>
      <c r="E332" s="122"/>
      <c r="F332" s="122">
        <f t="shared" ref="F332" si="17">E332*D332</f>
        <v>0</v>
      </c>
      <c r="G332" s="77"/>
      <c r="H332" s="551"/>
      <c r="I332" s="551"/>
      <c r="J332" s="551"/>
      <c r="K332" s="551"/>
      <c r="L332" s="553"/>
    </row>
    <row r="333" spans="1:12" s="79" customFormat="1" ht="12">
      <c r="A333" s="139"/>
      <c r="B333" s="599"/>
      <c r="C333" s="394"/>
      <c r="D333" s="603"/>
      <c r="E333" s="464"/>
      <c r="F333" s="466"/>
      <c r="G333" s="549"/>
    </row>
    <row r="334" spans="1:12" s="535" customFormat="1" ht="15.75">
      <c r="A334" s="439"/>
      <c r="B334" s="429"/>
      <c r="C334" s="429" t="s">
        <v>520</v>
      </c>
      <c r="D334" s="429"/>
      <c r="E334" s="467"/>
      <c r="F334" s="467"/>
    </row>
    <row r="335" spans="1:12" s="535" customFormat="1" ht="12">
      <c r="A335" s="439"/>
      <c r="B335" s="580"/>
      <c r="C335" s="432"/>
      <c r="D335" s="574"/>
      <c r="E335" s="125"/>
      <c r="F335" s="125"/>
    </row>
    <row r="336" spans="1:12" s="535" customFormat="1" ht="12">
      <c r="A336" s="439"/>
      <c r="B336" s="597">
        <f>MAX($B$12:B335)+1</f>
        <v>42</v>
      </c>
      <c r="C336" s="432" t="s">
        <v>521</v>
      </c>
      <c r="D336" s="574"/>
      <c r="E336" s="125"/>
      <c r="F336" s="125"/>
    </row>
    <row r="337" spans="1:12" s="535" customFormat="1" ht="96">
      <c r="A337" s="608"/>
      <c r="B337" s="609"/>
      <c r="C337" s="407" t="s">
        <v>522</v>
      </c>
      <c r="D337" s="574"/>
      <c r="E337" s="125"/>
      <c r="F337" s="125"/>
    </row>
    <row r="338" spans="1:12" s="535" customFormat="1" ht="12">
      <c r="A338" s="439"/>
      <c r="B338" s="578"/>
      <c r="C338" s="586" t="s">
        <v>18</v>
      </c>
      <c r="D338" s="574">
        <v>1</v>
      </c>
      <c r="E338" s="122"/>
      <c r="F338" s="122">
        <f t="shared" ref="F338" si="18">E338*D338</f>
        <v>0</v>
      </c>
    </row>
    <row r="339" spans="1:12" s="535" customFormat="1" ht="12">
      <c r="A339" s="439"/>
      <c r="B339" s="439"/>
      <c r="C339" s="432"/>
      <c r="D339" s="574"/>
      <c r="E339" s="125"/>
      <c r="F339" s="125"/>
    </row>
    <row r="340" spans="1:12" s="543" customFormat="1" ht="12.75">
      <c r="A340" s="140"/>
      <c r="B340" s="597">
        <f>MAX($B$12:B339)+1</f>
        <v>43</v>
      </c>
      <c r="C340" s="409" t="s">
        <v>523</v>
      </c>
      <c r="D340" s="610"/>
      <c r="E340" s="470"/>
      <c r="F340" s="471"/>
      <c r="G340" s="78"/>
    </row>
    <row r="341" spans="1:12" s="543" customFormat="1" ht="96">
      <c r="A341" s="140"/>
      <c r="B341" s="611"/>
      <c r="C341" s="612" t="s">
        <v>524</v>
      </c>
      <c r="D341" s="613"/>
      <c r="E341" s="471"/>
      <c r="F341" s="471"/>
      <c r="G341" s="557"/>
    </row>
    <row r="342" spans="1:12" s="543" customFormat="1" ht="12.75">
      <c r="A342" s="140"/>
      <c r="B342" s="611"/>
      <c r="C342" s="612" t="s">
        <v>525</v>
      </c>
      <c r="D342" s="614"/>
      <c r="E342" s="558"/>
      <c r="F342" s="558"/>
      <c r="G342" s="559"/>
    </row>
    <row r="343" spans="1:12" s="543" customFormat="1" ht="12.75">
      <c r="A343" s="140"/>
      <c r="B343" s="611"/>
      <c r="C343" s="612" t="s">
        <v>526</v>
      </c>
      <c r="D343" s="614"/>
      <c r="E343" s="558"/>
      <c r="F343" s="558"/>
      <c r="G343" s="559"/>
    </row>
    <row r="344" spans="1:12" s="543" customFormat="1" ht="24">
      <c r="A344" s="140"/>
      <c r="B344" s="611"/>
      <c r="C344" s="612" t="s">
        <v>527</v>
      </c>
      <c r="D344" s="615"/>
      <c r="E344" s="471"/>
      <c r="F344" s="471"/>
      <c r="G344" s="557"/>
    </row>
    <row r="345" spans="1:12" s="543" customFormat="1" ht="12.75">
      <c r="A345" s="140"/>
      <c r="B345" s="611"/>
      <c r="C345" s="612" t="s">
        <v>343</v>
      </c>
      <c r="D345" s="615"/>
      <c r="E345" s="560"/>
      <c r="F345" s="471"/>
      <c r="G345" s="557"/>
    </row>
    <row r="346" spans="1:12" s="543" customFormat="1" ht="12.75">
      <c r="A346" s="140"/>
      <c r="B346" s="140"/>
      <c r="C346" s="612" t="s">
        <v>528</v>
      </c>
      <c r="D346" s="152" t="s">
        <v>529</v>
      </c>
      <c r="E346" s="468"/>
      <c r="F346" s="122">
        <f>D346*E346</f>
        <v>0</v>
      </c>
      <c r="G346" s="562"/>
    </row>
    <row r="347" spans="1:12" s="543" customFormat="1" ht="12.75">
      <c r="A347" s="140"/>
      <c r="B347" s="140"/>
      <c r="C347" s="612"/>
      <c r="D347" s="616"/>
      <c r="E347" s="469"/>
      <c r="F347" s="125"/>
      <c r="G347" s="562"/>
    </row>
    <row r="348" spans="1:12" s="543" customFormat="1" ht="12.75">
      <c r="A348" s="140"/>
      <c r="B348" s="597">
        <f>MAX($B$12:B347)+1</f>
        <v>44</v>
      </c>
      <c r="C348" s="409" t="s">
        <v>530</v>
      </c>
      <c r="D348" s="610"/>
      <c r="E348" s="470"/>
      <c r="F348" s="471"/>
      <c r="G348" s="78"/>
    </row>
    <row r="349" spans="1:12" s="543" customFormat="1" ht="36">
      <c r="A349" s="140"/>
      <c r="B349" s="611"/>
      <c r="C349" s="612" t="s">
        <v>531</v>
      </c>
      <c r="D349" s="613"/>
      <c r="E349" s="471"/>
      <c r="F349" s="471"/>
      <c r="G349" s="557"/>
    </row>
    <row r="350" spans="1:12" s="543" customFormat="1" ht="12.75">
      <c r="A350" s="140"/>
      <c r="B350" s="140"/>
      <c r="C350" s="612" t="s">
        <v>532</v>
      </c>
      <c r="D350" s="152" t="s">
        <v>533</v>
      </c>
      <c r="E350" s="468"/>
      <c r="F350" s="122">
        <f>D350*E350</f>
        <v>0</v>
      </c>
      <c r="G350" s="562"/>
    </row>
    <row r="351" spans="1:12" s="543" customFormat="1" ht="12.75">
      <c r="A351" s="140"/>
      <c r="B351" s="140"/>
      <c r="C351" s="612"/>
      <c r="D351" s="616"/>
      <c r="E351" s="469"/>
      <c r="F351" s="125"/>
      <c r="G351" s="562"/>
    </row>
    <row r="352" spans="1:12" s="79" customFormat="1" ht="12.75">
      <c r="A352" s="139"/>
      <c r="B352" s="597">
        <f>MAX($B$12:B351)+1</f>
        <v>45</v>
      </c>
      <c r="C352" s="402" t="s">
        <v>534</v>
      </c>
      <c r="D352" s="617"/>
      <c r="E352" s="472"/>
      <c r="F352" s="126"/>
      <c r="I352" s="563"/>
      <c r="L352" s="564"/>
    </row>
    <row r="353" spans="1:7" s="79" customFormat="1" ht="120">
      <c r="A353" s="139"/>
      <c r="B353" s="618"/>
      <c r="C353" s="602" t="s">
        <v>535</v>
      </c>
      <c r="D353" s="388"/>
      <c r="E353" s="466"/>
      <c r="F353" s="126"/>
    </row>
    <row r="354" spans="1:7" s="79" customFormat="1" ht="12">
      <c r="A354" s="139"/>
      <c r="B354" s="618"/>
      <c r="C354" s="394" t="s">
        <v>536</v>
      </c>
      <c r="D354" s="388"/>
      <c r="E354" s="466"/>
      <c r="F354" s="126"/>
      <c r="G354" s="77"/>
    </row>
    <row r="355" spans="1:7" s="79" customFormat="1" ht="12.75">
      <c r="A355" s="139"/>
      <c r="B355" s="618"/>
      <c r="C355" s="619" t="s">
        <v>537</v>
      </c>
      <c r="D355" s="388">
        <v>10</v>
      </c>
      <c r="E355" s="466"/>
      <c r="F355" s="126"/>
      <c r="G355" s="77"/>
    </row>
    <row r="356" spans="1:7" s="79" customFormat="1" ht="12.75">
      <c r="A356" s="139"/>
      <c r="B356" s="618"/>
      <c r="C356" s="619" t="s">
        <v>538</v>
      </c>
      <c r="D356" s="388">
        <v>8</v>
      </c>
      <c r="E356" s="466"/>
      <c r="F356" s="126"/>
      <c r="G356" s="77"/>
    </row>
    <row r="357" spans="1:7" s="79" customFormat="1" ht="12.75">
      <c r="A357" s="139"/>
      <c r="B357" s="618"/>
      <c r="C357" s="619"/>
      <c r="D357" s="388"/>
      <c r="E357" s="466"/>
      <c r="F357" s="126"/>
      <c r="G357" s="77"/>
    </row>
    <row r="358" spans="1:7" s="79" customFormat="1" ht="12.75">
      <c r="A358" s="139"/>
      <c r="B358" s="618"/>
      <c r="C358" s="620" t="s">
        <v>539</v>
      </c>
      <c r="D358" s="388">
        <v>1</v>
      </c>
      <c r="E358" s="473"/>
      <c r="F358" s="123">
        <f t="shared" ref="F358" si="19">D358*E358</f>
        <v>0</v>
      </c>
      <c r="G358" s="77"/>
    </row>
    <row r="359" spans="1:7" s="79" customFormat="1" ht="12">
      <c r="A359" s="139"/>
      <c r="B359" s="621"/>
      <c r="C359" s="394"/>
      <c r="D359" s="388"/>
      <c r="E359" s="466"/>
      <c r="F359" s="126"/>
    </row>
    <row r="360" spans="1:7" s="535" customFormat="1" ht="12">
      <c r="A360" s="439"/>
      <c r="B360" s="597">
        <f>MAX($B$12:B359)+1</f>
        <v>46</v>
      </c>
      <c r="C360" s="432" t="s">
        <v>540</v>
      </c>
      <c r="D360" s="574"/>
      <c r="E360" s="125"/>
      <c r="F360" s="125"/>
    </row>
    <row r="361" spans="1:7" s="535" customFormat="1" ht="36">
      <c r="A361" s="439"/>
      <c r="B361" s="622"/>
      <c r="C361" s="407" t="s">
        <v>541</v>
      </c>
      <c r="D361" s="574"/>
      <c r="E361" s="125"/>
      <c r="F361" s="125"/>
    </row>
    <row r="362" spans="1:7" ht="12">
      <c r="B362" s="622"/>
      <c r="C362" s="586" t="s">
        <v>18</v>
      </c>
      <c r="D362" s="574">
        <v>1</v>
      </c>
      <c r="E362" s="122"/>
      <c r="F362" s="122">
        <f>E362*D362</f>
        <v>0</v>
      </c>
    </row>
    <row r="363" spans="1:7" ht="12">
      <c r="B363" s="622"/>
      <c r="C363" s="432"/>
      <c r="D363" s="574"/>
      <c r="E363" s="125"/>
      <c r="F363" s="125"/>
    </row>
    <row r="364" spans="1:7" s="535" customFormat="1" ht="12">
      <c r="A364" s="439"/>
      <c r="B364" s="599">
        <f>MAX($B$2:B363)+1</f>
        <v>47</v>
      </c>
      <c r="C364" s="432" t="s">
        <v>542</v>
      </c>
      <c r="D364" s="574"/>
      <c r="E364" s="125"/>
      <c r="F364" s="125"/>
    </row>
    <row r="365" spans="1:7" s="535" customFormat="1" ht="123.75" customHeight="1">
      <c r="A365" s="439"/>
      <c r="B365" s="622"/>
      <c r="C365" s="407" t="s">
        <v>543</v>
      </c>
      <c r="D365" s="574"/>
      <c r="E365" s="125"/>
      <c r="F365" s="125"/>
    </row>
    <row r="366" spans="1:7" ht="12">
      <c r="B366" s="622"/>
      <c r="C366" s="586" t="s">
        <v>18</v>
      </c>
      <c r="D366" s="574">
        <v>1</v>
      </c>
      <c r="E366" s="122"/>
      <c r="F366" s="122">
        <f>E366*D366</f>
        <v>0</v>
      </c>
    </row>
    <row r="367" spans="1:7" ht="12">
      <c r="B367" s="622"/>
      <c r="C367" s="432"/>
      <c r="D367" s="574"/>
      <c r="E367" s="125"/>
      <c r="F367" s="125"/>
    </row>
    <row r="368" spans="1:7" s="535" customFormat="1" ht="12">
      <c r="A368" s="439"/>
      <c r="B368" s="597">
        <f>MAX($B$12:B367)+1</f>
        <v>48</v>
      </c>
      <c r="C368" s="432" t="s">
        <v>544</v>
      </c>
      <c r="D368" s="574"/>
      <c r="E368" s="125"/>
      <c r="F368" s="125"/>
    </row>
    <row r="369" spans="1:6" s="535" customFormat="1" ht="48">
      <c r="A369" s="439"/>
      <c r="B369" s="622"/>
      <c r="C369" s="407" t="s">
        <v>545</v>
      </c>
      <c r="D369" s="574"/>
      <c r="E369" s="125"/>
      <c r="F369" s="125"/>
    </row>
    <row r="370" spans="1:6" ht="12">
      <c r="B370" s="622"/>
      <c r="C370" s="586" t="s">
        <v>18</v>
      </c>
      <c r="D370" s="574">
        <v>1</v>
      </c>
      <c r="E370" s="122"/>
      <c r="F370" s="122">
        <f>E370*D370</f>
        <v>0</v>
      </c>
    </row>
    <row r="371" spans="1:6" ht="12">
      <c r="B371" s="622"/>
      <c r="C371" s="432"/>
      <c r="D371" s="574"/>
      <c r="E371" s="125"/>
      <c r="F371" s="125"/>
    </row>
    <row r="372" spans="1:6" s="535" customFormat="1" ht="12">
      <c r="A372" s="439"/>
      <c r="B372" s="597">
        <f>MAX($B$12:B371)+1</f>
        <v>49</v>
      </c>
      <c r="C372" s="432" t="s">
        <v>546</v>
      </c>
      <c r="D372" s="574"/>
      <c r="E372" s="125"/>
      <c r="F372" s="125"/>
    </row>
    <row r="373" spans="1:6" s="535" customFormat="1" ht="24">
      <c r="A373" s="439"/>
      <c r="B373" s="622"/>
      <c r="C373" s="407" t="s">
        <v>547</v>
      </c>
      <c r="D373" s="574"/>
      <c r="E373" s="125"/>
      <c r="F373" s="125"/>
    </row>
    <row r="374" spans="1:6" ht="12">
      <c r="B374" s="622"/>
      <c r="C374" s="586" t="s">
        <v>18</v>
      </c>
      <c r="D374" s="574">
        <v>1</v>
      </c>
      <c r="E374" s="122"/>
      <c r="F374" s="122">
        <f>E374*D374</f>
        <v>0</v>
      </c>
    </row>
    <row r="375" spans="1:6" ht="12">
      <c r="B375" s="622"/>
      <c r="C375" s="432"/>
      <c r="D375" s="574"/>
      <c r="E375" s="125"/>
      <c r="F375" s="125"/>
    </row>
    <row r="376" spans="1:6" ht="12">
      <c r="B376" s="597">
        <f>MAX($B$12:B375)+1</f>
        <v>50</v>
      </c>
      <c r="C376" s="432" t="s">
        <v>548</v>
      </c>
      <c r="D376" s="623"/>
      <c r="E376" s="474"/>
      <c r="F376" s="474"/>
    </row>
    <row r="377" spans="1:6" ht="24">
      <c r="C377" s="435" t="s">
        <v>549</v>
      </c>
      <c r="D377" s="623"/>
      <c r="E377" s="474"/>
      <c r="F377" s="474"/>
    </row>
    <row r="378" spans="1:6" ht="12">
      <c r="C378" s="586" t="s">
        <v>18</v>
      </c>
      <c r="D378" s="574">
        <v>1</v>
      </c>
      <c r="E378" s="122"/>
      <c r="F378" s="122">
        <f>E378*D378</f>
        <v>0</v>
      </c>
    </row>
    <row r="379" spans="1:6" ht="12">
      <c r="C379" s="586"/>
    </row>
    <row r="380" spans="1:6" ht="12">
      <c r="B380" s="597">
        <f>MAX($B$12:B379)+1</f>
        <v>51</v>
      </c>
      <c r="C380" s="432" t="s">
        <v>550</v>
      </c>
    </row>
    <row r="381" spans="1:6" ht="12">
      <c r="C381" s="586" t="s">
        <v>551</v>
      </c>
      <c r="D381" s="625">
        <v>0.05</v>
      </c>
      <c r="E381" s="122"/>
      <c r="F381" s="567">
        <f>SUM(F6:F379)*D381</f>
        <v>0</v>
      </c>
    </row>
    <row r="382" spans="1:6" ht="12">
      <c r="C382" s="586"/>
    </row>
    <row r="383" spans="1:6" ht="12">
      <c r="B383" s="597">
        <f>MAX($B$12:B382)+1</f>
        <v>52</v>
      </c>
      <c r="C383" s="432" t="s">
        <v>552</v>
      </c>
    </row>
    <row r="384" spans="1:6" ht="12">
      <c r="C384" s="586" t="s">
        <v>551</v>
      </c>
      <c r="D384" s="625">
        <v>0.05</v>
      </c>
      <c r="E384" s="122"/>
      <c r="F384" s="567">
        <f>SUM(F6:F378)*D384</f>
        <v>0</v>
      </c>
    </row>
    <row r="385" spans="1:8" ht="12">
      <c r="C385" s="586"/>
    </row>
    <row r="386" spans="1:8" ht="24">
      <c r="B386" s="626">
        <f>MAX($B$12:B385)+1</f>
        <v>53</v>
      </c>
      <c r="C386" s="403" t="s">
        <v>553</v>
      </c>
    </row>
    <row r="387" spans="1:8" ht="36">
      <c r="C387" s="627" t="s">
        <v>554</v>
      </c>
    </row>
    <row r="388" spans="1:8" ht="12">
      <c r="C388" s="573" t="s">
        <v>18</v>
      </c>
      <c r="D388" s="574">
        <v>1</v>
      </c>
      <c r="E388" s="122"/>
      <c r="F388" s="122">
        <f>E388*D388</f>
        <v>0</v>
      </c>
    </row>
    <row r="389" spans="1:8" ht="12.75" thickBot="1">
      <c r="C389" s="628"/>
    </row>
    <row r="390" spans="1:8" ht="12.75" thickBot="1">
      <c r="B390" s="629" t="str">
        <f>B6</f>
        <v>OG</v>
      </c>
      <c r="C390" s="630" t="str">
        <f>C6</f>
        <v>OGREVANJE</v>
      </c>
      <c r="D390" s="631"/>
      <c r="E390" s="568"/>
      <c r="F390" s="568">
        <f>SUM(F6:F389)</f>
        <v>0</v>
      </c>
    </row>
    <row r="391" spans="1:8" s="566" customFormat="1">
      <c r="A391" s="147"/>
      <c r="B391" s="624"/>
      <c r="C391" s="632"/>
      <c r="D391" s="445"/>
      <c r="E391" s="475"/>
      <c r="F391" s="475"/>
      <c r="G391" s="565"/>
      <c r="H391" s="565"/>
    </row>
    <row r="392" spans="1:8" s="566" customFormat="1">
      <c r="A392" s="147"/>
      <c r="B392" s="624"/>
      <c r="C392" s="632"/>
      <c r="D392" s="445"/>
      <c r="E392" s="475"/>
      <c r="F392" s="475"/>
      <c r="G392" s="565"/>
      <c r="H392" s="565"/>
    </row>
    <row r="393" spans="1:8" s="566" customFormat="1">
      <c r="A393" s="147"/>
      <c r="B393" s="624"/>
      <c r="C393" s="632"/>
      <c r="D393" s="445"/>
      <c r="E393" s="475"/>
      <c r="F393" s="475"/>
      <c r="G393" s="565"/>
      <c r="H393" s="565"/>
    </row>
    <row r="394" spans="1:8" s="566" customFormat="1">
      <c r="A394" s="147"/>
      <c r="B394" s="624"/>
      <c r="C394" s="632"/>
      <c r="D394" s="445"/>
      <c r="E394" s="475"/>
      <c r="F394" s="475"/>
      <c r="G394" s="565"/>
      <c r="H394" s="565"/>
    </row>
  </sheetData>
  <sheetProtection algorithmName="SHA-512" hashValue="Xbbj9DZXd7BpVSvrxfp+6m50IYDD9hkktKnbVox/bJca/oYzutGczODZNlA+ihnAKOzJZiANsUlwZb9wZVMkww==" saltValue="0GHNIAa+4+FxZHvwPtD7EA==" spinCount="100000" sheet="1" objects="1" scenarios="1" selectLockedCells="1"/>
  <conditionalFormatting sqref="E5:F6 E334:F337 E338 E339:F339">
    <cfRule type="cellIs" dxfId="151" priority="169" stopIfTrue="1" operator="equal">
      <formula>0</formula>
    </cfRule>
  </conditionalFormatting>
  <conditionalFormatting sqref="E12:F76 E151:F153 E180:F181 F258:G263 E360:F64484">
    <cfRule type="cellIs" dxfId="150" priority="161" stopIfTrue="1" operator="equal">
      <formula>0</formula>
    </cfRule>
    <cfRule type="cellIs" priority="162" stopIfTrue="1" operator="equal">
      <formula>0</formula>
    </cfRule>
  </conditionalFormatting>
  <conditionalFormatting sqref="E81:F81">
    <cfRule type="cellIs" dxfId="149" priority="89" stopIfTrue="1" operator="equal">
      <formula>0</formula>
    </cfRule>
    <cfRule type="cellIs" priority="90" stopIfTrue="1" operator="equal">
      <formula>0</formula>
    </cfRule>
  </conditionalFormatting>
  <conditionalFormatting sqref="E83:F90 E190:F205 E5:F6">
    <cfRule type="cellIs" priority="164" stopIfTrue="1" operator="equal">
      <formula>0</formula>
    </cfRule>
  </conditionalFormatting>
  <conditionalFormatting sqref="E83:F90">
    <cfRule type="cellIs" dxfId="148" priority="163" stopIfTrue="1" operator="equal">
      <formula>0</formula>
    </cfRule>
  </conditionalFormatting>
  <conditionalFormatting sqref="E96:F101">
    <cfRule type="cellIs" dxfId="147" priority="81" stopIfTrue="1" operator="equal">
      <formula>0</formula>
    </cfRule>
    <cfRule type="cellIs" priority="82" stopIfTrue="1" operator="equal">
      <formula>0</formula>
    </cfRule>
  </conditionalFormatting>
  <conditionalFormatting sqref="E107:F111">
    <cfRule type="cellIs" dxfId="146" priority="73" stopIfTrue="1" operator="equal">
      <formula>0</formula>
    </cfRule>
    <cfRule type="cellIs" priority="74" stopIfTrue="1" operator="equal">
      <formula>0</formula>
    </cfRule>
  </conditionalFormatting>
  <conditionalFormatting sqref="E118:F124">
    <cfRule type="cellIs" dxfId="145" priority="57" stopIfTrue="1" operator="equal">
      <formula>0</formula>
    </cfRule>
    <cfRule type="cellIs" priority="58" stopIfTrue="1" operator="equal">
      <formula>0</formula>
    </cfRule>
  </conditionalFormatting>
  <conditionalFormatting sqref="E131:F133">
    <cfRule type="cellIs" dxfId="144" priority="49" stopIfTrue="1" operator="equal">
      <formula>0</formula>
    </cfRule>
    <cfRule type="cellIs" priority="50" stopIfTrue="1" operator="equal">
      <formula>0</formula>
    </cfRule>
  </conditionalFormatting>
  <conditionalFormatting sqref="E140:F144">
    <cfRule type="cellIs" dxfId="143" priority="59" stopIfTrue="1" operator="equal">
      <formula>0</formula>
    </cfRule>
    <cfRule type="cellIs" priority="60" stopIfTrue="1" operator="equal">
      <formula>0</formula>
    </cfRule>
  </conditionalFormatting>
  <conditionalFormatting sqref="E160:F162">
    <cfRule type="cellIs" dxfId="142" priority="41" stopIfTrue="1" operator="equal">
      <formula>0</formula>
    </cfRule>
    <cfRule type="cellIs" priority="42" stopIfTrue="1" operator="equal">
      <formula>0</formula>
    </cfRule>
  </conditionalFormatting>
  <conditionalFormatting sqref="E169:F173">
    <cfRule type="cellIs" dxfId="141" priority="33" stopIfTrue="1" operator="equal">
      <formula>0</formula>
    </cfRule>
    <cfRule type="cellIs" priority="34" stopIfTrue="1" operator="equal">
      <formula>0</formula>
    </cfRule>
  </conditionalFormatting>
  <conditionalFormatting sqref="E188:F188">
    <cfRule type="cellIs" dxfId="140" priority="25" stopIfTrue="1" operator="equal">
      <formula>0</formula>
    </cfRule>
    <cfRule type="cellIs" priority="26" stopIfTrue="1" operator="equal">
      <formula>0</formula>
    </cfRule>
  </conditionalFormatting>
  <conditionalFormatting sqref="E190:F211">
    <cfRule type="cellIs" dxfId="139" priority="96" stopIfTrue="1" operator="equal">
      <formula>0</formula>
    </cfRule>
  </conditionalFormatting>
  <conditionalFormatting sqref="E206:F209">
    <cfRule type="cellIs" priority="95" stopIfTrue="1" operator="equal">
      <formula>0</formula>
    </cfRule>
  </conditionalFormatting>
  <conditionalFormatting sqref="E210:F211">
    <cfRule type="cellIs" priority="160" stopIfTrue="1" operator="equal">
      <formula>0</formula>
    </cfRule>
  </conditionalFormatting>
  <conditionalFormatting sqref="E218:F220">
    <cfRule type="cellIs" dxfId="138" priority="138" stopIfTrue="1" operator="equal">
      <formula>0</formula>
    </cfRule>
    <cfRule type="cellIs" priority="139" stopIfTrue="1" operator="equal">
      <formula>0</formula>
    </cfRule>
  </conditionalFormatting>
  <conditionalFormatting sqref="E228:F229">
    <cfRule type="cellIs" dxfId="137" priority="105" stopIfTrue="1" operator="equal">
      <formula>0</formula>
    </cfRule>
    <cfRule type="cellIs" priority="106" stopIfTrue="1" operator="equal">
      <formula>0</formula>
    </cfRule>
  </conditionalFormatting>
  <conditionalFormatting sqref="E334:F339">
    <cfRule type="cellIs" priority="22" stopIfTrue="1" operator="equal">
      <formula>0</formula>
    </cfRule>
  </conditionalFormatting>
  <conditionalFormatting sqref="E248:G249">
    <cfRule type="cellIs" dxfId="136" priority="101" stopIfTrue="1" operator="equal">
      <formula>0</formula>
    </cfRule>
    <cfRule type="cellIs" priority="102" stopIfTrue="1" operator="equal">
      <formula>0</formula>
    </cfRule>
  </conditionalFormatting>
  <conditionalFormatting sqref="E237:H237">
    <cfRule type="cellIs" dxfId="135" priority="103" stopIfTrue="1" operator="equal">
      <formula>0</formula>
    </cfRule>
    <cfRule type="cellIs" priority="104" stopIfTrue="1" operator="equal">
      <formula>0</formula>
    </cfRule>
  </conditionalFormatting>
  <conditionalFormatting sqref="E243:H243">
    <cfRule type="cellIs" dxfId="134" priority="110" stopIfTrue="1" operator="equal">
      <formula>0</formula>
    </cfRule>
    <cfRule type="cellIs" priority="111" stopIfTrue="1" operator="equal">
      <formula>0</formula>
    </cfRule>
  </conditionalFormatting>
  <conditionalFormatting sqref="E257:H257">
    <cfRule type="cellIs" dxfId="133" priority="136" stopIfTrue="1" operator="equal">
      <formula>0</formula>
    </cfRule>
    <cfRule type="cellIs" priority="137" stopIfTrue="1" operator="equal">
      <formula>0</formula>
    </cfRule>
  </conditionalFormatting>
  <conditionalFormatting sqref="E264:H264">
    <cfRule type="cellIs" dxfId="132" priority="116" stopIfTrue="1" operator="equal">
      <formula>0</formula>
    </cfRule>
    <cfRule type="cellIs" priority="117" stopIfTrue="1" operator="equal">
      <formula>0</formula>
    </cfRule>
  </conditionalFormatting>
  <conditionalFormatting sqref="E271:H271">
    <cfRule type="cellIs" dxfId="131" priority="112" stopIfTrue="1" operator="equal">
      <formula>0</formula>
    </cfRule>
    <cfRule type="cellIs" priority="113" stopIfTrue="1" operator="equal">
      <formula>0</formula>
    </cfRule>
  </conditionalFormatting>
  <conditionalFormatting sqref="E279:H279">
    <cfRule type="cellIs" dxfId="130" priority="124" stopIfTrue="1" operator="equal">
      <formula>0</formula>
    </cfRule>
    <cfRule type="cellIs" priority="125" stopIfTrue="1" operator="equal">
      <formula>0</formula>
    </cfRule>
  </conditionalFormatting>
  <conditionalFormatting sqref="E287:H287">
    <cfRule type="cellIs" dxfId="129" priority="128" stopIfTrue="1" operator="equal">
      <formula>0</formula>
    </cfRule>
    <cfRule type="cellIs" priority="129" stopIfTrue="1" operator="equal">
      <formula>0</formula>
    </cfRule>
  </conditionalFormatting>
  <conditionalFormatting sqref="E295:H295">
    <cfRule type="cellIs" dxfId="128" priority="130" stopIfTrue="1" operator="equal">
      <formula>0</formula>
    </cfRule>
    <cfRule type="cellIs" priority="131" stopIfTrue="1" operator="equal">
      <formula>0</formula>
    </cfRule>
  </conditionalFormatting>
  <conditionalFormatting sqref="E304:H304">
    <cfRule type="cellIs" dxfId="127" priority="126" stopIfTrue="1" operator="equal">
      <formula>0</formula>
    </cfRule>
    <cfRule type="cellIs" priority="127" stopIfTrue="1" operator="equal">
      <formula>0</formula>
    </cfRule>
  </conditionalFormatting>
  <conditionalFormatting sqref="E312:H312">
    <cfRule type="cellIs" dxfId="126" priority="134" stopIfTrue="1" operator="equal">
      <formula>0</formula>
    </cfRule>
    <cfRule type="cellIs" priority="135" stopIfTrue="1" operator="equal">
      <formula>0</formula>
    </cfRule>
  </conditionalFormatting>
  <conditionalFormatting sqref="E320:H320">
    <cfRule type="cellIs" dxfId="125" priority="118" stopIfTrue="1" operator="equal">
      <formula>0</formula>
    </cfRule>
    <cfRule type="cellIs" priority="119" stopIfTrue="1" operator="equal">
      <formula>0</formula>
    </cfRule>
  </conditionalFormatting>
  <conditionalFormatting sqref="E328:H328">
    <cfRule type="cellIs" dxfId="124" priority="97" stopIfTrue="1" operator="equal">
      <formula>0</formula>
    </cfRule>
    <cfRule type="cellIs" priority="98" stopIfTrue="1" operator="equal">
      <formula>0</formula>
    </cfRule>
  </conditionalFormatting>
  <conditionalFormatting sqref="E332:H332">
    <cfRule type="cellIs" dxfId="123" priority="5" stopIfTrue="1" operator="equal">
      <formula>0</formula>
    </cfRule>
    <cfRule type="cellIs" priority="6" stopIfTrue="1" operator="equal">
      <formula>0</formula>
    </cfRule>
  </conditionalFormatting>
  <conditionalFormatting sqref="F225:F227 G225:G231">
    <cfRule type="cellIs" dxfId="122" priority="158" stopIfTrue="1" operator="equal">
      <formula>0</formula>
    </cfRule>
    <cfRule type="cellIs" priority="159" stopIfTrue="1" operator="equal">
      <formula>0</formula>
    </cfRule>
  </conditionalFormatting>
  <conditionalFormatting sqref="F230:F236">
    <cfRule type="cellIs" dxfId="121" priority="153" stopIfTrue="1" operator="equal">
      <formula>0</formula>
    </cfRule>
  </conditionalFormatting>
  <conditionalFormatting sqref="F241:F242">
    <cfRule type="cellIs" dxfId="120" priority="107" stopIfTrue="1" operator="equal">
      <formula>0</formula>
    </cfRule>
  </conditionalFormatting>
  <conditionalFormatting sqref="F247">
    <cfRule type="cellIs" dxfId="119" priority="142" stopIfTrue="1" operator="equal">
      <formula>0</formula>
    </cfRule>
  </conditionalFormatting>
  <conditionalFormatting sqref="F338">
    <cfRule type="cellIs" dxfId="118" priority="21" stopIfTrue="1" operator="equal">
      <formula>0</formula>
    </cfRule>
  </conditionalFormatting>
  <conditionalFormatting sqref="F346">
    <cfRule type="cellIs" dxfId="117" priority="167" stopIfTrue="1" operator="equal">
      <formula>0</formula>
    </cfRule>
    <cfRule type="cellIs" priority="168" stopIfTrue="1" operator="equal">
      <formula>0</formula>
    </cfRule>
  </conditionalFormatting>
  <conditionalFormatting sqref="F350">
    <cfRule type="cellIs" dxfId="116" priority="23" stopIfTrue="1" operator="equal">
      <formula>0</formula>
    </cfRule>
    <cfRule type="cellIs" priority="24" stopIfTrue="1" operator="equal">
      <formula>0</formula>
    </cfRule>
  </conditionalFormatting>
  <conditionalFormatting sqref="F358">
    <cfRule type="cellIs" dxfId="115" priority="165" stopIfTrue="1" operator="equal">
      <formula>0</formula>
    </cfRule>
    <cfRule type="cellIs" priority="166" stopIfTrue="1" operator="equal">
      <formula>0</formula>
    </cfRule>
  </conditionalFormatting>
  <conditionalFormatting sqref="F78:G80 F82:G82">
    <cfRule type="cellIs" dxfId="114" priority="93" stopIfTrue="1" operator="equal">
      <formula>0</formula>
    </cfRule>
    <cfRule type="cellIs" priority="94" stopIfTrue="1" operator="equal">
      <formula>0</formula>
    </cfRule>
  </conditionalFormatting>
  <conditionalFormatting sqref="F91:G92">
    <cfRule type="cellIs" dxfId="113" priority="87" stopIfTrue="1" operator="equal">
      <formula>0</formula>
    </cfRule>
    <cfRule type="cellIs" priority="88" stopIfTrue="1" operator="equal">
      <formula>0</formula>
    </cfRule>
  </conditionalFormatting>
  <conditionalFormatting sqref="F95:G95 F189:G189">
    <cfRule type="cellIs" dxfId="112" priority="83" stopIfTrue="1" operator="equal">
      <formula>0</formula>
    </cfRule>
    <cfRule type="cellIs" priority="84" stopIfTrue="1" operator="equal">
      <formula>0</formula>
    </cfRule>
  </conditionalFormatting>
  <conditionalFormatting sqref="F102:G103">
    <cfRule type="cellIs" dxfId="111" priority="79" stopIfTrue="1" operator="equal">
      <formula>0</formula>
    </cfRule>
    <cfRule type="cellIs" priority="80" stopIfTrue="1" operator="equal">
      <formula>0</formula>
    </cfRule>
  </conditionalFormatting>
  <conditionalFormatting sqref="F106:G106">
    <cfRule type="cellIs" dxfId="110" priority="75" stopIfTrue="1" operator="equal">
      <formula>0</formula>
    </cfRule>
    <cfRule type="cellIs" priority="76" stopIfTrue="1" operator="equal">
      <formula>0</formula>
    </cfRule>
  </conditionalFormatting>
  <conditionalFormatting sqref="F112:G114">
    <cfRule type="cellIs" dxfId="109" priority="71" stopIfTrue="1" operator="equal">
      <formula>0</formula>
    </cfRule>
    <cfRule type="cellIs" priority="72" stopIfTrue="1" operator="equal">
      <formula>0</formula>
    </cfRule>
  </conditionalFormatting>
  <conditionalFormatting sqref="F117:G117">
    <cfRule type="cellIs" dxfId="108" priority="67" stopIfTrue="1" operator="equal">
      <formula>0</formula>
    </cfRule>
    <cfRule type="cellIs" priority="68" stopIfTrue="1" operator="equal">
      <formula>0</formula>
    </cfRule>
  </conditionalFormatting>
  <conditionalFormatting sqref="F125:G127">
    <cfRule type="cellIs" dxfId="107" priority="55" stopIfTrue="1" operator="equal">
      <formula>0</formula>
    </cfRule>
    <cfRule type="cellIs" priority="56" stopIfTrue="1" operator="equal">
      <formula>0</formula>
    </cfRule>
  </conditionalFormatting>
  <conditionalFormatting sqref="F130:G130">
    <cfRule type="cellIs" dxfId="106" priority="51" stopIfTrue="1" operator="equal">
      <formula>0</formula>
    </cfRule>
    <cfRule type="cellIs" priority="52" stopIfTrue="1" operator="equal">
      <formula>0</formula>
    </cfRule>
  </conditionalFormatting>
  <conditionalFormatting sqref="F134:G136">
    <cfRule type="cellIs" dxfId="105" priority="65" stopIfTrue="1" operator="equal">
      <formula>0</formula>
    </cfRule>
    <cfRule type="cellIs" priority="66" stopIfTrue="1" operator="equal">
      <formula>0</formula>
    </cfRule>
  </conditionalFormatting>
  <conditionalFormatting sqref="F139:G139">
    <cfRule type="cellIs" dxfId="104" priority="61" stopIfTrue="1" operator="equal">
      <formula>0</formula>
    </cfRule>
    <cfRule type="cellIs" priority="62" stopIfTrue="1" operator="equal">
      <formula>0</formula>
    </cfRule>
  </conditionalFormatting>
  <conditionalFormatting sqref="F145:G147">
    <cfRule type="cellIs" dxfId="103" priority="19" stopIfTrue="1" operator="equal">
      <formula>0</formula>
    </cfRule>
    <cfRule type="cellIs" priority="20" stopIfTrue="1" operator="equal">
      <formula>0</formula>
    </cfRule>
  </conditionalFormatting>
  <conditionalFormatting sqref="F150:G150">
    <cfRule type="cellIs" dxfId="102" priority="15" stopIfTrue="1" operator="equal">
      <formula>0</formula>
    </cfRule>
    <cfRule type="cellIs" priority="16" stopIfTrue="1" operator="equal">
      <formula>0</formula>
    </cfRule>
  </conditionalFormatting>
  <conditionalFormatting sqref="F154:G156">
    <cfRule type="cellIs" dxfId="101" priority="47" stopIfTrue="1" operator="equal">
      <formula>0</formula>
    </cfRule>
    <cfRule type="cellIs" priority="48" stopIfTrue="1" operator="equal">
      <formula>0</formula>
    </cfRule>
  </conditionalFormatting>
  <conditionalFormatting sqref="F159:G159">
    <cfRule type="cellIs" dxfId="100" priority="43" stopIfTrue="1" operator="equal">
      <formula>0</formula>
    </cfRule>
    <cfRule type="cellIs" priority="44" stopIfTrue="1" operator="equal">
      <formula>0</formula>
    </cfRule>
  </conditionalFormatting>
  <conditionalFormatting sqref="F163:G165">
    <cfRule type="cellIs" dxfId="99" priority="39" stopIfTrue="1" operator="equal">
      <formula>0</formula>
    </cfRule>
    <cfRule type="cellIs" priority="40" stopIfTrue="1" operator="equal">
      <formula>0</formula>
    </cfRule>
  </conditionalFormatting>
  <conditionalFormatting sqref="F168:G168">
    <cfRule type="cellIs" dxfId="98" priority="35" stopIfTrue="1" operator="equal">
      <formula>0</formula>
    </cfRule>
    <cfRule type="cellIs" priority="36" stopIfTrue="1" operator="equal">
      <formula>0</formula>
    </cfRule>
  </conditionalFormatting>
  <conditionalFormatting sqref="F174:G176">
    <cfRule type="cellIs" dxfId="97" priority="13" stopIfTrue="1" operator="equal">
      <formula>0</formula>
    </cfRule>
    <cfRule type="cellIs" priority="14" stopIfTrue="1" operator="equal">
      <formula>0</formula>
    </cfRule>
  </conditionalFormatting>
  <conditionalFormatting sqref="F179:G179">
    <cfRule type="cellIs" dxfId="96" priority="9" stopIfTrue="1" operator="equal">
      <formula>0</formula>
    </cfRule>
    <cfRule type="cellIs" priority="10" stopIfTrue="1" operator="equal">
      <formula>0</formula>
    </cfRule>
  </conditionalFormatting>
  <conditionalFormatting sqref="F182:G184">
    <cfRule type="cellIs" dxfId="95" priority="31" stopIfTrue="1" operator="equal">
      <formula>0</formula>
    </cfRule>
    <cfRule type="cellIs" priority="32" stopIfTrue="1" operator="equal">
      <formula>0</formula>
    </cfRule>
  </conditionalFormatting>
  <conditionalFormatting sqref="F187:G187">
    <cfRule type="cellIs" dxfId="94" priority="27" stopIfTrue="1" operator="equal">
      <formula>0</formula>
    </cfRule>
    <cfRule type="cellIs" priority="28" stopIfTrue="1" operator="equal">
      <formula>0</formula>
    </cfRule>
  </conditionalFormatting>
  <conditionalFormatting sqref="F232:G236 F230:F231">
    <cfRule type="cellIs" priority="155" stopIfTrue="1" operator="equal">
      <formula>0</formula>
    </cfRule>
  </conditionalFormatting>
  <conditionalFormatting sqref="F232:G236">
    <cfRule type="cellIs" dxfId="93" priority="154" stopIfTrue="1" operator="equal">
      <formula>0</formula>
    </cfRule>
  </conditionalFormatting>
  <conditionalFormatting sqref="F238:G242">
    <cfRule type="cellIs" dxfId="92" priority="108" stopIfTrue="1" operator="equal">
      <formula>0</formula>
    </cfRule>
    <cfRule type="cellIs" priority="109" stopIfTrue="1" operator="equal">
      <formula>0</formula>
    </cfRule>
  </conditionalFormatting>
  <conditionalFormatting sqref="F245:G247">
    <cfRule type="cellIs" dxfId="91" priority="143" stopIfTrue="1" operator="equal">
      <formula>0</formula>
    </cfRule>
    <cfRule type="cellIs" priority="144" stopIfTrue="1" operator="equal">
      <formula>0</formula>
    </cfRule>
  </conditionalFormatting>
  <conditionalFormatting sqref="F250:G256 F272:G278 F280:G286">
    <cfRule type="cellIs" dxfId="90" priority="149" stopIfTrue="1" operator="equal">
      <formula>0</formula>
    </cfRule>
    <cfRule type="cellIs" priority="150" stopIfTrue="1" operator="equal">
      <formula>0</formula>
    </cfRule>
  </conditionalFormatting>
  <conditionalFormatting sqref="F265:G270">
    <cfRule type="cellIs" dxfId="89" priority="114" stopIfTrue="1" operator="equal">
      <formula>0</formula>
    </cfRule>
    <cfRule type="cellIs" priority="115" stopIfTrue="1" operator="equal">
      <formula>0</formula>
    </cfRule>
  </conditionalFormatting>
  <conditionalFormatting sqref="F288:G294 F296:G303">
    <cfRule type="cellIs" dxfId="88" priority="140" stopIfTrue="1" operator="equal">
      <formula>0</formula>
    </cfRule>
    <cfRule type="cellIs" priority="141" stopIfTrue="1" operator="equal">
      <formula>0</formula>
    </cfRule>
  </conditionalFormatting>
  <conditionalFormatting sqref="F305:G311">
    <cfRule type="cellIs" dxfId="87" priority="132" stopIfTrue="1" operator="equal">
      <formula>0</formula>
    </cfRule>
    <cfRule type="cellIs" priority="133" stopIfTrue="1" operator="equal">
      <formula>0</formula>
    </cfRule>
  </conditionalFormatting>
  <conditionalFormatting sqref="F313:G317">
    <cfRule type="cellIs" dxfId="86" priority="122" stopIfTrue="1" operator="equal">
      <formula>0</formula>
    </cfRule>
    <cfRule type="cellIs" priority="123" stopIfTrue="1" operator="equal">
      <formula>0</formula>
    </cfRule>
  </conditionalFormatting>
  <conditionalFormatting sqref="F321:G325">
    <cfRule type="cellIs" dxfId="85" priority="99" stopIfTrue="1" operator="equal">
      <formula>0</formula>
    </cfRule>
    <cfRule type="cellIs" priority="100" stopIfTrue="1" operator="equal">
      <formula>0</formula>
    </cfRule>
  </conditionalFormatting>
  <conditionalFormatting sqref="F329:G331">
    <cfRule type="cellIs" dxfId="84" priority="7" stopIfTrue="1" operator="equal">
      <formula>0</formula>
    </cfRule>
    <cfRule type="cellIs" priority="8" stopIfTrue="1" operator="equal">
      <formula>0</formula>
    </cfRule>
  </conditionalFormatting>
  <conditionalFormatting sqref="F333:G333">
    <cfRule type="cellIs" dxfId="83" priority="120" stopIfTrue="1" operator="equal">
      <formula>0</formula>
    </cfRule>
    <cfRule type="cellIs" priority="121" stopIfTrue="1" operator="equal">
      <formula>0</formula>
    </cfRule>
  </conditionalFormatting>
  <conditionalFormatting sqref="F244:H244">
    <cfRule type="cellIs" dxfId="82" priority="156" stopIfTrue="1" operator="equal">
      <formula>0</formula>
    </cfRule>
    <cfRule type="cellIs" priority="157" stopIfTrue="1" operator="equal">
      <formula>0</formula>
    </cfRule>
  </conditionalFormatting>
  <conditionalFormatting sqref="G77">
    <cfRule type="cellIs" dxfId="81" priority="91" stopIfTrue="1" operator="equal">
      <formula>0</formula>
    </cfRule>
    <cfRule type="cellIs" priority="92" stopIfTrue="1" operator="equal">
      <formula>0</formula>
    </cfRule>
  </conditionalFormatting>
  <conditionalFormatting sqref="G93:H94">
    <cfRule type="cellIs" dxfId="80" priority="85" stopIfTrue="1" operator="equal">
      <formula>0</formula>
    </cfRule>
    <cfRule type="cellIs" priority="86" stopIfTrue="1" operator="equal">
      <formula>0</formula>
    </cfRule>
  </conditionalFormatting>
  <conditionalFormatting sqref="G104:H105">
    <cfRule type="cellIs" dxfId="79" priority="77" stopIfTrue="1" operator="equal">
      <formula>0</formula>
    </cfRule>
    <cfRule type="cellIs" priority="78" stopIfTrue="1" operator="equal">
      <formula>0</formula>
    </cfRule>
  </conditionalFormatting>
  <conditionalFormatting sqref="G115:H116">
    <cfRule type="cellIs" dxfId="78" priority="69" stopIfTrue="1" operator="equal">
      <formula>0</formula>
    </cfRule>
    <cfRule type="cellIs" priority="70" stopIfTrue="1" operator="equal">
      <formula>0</formula>
    </cfRule>
  </conditionalFormatting>
  <conditionalFormatting sqref="G128:H129">
    <cfRule type="cellIs" dxfId="77" priority="53" stopIfTrue="1" operator="equal">
      <formula>0</formula>
    </cfRule>
    <cfRule type="cellIs" priority="54" stopIfTrue="1" operator="equal">
      <formula>0</formula>
    </cfRule>
  </conditionalFormatting>
  <conditionalFormatting sqref="G137:H138">
    <cfRule type="cellIs" dxfId="76" priority="63" stopIfTrue="1" operator="equal">
      <formula>0</formula>
    </cfRule>
    <cfRule type="cellIs" priority="64" stopIfTrue="1" operator="equal">
      <formula>0</formula>
    </cfRule>
  </conditionalFormatting>
  <conditionalFormatting sqref="G148:H149">
    <cfRule type="cellIs" dxfId="75" priority="17" stopIfTrue="1" operator="equal">
      <formula>0</formula>
    </cfRule>
    <cfRule type="cellIs" priority="18" stopIfTrue="1" operator="equal">
      <formula>0</formula>
    </cfRule>
  </conditionalFormatting>
  <conditionalFormatting sqref="G157:H158">
    <cfRule type="cellIs" dxfId="74" priority="45" stopIfTrue="1" operator="equal">
      <formula>0</formula>
    </cfRule>
    <cfRule type="cellIs" priority="46" stopIfTrue="1" operator="equal">
      <formula>0</formula>
    </cfRule>
  </conditionalFormatting>
  <conditionalFormatting sqref="G166:H167">
    <cfRule type="cellIs" dxfId="73" priority="37" stopIfTrue="1" operator="equal">
      <formula>0</formula>
    </cfRule>
    <cfRule type="cellIs" priority="38" stopIfTrue="1" operator="equal">
      <formula>0</formula>
    </cfRule>
  </conditionalFormatting>
  <conditionalFormatting sqref="G177:H178">
    <cfRule type="cellIs" dxfId="72" priority="11" stopIfTrue="1" operator="equal">
      <formula>0</formula>
    </cfRule>
    <cfRule type="cellIs" priority="12" stopIfTrue="1" operator="equal">
      <formula>0</formula>
    </cfRule>
  </conditionalFormatting>
  <conditionalFormatting sqref="G185:H186">
    <cfRule type="cellIs" dxfId="71" priority="29" stopIfTrue="1" operator="equal">
      <formula>0</formula>
    </cfRule>
    <cfRule type="cellIs" priority="30" stopIfTrue="1" operator="equal">
      <formula>0</formula>
    </cfRule>
  </conditionalFormatting>
  <conditionalFormatting sqref="G212:H220 F221:G224">
    <cfRule type="cellIs" dxfId="70" priority="147" stopIfTrue="1" operator="equal">
      <formula>0</formula>
    </cfRule>
    <cfRule type="cellIs" priority="148" stopIfTrue="1" operator="equal">
      <formula>0</formula>
    </cfRule>
  </conditionalFormatting>
  <conditionalFormatting sqref="H228:H229">
    <cfRule type="cellIs" dxfId="69" priority="145" stopIfTrue="1" operator="equal">
      <formula>0</formula>
    </cfRule>
    <cfRule type="cellIs" priority="146" stopIfTrue="1" operator="equal">
      <formula>0</formula>
    </cfRule>
  </conditionalFormatting>
  <conditionalFormatting sqref="H274:H278">
    <cfRule type="cellIs" dxfId="68" priority="151" stopIfTrue="1" operator="equal">
      <formula>0</formula>
    </cfRule>
    <cfRule type="cellIs" priority="152" stopIfTrue="1" operator="equal">
      <formula>0</formula>
    </cfRule>
  </conditionalFormatting>
  <conditionalFormatting sqref="G13">
    <cfRule type="cellIs" dxfId="67" priority="3" stopIfTrue="1" operator="equal">
      <formula>0</formula>
    </cfRule>
    <cfRule type="cellIs" priority="4" stopIfTrue="1" operator="equal">
      <formula>0</formula>
    </cfRule>
  </conditionalFormatting>
  <conditionalFormatting sqref="G6">
    <cfRule type="cellIs" dxfId="66" priority="2" stopIfTrue="1" operator="equal">
      <formula>0</formula>
    </cfRule>
  </conditionalFormatting>
  <conditionalFormatting sqref="G6">
    <cfRule type="cellIs" priority="1" stopIfTrue="1" operator="equal">
      <formula>0</formula>
    </cfRule>
  </conditionalFormatting>
  <pageMargins left="0.25" right="0.25" top="0.75" bottom="0.75" header="0.3" footer="0.3"/>
  <pageSetup paperSize="9" scale="91" firstPageNumber="3" fitToHeight="0" orientation="portrait" copies="5" r:id="rId1"/>
  <headerFooter>
    <oddFooter>&amp;R27-&amp;P</oddFooter>
  </headerFooter>
  <rowBreaks count="6" manualBreakCount="6">
    <brk id="101" min="1" max="6" man="1"/>
    <brk id="209" min="1" max="6" man="1"/>
    <brk id="244" min="1" max="6" man="1"/>
    <brk id="272" min="1" max="6" man="1"/>
    <brk id="305" min="1" max="6" man="1"/>
    <brk id="339" min="1" max="6" man="1"/>
  </rowBreaks>
  <colBreaks count="1" manualBreakCount="1">
    <brk id="7"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524"/>
  <sheetViews>
    <sheetView showGridLines="0" view="pageLayout" zoomScale="85" zoomScaleNormal="100" zoomScaleSheetLayoutView="100" zoomScalePageLayoutView="85" workbookViewId="0">
      <selection activeCell="G7" sqref="G7"/>
    </sheetView>
  </sheetViews>
  <sheetFormatPr defaultColWidth="9.140625" defaultRowHeight="11.25"/>
  <cols>
    <col min="1" max="1" width="3.5703125" style="147" customWidth="1"/>
    <col min="2" max="2" width="9" style="624" customWidth="1"/>
    <col min="3" max="3" width="52.5703125" style="632" customWidth="1"/>
    <col min="4" max="4" width="7.140625" style="445" customWidth="1"/>
    <col min="5" max="5" width="12.42578125" style="653" customWidth="1"/>
    <col min="6" max="6" width="11.28515625" style="654" customWidth="1"/>
    <col min="7" max="7" width="13.28515625" style="565" customWidth="1"/>
    <col min="8" max="16384" width="9.140625" style="565"/>
  </cols>
  <sheetData>
    <row r="1" spans="1:11" s="86" customFormat="1" ht="26.25" customHeight="1">
      <c r="A1" s="138"/>
      <c r="B1" s="410" t="s">
        <v>319</v>
      </c>
      <c r="C1" s="569" t="s">
        <v>320</v>
      </c>
      <c r="D1" s="570"/>
      <c r="E1" s="533"/>
      <c r="F1" s="533"/>
      <c r="G1" s="633"/>
      <c r="H1" s="634"/>
      <c r="I1" s="634"/>
      <c r="J1" s="634"/>
      <c r="K1" s="634"/>
    </row>
    <row r="2" spans="1:11" s="86" customFormat="1" ht="33.75" customHeight="1">
      <c r="A2" s="138"/>
      <c r="B2" s="411" t="s">
        <v>321</v>
      </c>
      <c r="C2" s="480" t="s">
        <v>322</v>
      </c>
      <c r="D2" s="481"/>
      <c r="E2" s="536"/>
      <c r="F2" s="536"/>
      <c r="G2" s="635"/>
      <c r="H2" s="634"/>
      <c r="I2" s="634"/>
      <c r="J2" s="634"/>
      <c r="K2" s="634"/>
    </row>
    <row r="3" spans="1:11" s="86" customFormat="1" ht="12">
      <c r="A3" s="138"/>
      <c r="B3" s="412" t="s">
        <v>323</v>
      </c>
      <c r="C3" s="413" t="s">
        <v>324</v>
      </c>
      <c r="D3" s="414"/>
      <c r="E3" s="636"/>
      <c r="F3" s="636"/>
      <c r="G3" s="637"/>
      <c r="H3" s="634"/>
      <c r="I3" s="634"/>
      <c r="J3" s="634"/>
      <c r="K3" s="634"/>
    </row>
    <row r="4" spans="1:11" s="86" customFormat="1" ht="36">
      <c r="A4" s="138"/>
      <c r="B4" s="415" t="s">
        <v>325</v>
      </c>
      <c r="C4" s="415" t="s">
        <v>326</v>
      </c>
      <c r="D4" s="416" t="s">
        <v>327</v>
      </c>
      <c r="E4" s="638" t="s">
        <v>328</v>
      </c>
      <c r="F4" s="638" t="s">
        <v>329</v>
      </c>
      <c r="G4" s="638" t="s">
        <v>1364</v>
      </c>
    </row>
    <row r="5" spans="1:11" s="86" customFormat="1" ht="12">
      <c r="A5" s="138"/>
      <c r="B5" s="417"/>
      <c r="C5" s="418"/>
      <c r="D5" s="419"/>
      <c r="E5" s="639"/>
      <c r="F5" s="639"/>
    </row>
    <row r="6" spans="1:11" s="79" customFormat="1" ht="12">
      <c r="A6" s="139"/>
      <c r="B6" s="420" t="s">
        <v>555</v>
      </c>
      <c r="C6" s="421" t="s">
        <v>556</v>
      </c>
      <c r="D6" s="422"/>
      <c r="E6" s="640"/>
      <c r="F6" s="640"/>
      <c r="G6" s="640"/>
    </row>
    <row r="7" spans="1:11" s="543" customFormat="1" ht="51">
      <c r="A7" s="140"/>
      <c r="B7" s="423"/>
      <c r="C7" s="424" t="s">
        <v>332</v>
      </c>
      <c r="D7" s="425"/>
      <c r="E7" s="641"/>
      <c r="F7" s="542"/>
      <c r="G7" s="542"/>
    </row>
    <row r="8" spans="1:11" s="543" customFormat="1" ht="51">
      <c r="A8" s="140"/>
      <c r="B8" s="423"/>
      <c r="C8" s="424" t="s">
        <v>557</v>
      </c>
      <c r="D8" s="425"/>
      <c r="E8" s="641"/>
      <c r="F8" s="542"/>
      <c r="G8" s="542"/>
    </row>
    <row r="9" spans="1:11" s="543" customFormat="1" ht="12.75">
      <c r="A9" s="140"/>
      <c r="B9" s="423"/>
      <c r="C9" s="424" t="s">
        <v>335</v>
      </c>
      <c r="D9" s="425"/>
      <c r="E9" s="641"/>
      <c r="F9" s="542"/>
      <c r="G9" s="542"/>
    </row>
    <row r="10" spans="1:11" s="79" customFormat="1" ht="12">
      <c r="A10" s="139"/>
      <c r="B10" s="427"/>
      <c r="C10" s="402"/>
      <c r="D10" s="388"/>
      <c r="E10" s="77"/>
      <c r="F10" s="77"/>
    </row>
    <row r="11" spans="1:11" s="545" customFormat="1" ht="15.75">
      <c r="A11" s="141"/>
      <c r="B11" s="428"/>
      <c r="C11" s="429" t="s">
        <v>558</v>
      </c>
      <c r="D11" s="430"/>
      <c r="E11" s="133"/>
      <c r="F11" s="133"/>
      <c r="G11" s="133"/>
    </row>
    <row r="12" spans="1:11" s="545" customFormat="1" ht="12">
      <c r="A12" s="141"/>
      <c r="B12" s="431"/>
      <c r="C12" s="432"/>
      <c r="D12" s="433"/>
      <c r="E12" s="126"/>
      <c r="F12" s="126"/>
    </row>
    <row r="13" spans="1:11" s="79" customFormat="1" ht="12">
      <c r="A13" s="139"/>
      <c r="B13" s="434">
        <f>MAX($B$7:B12)+1</f>
        <v>1</v>
      </c>
      <c r="C13" s="402" t="s">
        <v>559</v>
      </c>
      <c r="D13" s="388"/>
      <c r="E13" s="77"/>
      <c r="F13" s="77"/>
      <c r="G13" s="77"/>
    </row>
    <row r="14" spans="1:11" s="79" customFormat="1" ht="12">
      <c r="A14" s="139"/>
      <c r="B14" s="434"/>
      <c r="C14" s="435"/>
      <c r="D14" s="388"/>
      <c r="E14" s="77"/>
      <c r="F14" s="77"/>
      <c r="G14" s="77"/>
    </row>
    <row r="15" spans="1:11" s="79" customFormat="1" ht="15.75">
      <c r="A15" s="139"/>
      <c r="B15" s="434"/>
      <c r="C15" s="436" t="s">
        <v>560</v>
      </c>
      <c r="D15" s="388"/>
      <c r="E15" s="77"/>
      <c r="F15" s="77"/>
      <c r="G15" s="77"/>
    </row>
    <row r="16" spans="1:11" s="79" customFormat="1" ht="396">
      <c r="A16" s="139"/>
      <c r="B16" s="434"/>
      <c r="C16" s="435" t="s">
        <v>561</v>
      </c>
      <c r="D16" s="388"/>
      <c r="E16" s="77"/>
      <c r="F16" s="77"/>
      <c r="G16" s="77"/>
    </row>
    <row r="17" spans="1:7" s="79" customFormat="1" ht="60">
      <c r="A17" s="139"/>
      <c r="B17" s="434"/>
      <c r="C17" s="435" t="s">
        <v>562</v>
      </c>
      <c r="D17" s="388"/>
      <c r="E17" s="77"/>
      <c r="F17" s="77"/>
      <c r="G17" s="77"/>
    </row>
    <row r="18" spans="1:7" s="79" customFormat="1" ht="12">
      <c r="A18" s="139"/>
      <c r="B18" s="434"/>
      <c r="C18" s="435"/>
      <c r="D18" s="388"/>
      <c r="E18" s="77"/>
      <c r="F18" s="77"/>
      <c r="G18" s="77"/>
    </row>
    <row r="19" spans="1:7" s="79" customFormat="1" ht="72">
      <c r="A19" s="139"/>
      <c r="B19" s="434"/>
      <c r="C19" s="435" t="s">
        <v>563</v>
      </c>
      <c r="D19" s="388"/>
      <c r="E19" s="77"/>
      <c r="F19" s="77"/>
      <c r="G19" s="77"/>
    </row>
    <row r="20" spans="1:7" s="79" customFormat="1" ht="12">
      <c r="A20" s="139"/>
      <c r="B20" s="434"/>
      <c r="C20" s="437"/>
      <c r="D20" s="388"/>
      <c r="E20" s="77"/>
      <c r="F20" s="77"/>
      <c r="G20" s="77"/>
    </row>
    <row r="21" spans="1:7" s="79" customFormat="1" ht="15.75">
      <c r="A21" s="139"/>
      <c r="B21" s="434"/>
      <c r="C21" s="436" t="s">
        <v>564</v>
      </c>
      <c r="D21" s="388"/>
      <c r="E21" s="77"/>
      <c r="F21" s="77"/>
      <c r="G21" s="77"/>
    </row>
    <row r="22" spans="1:7" s="79" customFormat="1" ht="144">
      <c r="A22" s="139"/>
      <c r="B22" s="434"/>
      <c r="C22" s="435" t="s">
        <v>565</v>
      </c>
      <c r="D22" s="388"/>
      <c r="E22" s="77"/>
      <c r="F22" s="77"/>
      <c r="G22" s="77"/>
    </row>
    <row r="23" spans="1:7" s="79" customFormat="1" ht="15.75">
      <c r="A23" s="139"/>
      <c r="B23" s="434"/>
      <c r="C23" s="436" t="s">
        <v>566</v>
      </c>
      <c r="D23" s="388"/>
      <c r="E23" s="77"/>
      <c r="F23" s="77"/>
      <c r="G23" s="77"/>
    </row>
    <row r="24" spans="1:7" s="79" customFormat="1" ht="96">
      <c r="A24" s="139"/>
      <c r="B24" s="434"/>
      <c r="C24" s="435" t="s">
        <v>567</v>
      </c>
      <c r="D24" s="388"/>
      <c r="E24" s="77"/>
      <c r="F24" s="77"/>
      <c r="G24" s="77"/>
    </row>
    <row r="25" spans="1:7" s="79" customFormat="1" ht="36">
      <c r="A25" s="139"/>
      <c r="B25" s="434"/>
      <c r="C25" s="437" t="s">
        <v>568</v>
      </c>
      <c r="D25" s="388"/>
      <c r="E25" s="77"/>
      <c r="F25" s="77"/>
      <c r="G25" s="77"/>
    </row>
    <row r="26" spans="1:7" s="79" customFormat="1" ht="12">
      <c r="A26" s="139"/>
      <c r="B26" s="434"/>
      <c r="C26" s="437"/>
      <c r="D26" s="388"/>
      <c r="E26" s="77"/>
      <c r="F26" s="77"/>
      <c r="G26" s="77"/>
    </row>
    <row r="27" spans="1:7" s="79" customFormat="1" ht="15.75">
      <c r="A27" s="139"/>
      <c r="B27" s="434"/>
      <c r="C27" s="436" t="s">
        <v>569</v>
      </c>
      <c r="D27" s="388"/>
      <c r="E27" s="77"/>
      <c r="F27" s="77"/>
      <c r="G27" s="77"/>
    </row>
    <row r="28" spans="1:7" s="79" customFormat="1" ht="24">
      <c r="A28" s="139"/>
      <c r="B28" s="434"/>
      <c r="C28" s="390" t="s">
        <v>570</v>
      </c>
      <c r="D28" s="388"/>
      <c r="E28" s="77"/>
      <c r="F28" s="77"/>
      <c r="G28" s="77"/>
    </row>
    <row r="29" spans="1:7" s="79" customFormat="1" ht="12">
      <c r="A29" s="139"/>
      <c r="B29" s="434"/>
      <c r="C29" s="655"/>
      <c r="D29" s="388"/>
      <c r="E29" s="77"/>
      <c r="F29" s="77"/>
      <c r="G29" s="77"/>
    </row>
    <row r="30" spans="1:7" s="79" customFormat="1" ht="12">
      <c r="A30" s="139"/>
      <c r="B30" s="434"/>
      <c r="C30" s="435"/>
      <c r="D30" s="388"/>
      <c r="E30" s="77"/>
      <c r="F30" s="77"/>
      <c r="G30" s="77"/>
    </row>
    <row r="31" spans="1:7" s="545" customFormat="1" ht="12">
      <c r="A31" s="141"/>
      <c r="B31" s="587"/>
      <c r="C31" s="584" t="s">
        <v>571</v>
      </c>
      <c r="D31" s="433"/>
      <c r="E31" s="126"/>
      <c r="F31" s="126"/>
    </row>
    <row r="32" spans="1:7" s="545" customFormat="1" ht="24">
      <c r="A32" s="141"/>
      <c r="B32" s="587"/>
      <c r="C32" s="584" t="s">
        <v>572</v>
      </c>
      <c r="D32" s="433"/>
      <c r="E32" s="126"/>
      <c r="F32" s="126"/>
    </row>
    <row r="33" spans="1:9" s="545" customFormat="1" ht="12">
      <c r="A33" s="141"/>
      <c r="B33" s="587"/>
      <c r="C33" s="583" t="s">
        <v>343</v>
      </c>
      <c r="D33" s="433"/>
      <c r="E33" s="126"/>
      <c r="F33" s="126"/>
    </row>
    <row r="34" spans="1:9" s="79" customFormat="1" ht="12">
      <c r="A34" s="139"/>
      <c r="B34" s="656"/>
      <c r="C34" s="394" t="s">
        <v>364</v>
      </c>
      <c r="D34" s="388">
        <v>1</v>
      </c>
      <c r="E34" s="129"/>
      <c r="F34" s="123">
        <f>D34*E34</f>
        <v>0</v>
      </c>
      <c r="G34" s="77"/>
    </row>
    <row r="35" spans="1:9" s="79" customFormat="1" ht="12">
      <c r="A35" s="139"/>
      <c r="B35" s="656"/>
      <c r="C35" s="394"/>
      <c r="D35" s="388"/>
      <c r="E35" s="77"/>
      <c r="F35" s="77"/>
      <c r="G35" s="77"/>
    </row>
    <row r="36" spans="1:9" s="87" customFormat="1" ht="12">
      <c r="A36" s="142"/>
      <c r="B36" s="434">
        <f>MAX($B$7:B35)+1</f>
        <v>2</v>
      </c>
      <c r="C36" s="409" t="s">
        <v>573</v>
      </c>
      <c r="D36" s="409"/>
      <c r="E36" s="130"/>
      <c r="F36" s="130"/>
      <c r="G36" s="642"/>
      <c r="H36" s="130"/>
      <c r="I36" s="130"/>
    </row>
    <row r="37" spans="1:9" s="87" customFormat="1" ht="36">
      <c r="A37" s="142"/>
      <c r="B37" s="657"/>
      <c r="C37" s="584" t="s">
        <v>574</v>
      </c>
      <c r="D37" s="438"/>
      <c r="E37" s="131"/>
      <c r="F37" s="643"/>
      <c r="G37" s="642"/>
      <c r="H37" s="130"/>
      <c r="I37" s="130"/>
    </row>
    <row r="38" spans="1:9" s="87" customFormat="1" ht="12">
      <c r="A38" s="142"/>
      <c r="B38" s="658"/>
      <c r="C38" s="400" t="s">
        <v>575</v>
      </c>
      <c r="D38" s="388">
        <v>1</v>
      </c>
      <c r="E38" s="129"/>
      <c r="F38" s="123">
        <f>D38*E38</f>
        <v>0</v>
      </c>
      <c r="G38" s="561"/>
      <c r="I38" s="644"/>
    </row>
    <row r="39" spans="1:9" s="87" customFormat="1" ht="12">
      <c r="A39" s="142"/>
      <c r="B39" s="658"/>
      <c r="C39" s="400"/>
      <c r="D39" s="400"/>
      <c r="E39" s="132"/>
      <c r="F39" s="132"/>
      <c r="G39" s="561"/>
    </row>
    <row r="40" spans="1:9" s="79" customFormat="1" ht="12">
      <c r="A40" s="139"/>
      <c r="B40" s="434">
        <f>MAX($B$7:B36)+1</f>
        <v>3</v>
      </c>
      <c r="C40" s="402" t="s">
        <v>576</v>
      </c>
      <c r="D40" s="388"/>
      <c r="E40" s="77"/>
      <c r="F40" s="77"/>
      <c r="G40" s="77"/>
    </row>
    <row r="41" spans="1:9" s="79" customFormat="1" ht="12">
      <c r="A41" s="139"/>
      <c r="B41" s="434"/>
      <c r="C41" s="435"/>
      <c r="D41" s="388"/>
      <c r="E41" s="77"/>
      <c r="F41" s="77"/>
      <c r="G41" s="77"/>
    </row>
    <row r="42" spans="1:9" s="79" customFormat="1" ht="15.75">
      <c r="A42" s="139"/>
      <c r="B42" s="434"/>
      <c r="C42" s="436" t="s">
        <v>560</v>
      </c>
      <c r="D42" s="388"/>
      <c r="E42" s="77"/>
      <c r="F42" s="77"/>
      <c r="G42" s="77"/>
    </row>
    <row r="43" spans="1:9" s="79" customFormat="1" ht="348">
      <c r="A43" s="139"/>
      <c r="B43" s="434"/>
      <c r="C43" s="435" t="s">
        <v>577</v>
      </c>
      <c r="D43" s="388"/>
      <c r="E43" s="77"/>
      <c r="F43" s="77"/>
      <c r="G43" s="77"/>
    </row>
    <row r="44" spans="1:9" s="79" customFormat="1" ht="12">
      <c r="A44" s="139"/>
      <c r="B44" s="434"/>
      <c r="C44" s="435"/>
      <c r="D44" s="388"/>
      <c r="E44" s="77"/>
      <c r="F44" s="77"/>
      <c r="G44" s="77"/>
    </row>
    <row r="45" spans="1:9" s="79" customFormat="1" ht="72">
      <c r="A45" s="139"/>
      <c r="B45" s="434"/>
      <c r="C45" s="435" t="s">
        <v>578</v>
      </c>
      <c r="D45" s="388"/>
      <c r="E45" s="77"/>
      <c r="F45" s="77"/>
      <c r="G45" s="77"/>
    </row>
    <row r="46" spans="1:9" s="79" customFormat="1" ht="12">
      <c r="A46" s="139"/>
      <c r="B46" s="434"/>
      <c r="C46" s="437"/>
      <c r="D46" s="388"/>
      <c r="E46" s="77"/>
      <c r="F46" s="77"/>
      <c r="G46" s="77"/>
    </row>
    <row r="47" spans="1:9" s="79" customFormat="1" ht="15.75">
      <c r="A47" s="139"/>
      <c r="B47" s="434"/>
      <c r="C47" s="436" t="s">
        <v>564</v>
      </c>
      <c r="D47" s="388"/>
      <c r="E47" s="77"/>
      <c r="F47" s="77"/>
      <c r="G47" s="77"/>
    </row>
    <row r="48" spans="1:9" s="79" customFormat="1" ht="108">
      <c r="A48" s="139"/>
      <c r="B48" s="434"/>
      <c r="C48" s="435" t="s">
        <v>579</v>
      </c>
      <c r="D48" s="388"/>
      <c r="E48" s="77"/>
      <c r="F48" s="77"/>
      <c r="G48" s="77"/>
    </row>
    <row r="49" spans="1:9" s="79" customFormat="1" ht="36">
      <c r="A49" s="139"/>
      <c r="B49" s="434"/>
      <c r="C49" s="437" t="s">
        <v>568</v>
      </c>
      <c r="D49" s="388"/>
      <c r="E49" s="77"/>
      <c r="F49" s="77"/>
      <c r="G49" s="77"/>
    </row>
    <row r="50" spans="1:9" s="79" customFormat="1" ht="12">
      <c r="A50" s="139"/>
      <c r="B50" s="434"/>
      <c r="C50" s="437"/>
      <c r="D50" s="388"/>
      <c r="E50" s="77"/>
      <c r="F50" s="77"/>
      <c r="G50" s="77"/>
    </row>
    <row r="51" spans="1:9" s="79" customFormat="1" ht="24">
      <c r="A51" s="139"/>
      <c r="B51" s="434"/>
      <c r="C51" s="659" t="s">
        <v>580</v>
      </c>
      <c r="D51" s="388"/>
      <c r="E51" s="77"/>
      <c r="F51" s="77"/>
      <c r="G51" s="77"/>
    </row>
    <row r="52" spans="1:9" s="79" customFormat="1" ht="12">
      <c r="A52" s="139"/>
      <c r="B52" s="434"/>
      <c r="C52" s="435"/>
      <c r="D52" s="388"/>
      <c r="E52" s="77"/>
      <c r="F52" s="77"/>
      <c r="G52" s="77"/>
    </row>
    <row r="53" spans="1:9" s="545" customFormat="1" ht="12">
      <c r="A53" s="141"/>
      <c r="B53" s="587"/>
      <c r="C53" s="584" t="s">
        <v>571</v>
      </c>
      <c r="D53" s="433"/>
      <c r="E53" s="126"/>
      <c r="F53" s="126"/>
    </row>
    <row r="54" spans="1:9" s="545" customFormat="1" ht="24">
      <c r="A54" s="141"/>
      <c r="B54" s="587"/>
      <c r="C54" s="584" t="s">
        <v>581</v>
      </c>
      <c r="D54" s="433"/>
      <c r="E54" s="126"/>
      <c r="F54" s="126"/>
    </row>
    <row r="55" spans="1:9" s="545" customFormat="1" ht="12">
      <c r="A55" s="141"/>
      <c r="B55" s="587"/>
      <c r="C55" s="583" t="s">
        <v>343</v>
      </c>
      <c r="D55" s="433"/>
      <c r="E55" s="126"/>
      <c r="F55" s="126"/>
    </row>
    <row r="56" spans="1:9" s="79" customFormat="1" ht="12">
      <c r="A56" s="139"/>
      <c r="B56" s="656"/>
      <c r="C56" s="394" t="s">
        <v>364</v>
      </c>
      <c r="D56" s="388">
        <v>1</v>
      </c>
      <c r="E56" s="129"/>
      <c r="F56" s="123">
        <f>D56*E56</f>
        <v>0</v>
      </c>
      <c r="G56" s="77"/>
    </row>
    <row r="57" spans="1:9" s="79" customFormat="1" ht="12">
      <c r="A57" s="139"/>
      <c r="B57" s="656"/>
      <c r="C57" s="394"/>
      <c r="D57" s="388"/>
      <c r="E57" s="77"/>
      <c r="F57" s="77"/>
      <c r="G57" s="77"/>
    </row>
    <row r="58" spans="1:9" s="87" customFormat="1" ht="12">
      <c r="A58" s="142"/>
      <c r="B58" s="434">
        <f>MAX($B$7:B57)+1</f>
        <v>4</v>
      </c>
      <c r="C58" s="409" t="s">
        <v>573</v>
      </c>
      <c r="D58" s="409"/>
      <c r="E58" s="130"/>
      <c r="F58" s="130"/>
      <c r="G58" s="642"/>
      <c r="H58" s="130"/>
      <c r="I58" s="130"/>
    </row>
    <row r="59" spans="1:9" s="87" customFormat="1" ht="48">
      <c r="A59" s="142"/>
      <c r="B59" s="657"/>
      <c r="C59" s="584" t="s">
        <v>582</v>
      </c>
      <c r="D59" s="438"/>
      <c r="E59" s="131"/>
      <c r="F59" s="643"/>
      <c r="G59" s="642"/>
      <c r="H59" s="130"/>
      <c r="I59" s="130"/>
    </row>
    <row r="60" spans="1:9" s="87" customFormat="1" ht="12">
      <c r="A60" s="142"/>
      <c r="B60" s="658"/>
      <c r="C60" s="400" t="s">
        <v>575</v>
      </c>
      <c r="D60" s="388">
        <v>1</v>
      </c>
      <c r="E60" s="129"/>
      <c r="F60" s="123">
        <f>D60*E60</f>
        <v>0</v>
      </c>
      <c r="G60" s="561"/>
      <c r="I60" s="644"/>
    </row>
    <row r="61" spans="1:9" s="87" customFormat="1" ht="12">
      <c r="A61" s="142"/>
      <c r="B61" s="658"/>
      <c r="C61" s="400"/>
      <c r="D61" s="400"/>
      <c r="E61" s="132"/>
      <c r="F61" s="132"/>
      <c r="G61" s="561"/>
    </row>
    <row r="62" spans="1:9" s="79" customFormat="1" ht="12">
      <c r="A62" s="139"/>
      <c r="B62" s="434">
        <f>MAX($B$7:B61)+1</f>
        <v>5</v>
      </c>
      <c r="C62" s="402" t="s">
        <v>583</v>
      </c>
      <c r="D62" s="388"/>
      <c r="E62" s="77"/>
      <c r="F62" s="77"/>
      <c r="G62" s="77"/>
    </row>
    <row r="63" spans="1:9" s="87" customFormat="1" ht="84">
      <c r="A63" s="142"/>
      <c r="B63" s="657"/>
      <c r="C63" s="584" t="s">
        <v>584</v>
      </c>
      <c r="D63" s="438"/>
      <c r="E63" s="131"/>
      <c r="F63" s="643"/>
      <c r="G63" s="642"/>
      <c r="H63" s="130"/>
      <c r="I63" s="130"/>
    </row>
    <row r="64" spans="1:9" s="87" customFormat="1" ht="12">
      <c r="A64" s="142"/>
      <c r="B64" s="657"/>
      <c r="C64" s="584"/>
      <c r="D64" s="438"/>
      <c r="E64" s="131"/>
      <c r="F64" s="643"/>
      <c r="G64" s="642"/>
      <c r="H64" s="130"/>
      <c r="I64" s="130"/>
    </row>
    <row r="65" spans="1:9" s="87" customFormat="1" ht="180">
      <c r="A65" s="142"/>
      <c r="B65" s="657"/>
      <c r="C65" s="584" t="s">
        <v>585</v>
      </c>
      <c r="D65" s="438"/>
      <c r="E65" s="131"/>
      <c r="F65" s="643"/>
      <c r="G65" s="642"/>
      <c r="H65" s="130"/>
      <c r="I65" s="130"/>
    </row>
    <row r="66" spans="1:9" s="87" customFormat="1" ht="12">
      <c r="A66" s="142"/>
      <c r="B66" s="657"/>
      <c r="C66" s="584"/>
      <c r="D66" s="438"/>
      <c r="E66" s="131"/>
      <c r="F66" s="643"/>
      <c r="G66" s="642"/>
      <c r="H66" s="130"/>
      <c r="I66" s="130"/>
    </row>
    <row r="67" spans="1:9" s="545" customFormat="1" ht="12">
      <c r="A67" s="141"/>
      <c r="B67" s="587"/>
      <c r="C67" s="584" t="s">
        <v>571</v>
      </c>
      <c r="D67" s="433"/>
      <c r="E67" s="126"/>
      <c r="F67" s="126"/>
    </row>
    <row r="68" spans="1:9" s="545" customFormat="1" ht="12">
      <c r="A68" s="141"/>
      <c r="B68" s="587"/>
      <c r="C68" s="584" t="s">
        <v>586</v>
      </c>
      <c r="D68" s="433"/>
      <c r="E68" s="126"/>
      <c r="F68" s="126"/>
    </row>
    <row r="69" spans="1:9" s="545" customFormat="1" ht="12">
      <c r="A69" s="141"/>
      <c r="B69" s="587"/>
      <c r="C69" s="583" t="s">
        <v>343</v>
      </c>
      <c r="D69" s="433"/>
      <c r="E69" s="126"/>
      <c r="F69" s="126"/>
    </row>
    <row r="70" spans="1:9" s="79" customFormat="1" ht="12">
      <c r="A70" s="139"/>
      <c r="B70" s="656"/>
      <c r="C70" s="394" t="s">
        <v>364</v>
      </c>
      <c r="D70" s="388">
        <v>1</v>
      </c>
      <c r="E70" s="129"/>
      <c r="F70" s="123">
        <f>D70*E70</f>
        <v>0</v>
      </c>
      <c r="G70" s="77"/>
    </row>
    <row r="71" spans="1:9" s="79" customFormat="1" ht="12">
      <c r="A71" s="139"/>
      <c r="B71" s="434"/>
      <c r="C71" s="435"/>
      <c r="D71" s="388"/>
      <c r="E71" s="77"/>
      <c r="F71" s="77"/>
      <c r="G71" s="77"/>
    </row>
    <row r="72" spans="1:9" s="87" customFormat="1" ht="12">
      <c r="A72" s="142"/>
      <c r="B72" s="434">
        <f>MAX($B$7:B71)+1</f>
        <v>6</v>
      </c>
      <c r="C72" s="409" t="s">
        <v>587</v>
      </c>
      <c r="D72" s="409"/>
      <c r="E72" s="130"/>
      <c r="F72" s="130"/>
      <c r="G72" s="642"/>
      <c r="H72" s="130"/>
      <c r="I72" s="130"/>
    </row>
    <row r="73" spans="1:9" s="87" customFormat="1" ht="108">
      <c r="A73" s="142"/>
      <c r="B73" s="657"/>
      <c r="C73" s="584" t="s">
        <v>588</v>
      </c>
      <c r="D73" s="438"/>
      <c r="E73" s="131"/>
      <c r="F73" s="643"/>
      <c r="G73" s="642"/>
      <c r="H73" s="130"/>
      <c r="I73" s="130"/>
    </row>
    <row r="74" spans="1:9" s="87" customFormat="1" ht="72">
      <c r="A74" s="142"/>
      <c r="B74" s="657"/>
      <c r="C74" s="584" t="s">
        <v>589</v>
      </c>
      <c r="D74" s="438"/>
      <c r="E74" s="131"/>
      <c r="F74" s="643"/>
      <c r="G74" s="642"/>
      <c r="H74" s="130"/>
      <c r="I74" s="130"/>
    </row>
    <row r="75" spans="1:9" s="545" customFormat="1" ht="12">
      <c r="A75" s="141"/>
      <c r="B75" s="587"/>
      <c r="C75" s="584" t="s">
        <v>571</v>
      </c>
      <c r="D75" s="433"/>
      <c r="E75" s="126"/>
      <c r="F75" s="126"/>
    </row>
    <row r="76" spans="1:9" s="545" customFormat="1" ht="12">
      <c r="A76" s="141"/>
      <c r="B76" s="587"/>
      <c r="C76" s="584" t="s">
        <v>590</v>
      </c>
      <c r="D76" s="433"/>
      <c r="E76" s="126"/>
      <c r="F76" s="126"/>
    </row>
    <row r="77" spans="1:9" s="545" customFormat="1" ht="12">
      <c r="A77" s="141"/>
      <c r="B77" s="587"/>
      <c r="C77" s="583" t="s">
        <v>343</v>
      </c>
      <c r="D77" s="433"/>
      <c r="E77" s="126"/>
      <c r="F77" s="126"/>
    </row>
    <row r="78" spans="1:9" s="79" customFormat="1" ht="12">
      <c r="A78" s="139"/>
      <c r="B78" s="656"/>
      <c r="C78" s="394" t="s">
        <v>364</v>
      </c>
      <c r="D78" s="388">
        <v>1</v>
      </c>
      <c r="E78" s="129"/>
      <c r="F78" s="123">
        <f>D78*E78</f>
        <v>0</v>
      </c>
      <c r="G78" s="77"/>
    </row>
    <row r="79" spans="1:9" s="79" customFormat="1" ht="12">
      <c r="A79" s="139"/>
      <c r="B79" s="434"/>
      <c r="C79" s="435"/>
      <c r="D79" s="388"/>
      <c r="E79" s="77"/>
      <c r="F79" s="77"/>
      <c r="G79" s="77"/>
    </row>
    <row r="80" spans="1:9" s="87" customFormat="1" ht="12">
      <c r="A80" s="142"/>
      <c r="B80" s="434">
        <f>MAX($B$7:B79)+1</f>
        <v>7</v>
      </c>
      <c r="C80" s="409" t="s">
        <v>591</v>
      </c>
      <c r="D80" s="409"/>
      <c r="E80" s="130"/>
      <c r="F80" s="130"/>
      <c r="G80" s="642"/>
      <c r="H80" s="130"/>
      <c r="I80" s="130"/>
    </row>
    <row r="81" spans="1:9" s="87" customFormat="1" ht="36">
      <c r="A81" s="142"/>
      <c r="B81" s="657"/>
      <c r="C81" s="584" t="s">
        <v>592</v>
      </c>
      <c r="D81" s="438"/>
      <c r="E81" s="131"/>
      <c r="F81" s="643"/>
      <c r="G81" s="642"/>
      <c r="H81" s="130"/>
      <c r="I81" s="130"/>
    </row>
    <row r="82" spans="1:9" s="545" customFormat="1" ht="12">
      <c r="A82" s="141"/>
      <c r="B82" s="587"/>
      <c r="C82" s="584" t="s">
        <v>571</v>
      </c>
      <c r="D82" s="433"/>
      <c r="E82" s="126"/>
      <c r="F82" s="126"/>
    </row>
    <row r="83" spans="1:9" s="545" customFormat="1" ht="12">
      <c r="A83" s="141"/>
      <c r="B83" s="587"/>
      <c r="C83" s="584"/>
      <c r="D83" s="433"/>
      <c r="E83" s="126"/>
      <c r="F83" s="126"/>
    </row>
    <row r="84" spans="1:9" s="79" customFormat="1" ht="12">
      <c r="A84" s="139"/>
      <c r="B84" s="656"/>
      <c r="C84" s="394" t="s">
        <v>593</v>
      </c>
      <c r="D84" s="388">
        <v>6</v>
      </c>
      <c r="E84" s="129"/>
      <c r="F84" s="123">
        <f>D84*E84</f>
        <v>0</v>
      </c>
      <c r="G84" s="77"/>
    </row>
    <row r="85" spans="1:9" s="79" customFormat="1" ht="12">
      <c r="A85" s="139"/>
      <c r="B85" s="656"/>
      <c r="C85" s="394" t="s">
        <v>594</v>
      </c>
      <c r="D85" s="388">
        <v>6</v>
      </c>
      <c r="E85" s="129"/>
      <c r="F85" s="123">
        <f>D85*E85</f>
        <v>0</v>
      </c>
      <c r="G85" s="77"/>
    </row>
    <row r="86" spans="1:9" s="79" customFormat="1" ht="12">
      <c r="A86" s="139"/>
      <c r="B86" s="434"/>
      <c r="C86" s="435"/>
      <c r="D86" s="388"/>
      <c r="E86" s="77"/>
      <c r="F86" s="77"/>
      <c r="G86" s="77"/>
    </row>
    <row r="87" spans="1:9" s="87" customFormat="1" ht="12">
      <c r="A87" s="142"/>
      <c r="B87" s="434">
        <f>MAX($B$7:B86)+1</f>
        <v>8</v>
      </c>
      <c r="C87" s="409" t="s">
        <v>595</v>
      </c>
      <c r="D87" s="409"/>
      <c r="E87" s="130"/>
      <c r="F87" s="130"/>
      <c r="G87" s="642"/>
      <c r="H87" s="130"/>
      <c r="I87" s="130"/>
    </row>
    <row r="88" spans="1:9" s="87" customFormat="1" ht="36">
      <c r="A88" s="142"/>
      <c r="B88" s="657"/>
      <c r="C88" s="660" t="s">
        <v>596</v>
      </c>
      <c r="D88" s="438"/>
      <c r="E88" s="131"/>
      <c r="F88" s="643"/>
      <c r="G88" s="642"/>
      <c r="H88" s="130"/>
      <c r="I88" s="130"/>
    </row>
    <row r="89" spans="1:9" s="545" customFormat="1" ht="12">
      <c r="A89" s="141"/>
      <c r="B89" s="587"/>
      <c r="C89" s="584"/>
      <c r="D89" s="433"/>
      <c r="E89" s="126"/>
      <c r="F89" s="126"/>
    </row>
    <row r="90" spans="1:9" s="79" customFormat="1" ht="12">
      <c r="A90" s="139"/>
      <c r="B90" s="656"/>
      <c r="C90" s="394" t="s">
        <v>597</v>
      </c>
      <c r="D90" s="388">
        <v>1</v>
      </c>
      <c r="E90" s="129"/>
      <c r="F90" s="123">
        <f>D90*E90</f>
        <v>0</v>
      </c>
      <c r="G90" s="77"/>
    </row>
    <row r="91" spans="1:9" s="79" customFormat="1" ht="12">
      <c r="A91" s="139"/>
      <c r="B91" s="434"/>
      <c r="C91" s="435"/>
      <c r="D91" s="388"/>
      <c r="E91" s="77"/>
      <c r="F91" s="77"/>
      <c r="G91" s="77"/>
    </row>
    <row r="92" spans="1:9" s="87" customFormat="1" ht="12">
      <c r="A92" s="142"/>
      <c r="B92" s="434">
        <f>MAX($B$7:B91)+1</f>
        <v>9</v>
      </c>
      <c r="C92" s="409" t="s">
        <v>598</v>
      </c>
      <c r="D92" s="409"/>
      <c r="E92" s="130"/>
      <c r="F92" s="130"/>
      <c r="G92" s="642"/>
      <c r="H92" s="130"/>
      <c r="I92" s="130"/>
    </row>
    <row r="93" spans="1:9" s="87" customFormat="1" ht="180">
      <c r="A93" s="142"/>
      <c r="B93" s="657"/>
      <c r="C93" s="660" t="s">
        <v>599</v>
      </c>
      <c r="D93" s="438"/>
      <c r="E93" s="131"/>
      <c r="F93" s="643"/>
      <c r="G93" s="642"/>
      <c r="H93" s="130"/>
      <c r="I93" s="130"/>
    </row>
    <row r="94" spans="1:9" s="87" customFormat="1" ht="192">
      <c r="A94" s="142"/>
      <c r="B94" s="657"/>
      <c r="C94" s="660" t="s">
        <v>600</v>
      </c>
      <c r="D94" s="438"/>
      <c r="E94" s="131"/>
      <c r="F94" s="643"/>
      <c r="G94" s="642"/>
      <c r="H94" s="130"/>
      <c r="I94" s="130"/>
    </row>
    <row r="95" spans="1:9" s="79" customFormat="1" ht="12">
      <c r="A95" s="139"/>
      <c r="B95" s="656"/>
      <c r="C95" s="394" t="s">
        <v>597</v>
      </c>
      <c r="D95" s="388">
        <v>1</v>
      </c>
      <c r="E95" s="129"/>
      <c r="F95" s="123">
        <f>D95*E95</f>
        <v>0</v>
      </c>
      <c r="G95" s="77"/>
    </row>
    <row r="96" spans="1:9" s="79" customFormat="1" ht="12">
      <c r="A96" s="139"/>
      <c r="B96" s="434"/>
      <c r="C96" s="435"/>
      <c r="D96" s="388"/>
      <c r="E96" s="77"/>
      <c r="F96" s="77"/>
      <c r="G96" s="77"/>
    </row>
    <row r="97" spans="1:9" s="87" customFormat="1" ht="12">
      <c r="A97" s="142"/>
      <c r="B97" s="434">
        <f>MAX($B$7:B96)+1</f>
        <v>10</v>
      </c>
      <c r="C97" s="409" t="s">
        <v>601</v>
      </c>
      <c r="D97" s="409"/>
      <c r="E97" s="130"/>
      <c r="F97" s="130"/>
      <c r="G97" s="642"/>
      <c r="H97" s="130"/>
      <c r="I97" s="130"/>
    </row>
    <row r="98" spans="1:9" s="87" customFormat="1" ht="204">
      <c r="A98" s="142"/>
      <c r="B98" s="657"/>
      <c r="C98" s="584" t="s">
        <v>602</v>
      </c>
      <c r="D98" s="438"/>
      <c r="E98" s="131"/>
      <c r="F98" s="643"/>
      <c r="G98" s="642"/>
      <c r="H98" s="130"/>
      <c r="I98" s="130"/>
    </row>
    <row r="99" spans="1:9" s="87" customFormat="1" ht="12">
      <c r="A99" s="142"/>
      <c r="B99" s="657"/>
      <c r="C99" s="584"/>
      <c r="D99" s="438"/>
      <c r="E99" s="131"/>
      <c r="F99" s="643"/>
      <c r="G99" s="642"/>
      <c r="H99" s="130"/>
      <c r="I99" s="130"/>
    </row>
    <row r="100" spans="1:9" s="87" customFormat="1" ht="12">
      <c r="A100" s="142"/>
      <c r="B100" s="657"/>
      <c r="C100" s="661" t="s">
        <v>603</v>
      </c>
      <c r="D100" s="438"/>
      <c r="E100" s="131"/>
      <c r="F100" s="643"/>
      <c r="G100" s="642"/>
      <c r="H100" s="130"/>
      <c r="I100" s="130"/>
    </row>
    <row r="101" spans="1:9" s="87" customFormat="1" ht="12">
      <c r="A101" s="142"/>
      <c r="B101" s="657"/>
      <c r="C101" s="661" t="s">
        <v>604</v>
      </c>
      <c r="D101" s="438"/>
      <c r="E101" s="131"/>
      <c r="F101" s="643"/>
      <c r="G101" s="642"/>
      <c r="H101" s="130"/>
      <c r="I101" s="130"/>
    </row>
    <row r="102" spans="1:9" s="87" customFormat="1" ht="12">
      <c r="A102" s="142"/>
      <c r="B102" s="657"/>
      <c r="C102" s="661" t="s">
        <v>605</v>
      </c>
      <c r="D102" s="438"/>
      <c r="E102" s="131"/>
      <c r="F102" s="643"/>
      <c r="G102" s="642"/>
      <c r="H102" s="130"/>
      <c r="I102" s="130"/>
    </row>
    <row r="103" spans="1:9" s="87" customFormat="1" ht="12">
      <c r="A103" s="142"/>
      <c r="B103" s="657"/>
      <c r="C103" s="661" t="s">
        <v>606</v>
      </c>
      <c r="D103" s="438"/>
      <c r="E103" s="131"/>
      <c r="F103" s="643"/>
      <c r="G103" s="642"/>
      <c r="H103" s="130"/>
      <c r="I103" s="130"/>
    </row>
    <row r="104" spans="1:9" s="87" customFormat="1" ht="12">
      <c r="A104" s="142"/>
      <c r="B104" s="657"/>
      <c r="C104" s="661" t="s">
        <v>607</v>
      </c>
      <c r="D104" s="438"/>
      <c r="E104" s="131"/>
      <c r="F104" s="643"/>
      <c r="G104" s="642"/>
      <c r="H104" s="130"/>
      <c r="I104" s="130"/>
    </row>
    <row r="105" spans="1:9" s="87" customFormat="1" ht="12">
      <c r="A105" s="142"/>
      <c r="B105" s="657"/>
      <c r="C105" s="661" t="s">
        <v>608</v>
      </c>
      <c r="D105" s="438"/>
      <c r="E105" s="131"/>
      <c r="F105" s="643"/>
      <c r="G105" s="642"/>
      <c r="H105" s="130"/>
      <c r="I105" s="130"/>
    </row>
    <row r="106" spans="1:9" s="87" customFormat="1" ht="12">
      <c r="A106" s="142"/>
      <c r="B106" s="657"/>
      <c r="C106" s="661"/>
      <c r="D106" s="438"/>
      <c r="E106" s="131"/>
      <c r="F106" s="643"/>
      <c r="G106" s="642"/>
      <c r="H106" s="130"/>
      <c r="I106" s="130"/>
    </row>
    <row r="107" spans="1:9" s="87" customFormat="1" ht="12">
      <c r="A107" s="142"/>
      <c r="B107" s="657"/>
      <c r="C107" s="661" t="s">
        <v>609</v>
      </c>
      <c r="D107" s="438"/>
      <c r="E107" s="131"/>
      <c r="F107" s="643"/>
      <c r="G107" s="642"/>
      <c r="H107" s="130"/>
      <c r="I107" s="130"/>
    </row>
    <row r="108" spans="1:9" s="87" customFormat="1" ht="12">
      <c r="A108" s="142"/>
      <c r="B108" s="657"/>
      <c r="C108" s="661" t="s">
        <v>610</v>
      </c>
      <c r="D108" s="438"/>
      <c r="E108" s="131"/>
      <c r="F108" s="643"/>
      <c r="G108" s="642"/>
      <c r="H108" s="130"/>
      <c r="I108" s="130"/>
    </row>
    <row r="109" spans="1:9" s="87" customFormat="1" ht="12">
      <c r="A109" s="142"/>
      <c r="B109" s="657"/>
      <c r="C109" s="661" t="s">
        <v>611</v>
      </c>
      <c r="D109" s="438"/>
      <c r="E109" s="131"/>
      <c r="F109" s="643"/>
      <c r="G109" s="642"/>
      <c r="H109" s="130"/>
      <c r="I109" s="130"/>
    </row>
    <row r="110" spans="1:9" s="87" customFormat="1" ht="12">
      <c r="A110" s="142"/>
      <c r="B110" s="657"/>
      <c r="C110" s="661" t="s">
        <v>612</v>
      </c>
      <c r="D110" s="438"/>
      <c r="E110" s="131"/>
      <c r="F110" s="643"/>
      <c r="G110" s="642"/>
      <c r="H110" s="130"/>
      <c r="I110" s="130"/>
    </row>
    <row r="111" spans="1:9" s="87" customFormat="1" ht="12">
      <c r="A111" s="142"/>
      <c r="B111" s="657"/>
      <c r="C111" s="584"/>
      <c r="D111" s="438"/>
      <c r="E111" s="131"/>
      <c r="F111" s="643"/>
      <c r="G111" s="642"/>
      <c r="H111" s="130"/>
      <c r="I111" s="130"/>
    </row>
    <row r="112" spans="1:9" s="545" customFormat="1" ht="12">
      <c r="A112" s="141"/>
      <c r="B112" s="587"/>
      <c r="C112" s="584" t="s">
        <v>613</v>
      </c>
      <c r="D112" s="433"/>
      <c r="E112" s="126"/>
      <c r="F112" s="126"/>
    </row>
    <row r="113" spans="1:9" s="545" customFormat="1" ht="12">
      <c r="A113" s="141"/>
      <c r="B113" s="587"/>
      <c r="C113" s="584" t="s">
        <v>614</v>
      </c>
      <c r="D113" s="433"/>
      <c r="E113" s="126"/>
      <c r="F113" s="126"/>
    </row>
    <row r="114" spans="1:9" s="545" customFormat="1" ht="12">
      <c r="A114" s="141"/>
      <c r="B114" s="587"/>
      <c r="C114" s="583" t="s">
        <v>343</v>
      </c>
      <c r="D114" s="433"/>
      <c r="E114" s="126"/>
      <c r="F114" s="126"/>
    </row>
    <row r="115" spans="1:9" s="87" customFormat="1" ht="12">
      <c r="A115" s="142"/>
      <c r="B115" s="658"/>
      <c r="C115" s="400" t="s">
        <v>615</v>
      </c>
      <c r="D115" s="388">
        <v>1</v>
      </c>
      <c r="E115" s="129"/>
      <c r="F115" s="123">
        <f>D115*E115</f>
        <v>0</v>
      </c>
      <c r="G115" s="561"/>
      <c r="I115" s="644"/>
    </row>
    <row r="116" spans="1:9" s="87" customFormat="1" ht="12.75">
      <c r="A116" s="142"/>
      <c r="B116" s="658"/>
      <c r="C116" s="662"/>
      <c r="D116" s="400"/>
      <c r="E116" s="132"/>
      <c r="F116" s="132"/>
      <c r="G116" s="561"/>
    </row>
    <row r="117" spans="1:9" s="87" customFormat="1" ht="12">
      <c r="A117" s="142"/>
      <c r="B117" s="434">
        <f>MAX($B$7:B116)+1</f>
        <v>11</v>
      </c>
      <c r="C117" s="409" t="s">
        <v>616</v>
      </c>
      <c r="D117" s="409"/>
      <c r="E117" s="130"/>
      <c r="F117" s="130"/>
      <c r="G117" s="642"/>
      <c r="H117" s="130"/>
      <c r="I117" s="130"/>
    </row>
    <row r="118" spans="1:9" s="87" customFormat="1" ht="36">
      <c r="A118" s="142"/>
      <c r="B118" s="657"/>
      <c r="C118" s="584" t="s">
        <v>617</v>
      </c>
      <c r="D118" s="438"/>
      <c r="E118" s="131"/>
      <c r="F118" s="643"/>
      <c r="G118" s="642"/>
      <c r="H118" s="130"/>
      <c r="I118" s="130"/>
    </row>
    <row r="119" spans="1:9" s="87" customFormat="1" ht="12">
      <c r="A119" s="142"/>
      <c r="B119" s="658"/>
      <c r="C119" s="400" t="s">
        <v>575</v>
      </c>
      <c r="D119" s="388">
        <v>1</v>
      </c>
      <c r="E119" s="129"/>
      <c r="F119" s="123">
        <f>D119*E119</f>
        <v>0</v>
      </c>
      <c r="G119" s="561"/>
      <c r="I119" s="644"/>
    </row>
    <row r="120" spans="1:9" s="87" customFormat="1" ht="12">
      <c r="A120" s="142"/>
      <c r="B120" s="658"/>
      <c r="C120" s="400"/>
      <c r="D120" s="400"/>
      <c r="E120" s="132"/>
      <c r="F120" s="132"/>
      <c r="G120" s="561"/>
    </row>
    <row r="121" spans="1:9" s="87" customFormat="1" ht="12">
      <c r="A121" s="142"/>
      <c r="B121" s="434">
        <f>MAX($B$10:B120)+1</f>
        <v>12</v>
      </c>
      <c r="C121" s="409" t="s">
        <v>618</v>
      </c>
      <c r="D121" s="409"/>
      <c r="E121" s="130"/>
      <c r="F121" s="130"/>
      <c r="G121" s="642"/>
      <c r="H121" s="130"/>
      <c r="I121" s="130"/>
    </row>
    <row r="122" spans="1:9" s="87" customFormat="1" ht="216">
      <c r="A122" s="142"/>
      <c r="B122" s="657"/>
      <c r="C122" s="584" t="s">
        <v>619</v>
      </c>
      <c r="D122" s="438"/>
      <c r="E122" s="131"/>
      <c r="F122" s="643"/>
      <c r="G122" s="642"/>
      <c r="H122" s="130"/>
      <c r="I122" s="130"/>
    </row>
    <row r="123" spans="1:9" s="87" customFormat="1" ht="12">
      <c r="A123" s="142"/>
      <c r="B123" s="657"/>
      <c r="C123" s="584"/>
      <c r="D123" s="438"/>
      <c r="E123" s="131"/>
      <c r="F123" s="643"/>
      <c r="G123" s="642"/>
      <c r="H123" s="130"/>
      <c r="I123" s="130"/>
    </row>
    <row r="124" spans="1:9" s="87" customFormat="1" ht="12.75">
      <c r="A124" s="142"/>
      <c r="B124" s="657"/>
      <c r="C124" s="662" t="s">
        <v>603</v>
      </c>
      <c r="D124" s="438"/>
      <c r="E124" s="131"/>
      <c r="F124" s="643"/>
      <c r="G124" s="642"/>
      <c r="H124" s="130"/>
      <c r="I124" s="130"/>
    </row>
    <row r="125" spans="1:9" s="87" customFormat="1" ht="12.75">
      <c r="A125" s="142"/>
      <c r="B125" s="657"/>
      <c r="C125" s="662" t="s">
        <v>620</v>
      </c>
      <c r="D125" s="438"/>
      <c r="E125" s="131"/>
      <c r="F125" s="643"/>
      <c r="G125" s="642"/>
      <c r="H125" s="130"/>
      <c r="I125" s="130"/>
    </row>
    <row r="126" spans="1:9" s="87" customFormat="1" ht="12.75">
      <c r="A126" s="142"/>
      <c r="B126" s="657"/>
      <c r="C126" s="662" t="s">
        <v>621</v>
      </c>
      <c r="D126" s="438"/>
      <c r="E126" s="131"/>
      <c r="F126" s="643"/>
      <c r="G126" s="642"/>
      <c r="H126" s="130"/>
      <c r="I126" s="130"/>
    </row>
    <row r="127" spans="1:9" s="87" customFormat="1" ht="12.75">
      <c r="A127" s="142"/>
      <c r="B127" s="657"/>
      <c r="C127" s="662" t="s">
        <v>622</v>
      </c>
      <c r="D127" s="438"/>
      <c r="E127" s="131"/>
      <c r="F127" s="643"/>
      <c r="G127" s="642"/>
      <c r="H127" s="130"/>
      <c r="I127" s="130"/>
    </row>
    <row r="128" spans="1:9" s="87" customFormat="1" ht="12.75">
      <c r="A128" s="142"/>
      <c r="B128" s="657"/>
      <c r="C128" s="662" t="s">
        <v>623</v>
      </c>
      <c r="D128" s="438"/>
      <c r="E128" s="131"/>
      <c r="F128" s="643"/>
      <c r="G128" s="642"/>
      <c r="H128" s="130"/>
      <c r="I128" s="130"/>
    </row>
    <row r="129" spans="1:9" s="87" customFormat="1" ht="12.75">
      <c r="A129" s="142"/>
      <c r="B129" s="657"/>
      <c r="C129" s="662" t="s">
        <v>624</v>
      </c>
      <c r="D129" s="438"/>
      <c r="E129" s="131"/>
      <c r="F129" s="643"/>
      <c r="G129" s="642"/>
      <c r="H129" s="130"/>
      <c r="I129" s="130"/>
    </row>
    <row r="130" spans="1:9" s="87" customFormat="1" ht="12.75">
      <c r="A130" s="142"/>
      <c r="B130" s="657"/>
      <c r="C130" s="662"/>
      <c r="D130" s="438"/>
      <c r="E130" s="131"/>
      <c r="F130" s="643"/>
      <c r="G130" s="642"/>
      <c r="H130" s="130"/>
      <c r="I130" s="130"/>
    </row>
    <row r="131" spans="1:9" s="87" customFormat="1" ht="12.75">
      <c r="A131" s="142"/>
      <c r="B131" s="657"/>
      <c r="C131" s="662" t="s">
        <v>609</v>
      </c>
      <c r="D131" s="438"/>
      <c r="E131" s="131"/>
      <c r="F131" s="643"/>
      <c r="G131" s="642"/>
      <c r="H131" s="130"/>
      <c r="I131" s="130"/>
    </row>
    <row r="132" spans="1:9" s="87" customFormat="1" ht="12.75">
      <c r="A132" s="142"/>
      <c r="B132" s="657"/>
      <c r="C132" s="663" t="s">
        <v>625</v>
      </c>
      <c r="D132" s="438"/>
      <c r="E132" s="131"/>
      <c r="F132" s="643"/>
      <c r="G132" s="642"/>
      <c r="H132" s="130"/>
      <c r="I132" s="130"/>
    </row>
    <row r="133" spans="1:9" s="87" customFormat="1" ht="12.75">
      <c r="A133" s="142"/>
      <c r="B133" s="657"/>
      <c r="C133" s="663" t="s">
        <v>626</v>
      </c>
      <c r="D133" s="438"/>
      <c r="E133" s="131"/>
      <c r="F133" s="643"/>
      <c r="G133" s="642"/>
      <c r="H133" s="130"/>
      <c r="I133" s="130"/>
    </row>
    <row r="134" spans="1:9" s="87" customFormat="1" ht="12.75">
      <c r="A134" s="142"/>
      <c r="B134" s="657"/>
      <c r="C134" s="663" t="s">
        <v>627</v>
      </c>
      <c r="D134" s="438"/>
      <c r="E134" s="131"/>
      <c r="F134" s="643"/>
      <c r="G134" s="642"/>
      <c r="H134" s="130"/>
      <c r="I134" s="130"/>
    </row>
    <row r="135" spans="1:9" s="87" customFormat="1" ht="12.75" customHeight="1">
      <c r="A135" s="142"/>
      <c r="B135" s="657"/>
      <c r="C135" s="664" t="s">
        <v>628</v>
      </c>
      <c r="D135" s="438"/>
      <c r="E135" s="131"/>
      <c r="F135" s="643"/>
      <c r="G135" s="642"/>
      <c r="H135" s="130"/>
      <c r="I135" s="130"/>
    </row>
    <row r="136" spans="1:9" s="87" customFormat="1" ht="12.75">
      <c r="A136" s="142"/>
      <c r="B136" s="657"/>
      <c r="C136" s="664" t="s">
        <v>629</v>
      </c>
      <c r="D136" s="438"/>
      <c r="E136" s="131"/>
      <c r="F136" s="643"/>
      <c r="G136" s="642"/>
      <c r="H136" s="130"/>
      <c r="I136" s="130"/>
    </row>
    <row r="137" spans="1:9" s="87" customFormat="1" ht="12.75">
      <c r="A137" s="142"/>
      <c r="B137" s="657"/>
      <c r="C137" s="664" t="s">
        <v>630</v>
      </c>
      <c r="D137" s="438"/>
      <c r="E137" s="131"/>
      <c r="F137" s="643"/>
      <c r="G137" s="642"/>
      <c r="H137" s="130"/>
      <c r="I137" s="130"/>
    </row>
    <row r="138" spans="1:9" s="87" customFormat="1" ht="12.75">
      <c r="A138" s="142"/>
      <c r="B138" s="657"/>
      <c r="C138" s="664" t="s">
        <v>631</v>
      </c>
      <c r="D138" s="438"/>
      <c r="E138" s="131"/>
      <c r="F138" s="643"/>
      <c r="G138" s="642"/>
      <c r="H138" s="130"/>
      <c r="I138" s="130"/>
    </row>
    <row r="139" spans="1:9" s="87" customFormat="1" ht="12">
      <c r="A139" s="142"/>
      <c r="B139" s="657"/>
      <c r="C139" s="584"/>
      <c r="D139" s="438"/>
      <c r="E139" s="131"/>
      <c r="F139" s="643"/>
      <c r="G139" s="642"/>
      <c r="H139" s="130"/>
      <c r="I139" s="130"/>
    </row>
    <row r="140" spans="1:9" s="545" customFormat="1" ht="12">
      <c r="A140" s="141"/>
      <c r="B140" s="587"/>
      <c r="C140" s="584" t="s">
        <v>613</v>
      </c>
      <c r="D140" s="433"/>
      <c r="E140" s="126"/>
      <c r="F140" s="126"/>
    </row>
    <row r="141" spans="1:9" s="545" customFormat="1" ht="12">
      <c r="A141" s="141"/>
      <c r="B141" s="587"/>
      <c r="C141" s="584" t="s">
        <v>632</v>
      </c>
      <c r="D141" s="433"/>
      <c r="E141" s="126"/>
      <c r="F141" s="126"/>
    </row>
    <row r="142" spans="1:9" s="545" customFormat="1" ht="12">
      <c r="A142" s="141"/>
      <c r="B142" s="587"/>
      <c r="C142" s="583" t="s">
        <v>343</v>
      </c>
      <c r="D142" s="433"/>
      <c r="E142" s="126"/>
      <c r="F142" s="126"/>
    </row>
    <row r="143" spans="1:9" s="87" customFormat="1" ht="12">
      <c r="A143" s="142"/>
      <c r="B143" s="658"/>
      <c r="C143" s="400" t="s">
        <v>615</v>
      </c>
      <c r="D143" s="388">
        <v>1</v>
      </c>
      <c r="E143" s="129"/>
      <c r="F143" s="123">
        <f>D143*E143</f>
        <v>0</v>
      </c>
      <c r="G143" s="561"/>
      <c r="I143" s="644"/>
    </row>
    <row r="144" spans="1:9" s="87" customFormat="1" ht="12.75">
      <c r="A144" s="142"/>
      <c r="B144" s="658"/>
      <c r="C144" s="662"/>
      <c r="D144" s="400"/>
      <c r="E144" s="132"/>
      <c r="F144" s="132"/>
      <c r="G144" s="561"/>
    </row>
    <row r="145" spans="1:9" s="87" customFormat="1" ht="12">
      <c r="A145" s="142"/>
      <c r="B145" s="434">
        <f>MAX($B$10:B144)+1</f>
        <v>13</v>
      </c>
      <c r="C145" s="409" t="s">
        <v>633</v>
      </c>
      <c r="D145" s="409"/>
      <c r="E145" s="130"/>
      <c r="F145" s="130"/>
      <c r="G145" s="642"/>
      <c r="H145" s="130"/>
      <c r="I145" s="130"/>
    </row>
    <row r="146" spans="1:9" s="87" customFormat="1" ht="36">
      <c r="A146" s="142"/>
      <c r="B146" s="657"/>
      <c r="C146" s="584" t="s">
        <v>617</v>
      </c>
      <c r="D146" s="438"/>
      <c r="E146" s="131"/>
      <c r="F146" s="643"/>
      <c r="G146" s="642"/>
      <c r="H146" s="130"/>
      <c r="I146" s="130"/>
    </row>
    <row r="147" spans="1:9" s="87" customFormat="1" ht="12">
      <c r="A147" s="142"/>
      <c r="B147" s="658"/>
      <c r="C147" s="400" t="s">
        <v>575</v>
      </c>
      <c r="D147" s="388">
        <v>1</v>
      </c>
      <c r="E147" s="129"/>
      <c r="F147" s="123">
        <f>D147*E147</f>
        <v>0</v>
      </c>
      <c r="G147" s="561"/>
      <c r="I147" s="644"/>
    </row>
    <row r="148" spans="1:9" s="87" customFormat="1" ht="12">
      <c r="A148" s="142"/>
      <c r="B148" s="658"/>
      <c r="C148" s="400"/>
      <c r="D148" s="400"/>
      <c r="E148" s="132"/>
      <c r="F148" s="132"/>
      <c r="G148" s="561"/>
    </row>
    <row r="149" spans="1:9" s="545" customFormat="1" ht="15.75">
      <c r="A149" s="141"/>
      <c r="B149" s="428"/>
      <c r="C149" s="429" t="s">
        <v>634</v>
      </c>
      <c r="D149" s="430"/>
      <c r="E149" s="133"/>
      <c r="F149" s="133"/>
    </row>
    <row r="150" spans="1:9" s="545" customFormat="1" ht="12">
      <c r="A150" s="141"/>
      <c r="B150" s="431"/>
      <c r="C150" s="432"/>
      <c r="D150" s="433"/>
      <c r="E150" s="126"/>
      <c r="F150" s="126"/>
    </row>
    <row r="151" spans="1:9" s="79" customFormat="1" ht="12">
      <c r="A151" s="139"/>
      <c r="B151" s="434">
        <f>MAX($B$10:B150)+1</f>
        <v>14</v>
      </c>
      <c r="C151" s="665" t="s">
        <v>635</v>
      </c>
      <c r="D151" s="388"/>
      <c r="E151" s="77"/>
      <c r="F151" s="77"/>
      <c r="G151" s="77"/>
    </row>
    <row r="152" spans="1:9" s="79" customFormat="1" ht="144">
      <c r="A152" s="139"/>
      <c r="B152" s="434"/>
      <c r="C152" s="401" t="s">
        <v>636</v>
      </c>
      <c r="D152" s="388"/>
      <c r="E152" s="77"/>
      <c r="F152" s="77"/>
      <c r="G152" s="77"/>
    </row>
    <row r="153" spans="1:9" s="79" customFormat="1" ht="12">
      <c r="A153" s="139"/>
      <c r="B153" s="656"/>
      <c r="C153" s="394" t="s">
        <v>18</v>
      </c>
      <c r="D153" s="388">
        <v>1</v>
      </c>
      <c r="E153" s="129"/>
      <c r="F153" s="129">
        <f>D153*E153</f>
        <v>0</v>
      </c>
      <c r="G153" s="77"/>
    </row>
    <row r="154" spans="1:9" s="79" customFormat="1" ht="12">
      <c r="A154" s="139"/>
      <c r="B154" s="656"/>
      <c r="C154" s="394"/>
      <c r="D154" s="388"/>
      <c r="E154" s="77"/>
      <c r="F154" s="77"/>
      <c r="G154" s="77"/>
    </row>
    <row r="155" spans="1:9" s="545" customFormat="1" ht="15.75">
      <c r="A155" s="141"/>
      <c r="B155" s="428"/>
      <c r="C155" s="429" t="s">
        <v>637</v>
      </c>
      <c r="D155" s="430"/>
      <c r="E155" s="133"/>
      <c r="F155" s="133"/>
    </row>
    <row r="156" spans="1:9" s="545" customFormat="1" ht="12">
      <c r="A156" s="141"/>
      <c r="B156" s="431"/>
      <c r="C156" s="432"/>
      <c r="D156" s="433"/>
      <c r="E156" s="126"/>
      <c r="F156" s="126"/>
    </row>
    <row r="157" spans="1:9" s="79" customFormat="1" ht="12">
      <c r="A157" s="139"/>
      <c r="B157" s="434">
        <f>MAX($B$10:B156)+1</f>
        <v>15</v>
      </c>
      <c r="C157" s="402" t="s">
        <v>638</v>
      </c>
      <c r="D157" s="388"/>
      <c r="E157" s="77"/>
      <c r="F157" s="77"/>
      <c r="G157" s="77"/>
    </row>
    <row r="158" spans="1:9" s="79" customFormat="1" ht="72">
      <c r="A158" s="139"/>
      <c r="B158" s="656"/>
      <c r="C158" s="584" t="s">
        <v>639</v>
      </c>
      <c r="D158" s="388"/>
      <c r="E158" s="77"/>
      <c r="F158" s="77"/>
      <c r="G158" s="77"/>
    </row>
    <row r="159" spans="1:9" s="79" customFormat="1" ht="12">
      <c r="A159" s="139"/>
      <c r="B159" s="621"/>
      <c r="C159" s="394" t="s">
        <v>640</v>
      </c>
      <c r="D159" s="388"/>
      <c r="E159" s="77"/>
      <c r="F159" s="77"/>
      <c r="G159" s="77"/>
    </row>
    <row r="160" spans="1:9" s="79" customFormat="1" ht="12">
      <c r="A160" s="139"/>
      <c r="B160" s="656"/>
      <c r="C160" s="394" t="s">
        <v>641</v>
      </c>
      <c r="D160" s="388"/>
      <c r="E160" s="77"/>
      <c r="F160" s="77"/>
      <c r="G160" s="77"/>
    </row>
    <row r="161" spans="1:9" s="79" customFormat="1" ht="12">
      <c r="A161" s="139"/>
      <c r="B161" s="656"/>
      <c r="C161" s="666" t="s">
        <v>642</v>
      </c>
      <c r="D161" s="388"/>
      <c r="E161" s="77"/>
      <c r="F161" s="77"/>
      <c r="G161" s="77"/>
    </row>
    <row r="162" spans="1:9" s="79" customFormat="1" ht="12">
      <c r="A162" s="139"/>
      <c r="B162" s="656"/>
      <c r="C162" s="394" t="s">
        <v>643</v>
      </c>
      <c r="D162" s="388"/>
      <c r="E162" s="77"/>
      <c r="F162" s="77"/>
      <c r="G162" s="77"/>
    </row>
    <row r="163" spans="1:9" s="79" customFormat="1" ht="12">
      <c r="A163" s="139"/>
      <c r="B163" s="656"/>
      <c r="C163" s="667" t="s">
        <v>644</v>
      </c>
      <c r="D163" s="388"/>
      <c r="E163" s="77"/>
      <c r="F163" s="77"/>
      <c r="G163" s="77"/>
    </row>
    <row r="164" spans="1:9" s="79" customFormat="1" ht="12">
      <c r="A164" s="139"/>
      <c r="B164" s="656"/>
      <c r="C164" s="667" t="s">
        <v>645</v>
      </c>
      <c r="D164" s="388"/>
      <c r="E164" s="77"/>
      <c r="F164" s="77"/>
      <c r="G164" s="77"/>
    </row>
    <row r="165" spans="1:9" s="79" customFormat="1" ht="12">
      <c r="A165" s="139"/>
      <c r="B165" s="656"/>
      <c r="C165" s="667" t="s">
        <v>646</v>
      </c>
      <c r="D165" s="388"/>
      <c r="E165" s="77"/>
      <c r="F165" s="77"/>
      <c r="G165" s="77"/>
    </row>
    <row r="166" spans="1:9" s="79" customFormat="1" ht="12">
      <c r="A166" s="139"/>
      <c r="B166" s="656"/>
      <c r="C166" s="667" t="s">
        <v>647</v>
      </c>
      <c r="D166" s="388"/>
      <c r="E166" s="77"/>
      <c r="F166" s="77"/>
      <c r="G166" s="77"/>
    </row>
    <row r="167" spans="1:9" s="79" customFormat="1" ht="12">
      <c r="A167" s="139"/>
      <c r="B167" s="656"/>
      <c r="C167" s="394" t="s">
        <v>648</v>
      </c>
      <c r="D167" s="388">
        <v>1650</v>
      </c>
      <c r="E167" s="129"/>
      <c r="F167" s="123">
        <f>D167*E167</f>
        <v>0</v>
      </c>
      <c r="G167" s="77"/>
      <c r="H167" s="564"/>
      <c r="I167" s="466"/>
    </row>
    <row r="168" spans="1:9" s="79" customFormat="1" ht="12">
      <c r="A168" s="139"/>
      <c r="B168" s="656"/>
      <c r="C168" s="394"/>
      <c r="D168" s="388"/>
      <c r="E168" s="77"/>
      <c r="F168" s="77"/>
      <c r="G168" s="77"/>
    </row>
    <row r="169" spans="1:9" s="79" customFormat="1" ht="12">
      <c r="A169" s="139"/>
      <c r="B169" s="434">
        <f>MAX($B$10:B168)+1</f>
        <v>16</v>
      </c>
      <c r="C169" s="402" t="s">
        <v>649</v>
      </c>
      <c r="D169" s="388"/>
      <c r="E169" s="77"/>
      <c r="F169" s="77"/>
      <c r="G169" s="77"/>
    </row>
    <row r="170" spans="1:9" s="79" customFormat="1" ht="72">
      <c r="A170" s="139"/>
      <c r="B170" s="656"/>
      <c r="C170" s="602" t="s">
        <v>650</v>
      </c>
      <c r="D170" s="388"/>
      <c r="E170" s="77"/>
      <c r="F170" s="77"/>
      <c r="G170" s="77"/>
    </row>
    <row r="171" spans="1:9" s="79" customFormat="1" ht="12">
      <c r="A171" s="139"/>
      <c r="B171" s="656"/>
      <c r="C171" s="666" t="s">
        <v>642</v>
      </c>
      <c r="D171" s="388"/>
      <c r="E171" s="77"/>
      <c r="F171" s="77"/>
      <c r="G171" s="77"/>
    </row>
    <row r="172" spans="1:9" s="79" customFormat="1" ht="12">
      <c r="A172" s="139"/>
      <c r="B172" s="656"/>
      <c r="C172" s="394" t="s">
        <v>651</v>
      </c>
      <c r="D172" s="388"/>
      <c r="E172" s="77"/>
      <c r="F172" s="77"/>
      <c r="G172" s="77"/>
    </row>
    <row r="173" spans="1:9" s="79" customFormat="1" ht="12">
      <c r="A173" s="139"/>
      <c r="B173" s="656"/>
      <c r="C173" s="394" t="s">
        <v>652</v>
      </c>
      <c r="D173" s="388"/>
      <c r="E173" s="77"/>
      <c r="F173" s="77"/>
      <c r="G173" s="77"/>
    </row>
    <row r="174" spans="1:9" s="79" customFormat="1" ht="12">
      <c r="A174" s="139"/>
      <c r="B174" s="656"/>
      <c r="C174" s="394" t="s">
        <v>653</v>
      </c>
      <c r="D174" s="388"/>
      <c r="E174" s="77"/>
      <c r="F174" s="77"/>
      <c r="G174" s="77"/>
    </row>
    <row r="175" spans="1:9" s="79" customFormat="1" ht="12">
      <c r="A175" s="139"/>
      <c r="B175" s="656"/>
      <c r="C175" s="394" t="s">
        <v>654</v>
      </c>
      <c r="D175" s="388"/>
      <c r="E175" s="77"/>
      <c r="F175" s="77"/>
      <c r="G175" s="77"/>
    </row>
    <row r="176" spans="1:9" s="79" customFormat="1" ht="12">
      <c r="A176" s="139"/>
      <c r="B176" s="656"/>
      <c r="C176" s="394" t="s">
        <v>655</v>
      </c>
      <c r="D176" s="388"/>
      <c r="E176" s="77"/>
      <c r="F176" s="77"/>
      <c r="G176" s="77"/>
    </row>
    <row r="177" spans="1:8" s="79" customFormat="1" ht="12">
      <c r="A177" s="139"/>
      <c r="B177" s="656"/>
      <c r="C177" s="402"/>
      <c r="D177" s="388"/>
      <c r="E177" s="77"/>
      <c r="F177" s="77"/>
      <c r="G177" s="77"/>
    </row>
    <row r="178" spans="1:8" s="79" customFormat="1" ht="12">
      <c r="A178" s="139"/>
      <c r="B178" s="656"/>
      <c r="C178" s="394" t="s">
        <v>656</v>
      </c>
      <c r="D178" s="388">
        <v>1</v>
      </c>
      <c r="E178" s="129"/>
      <c r="F178" s="123">
        <f t="shared" ref="F178:F182" si="0">D178*E178</f>
        <v>0</v>
      </c>
      <c r="G178" s="77"/>
      <c r="H178" s="564"/>
    </row>
    <row r="179" spans="1:8" s="79" customFormat="1" ht="12">
      <c r="A179" s="139"/>
      <c r="B179" s="656"/>
      <c r="C179" s="394" t="s">
        <v>657</v>
      </c>
      <c r="D179" s="388">
        <v>7</v>
      </c>
      <c r="E179" s="129"/>
      <c r="F179" s="123">
        <f t="shared" si="0"/>
        <v>0</v>
      </c>
      <c r="G179" s="77"/>
      <c r="H179" s="564"/>
    </row>
    <row r="180" spans="1:8" s="79" customFormat="1" ht="12">
      <c r="A180" s="139"/>
      <c r="B180" s="656"/>
      <c r="C180" s="394" t="s">
        <v>658</v>
      </c>
      <c r="D180" s="388">
        <v>2</v>
      </c>
      <c r="E180" s="129"/>
      <c r="F180" s="123">
        <f t="shared" si="0"/>
        <v>0</v>
      </c>
      <c r="G180" s="77"/>
      <c r="H180" s="564"/>
    </row>
    <row r="181" spans="1:8" s="79" customFormat="1" ht="12">
      <c r="A181" s="139"/>
      <c r="B181" s="656"/>
      <c r="C181" s="394" t="s">
        <v>659</v>
      </c>
      <c r="D181" s="388">
        <v>3</v>
      </c>
      <c r="E181" s="129"/>
      <c r="F181" s="123">
        <f t="shared" si="0"/>
        <v>0</v>
      </c>
      <c r="G181" s="77"/>
      <c r="H181" s="564"/>
    </row>
    <row r="182" spans="1:8" s="79" customFormat="1" ht="12">
      <c r="A182" s="139"/>
      <c r="B182" s="656"/>
      <c r="C182" s="394" t="s">
        <v>660</v>
      </c>
      <c r="D182" s="388">
        <v>5</v>
      </c>
      <c r="E182" s="129"/>
      <c r="F182" s="123">
        <f t="shared" si="0"/>
        <v>0</v>
      </c>
      <c r="G182" s="77"/>
      <c r="H182" s="564"/>
    </row>
    <row r="183" spans="1:8" s="79" customFormat="1" ht="12">
      <c r="A183" s="139"/>
      <c r="B183" s="656"/>
      <c r="C183" s="394"/>
      <c r="D183" s="388"/>
      <c r="E183" s="77"/>
      <c r="F183" s="77"/>
      <c r="G183" s="77"/>
    </row>
    <row r="184" spans="1:8" s="79" customFormat="1" ht="12">
      <c r="A184" s="139"/>
      <c r="B184" s="434">
        <f>MAX($B$10:B183)+1</f>
        <v>17</v>
      </c>
      <c r="C184" s="402" t="s">
        <v>661</v>
      </c>
      <c r="D184" s="388"/>
      <c r="E184" s="77"/>
      <c r="F184" s="77"/>
      <c r="G184" s="77"/>
    </row>
    <row r="185" spans="1:8" s="79" customFormat="1" ht="12">
      <c r="A185" s="139"/>
      <c r="B185" s="656"/>
      <c r="C185" s="667" t="s">
        <v>662</v>
      </c>
      <c r="D185" s="388"/>
      <c r="E185" s="77"/>
      <c r="F185" s="77"/>
      <c r="G185" s="77"/>
    </row>
    <row r="186" spans="1:8" s="79" customFormat="1" ht="12">
      <c r="A186" s="139"/>
      <c r="B186" s="656"/>
      <c r="C186" s="667" t="s">
        <v>663</v>
      </c>
      <c r="D186" s="388"/>
      <c r="E186" s="77"/>
      <c r="F186" s="77"/>
      <c r="G186" s="77"/>
    </row>
    <row r="187" spans="1:8" s="79" customFormat="1" ht="12">
      <c r="A187" s="139"/>
      <c r="B187" s="656"/>
      <c r="C187" s="667" t="s">
        <v>664</v>
      </c>
      <c r="D187" s="388"/>
      <c r="E187" s="77"/>
      <c r="F187" s="77"/>
      <c r="G187" s="77"/>
    </row>
    <row r="188" spans="1:8" s="79" customFormat="1" ht="12">
      <c r="A188" s="139"/>
      <c r="B188" s="656"/>
      <c r="C188" s="667" t="s">
        <v>665</v>
      </c>
      <c r="D188" s="388"/>
      <c r="E188" s="77"/>
      <c r="F188" s="77"/>
      <c r="G188" s="77"/>
    </row>
    <row r="189" spans="1:8" s="79" customFormat="1" ht="12">
      <c r="A189" s="139"/>
      <c r="B189" s="656"/>
      <c r="C189" s="667" t="s">
        <v>666</v>
      </c>
      <c r="D189" s="388"/>
      <c r="E189" s="77"/>
      <c r="F189" s="77"/>
      <c r="G189" s="77"/>
    </row>
    <row r="190" spans="1:8" s="79" customFormat="1" ht="12">
      <c r="A190" s="139"/>
      <c r="B190" s="656"/>
      <c r="C190" s="668" t="s">
        <v>667</v>
      </c>
      <c r="D190" s="388"/>
      <c r="E190" s="77"/>
      <c r="F190" s="77"/>
      <c r="G190" s="77"/>
    </row>
    <row r="191" spans="1:8" s="79" customFormat="1" ht="12">
      <c r="A191" s="139"/>
      <c r="B191" s="656"/>
      <c r="C191" s="394" t="s">
        <v>525</v>
      </c>
      <c r="D191" s="388"/>
      <c r="E191" s="77"/>
      <c r="F191" s="77"/>
      <c r="G191" s="77"/>
    </row>
    <row r="192" spans="1:8" s="79" customFormat="1" ht="12">
      <c r="A192" s="139"/>
      <c r="B192" s="656"/>
      <c r="C192" s="394" t="s">
        <v>668</v>
      </c>
      <c r="D192" s="388"/>
      <c r="E192" s="77"/>
      <c r="F192" s="77"/>
      <c r="G192" s="77"/>
    </row>
    <row r="193" spans="1:8" s="79" customFormat="1" ht="12">
      <c r="A193" s="139"/>
      <c r="B193" s="656"/>
      <c r="C193" s="394" t="s">
        <v>669</v>
      </c>
      <c r="D193" s="388"/>
      <c r="E193" s="77"/>
      <c r="F193" s="77"/>
      <c r="G193" s="77"/>
    </row>
    <row r="194" spans="1:8" s="79" customFormat="1" ht="12">
      <c r="A194" s="139"/>
      <c r="B194" s="656"/>
      <c r="C194" s="394" t="s">
        <v>343</v>
      </c>
      <c r="D194" s="388"/>
      <c r="E194" s="77"/>
      <c r="F194" s="77"/>
      <c r="G194" s="77"/>
    </row>
    <row r="195" spans="1:8" s="79" customFormat="1" ht="12">
      <c r="A195" s="139"/>
      <c r="B195" s="656"/>
      <c r="C195" s="402"/>
      <c r="D195" s="388"/>
      <c r="E195" s="77"/>
      <c r="F195" s="77"/>
      <c r="G195" s="77"/>
    </row>
    <row r="196" spans="1:8" s="79" customFormat="1" ht="12">
      <c r="A196" s="139"/>
      <c r="B196" s="656"/>
      <c r="C196" s="394" t="s">
        <v>656</v>
      </c>
      <c r="D196" s="388">
        <v>1</v>
      </c>
      <c r="E196" s="129"/>
      <c r="F196" s="123">
        <f t="shared" ref="F196:F200" si="1">D196*E196</f>
        <v>0</v>
      </c>
      <c r="G196" s="77"/>
      <c r="H196" s="564"/>
    </row>
    <row r="197" spans="1:8" s="79" customFormat="1" ht="12">
      <c r="A197" s="139"/>
      <c r="B197" s="656"/>
      <c r="C197" s="394" t="s">
        <v>657</v>
      </c>
      <c r="D197" s="388">
        <v>3</v>
      </c>
      <c r="E197" s="129"/>
      <c r="F197" s="123">
        <f t="shared" si="1"/>
        <v>0</v>
      </c>
      <c r="G197" s="77"/>
      <c r="H197" s="564"/>
    </row>
    <row r="198" spans="1:8" s="79" customFormat="1" ht="12">
      <c r="A198" s="139"/>
      <c r="B198" s="656"/>
      <c r="C198" s="394" t="s">
        <v>658</v>
      </c>
      <c r="D198" s="388">
        <v>1</v>
      </c>
      <c r="E198" s="129"/>
      <c r="F198" s="123">
        <f t="shared" si="1"/>
        <v>0</v>
      </c>
      <c r="G198" s="77"/>
      <c r="H198" s="564"/>
    </row>
    <row r="199" spans="1:8" s="79" customFormat="1" ht="12">
      <c r="A199" s="139"/>
      <c r="B199" s="656"/>
      <c r="C199" s="394" t="s">
        <v>660</v>
      </c>
      <c r="D199" s="388">
        <v>2</v>
      </c>
      <c r="E199" s="129"/>
      <c r="F199" s="123">
        <f t="shared" si="1"/>
        <v>0</v>
      </c>
      <c r="G199" s="77"/>
      <c r="H199" s="564"/>
    </row>
    <row r="200" spans="1:8" s="79" customFormat="1" ht="12">
      <c r="A200" s="139"/>
      <c r="B200" s="656"/>
      <c r="C200" s="394" t="s">
        <v>670</v>
      </c>
      <c r="D200" s="388">
        <v>1</v>
      </c>
      <c r="E200" s="129"/>
      <c r="F200" s="123">
        <f t="shared" si="1"/>
        <v>0</v>
      </c>
      <c r="G200" s="77"/>
      <c r="H200" s="564"/>
    </row>
    <row r="201" spans="1:8" s="79" customFormat="1" ht="12">
      <c r="A201" s="139"/>
      <c r="B201" s="656"/>
      <c r="C201" s="394"/>
      <c r="D201" s="388"/>
      <c r="E201" s="77"/>
      <c r="F201" s="77"/>
      <c r="G201" s="77"/>
    </row>
    <row r="202" spans="1:8" s="79" customFormat="1" ht="12">
      <c r="A202" s="139"/>
      <c r="B202" s="434">
        <f>MAX($B$10:B201)+1</f>
        <v>18</v>
      </c>
      <c r="C202" s="402" t="s">
        <v>671</v>
      </c>
      <c r="D202" s="388"/>
      <c r="E202" s="77"/>
      <c r="F202" s="77"/>
      <c r="G202" s="77"/>
    </row>
    <row r="203" spans="1:8" s="79" customFormat="1" ht="192.75" customHeight="1">
      <c r="A203" s="139"/>
      <c r="B203" s="656"/>
      <c r="C203" s="435" t="s">
        <v>672</v>
      </c>
      <c r="D203" s="388"/>
      <c r="E203" s="77"/>
      <c r="F203" s="77"/>
    </row>
    <row r="204" spans="1:8" s="79" customFormat="1" ht="36">
      <c r="A204" s="139"/>
      <c r="B204" s="656"/>
      <c r="C204" s="602" t="s">
        <v>673</v>
      </c>
      <c r="D204" s="388"/>
      <c r="E204" s="77"/>
      <c r="F204" s="77"/>
    </row>
    <row r="205" spans="1:8" s="79" customFormat="1" ht="12">
      <c r="A205" s="139"/>
      <c r="B205" s="656"/>
      <c r="C205" s="402" t="s">
        <v>674</v>
      </c>
      <c r="D205" s="388"/>
      <c r="E205" s="77"/>
      <c r="F205" s="77"/>
    </row>
    <row r="206" spans="1:8" s="79" customFormat="1" ht="12">
      <c r="A206" s="139"/>
      <c r="B206" s="656"/>
      <c r="C206" s="402" t="s">
        <v>675</v>
      </c>
      <c r="D206" s="388"/>
      <c r="E206" s="77"/>
      <c r="F206" s="77"/>
    </row>
    <row r="207" spans="1:8" s="79" customFormat="1" ht="12">
      <c r="A207" s="139"/>
      <c r="B207" s="656"/>
      <c r="C207" s="402" t="s">
        <v>676</v>
      </c>
      <c r="D207" s="388"/>
      <c r="E207" s="77"/>
      <c r="F207" s="77"/>
    </row>
    <row r="208" spans="1:8" s="79" customFormat="1" ht="12">
      <c r="A208" s="139"/>
      <c r="B208" s="656"/>
      <c r="C208" s="402" t="s">
        <v>677</v>
      </c>
      <c r="D208" s="388"/>
      <c r="E208" s="77"/>
      <c r="F208" s="77"/>
    </row>
    <row r="209" spans="1:9" s="79" customFormat="1" ht="12">
      <c r="A209" s="139"/>
      <c r="B209" s="656"/>
      <c r="C209" s="402" t="s">
        <v>678</v>
      </c>
      <c r="D209" s="388"/>
      <c r="E209" s="77"/>
      <c r="F209" s="77"/>
    </row>
    <row r="210" spans="1:9" s="79" customFormat="1" ht="12">
      <c r="A210" s="139"/>
      <c r="B210" s="656"/>
      <c r="C210" s="394" t="s">
        <v>525</v>
      </c>
      <c r="D210" s="388"/>
      <c r="E210" s="77"/>
      <c r="F210" s="77"/>
    </row>
    <row r="211" spans="1:9" s="79" customFormat="1" ht="12">
      <c r="A211" s="139"/>
      <c r="B211" s="656"/>
      <c r="C211" s="394" t="s">
        <v>679</v>
      </c>
      <c r="D211" s="388"/>
      <c r="E211" s="77"/>
      <c r="F211" s="77"/>
    </row>
    <row r="212" spans="1:9" s="79" customFormat="1" ht="12">
      <c r="A212" s="139"/>
      <c r="B212" s="656"/>
      <c r="C212" s="586" t="s">
        <v>680</v>
      </c>
      <c r="D212" s="388"/>
      <c r="E212" s="77"/>
      <c r="F212" s="77"/>
    </row>
    <row r="213" spans="1:9" s="79" customFormat="1" ht="12">
      <c r="A213" s="139"/>
      <c r="B213" s="656"/>
      <c r="C213" s="394" t="s">
        <v>343</v>
      </c>
      <c r="D213" s="388"/>
      <c r="E213" s="77"/>
      <c r="F213" s="77"/>
    </row>
    <row r="214" spans="1:9" s="79" customFormat="1" ht="12">
      <c r="A214" s="139"/>
      <c r="B214" s="656"/>
      <c r="C214" s="394"/>
      <c r="D214" s="388"/>
      <c r="E214" s="77"/>
      <c r="F214" s="77"/>
      <c r="G214" s="77"/>
    </row>
    <row r="215" spans="1:9" s="79" customFormat="1" ht="12">
      <c r="A215" s="139"/>
      <c r="B215" s="656"/>
      <c r="C215" s="394" t="s">
        <v>681</v>
      </c>
      <c r="D215" s="388">
        <v>23</v>
      </c>
      <c r="E215" s="129"/>
      <c r="F215" s="123">
        <f>D215*E215</f>
        <v>0</v>
      </c>
      <c r="G215" s="77"/>
      <c r="H215" s="564"/>
      <c r="I215" s="466"/>
    </row>
    <row r="216" spans="1:9" s="79" customFormat="1" ht="12">
      <c r="A216" s="139"/>
      <c r="B216" s="656"/>
      <c r="C216" s="394" t="s">
        <v>682</v>
      </c>
      <c r="D216" s="388">
        <v>19</v>
      </c>
      <c r="E216" s="129"/>
      <c r="F216" s="123">
        <f>D216*E216</f>
        <v>0</v>
      </c>
      <c r="G216" s="77"/>
      <c r="H216" s="564"/>
      <c r="I216" s="466"/>
    </row>
    <row r="217" spans="1:9" s="79" customFormat="1" ht="12">
      <c r="A217" s="139"/>
      <c r="B217" s="656"/>
      <c r="C217" s="394" t="s">
        <v>683</v>
      </c>
      <c r="D217" s="388">
        <f>68+8</f>
        <v>76</v>
      </c>
      <c r="E217" s="129"/>
      <c r="F217" s="123">
        <f>D217*E217</f>
        <v>0</v>
      </c>
      <c r="G217" s="77"/>
      <c r="H217" s="564"/>
      <c r="I217" s="466"/>
    </row>
    <row r="218" spans="1:9" s="79" customFormat="1" ht="12">
      <c r="A218" s="139"/>
      <c r="B218" s="656"/>
      <c r="C218" s="394" t="s">
        <v>684</v>
      </c>
      <c r="D218" s="388">
        <v>104</v>
      </c>
      <c r="E218" s="129"/>
      <c r="F218" s="123">
        <f>D218*E218</f>
        <v>0</v>
      </c>
      <c r="G218" s="77"/>
      <c r="H218" s="564"/>
      <c r="I218" s="466"/>
    </row>
    <row r="219" spans="1:9" s="79" customFormat="1" ht="12">
      <c r="A219" s="139"/>
      <c r="B219" s="656"/>
      <c r="C219" s="394"/>
      <c r="D219" s="388"/>
      <c r="E219" s="77"/>
      <c r="F219" s="77"/>
      <c r="G219" s="77"/>
    </row>
    <row r="220" spans="1:9" s="79" customFormat="1" ht="12">
      <c r="A220" s="139"/>
      <c r="B220" s="434">
        <f>MAX($B$10:B219)+1</f>
        <v>19</v>
      </c>
      <c r="C220" s="432" t="s">
        <v>685</v>
      </c>
      <c r="D220" s="388"/>
      <c r="E220" s="77"/>
      <c r="F220" s="77"/>
      <c r="G220" s="77"/>
    </row>
    <row r="221" spans="1:9" s="79" customFormat="1" ht="276.75" customHeight="1">
      <c r="A221" s="139"/>
      <c r="B221" s="656"/>
      <c r="C221" s="602" t="s">
        <v>686</v>
      </c>
      <c r="D221" s="388"/>
      <c r="E221" s="77"/>
      <c r="F221" s="77"/>
      <c r="G221" s="77"/>
    </row>
    <row r="222" spans="1:9" s="79" customFormat="1" ht="12">
      <c r="A222" s="139"/>
      <c r="B222" s="656"/>
      <c r="C222" s="586" t="s">
        <v>525</v>
      </c>
      <c r="D222" s="388"/>
      <c r="E222" s="77"/>
      <c r="F222" s="77"/>
      <c r="G222" s="77"/>
    </row>
    <row r="223" spans="1:9" s="79" customFormat="1" ht="12">
      <c r="A223" s="139"/>
      <c r="B223" s="656"/>
      <c r="C223" s="586" t="s">
        <v>687</v>
      </c>
      <c r="D223" s="388"/>
      <c r="E223" s="77"/>
      <c r="F223" s="77"/>
      <c r="G223" s="77"/>
    </row>
    <row r="224" spans="1:9" s="79" customFormat="1" ht="12">
      <c r="A224" s="139"/>
      <c r="B224" s="656"/>
      <c r="C224" s="586" t="s">
        <v>688</v>
      </c>
      <c r="D224" s="388"/>
      <c r="E224" s="77"/>
      <c r="F224" s="77"/>
      <c r="G224" s="77"/>
    </row>
    <row r="225" spans="1:8" s="79" customFormat="1" ht="12">
      <c r="A225" s="139"/>
      <c r="B225" s="656"/>
      <c r="C225" s="586" t="s">
        <v>343</v>
      </c>
      <c r="D225" s="388"/>
      <c r="E225" s="77"/>
      <c r="F225" s="77"/>
      <c r="G225" s="77"/>
    </row>
    <row r="226" spans="1:8" s="79" customFormat="1" ht="12">
      <c r="A226" s="139"/>
      <c r="B226" s="656"/>
      <c r="C226" s="586" t="s">
        <v>689</v>
      </c>
      <c r="D226" s="388"/>
      <c r="E226" s="77"/>
      <c r="F226" s="77"/>
      <c r="G226" s="77"/>
    </row>
    <row r="227" spans="1:8" s="79" customFormat="1" ht="12">
      <c r="A227" s="139"/>
      <c r="B227" s="656"/>
      <c r="C227" s="586"/>
      <c r="D227" s="388"/>
      <c r="E227" s="77"/>
      <c r="F227" s="77"/>
      <c r="G227" s="77"/>
    </row>
    <row r="228" spans="1:8" s="79" customFormat="1" ht="12">
      <c r="A228" s="139"/>
      <c r="B228" s="656"/>
      <c r="C228" s="586" t="s">
        <v>690</v>
      </c>
      <c r="D228" s="388">
        <v>1</v>
      </c>
      <c r="E228" s="129"/>
      <c r="F228" s="129">
        <f t="shared" ref="F228:F230" si="2">D228*E228</f>
        <v>0</v>
      </c>
      <c r="G228" s="77"/>
    </row>
    <row r="229" spans="1:8" s="79" customFormat="1" ht="12">
      <c r="A229" s="139"/>
      <c r="B229" s="656"/>
      <c r="C229" s="586" t="s">
        <v>691</v>
      </c>
      <c r="D229" s="388">
        <v>1</v>
      </c>
      <c r="E229" s="129"/>
      <c r="F229" s="129">
        <f t="shared" si="2"/>
        <v>0</v>
      </c>
      <c r="G229" s="77"/>
    </row>
    <row r="230" spans="1:8" s="79" customFormat="1" ht="12">
      <c r="A230" s="139"/>
      <c r="B230" s="656"/>
      <c r="C230" s="586" t="s">
        <v>692</v>
      </c>
      <c r="D230" s="388">
        <v>1</v>
      </c>
      <c r="E230" s="129"/>
      <c r="F230" s="129">
        <f t="shared" si="2"/>
        <v>0</v>
      </c>
      <c r="G230" s="77"/>
    </row>
    <row r="231" spans="1:8" s="79" customFormat="1" ht="12">
      <c r="A231" s="139"/>
      <c r="B231" s="656"/>
      <c r="C231" s="586"/>
      <c r="D231" s="388"/>
      <c r="E231" s="77"/>
      <c r="F231" s="77"/>
      <c r="G231" s="77"/>
    </row>
    <row r="232" spans="1:8" s="79" customFormat="1" ht="12">
      <c r="A232" s="139"/>
      <c r="B232" s="434">
        <f>MAX($B$10:B231)+1</f>
        <v>20</v>
      </c>
      <c r="C232" s="432" t="s">
        <v>693</v>
      </c>
      <c r="D232" s="388"/>
      <c r="E232" s="77"/>
      <c r="F232" s="77"/>
      <c r="G232" s="77"/>
    </row>
    <row r="233" spans="1:8" s="79" customFormat="1" ht="288">
      <c r="A233" s="139"/>
      <c r="B233" s="656"/>
      <c r="C233" s="602" t="s">
        <v>694</v>
      </c>
      <c r="D233" s="388"/>
      <c r="E233" s="77"/>
      <c r="F233" s="77"/>
      <c r="G233" s="77"/>
    </row>
    <row r="234" spans="1:8" s="79" customFormat="1" ht="12">
      <c r="A234" s="139"/>
      <c r="B234" s="656"/>
      <c r="C234" s="586" t="s">
        <v>525</v>
      </c>
      <c r="D234" s="388"/>
      <c r="E234" s="77"/>
      <c r="F234" s="77"/>
      <c r="G234" s="77"/>
    </row>
    <row r="235" spans="1:8" s="79" customFormat="1" ht="12">
      <c r="A235" s="139"/>
      <c r="B235" s="656"/>
      <c r="C235" s="586" t="s">
        <v>687</v>
      </c>
      <c r="D235" s="388"/>
      <c r="E235" s="77"/>
      <c r="F235" s="77"/>
      <c r="G235" s="77"/>
    </row>
    <row r="236" spans="1:8" s="79" customFormat="1" ht="12">
      <c r="A236" s="139"/>
      <c r="B236" s="656"/>
      <c r="C236" s="586" t="s">
        <v>695</v>
      </c>
      <c r="D236" s="388"/>
      <c r="E236" s="77"/>
      <c r="F236" s="77"/>
      <c r="G236" s="77"/>
    </row>
    <row r="237" spans="1:8" s="79" customFormat="1" ht="12">
      <c r="A237" s="139"/>
      <c r="B237" s="656"/>
      <c r="C237" s="586" t="s">
        <v>343</v>
      </c>
      <c r="D237" s="388"/>
      <c r="E237" s="77"/>
      <c r="F237" s="77"/>
      <c r="G237" s="77"/>
    </row>
    <row r="238" spans="1:8" s="79" customFormat="1" ht="12">
      <c r="A238" s="139"/>
      <c r="B238" s="656"/>
      <c r="C238" s="586" t="s">
        <v>689</v>
      </c>
      <c r="D238" s="388"/>
      <c r="E238" s="77"/>
      <c r="F238" s="77"/>
      <c r="G238" s="77"/>
    </row>
    <row r="239" spans="1:8" s="79" customFormat="1" ht="12">
      <c r="A239" s="139"/>
      <c r="B239" s="656"/>
      <c r="C239" s="586"/>
      <c r="D239" s="388"/>
      <c r="E239" s="77"/>
      <c r="F239" s="77"/>
      <c r="G239" s="77"/>
    </row>
    <row r="240" spans="1:8" s="79" customFormat="1" ht="12">
      <c r="A240" s="139"/>
      <c r="B240" s="656"/>
      <c r="C240" s="586" t="s">
        <v>696</v>
      </c>
      <c r="D240" s="388">
        <v>1</v>
      </c>
      <c r="E240" s="129"/>
      <c r="F240" s="129">
        <f t="shared" ref="F240" si="3">D240*E240</f>
        <v>0</v>
      </c>
      <c r="G240" s="77"/>
      <c r="H240" s="564"/>
    </row>
    <row r="241" spans="1:8" s="79" customFormat="1" ht="12">
      <c r="A241" s="139"/>
      <c r="B241" s="656"/>
      <c r="C241" s="586"/>
      <c r="D241" s="388"/>
      <c r="E241" s="77"/>
      <c r="F241" s="77"/>
      <c r="G241" s="77"/>
      <c r="H241" s="564"/>
    </row>
    <row r="242" spans="1:8" s="79" customFormat="1" ht="12">
      <c r="A242" s="139"/>
      <c r="B242" s="656"/>
      <c r="C242" s="586"/>
      <c r="D242" s="388"/>
      <c r="E242" s="77"/>
      <c r="F242" s="77"/>
      <c r="G242" s="77"/>
      <c r="H242" s="564"/>
    </row>
    <row r="243" spans="1:8" s="79" customFormat="1" ht="12">
      <c r="A243" s="139"/>
      <c r="B243" s="656"/>
      <c r="C243" s="586"/>
      <c r="D243" s="388"/>
      <c r="E243" s="77"/>
      <c r="F243" s="77"/>
      <c r="G243" s="77"/>
      <c r="H243" s="564"/>
    </row>
    <row r="244" spans="1:8" s="79" customFormat="1" ht="12">
      <c r="A244" s="139"/>
      <c r="B244" s="656"/>
      <c r="C244" s="586"/>
      <c r="D244" s="388"/>
      <c r="E244" s="77"/>
      <c r="F244" s="77"/>
      <c r="G244" s="77"/>
      <c r="H244" s="564"/>
    </row>
    <row r="245" spans="1:8" s="79" customFormat="1" ht="12">
      <c r="A245" s="139"/>
      <c r="B245" s="656"/>
      <c r="C245" s="586"/>
      <c r="D245" s="388"/>
      <c r="E245" s="77"/>
      <c r="F245" s="77"/>
      <c r="G245" s="77"/>
      <c r="H245" s="564"/>
    </row>
    <row r="246" spans="1:8" s="79" customFormat="1" ht="12">
      <c r="A246" s="139"/>
      <c r="B246" s="656"/>
      <c r="C246" s="586"/>
      <c r="D246" s="388"/>
      <c r="E246" s="77"/>
      <c r="F246" s="77"/>
      <c r="G246" s="77"/>
      <c r="H246" s="564"/>
    </row>
    <row r="247" spans="1:8" s="79" customFormat="1" ht="12">
      <c r="A247" s="139"/>
      <c r="B247" s="656"/>
      <c r="C247" s="586"/>
      <c r="D247" s="388"/>
      <c r="E247" s="77"/>
      <c r="F247" s="77"/>
      <c r="G247" s="77"/>
      <c r="H247" s="564"/>
    </row>
    <row r="248" spans="1:8" s="79" customFormat="1" ht="12">
      <c r="A248" s="139"/>
      <c r="B248" s="656"/>
      <c r="C248" s="586"/>
      <c r="D248" s="388"/>
      <c r="E248" s="77"/>
      <c r="F248" s="77"/>
      <c r="G248" s="77"/>
      <c r="H248" s="564"/>
    </row>
    <row r="249" spans="1:8" s="79" customFormat="1" ht="12">
      <c r="A249" s="139"/>
      <c r="B249" s="656"/>
      <c r="C249" s="669"/>
      <c r="D249" s="388"/>
      <c r="E249" s="77"/>
      <c r="F249" s="77"/>
      <c r="G249" s="77"/>
    </row>
    <row r="250" spans="1:8" s="79" customFormat="1" ht="12">
      <c r="A250" s="139"/>
      <c r="B250" s="434">
        <f>MAX($B$10:B249)+1</f>
        <v>21</v>
      </c>
      <c r="C250" s="670" t="s">
        <v>697</v>
      </c>
      <c r="D250" s="388"/>
      <c r="E250" s="77"/>
      <c r="F250" s="77"/>
      <c r="G250" s="77"/>
    </row>
    <row r="251" spans="1:8" s="79" customFormat="1" ht="12">
      <c r="A251" s="139"/>
      <c r="B251" s="656"/>
      <c r="C251" s="669" t="s">
        <v>698</v>
      </c>
      <c r="D251" s="388"/>
      <c r="E251" s="77"/>
      <c r="F251" s="77"/>
      <c r="G251" s="77"/>
    </row>
    <row r="252" spans="1:8" s="79" customFormat="1" ht="12">
      <c r="A252" s="139"/>
      <c r="B252" s="656"/>
      <c r="C252" s="669" t="s">
        <v>699</v>
      </c>
      <c r="D252" s="388"/>
      <c r="E252" s="77"/>
      <c r="F252" s="77"/>
      <c r="G252" s="77"/>
    </row>
    <row r="253" spans="1:8" s="79" customFormat="1" ht="12">
      <c r="A253" s="139"/>
      <c r="B253" s="656"/>
      <c r="C253" s="669" t="s">
        <v>700</v>
      </c>
      <c r="D253" s="388"/>
      <c r="E253" s="77"/>
      <c r="F253" s="77"/>
      <c r="G253" s="77"/>
    </row>
    <row r="254" spans="1:8" s="79" customFormat="1" ht="12">
      <c r="A254" s="139"/>
      <c r="B254" s="656"/>
      <c r="C254" s="669" t="s">
        <v>701</v>
      </c>
      <c r="D254" s="388"/>
      <c r="E254" s="77"/>
      <c r="F254" s="77"/>
      <c r="G254" s="77"/>
    </row>
    <row r="255" spans="1:8" s="79" customFormat="1" ht="12">
      <c r="A255" s="139"/>
      <c r="B255" s="656"/>
      <c r="C255" s="669" t="s">
        <v>702</v>
      </c>
      <c r="D255" s="388"/>
      <c r="E255" s="77"/>
      <c r="F255" s="77"/>
      <c r="G255" s="77"/>
    </row>
    <row r="256" spans="1:8" s="79" customFormat="1" ht="12">
      <c r="A256" s="139"/>
      <c r="B256" s="656"/>
      <c r="C256" s="669" t="s">
        <v>703</v>
      </c>
      <c r="D256" s="388"/>
      <c r="E256" s="77"/>
      <c r="F256" s="77"/>
      <c r="G256" s="77"/>
    </row>
    <row r="257" spans="1:7" s="79" customFormat="1" ht="12">
      <c r="A257" s="139"/>
      <c r="B257" s="656"/>
      <c r="C257" s="669" t="s">
        <v>704</v>
      </c>
      <c r="D257" s="388"/>
      <c r="E257" s="77"/>
      <c r="F257" s="77"/>
      <c r="G257" s="77"/>
    </row>
    <row r="258" spans="1:7" s="79" customFormat="1" ht="12">
      <c r="A258" s="139"/>
      <c r="B258" s="656"/>
      <c r="C258" s="669" t="s">
        <v>705</v>
      </c>
      <c r="D258" s="388"/>
      <c r="E258" s="77"/>
      <c r="F258" s="77"/>
      <c r="G258" s="77"/>
    </row>
    <row r="259" spans="1:7" s="79" customFormat="1" ht="12">
      <c r="A259" s="139"/>
      <c r="B259" s="656"/>
      <c r="C259" s="669" t="s">
        <v>706</v>
      </c>
      <c r="D259" s="388"/>
      <c r="E259" s="77"/>
      <c r="F259" s="77"/>
      <c r="G259" s="77"/>
    </row>
    <row r="260" spans="1:7" s="79" customFormat="1" ht="12">
      <c r="A260" s="139"/>
      <c r="B260" s="656"/>
      <c r="C260" s="669" t="s">
        <v>707</v>
      </c>
      <c r="D260" s="388"/>
      <c r="E260" s="77"/>
      <c r="F260" s="77"/>
      <c r="G260" s="77"/>
    </row>
    <row r="261" spans="1:7" s="79" customFormat="1" ht="12">
      <c r="A261" s="139"/>
      <c r="B261" s="656"/>
      <c r="C261" s="669" t="s">
        <v>708</v>
      </c>
      <c r="D261" s="388"/>
      <c r="E261" s="77"/>
      <c r="F261" s="77"/>
      <c r="G261" s="77"/>
    </row>
    <row r="262" spans="1:7" s="79" customFormat="1" ht="12">
      <c r="A262" s="139"/>
      <c r="B262" s="656"/>
      <c r="C262" s="669" t="s">
        <v>709</v>
      </c>
      <c r="D262" s="388"/>
      <c r="E262" s="77"/>
      <c r="F262" s="77"/>
      <c r="G262" s="77"/>
    </row>
    <row r="263" spans="1:7" s="79" customFormat="1" ht="12">
      <c r="A263" s="139"/>
      <c r="B263" s="656"/>
      <c r="C263" s="394" t="s">
        <v>525</v>
      </c>
      <c r="D263" s="388"/>
      <c r="E263" s="77"/>
      <c r="F263" s="77"/>
      <c r="G263" s="77"/>
    </row>
    <row r="264" spans="1:7" s="79" customFormat="1" ht="12">
      <c r="A264" s="139"/>
      <c r="B264" s="656"/>
      <c r="C264" s="394" t="s">
        <v>687</v>
      </c>
      <c r="D264" s="388"/>
      <c r="E264" s="77"/>
      <c r="F264" s="77"/>
      <c r="G264" s="77"/>
    </row>
    <row r="265" spans="1:7" s="79" customFormat="1" ht="12">
      <c r="A265" s="139"/>
      <c r="B265" s="656"/>
      <c r="C265" s="394" t="s">
        <v>710</v>
      </c>
      <c r="D265" s="388"/>
      <c r="E265" s="77"/>
      <c r="F265" s="77"/>
      <c r="G265" s="77"/>
    </row>
    <row r="266" spans="1:7" s="79" customFormat="1" ht="12">
      <c r="A266" s="139"/>
      <c r="B266" s="656"/>
      <c r="C266" s="394" t="s">
        <v>343</v>
      </c>
      <c r="D266" s="388"/>
      <c r="E266" s="77"/>
      <c r="F266" s="77"/>
      <c r="G266" s="77"/>
    </row>
    <row r="267" spans="1:7" s="79" customFormat="1" ht="12">
      <c r="A267" s="139"/>
      <c r="B267" s="656"/>
      <c r="C267" s="669"/>
      <c r="D267" s="388"/>
      <c r="E267" s="77"/>
      <c r="F267" s="77"/>
      <c r="G267" s="77"/>
    </row>
    <row r="268" spans="1:7" s="79" customFormat="1" ht="12">
      <c r="A268" s="139"/>
      <c r="B268" s="656"/>
      <c r="C268" s="669" t="s">
        <v>711</v>
      </c>
      <c r="D268" s="388">
        <v>2</v>
      </c>
      <c r="E268" s="129"/>
      <c r="F268" s="123">
        <f t="shared" ref="F268:F270" si="4">D268*E268</f>
        <v>0</v>
      </c>
      <c r="G268" s="77"/>
    </row>
    <row r="269" spans="1:7" s="79" customFormat="1" ht="12">
      <c r="A269" s="139"/>
      <c r="B269" s="656"/>
      <c r="C269" s="669" t="s">
        <v>712</v>
      </c>
      <c r="D269" s="388">
        <v>1</v>
      </c>
      <c r="E269" s="129"/>
      <c r="F269" s="123">
        <f t="shared" si="4"/>
        <v>0</v>
      </c>
      <c r="G269" s="77"/>
    </row>
    <row r="270" spans="1:7" s="79" customFormat="1" ht="12">
      <c r="A270" s="139"/>
      <c r="B270" s="656"/>
      <c r="C270" s="669" t="s">
        <v>713</v>
      </c>
      <c r="D270" s="388">
        <v>1</v>
      </c>
      <c r="E270" s="129"/>
      <c r="F270" s="123">
        <f t="shared" si="4"/>
        <v>0</v>
      </c>
      <c r="G270" s="77"/>
    </row>
    <row r="271" spans="1:7" s="79" customFormat="1" ht="12">
      <c r="A271" s="139"/>
      <c r="B271" s="656"/>
      <c r="C271" s="394"/>
      <c r="D271" s="388"/>
      <c r="E271" s="77"/>
      <c r="F271" s="77"/>
      <c r="G271" s="77"/>
    </row>
    <row r="272" spans="1:7" s="545" customFormat="1" ht="12">
      <c r="A272" s="141"/>
      <c r="B272" s="434">
        <f>MAX($B$7:B271)+1</f>
        <v>22</v>
      </c>
      <c r="C272" s="432" t="s">
        <v>714</v>
      </c>
      <c r="D272" s="433"/>
      <c r="E272" s="134"/>
      <c r="F272" s="134"/>
    </row>
    <row r="273" spans="1:6" s="545" customFormat="1" ht="72.75" customHeight="1">
      <c r="A273" s="141"/>
      <c r="B273" s="671"/>
      <c r="C273" s="407" t="s">
        <v>715</v>
      </c>
      <c r="D273" s="433"/>
      <c r="E273" s="134"/>
      <c r="F273" s="134"/>
    </row>
    <row r="274" spans="1:6" s="545" customFormat="1" ht="12">
      <c r="A274" s="141"/>
      <c r="B274" s="671"/>
      <c r="C274" s="586" t="s">
        <v>525</v>
      </c>
      <c r="D274" s="433"/>
      <c r="E274" s="134"/>
      <c r="F274" s="134"/>
    </row>
    <row r="275" spans="1:6" s="545" customFormat="1" ht="12">
      <c r="A275" s="141"/>
      <c r="B275" s="671"/>
      <c r="C275" s="586" t="s">
        <v>716</v>
      </c>
      <c r="D275" s="433"/>
      <c r="E275" s="134"/>
      <c r="F275" s="134"/>
    </row>
    <row r="276" spans="1:6" s="545" customFormat="1" ht="12">
      <c r="A276" s="141"/>
      <c r="B276" s="671"/>
      <c r="C276" s="586" t="s">
        <v>717</v>
      </c>
      <c r="D276" s="433"/>
      <c r="E276" s="134"/>
      <c r="F276" s="134"/>
    </row>
    <row r="277" spans="1:6" s="545" customFormat="1" ht="12">
      <c r="A277" s="141"/>
      <c r="B277" s="671"/>
      <c r="C277" s="586" t="s">
        <v>343</v>
      </c>
      <c r="D277" s="433"/>
      <c r="E277" s="134"/>
      <c r="F277" s="134"/>
    </row>
    <row r="278" spans="1:6" s="545" customFormat="1" ht="12">
      <c r="A278" s="141"/>
      <c r="B278" s="671"/>
      <c r="C278" s="586"/>
      <c r="D278" s="433"/>
      <c r="E278" s="134"/>
      <c r="F278" s="134"/>
    </row>
    <row r="279" spans="1:6" s="545" customFormat="1" ht="12">
      <c r="A279" s="141"/>
      <c r="B279" s="671"/>
      <c r="C279" s="586" t="s">
        <v>718</v>
      </c>
      <c r="D279" s="433">
        <v>2</v>
      </c>
      <c r="E279" s="129"/>
      <c r="F279" s="123">
        <f t="shared" ref="F279:F281" si="5">D279*E279</f>
        <v>0</v>
      </c>
    </row>
    <row r="280" spans="1:6" s="545" customFormat="1" ht="12">
      <c r="A280" s="141"/>
      <c r="B280" s="671"/>
      <c r="C280" s="586" t="s">
        <v>719</v>
      </c>
      <c r="D280" s="433">
        <v>5</v>
      </c>
      <c r="E280" s="129"/>
      <c r="F280" s="123">
        <f t="shared" si="5"/>
        <v>0</v>
      </c>
    </row>
    <row r="281" spans="1:6" s="545" customFormat="1" ht="12">
      <c r="A281" s="141"/>
      <c r="B281" s="671"/>
      <c r="C281" s="586" t="s">
        <v>720</v>
      </c>
      <c r="D281" s="433">
        <v>1</v>
      </c>
      <c r="E281" s="129"/>
      <c r="F281" s="123">
        <f t="shared" si="5"/>
        <v>0</v>
      </c>
    </row>
    <row r="282" spans="1:6" s="79" customFormat="1" ht="12">
      <c r="A282" s="139"/>
      <c r="B282" s="656"/>
      <c r="C282" s="394"/>
      <c r="D282" s="388"/>
      <c r="E282" s="77"/>
      <c r="F282" s="77"/>
    </row>
    <row r="283" spans="1:6" s="545" customFormat="1" ht="12">
      <c r="A283" s="141"/>
      <c r="B283" s="434">
        <f>MAX($B$7:B282)+1</f>
        <v>23</v>
      </c>
      <c r="C283" s="432" t="s">
        <v>721</v>
      </c>
      <c r="D283" s="433"/>
      <c r="E283" s="134"/>
      <c r="F283" s="134"/>
    </row>
    <row r="284" spans="1:6" s="545" customFormat="1" ht="96">
      <c r="A284" s="141"/>
      <c r="B284" s="671"/>
      <c r="C284" s="407" t="s">
        <v>722</v>
      </c>
      <c r="D284" s="433"/>
      <c r="E284" s="134"/>
      <c r="F284" s="134"/>
    </row>
    <row r="285" spans="1:6" s="545" customFormat="1" ht="12">
      <c r="A285" s="141"/>
      <c r="B285" s="671"/>
      <c r="C285" s="407"/>
      <c r="D285" s="433"/>
      <c r="E285" s="134"/>
      <c r="F285" s="134"/>
    </row>
    <row r="286" spans="1:6" s="545" customFormat="1" ht="12">
      <c r="A286" s="141"/>
      <c r="B286" s="671"/>
      <c r="C286" s="586" t="s">
        <v>525</v>
      </c>
      <c r="D286" s="433"/>
      <c r="E286" s="134"/>
      <c r="F286" s="134"/>
    </row>
    <row r="287" spans="1:6" s="545" customFormat="1" ht="12">
      <c r="A287" s="141"/>
      <c r="B287" s="671"/>
      <c r="C287" s="586" t="s">
        <v>723</v>
      </c>
      <c r="D287" s="433"/>
      <c r="E287" s="134"/>
      <c r="F287" s="134"/>
    </row>
    <row r="288" spans="1:6" s="545" customFormat="1" ht="12">
      <c r="A288" s="141"/>
      <c r="B288" s="671"/>
      <c r="C288" s="586" t="s">
        <v>724</v>
      </c>
      <c r="D288" s="433"/>
      <c r="E288" s="134"/>
      <c r="F288" s="134"/>
    </row>
    <row r="289" spans="1:7" s="545" customFormat="1" ht="12">
      <c r="A289" s="141"/>
      <c r="B289" s="671"/>
      <c r="C289" s="586" t="s">
        <v>343</v>
      </c>
      <c r="D289" s="433"/>
      <c r="E289" s="134"/>
      <c r="F289" s="134"/>
    </row>
    <row r="290" spans="1:7" s="545" customFormat="1" ht="12">
      <c r="A290" s="141"/>
      <c r="B290" s="671"/>
      <c r="C290" s="586"/>
      <c r="D290" s="433"/>
      <c r="E290" s="134"/>
      <c r="F290" s="134"/>
    </row>
    <row r="291" spans="1:7" s="545" customFormat="1" ht="12">
      <c r="A291" s="141"/>
      <c r="B291" s="671"/>
      <c r="C291" s="586" t="s">
        <v>725</v>
      </c>
      <c r="D291" s="433">
        <v>1</v>
      </c>
      <c r="E291" s="129"/>
      <c r="F291" s="123">
        <f>D291*E291</f>
        <v>0</v>
      </c>
    </row>
    <row r="292" spans="1:7" s="545" customFormat="1" ht="12">
      <c r="A292" s="141"/>
      <c r="B292" s="671"/>
      <c r="C292" s="586" t="s">
        <v>726</v>
      </c>
      <c r="D292" s="433">
        <v>1</v>
      </c>
      <c r="E292" s="129"/>
      <c r="F292" s="123">
        <f>D292*E292</f>
        <v>0</v>
      </c>
    </row>
    <row r="293" spans="1:7" s="79" customFormat="1" ht="12">
      <c r="A293" s="139"/>
      <c r="B293" s="656"/>
      <c r="C293" s="394"/>
      <c r="D293" s="388"/>
      <c r="E293" s="77"/>
      <c r="F293" s="77"/>
    </row>
    <row r="294" spans="1:7" s="545" customFormat="1" ht="12">
      <c r="A294" s="141"/>
      <c r="B294" s="434">
        <f>MAX($B$7:B293)+1</f>
        <v>24</v>
      </c>
      <c r="C294" s="432" t="s">
        <v>727</v>
      </c>
      <c r="D294" s="433"/>
      <c r="E294" s="134"/>
      <c r="F294" s="134"/>
    </row>
    <row r="295" spans="1:7" s="545" customFormat="1" ht="132.75" customHeight="1">
      <c r="A295" s="141"/>
      <c r="B295" s="671"/>
      <c r="C295" s="407" t="s">
        <v>728</v>
      </c>
      <c r="D295" s="433"/>
      <c r="E295" s="134"/>
      <c r="F295" s="134"/>
    </row>
    <row r="296" spans="1:7" s="545" customFormat="1" ht="12">
      <c r="A296" s="141"/>
      <c r="B296" s="671"/>
      <c r="C296" s="407"/>
      <c r="D296" s="433"/>
      <c r="E296" s="134"/>
      <c r="F296" s="134"/>
    </row>
    <row r="297" spans="1:7" s="545" customFormat="1" ht="12">
      <c r="A297" s="141"/>
      <c r="B297" s="671"/>
      <c r="C297" s="586" t="s">
        <v>525</v>
      </c>
      <c r="D297" s="433"/>
      <c r="E297" s="134"/>
      <c r="F297" s="134"/>
    </row>
    <row r="298" spans="1:7" s="545" customFormat="1" ht="12">
      <c r="A298" s="141"/>
      <c r="B298" s="671"/>
      <c r="C298" s="586" t="s">
        <v>723</v>
      </c>
      <c r="D298" s="433"/>
      <c r="E298" s="134"/>
      <c r="F298" s="134"/>
    </row>
    <row r="299" spans="1:7" s="545" customFormat="1" ht="12">
      <c r="A299" s="141"/>
      <c r="B299" s="671"/>
      <c r="C299" s="586" t="s">
        <v>729</v>
      </c>
      <c r="D299" s="433"/>
      <c r="E299" s="134"/>
      <c r="F299" s="134"/>
    </row>
    <row r="300" spans="1:7" s="545" customFormat="1" ht="12">
      <c r="A300" s="141"/>
      <c r="B300" s="671"/>
      <c r="C300" s="586" t="s">
        <v>343</v>
      </c>
      <c r="D300" s="433"/>
      <c r="E300" s="134"/>
      <c r="F300" s="134"/>
    </row>
    <row r="301" spans="1:7" s="545" customFormat="1" ht="12">
      <c r="A301" s="141"/>
      <c r="B301" s="671"/>
      <c r="C301" s="586"/>
      <c r="D301" s="433"/>
      <c r="E301" s="134"/>
      <c r="F301" s="134"/>
    </row>
    <row r="302" spans="1:7" s="545" customFormat="1" ht="12">
      <c r="A302" s="141"/>
      <c r="B302" s="671"/>
      <c r="C302" s="586" t="s">
        <v>730</v>
      </c>
      <c r="D302" s="433">
        <v>1</v>
      </c>
      <c r="E302" s="129"/>
      <c r="F302" s="123">
        <f>D302*E302</f>
        <v>0</v>
      </c>
    </row>
    <row r="303" spans="1:7" s="79" customFormat="1" ht="12">
      <c r="A303" s="139"/>
      <c r="B303" s="656"/>
      <c r="C303" s="394"/>
      <c r="D303" s="388"/>
      <c r="E303" s="77"/>
      <c r="F303" s="77"/>
    </row>
    <row r="304" spans="1:7" s="79" customFormat="1" ht="12">
      <c r="A304" s="139"/>
      <c r="B304" s="434">
        <f>MAX($B$10:B303)+1</f>
        <v>25</v>
      </c>
      <c r="C304" s="432" t="s">
        <v>731</v>
      </c>
      <c r="D304" s="388"/>
      <c r="E304" s="77"/>
      <c r="F304" s="77"/>
      <c r="G304" s="77"/>
    </row>
    <row r="305" spans="1:7" s="79" customFormat="1" ht="60">
      <c r="A305" s="139"/>
      <c r="B305" s="656"/>
      <c r="C305" s="407" t="s">
        <v>732</v>
      </c>
      <c r="D305" s="388"/>
      <c r="E305" s="77"/>
      <c r="F305" s="77"/>
      <c r="G305" s="77"/>
    </row>
    <row r="306" spans="1:7" s="79" customFormat="1" ht="24">
      <c r="A306" s="139"/>
      <c r="B306" s="656"/>
      <c r="C306" s="672" t="s">
        <v>733</v>
      </c>
      <c r="D306" s="388"/>
      <c r="E306" s="77"/>
      <c r="F306" s="77"/>
      <c r="G306" s="77"/>
    </row>
    <row r="307" spans="1:7" s="79" customFormat="1" ht="12">
      <c r="A307" s="139"/>
      <c r="B307" s="656"/>
      <c r="C307" s="586" t="s">
        <v>525</v>
      </c>
      <c r="D307" s="388"/>
      <c r="E307" s="77"/>
      <c r="F307" s="77"/>
      <c r="G307" s="77"/>
    </row>
    <row r="308" spans="1:7" s="79" customFormat="1" ht="12">
      <c r="A308" s="139"/>
      <c r="B308" s="656"/>
      <c r="C308" s="586" t="s">
        <v>687</v>
      </c>
      <c r="D308" s="388"/>
      <c r="E308" s="77"/>
      <c r="F308" s="77"/>
      <c r="G308" s="77"/>
    </row>
    <row r="309" spans="1:7" s="79" customFormat="1" ht="12">
      <c r="A309" s="139"/>
      <c r="B309" s="656"/>
      <c r="C309" s="586" t="s">
        <v>734</v>
      </c>
      <c r="D309" s="388"/>
      <c r="E309" s="77"/>
      <c r="F309" s="77"/>
      <c r="G309" s="77"/>
    </row>
    <row r="310" spans="1:7" s="79" customFormat="1" ht="12">
      <c r="A310" s="139"/>
      <c r="B310" s="656"/>
      <c r="C310" s="586" t="s">
        <v>343</v>
      </c>
      <c r="D310" s="388"/>
      <c r="E310" s="77"/>
      <c r="F310" s="77"/>
      <c r="G310" s="77"/>
    </row>
    <row r="311" spans="1:7" s="79" customFormat="1" ht="12">
      <c r="A311" s="139"/>
      <c r="B311" s="656"/>
      <c r="C311" s="586"/>
      <c r="D311" s="388"/>
      <c r="E311" s="77"/>
      <c r="F311" s="77"/>
      <c r="G311" s="77"/>
    </row>
    <row r="312" spans="1:7" s="79" customFormat="1" ht="12">
      <c r="A312" s="139"/>
      <c r="B312" s="656"/>
      <c r="C312" s="586" t="s">
        <v>735</v>
      </c>
      <c r="D312" s="388">
        <v>4</v>
      </c>
      <c r="E312" s="129"/>
      <c r="F312" s="129">
        <f>D312*E312</f>
        <v>0</v>
      </c>
      <c r="G312" s="77"/>
    </row>
    <row r="313" spans="1:7" s="79" customFormat="1" ht="12">
      <c r="A313" s="139"/>
      <c r="B313" s="656"/>
      <c r="C313" s="586"/>
      <c r="D313" s="388"/>
      <c r="E313" s="77"/>
      <c r="F313" s="77"/>
      <c r="G313" s="77"/>
    </row>
    <row r="314" spans="1:7" s="79" customFormat="1" ht="12">
      <c r="A314" s="139"/>
      <c r="B314" s="434">
        <f>MAX($B$10:B313)+1</f>
        <v>26</v>
      </c>
      <c r="C314" s="432" t="s">
        <v>736</v>
      </c>
      <c r="D314" s="388"/>
      <c r="E314" s="77"/>
      <c r="F314" s="77"/>
      <c r="G314" s="77"/>
    </row>
    <row r="315" spans="1:7" s="79" customFormat="1" ht="72">
      <c r="A315" s="139"/>
      <c r="B315" s="656"/>
      <c r="C315" s="407" t="s">
        <v>737</v>
      </c>
      <c r="D315" s="388"/>
      <c r="E315" s="77"/>
      <c r="F315" s="77"/>
      <c r="G315" s="77"/>
    </row>
    <row r="316" spans="1:7" s="79" customFormat="1" ht="12">
      <c r="A316" s="139"/>
      <c r="B316" s="656"/>
      <c r="C316" s="672" t="s">
        <v>738</v>
      </c>
      <c r="D316" s="388"/>
      <c r="E316" s="77"/>
      <c r="F316" s="77"/>
      <c r="G316" s="77"/>
    </row>
    <row r="317" spans="1:7" s="79" customFormat="1" ht="12">
      <c r="A317" s="139"/>
      <c r="B317" s="656"/>
      <c r="C317" s="586" t="s">
        <v>525</v>
      </c>
      <c r="D317" s="388"/>
      <c r="E317" s="77"/>
      <c r="F317" s="77"/>
      <c r="G317" s="77"/>
    </row>
    <row r="318" spans="1:7" s="79" customFormat="1" ht="12">
      <c r="A318" s="139"/>
      <c r="B318" s="656"/>
      <c r="C318" s="586" t="s">
        <v>687</v>
      </c>
      <c r="D318" s="388"/>
      <c r="E318" s="77"/>
      <c r="F318" s="77"/>
      <c r="G318" s="77"/>
    </row>
    <row r="319" spans="1:7" s="79" customFormat="1" ht="12">
      <c r="A319" s="139"/>
      <c r="B319" s="656"/>
      <c r="C319" s="586" t="s">
        <v>739</v>
      </c>
      <c r="D319" s="388"/>
      <c r="E319" s="77"/>
      <c r="F319" s="77"/>
      <c r="G319" s="77"/>
    </row>
    <row r="320" spans="1:7" s="79" customFormat="1" ht="12">
      <c r="A320" s="139"/>
      <c r="B320" s="656"/>
      <c r="C320" s="586" t="s">
        <v>343</v>
      </c>
      <c r="D320" s="388"/>
      <c r="E320" s="77"/>
      <c r="F320" s="77"/>
      <c r="G320" s="77"/>
    </row>
    <row r="321" spans="1:7" s="79" customFormat="1" ht="12">
      <c r="A321" s="139"/>
      <c r="B321" s="656"/>
      <c r="C321" s="586"/>
      <c r="D321" s="388"/>
      <c r="E321" s="77"/>
      <c r="F321" s="77"/>
      <c r="G321" s="77"/>
    </row>
    <row r="322" spans="1:7" s="79" customFormat="1" ht="12">
      <c r="A322" s="139"/>
      <c r="B322" s="656"/>
      <c r="C322" s="586" t="s">
        <v>740</v>
      </c>
      <c r="D322" s="388">
        <v>2</v>
      </c>
      <c r="E322" s="129"/>
      <c r="F322" s="129">
        <f>D322*E322</f>
        <v>0</v>
      </c>
      <c r="G322" s="77"/>
    </row>
    <row r="323" spans="1:7" s="79" customFormat="1" ht="12">
      <c r="A323" s="139"/>
      <c r="B323" s="656"/>
      <c r="C323" s="586"/>
      <c r="D323" s="388"/>
      <c r="E323" s="77"/>
      <c r="F323" s="77"/>
      <c r="G323" s="77"/>
    </row>
    <row r="324" spans="1:7" s="545" customFormat="1" ht="12">
      <c r="A324" s="141"/>
      <c r="B324" s="434">
        <f>MAX($B$7:B323)+1</f>
        <v>27</v>
      </c>
      <c r="C324" s="432" t="s">
        <v>741</v>
      </c>
      <c r="D324" s="433"/>
      <c r="E324" s="134"/>
      <c r="F324" s="134"/>
    </row>
    <row r="325" spans="1:7" s="545" customFormat="1" ht="12">
      <c r="A325" s="141"/>
      <c r="B325" s="671"/>
      <c r="C325" s="586" t="s">
        <v>742</v>
      </c>
      <c r="D325" s="433"/>
      <c r="E325" s="134"/>
      <c r="F325" s="134"/>
    </row>
    <row r="326" spans="1:7" s="545" customFormat="1" ht="12">
      <c r="A326" s="141"/>
      <c r="B326" s="671"/>
      <c r="C326" s="586" t="s">
        <v>743</v>
      </c>
      <c r="D326" s="433"/>
      <c r="E326" s="134"/>
      <c r="F326" s="134"/>
    </row>
    <row r="327" spans="1:7" s="545" customFormat="1" ht="12">
      <c r="A327" s="141"/>
      <c r="B327" s="671"/>
      <c r="C327" s="586" t="s">
        <v>744</v>
      </c>
      <c r="D327" s="433"/>
      <c r="E327" s="134"/>
      <c r="F327" s="134"/>
    </row>
    <row r="328" spans="1:7" s="545" customFormat="1" ht="12">
      <c r="A328" s="141"/>
      <c r="B328" s="671"/>
      <c r="C328" s="586" t="s">
        <v>745</v>
      </c>
      <c r="D328" s="433"/>
      <c r="E328" s="134"/>
      <c r="F328" s="134"/>
    </row>
    <row r="329" spans="1:7" s="645" customFormat="1" ht="12">
      <c r="A329" s="143"/>
      <c r="B329" s="671"/>
      <c r="C329" s="432" t="s">
        <v>746</v>
      </c>
      <c r="D329" s="673"/>
      <c r="E329" s="135"/>
      <c r="F329" s="135"/>
    </row>
    <row r="330" spans="1:7" s="545" customFormat="1" ht="12">
      <c r="A330" s="141"/>
      <c r="B330" s="671"/>
      <c r="C330" s="586" t="s">
        <v>525</v>
      </c>
      <c r="D330" s="433"/>
      <c r="E330" s="134"/>
      <c r="F330" s="134"/>
    </row>
    <row r="331" spans="1:7" s="545" customFormat="1" ht="12">
      <c r="A331" s="141"/>
      <c r="B331" s="671"/>
      <c r="C331" s="586" t="s">
        <v>687</v>
      </c>
      <c r="D331" s="433"/>
      <c r="E331" s="134"/>
      <c r="F331" s="134"/>
    </row>
    <row r="332" spans="1:7" s="545" customFormat="1" ht="12">
      <c r="A332" s="141"/>
      <c r="B332" s="671"/>
      <c r="C332" s="586" t="s">
        <v>747</v>
      </c>
      <c r="D332" s="433"/>
      <c r="E332" s="134"/>
      <c r="F332" s="134"/>
    </row>
    <row r="333" spans="1:7" s="545" customFormat="1" ht="12">
      <c r="A333" s="141"/>
      <c r="B333" s="671"/>
      <c r="C333" s="586" t="s">
        <v>343</v>
      </c>
      <c r="D333" s="433"/>
      <c r="E333" s="134"/>
      <c r="F333" s="134"/>
    </row>
    <row r="334" spans="1:7" s="545" customFormat="1" ht="12">
      <c r="A334" s="141"/>
      <c r="B334" s="671"/>
      <c r="C334" s="586"/>
      <c r="D334" s="433"/>
      <c r="E334" s="134"/>
      <c r="F334" s="134"/>
    </row>
    <row r="335" spans="1:7" s="545" customFormat="1" ht="12">
      <c r="A335" s="141"/>
      <c r="B335" s="671"/>
      <c r="C335" s="586" t="s">
        <v>748</v>
      </c>
      <c r="D335" s="388">
        <v>2</v>
      </c>
      <c r="E335" s="129"/>
      <c r="F335" s="129">
        <f t="shared" ref="F335:F336" si="6">D335*E335</f>
        <v>0</v>
      </c>
      <c r="G335" s="77"/>
    </row>
    <row r="336" spans="1:7" s="545" customFormat="1" ht="12">
      <c r="A336" s="141"/>
      <c r="B336" s="671"/>
      <c r="C336" s="586" t="s">
        <v>749</v>
      </c>
      <c r="D336" s="388">
        <v>2</v>
      </c>
      <c r="E336" s="129"/>
      <c r="F336" s="129">
        <f t="shared" si="6"/>
        <v>0</v>
      </c>
      <c r="G336" s="77"/>
    </row>
    <row r="337" spans="1:7" s="79" customFormat="1" ht="12">
      <c r="A337" s="139"/>
      <c r="B337" s="656"/>
      <c r="C337" s="394"/>
      <c r="D337" s="388"/>
      <c r="E337" s="77"/>
      <c r="F337" s="77"/>
    </row>
    <row r="338" spans="1:7" s="545" customFormat="1" ht="12">
      <c r="A338" s="141"/>
      <c r="B338" s="434">
        <f>MAX($B$7:B336)+1</f>
        <v>28</v>
      </c>
      <c r="C338" s="432" t="s">
        <v>750</v>
      </c>
      <c r="D338" s="433"/>
      <c r="E338" s="134"/>
      <c r="F338" s="134"/>
    </row>
    <row r="339" spans="1:7" s="545" customFormat="1" ht="12">
      <c r="A339" s="141"/>
      <c r="B339" s="671"/>
      <c r="C339" s="586" t="s">
        <v>751</v>
      </c>
      <c r="D339" s="433"/>
      <c r="E339" s="134"/>
      <c r="F339" s="134"/>
    </row>
    <row r="340" spans="1:7" s="545" customFormat="1" ht="12">
      <c r="A340" s="141"/>
      <c r="B340" s="671"/>
      <c r="C340" s="586" t="s">
        <v>743</v>
      </c>
      <c r="D340" s="433"/>
      <c r="E340" s="134"/>
      <c r="F340" s="134"/>
    </row>
    <row r="341" spans="1:7" s="545" customFormat="1" ht="12">
      <c r="A341" s="141"/>
      <c r="B341" s="671"/>
      <c r="C341" s="586" t="s">
        <v>744</v>
      </c>
      <c r="D341" s="433"/>
      <c r="E341" s="134"/>
      <c r="F341" s="134"/>
    </row>
    <row r="342" spans="1:7" s="545" customFormat="1" ht="12">
      <c r="A342" s="141"/>
      <c r="B342" s="671"/>
      <c r="C342" s="586" t="s">
        <v>745</v>
      </c>
      <c r="D342" s="433"/>
      <c r="E342" s="134"/>
      <c r="F342" s="134"/>
    </row>
    <row r="343" spans="1:7" s="645" customFormat="1" ht="12">
      <c r="A343" s="143"/>
      <c r="B343" s="671"/>
      <c r="C343" s="432" t="s">
        <v>746</v>
      </c>
      <c r="D343" s="673"/>
      <c r="E343" s="135"/>
      <c r="F343" s="135"/>
    </row>
    <row r="344" spans="1:7" s="545" customFormat="1" ht="12">
      <c r="A344" s="141"/>
      <c r="B344" s="671"/>
      <c r="C344" s="586" t="s">
        <v>525</v>
      </c>
      <c r="D344" s="433"/>
      <c r="E344" s="134"/>
      <c r="F344" s="134"/>
    </row>
    <row r="345" spans="1:7" s="545" customFormat="1" ht="12">
      <c r="A345" s="141"/>
      <c r="B345" s="671"/>
      <c r="C345" s="586" t="s">
        <v>613</v>
      </c>
      <c r="D345" s="433"/>
      <c r="E345" s="134"/>
      <c r="F345" s="134"/>
    </row>
    <row r="346" spans="1:7" s="545" customFormat="1" ht="12">
      <c r="A346" s="141"/>
      <c r="B346" s="671"/>
      <c r="C346" s="586" t="s">
        <v>752</v>
      </c>
      <c r="D346" s="433"/>
      <c r="E346" s="134"/>
      <c r="F346" s="134"/>
    </row>
    <row r="347" spans="1:7" s="545" customFormat="1" ht="12">
      <c r="A347" s="141"/>
      <c r="B347" s="671"/>
      <c r="C347" s="586" t="s">
        <v>343</v>
      </c>
      <c r="D347" s="433"/>
      <c r="E347" s="134"/>
      <c r="F347" s="134"/>
    </row>
    <row r="348" spans="1:7" s="545" customFormat="1" ht="12">
      <c r="A348" s="141"/>
      <c r="B348" s="671"/>
      <c r="C348" s="586"/>
      <c r="D348" s="433"/>
      <c r="E348" s="134"/>
      <c r="F348" s="134"/>
    </row>
    <row r="349" spans="1:7" s="545" customFormat="1" ht="12">
      <c r="A349" s="141"/>
      <c r="B349" s="671"/>
      <c r="C349" s="586" t="s">
        <v>753</v>
      </c>
      <c r="D349" s="388">
        <v>2</v>
      </c>
      <c r="E349" s="129"/>
      <c r="F349" s="129">
        <f t="shared" ref="F349" si="7">D349*E349</f>
        <v>0</v>
      </c>
      <c r="G349" s="77"/>
    </row>
    <row r="350" spans="1:7" s="79" customFormat="1" ht="12">
      <c r="A350" s="139"/>
      <c r="B350" s="656"/>
      <c r="C350" s="394"/>
      <c r="D350" s="388"/>
      <c r="E350" s="77"/>
      <c r="F350" s="77"/>
    </row>
    <row r="351" spans="1:7" s="545" customFormat="1" ht="12">
      <c r="A351" s="141"/>
      <c r="B351" s="434">
        <f>MAX($B$7:B350)+1</f>
        <v>29</v>
      </c>
      <c r="C351" s="432" t="s">
        <v>750</v>
      </c>
      <c r="D351" s="433"/>
      <c r="E351" s="134"/>
      <c r="F351" s="134"/>
    </row>
    <row r="352" spans="1:7" s="545" customFormat="1" ht="12">
      <c r="A352" s="141"/>
      <c r="B352" s="671"/>
      <c r="C352" s="586" t="s">
        <v>751</v>
      </c>
      <c r="D352" s="433"/>
      <c r="E352" s="134"/>
      <c r="F352" s="134"/>
    </row>
    <row r="353" spans="1:7" s="545" customFormat="1" ht="12">
      <c r="A353" s="141"/>
      <c r="B353" s="671"/>
      <c r="C353" s="586" t="s">
        <v>743</v>
      </c>
      <c r="D353" s="433"/>
      <c r="E353" s="134"/>
      <c r="F353" s="134"/>
    </row>
    <row r="354" spans="1:7" s="545" customFormat="1" ht="12">
      <c r="A354" s="141"/>
      <c r="B354" s="671"/>
      <c r="C354" s="586" t="s">
        <v>744</v>
      </c>
      <c r="D354" s="433"/>
      <c r="E354" s="134"/>
      <c r="F354" s="134"/>
    </row>
    <row r="355" spans="1:7" s="545" customFormat="1" ht="12">
      <c r="A355" s="141"/>
      <c r="B355" s="671"/>
      <c r="C355" s="586" t="s">
        <v>745</v>
      </c>
      <c r="D355" s="433"/>
      <c r="E355" s="134"/>
      <c r="F355" s="134"/>
    </row>
    <row r="356" spans="1:7" s="645" customFormat="1" ht="12">
      <c r="A356" s="143"/>
      <c r="B356" s="671"/>
      <c r="C356" s="432" t="s">
        <v>746</v>
      </c>
      <c r="D356" s="673"/>
      <c r="E356" s="135"/>
      <c r="F356" s="135"/>
    </row>
    <row r="357" spans="1:7" s="545" customFormat="1" ht="12">
      <c r="A357" s="141"/>
      <c r="B357" s="671"/>
      <c r="C357" s="586" t="s">
        <v>525</v>
      </c>
      <c r="D357" s="433"/>
      <c r="E357" s="134"/>
      <c r="F357" s="134"/>
    </row>
    <row r="358" spans="1:7" s="545" customFormat="1" ht="12">
      <c r="A358" s="141"/>
      <c r="B358" s="671"/>
      <c r="C358" s="586" t="s">
        <v>687</v>
      </c>
      <c r="D358" s="433"/>
      <c r="E358" s="134"/>
      <c r="F358" s="134"/>
    </row>
    <row r="359" spans="1:7" s="545" customFormat="1" ht="12">
      <c r="A359" s="141"/>
      <c r="B359" s="671"/>
      <c r="C359" s="586" t="s">
        <v>754</v>
      </c>
      <c r="D359" s="433"/>
      <c r="E359" s="134"/>
      <c r="F359" s="134"/>
    </row>
    <row r="360" spans="1:7" s="545" customFormat="1" ht="12">
      <c r="A360" s="141"/>
      <c r="B360" s="671"/>
      <c r="C360" s="586" t="s">
        <v>343</v>
      </c>
      <c r="D360" s="433"/>
      <c r="E360" s="134"/>
      <c r="F360" s="134"/>
    </row>
    <row r="361" spans="1:7" s="545" customFormat="1" ht="12">
      <c r="A361" s="141"/>
      <c r="B361" s="671"/>
      <c r="C361" s="586"/>
      <c r="D361" s="433"/>
      <c r="E361" s="134"/>
      <c r="F361" s="134"/>
    </row>
    <row r="362" spans="1:7" s="545" customFormat="1" ht="12">
      <c r="A362" s="141"/>
      <c r="B362" s="671"/>
      <c r="C362" s="586" t="s">
        <v>748</v>
      </c>
      <c r="D362" s="388">
        <v>4</v>
      </c>
      <c r="E362" s="129"/>
      <c r="F362" s="129">
        <f t="shared" ref="F362" si="8">D362*E362</f>
        <v>0</v>
      </c>
      <c r="G362" s="77"/>
    </row>
    <row r="363" spans="1:7" s="79" customFormat="1" ht="12">
      <c r="A363" s="139"/>
      <c r="B363" s="656"/>
      <c r="C363" s="394"/>
      <c r="D363" s="388"/>
      <c r="E363" s="77"/>
      <c r="F363" s="77"/>
    </row>
    <row r="364" spans="1:7" s="545" customFormat="1" ht="12">
      <c r="A364" s="141"/>
      <c r="B364" s="434">
        <f>MAX($B$10:B363)+1</f>
        <v>30</v>
      </c>
      <c r="C364" s="432" t="s">
        <v>755</v>
      </c>
      <c r="D364" s="433"/>
      <c r="E364" s="134"/>
      <c r="F364" s="134"/>
      <c r="G364" s="646"/>
    </row>
    <row r="365" spans="1:7" s="545" customFormat="1" ht="48.75" customHeight="1">
      <c r="A365" s="141"/>
      <c r="B365" s="674"/>
      <c r="C365" s="407" t="s">
        <v>756</v>
      </c>
      <c r="D365" s="433"/>
      <c r="E365" s="134"/>
      <c r="F365" s="134"/>
      <c r="G365" s="646"/>
    </row>
    <row r="366" spans="1:7" s="545" customFormat="1" ht="12">
      <c r="A366" s="141"/>
      <c r="B366" s="674"/>
      <c r="C366" s="586" t="s">
        <v>525</v>
      </c>
      <c r="D366" s="433"/>
      <c r="E366" s="134"/>
      <c r="F366" s="134"/>
      <c r="G366" s="646"/>
    </row>
    <row r="367" spans="1:7" s="545" customFormat="1" ht="12">
      <c r="A367" s="141"/>
      <c r="B367" s="674"/>
      <c r="C367" s="435" t="s">
        <v>687</v>
      </c>
      <c r="D367" s="433"/>
      <c r="E367" s="134"/>
      <c r="F367" s="134"/>
      <c r="G367" s="646"/>
    </row>
    <row r="368" spans="1:7" s="545" customFormat="1" ht="12">
      <c r="A368" s="141"/>
      <c r="B368" s="674"/>
      <c r="C368" s="435" t="s">
        <v>757</v>
      </c>
      <c r="D368" s="433"/>
      <c r="E368" s="134"/>
      <c r="F368" s="134"/>
      <c r="G368" s="646"/>
    </row>
    <row r="369" spans="1:12" s="545" customFormat="1" ht="12">
      <c r="A369" s="141"/>
      <c r="B369" s="674"/>
      <c r="C369" s="586" t="s">
        <v>343</v>
      </c>
      <c r="D369" s="433"/>
      <c r="E369" s="134"/>
      <c r="F369" s="134"/>
      <c r="G369" s="646"/>
    </row>
    <row r="370" spans="1:12" s="545" customFormat="1" ht="12">
      <c r="A370" s="141"/>
      <c r="B370" s="674"/>
      <c r="C370" s="586"/>
      <c r="D370" s="433"/>
      <c r="E370" s="134"/>
      <c r="F370" s="134"/>
      <c r="G370" s="646"/>
    </row>
    <row r="371" spans="1:12" s="545" customFormat="1" ht="12">
      <c r="A371" s="141"/>
      <c r="B371" s="674"/>
      <c r="C371" s="407" t="s">
        <v>758</v>
      </c>
      <c r="D371" s="433">
        <v>1</v>
      </c>
      <c r="E371" s="129"/>
      <c r="F371" s="123">
        <f>D371*E371</f>
        <v>0</v>
      </c>
    </row>
    <row r="372" spans="1:12" s="545" customFormat="1" ht="12">
      <c r="A372" s="141"/>
      <c r="B372" s="675"/>
      <c r="C372" s="586"/>
      <c r="D372" s="676"/>
      <c r="E372" s="136"/>
      <c r="F372" s="77"/>
      <c r="G372" s="126"/>
    </row>
    <row r="373" spans="1:12" s="545" customFormat="1" ht="12">
      <c r="A373" s="141"/>
      <c r="B373" s="434">
        <f>MAX($B$10:B372)+1</f>
        <v>31</v>
      </c>
      <c r="C373" s="432" t="s">
        <v>759</v>
      </c>
      <c r="D373" s="433"/>
      <c r="E373" s="134"/>
      <c r="F373" s="134"/>
      <c r="G373" s="646"/>
    </row>
    <row r="374" spans="1:12" s="545" customFormat="1" ht="60">
      <c r="A374" s="141"/>
      <c r="B374" s="674"/>
      <c r="C374" s="407" t="s">
        <v>760</v>
      </c>
      <c r="D374" s="433"/>
      <c r="E374" s="134"/>
      <c r="F374" s="134"/>
      <c r="G374" s="646"/>
    </row>
    <row r="375" spans="1:12" s="545" customFormat="1" ht="12">
      <c r="A375" s="141"/>
      <c r="B375" s="674"/>
      <c r="C375" s="407" t="s">
        <v>525</v>
      </c>
      <c r="D375" s="433"/>
      <c r="E375" s="134"/>
      <c r="F375" s="134"/>
      <c r="G375" s="646"/>
    </row>
    <row r="376" spans="1:12" s="545" customFormat="1" ht="12">
      <c r="A376" s="141"/>
      <c r="B376" s="674"/>
      <c r="C376" s="407" t="s">
        <v>687</v>
      </c>
      <c r="D376" s="433"/>
      <c r="E376" s="134"/>
      <c r="F376" s="134"/>
      <c r="G376" s="646"/>
    </row>
    <row r="377" spans="1:12" s="545" customFormat="1" ht="12">
      <c r="A377" s="141"/>
      <c r="B377" s="674"/>
      <c r="C377" s="407" t="s">
        <v>761</v>
      </c>
      <c r="D377" s="433"/>
      <c r="E377" s="134"/>
      <c r="F377" s="134"/>
      <c r="G377" s="646"/>
    </row>
    <row r="378" spans="1:12" s="545" customFormat="1" ht="12">
      <c r="A378" s="141"/>
      <c r="B378" s="674"/>
      <c r="C378" s="407" t="s">
        <v>343</v>
      </c>
      <c r="D378" s="433"/>
      <c r="E378" s="134"/>
      <c r="F378" s="134"/>
      <c r="G378" s="646"/>
    </row>
    <row r="379" spans="1:12" s="545" customFormat="1" ht="12">
      <c r="A379" s="141"/>
      <c r="B379" s="674"/>
      <c r="C379" s="407"/>
      <c r="D379" s="433"/>
      <c r="E379" s="134"/>
      <c r="F379" s="134"/>
      <c r="G379" s="646"/>
    </row>
    <row r="380" spans="1:12" s="545" customFormat="1" ht="12">
      <c r="A380" s="141"/>
      <c r="B380" s="674"/>
      <c r="C380" s="407" t="s">
        <v>762</v>
      </c>
      <c r="D380" s="433">
        <v>2</v>
      </c>
      <c r="E380" s="129"/>
      <c r="F380" s="123">
        <f>D380*E380</f>
        <v>0</v>
      </c>
    </row>
    <row r="381" spans="1:12" s="545" customFormat="1" ht="12">
      <c r="A381" s="141"/>
      <c r="B381" s="675"/>
      <c r="C381" s="586"/>
      <c r="D381" s="676"/>
      <c r="E381" s="136"/>
      <c r="F381" s="77"/>
      <c r="G381" s="126"/>
    </row>
    <row r="382" spans="1:12" s="545" customFormat="1" ht="15.75">
      <c r="A382" s="141"/>
      <c r="B382" s="428"/>
      <c r="C382" s="429" t="s">
        <v>763</v>
      </c>
      <c r="D382" s="430"/>
      <c r="E382" s="133"/>
      <c r="F382" s="133"/>
      <c r="I382" s="563"/>
      <c r="L382" s="564"/>
    </row>
    <row r="383" spans="1:12" s="545" customFormat="1" ht="12.75">
      <c r="A383" s="141"/>
      <c r="B383" s="431"/>
      <c r="C383" s="432"/>
      <c r="D383" s="433"/>
      <c r="E383" s="126"/>
      <c r="F383" s="126"/>
      <c r="I383" s="563"/>
      <c r="L383" s="564"/>
    </row>
    <row r="384" spans="1:12" s="647" customFormat="1" ht="36">
      <c r="A384" s="144"/>
      <c r="B384" s="677"/>
      <c r="C384" s="678" t="s">
        <v>764</v>
      </c>
      <c r="D384" s="679"/>
      <c r="E384" s="137"/>
    </row>
    <row r="385" spans="1:5" s="647" customFormat="1" ht="12">
      <c r="A385" s="144"/>
      <c r="B385" s="677"/>
      <c r="C385" s="680"/>
      <c r="D385" s="679"/>
      <c r="E385" s="137"/>
    </row>
    <row r="386" spans="1:5" s="647" customFormat="1" ht="24">
      <c r="A386" s="144"/>
      <c r="B386" s="677"/>
      <c r="C386" s="681" t="s">
        <v>765</v>
      </c>
      <c r="D386" s="679"/>
      <c r="E386" s="137"/>
    </row>
    <row r="387" spans="1:5" s="647" customFormat="1" ht="120">
      <c r="A387" s="144"/>
      <c r="B387" s="677"/>
      <c r="C387" s="681" t="s">
        <v>766</v>
      </c>
      <c r="D387" s="679"/>
      <c r="E387" s="137"/>
    </row>
    <row r="388" spans="1:5" s="647" customFormat="1" ht="12">
      <c r="A388" s="144"/>
      <c r="B388" s="677"/>
      <c r="C388" s="681"/>
      <c r="D388" s="679"/>
      <c r="E388" s="137"/>
    </row>
    <row r="389" spans="1:5" s="647" customFormat="1" ht="120">
      <c r="A389" s="144"/>
      <c r="B389" s="677"/>
      <c r="C389" s="681" t="s">
        <v>767</v>
      </c>
      <c r="D389" s="679"/>
      <c r="E389" s="137"/>
    </row>
    <row r="390" spans="1:5" s="647" customFormat="1" ht="12.75">
      <c r="A390" s="144"/>
      <c r="B390" s="682" t="s">
        <v>768</v>
      </c>
      <c r="C390" s="683" t="s">
        <v>769</v>
      </c>
      <c r="D390" s="679"/>
      <c r="E390" s="137"/>
    </row>
    <row r="391" spans="1:5" s="647" customFormat="1" ht="144">
      <c r="A391" s="144"/>
      <c r="B391" s="684"/>
      <c r="C391" s="680" t="s">
        <v>770</v>
      </c>
      <c r="D391" s="685"/>
      <c r="E391" s="137"/>
    </row>
    <row r="392" spans="1:5" s="647" customFormat="1" ht="12">
      <c r="A392" s="144"/>
      <c r="B392" s="677"/>
      <c r="C392" s="681"/>
      <c r="D392" s="679"/>
      <c r="E392" s="137"/>
    </row>
    <row r="393" spans="1:5" s="647" customFormat="1" ht="12">
      <c r="A393" s="144"/>
      <c r="B393" s="434">
        <f>MAX($B$7:B392)+1</f>
        <v>32</v>
      </c>
      <c r="C393" s="403" t="s">
        <v>771</v>
      </c>
      <c r="D393" s="685"/>
      <c r="E393" s="137"/>
    </row>
    <row r="394" spans="1:5" s="647" customFormat="1" ht="300">
      <c r="A394" s="144"/>
      <c r="B394" s="677"/>
      <c r="C394" s="681" t="s">
        <v>772</v>
      </c>
      <c r="D394" s="685"/>
      <c r="E394" s="137"/>
    </row>
    <row r="395" spans="1:5" s="647" customFormat="1" ht="12">
      <c r="A395" s="144"/>
      <c r="B395" s="677"/>
      <c r="C395" s="584" t="s">
        <v>773</v>
      </c>
      <c r="D395" s="685"/>
      <c r="E395" s="137"/>
    </row>
    <row r="396" spans="1:5" s="647" customFormat="1" ht="24">
      <c r="A396" s="144"/>
      <c r="B396" s="677"/>
      <c r="C396" s="686" t="s">
        <v>774</v>
      </c>
      <c r="D396" s="685"/>
      <c r="E396" s="137"/>
    </row>
    <row r="397" spans="1:5" s="647" customFormat="1" ht="36">
      <c r="A397" s="144"/>
      <c r="B397" s="677"/>
      <c r="C397" s="686" t="s">
        <v>775</v>
      </c>
      <c r="D397" s="685"/>
      <c r="E397" s="137"/>
    </row>
    <row r="398" spans="1:5" s="647" customFormat="1" ht="24">
      <c r="A398" s="144"/>
      <c r="B398" s="677"/>
      <c r="C398" s="686" t="s">
        <v>776</v>
      </c>
      <c r="D398" s="685"/>
      <c r="E398" s="137"/>
    </row>
    <row r="399" spans="1:5" s="647" customFormat="1" ht="36">
      <c r="A399" s="144"/>
      <c r="B399" s="677"/>
      <c r="C399" s="686" t="s">
        <v>777</v>
      </c>
      <c r="D399" s="685"/>
      <c r="E399" s="137"/>
    </row>
    <row r="400" spans="1:5" s="647" customFormat="1" ht="24">
      <c r="A400" s="144"/>
      <c r="B400" s="677"/>
      <c r="C400" s="686" t="s">
        <v>778</v>
      </c>
      <c r="D400" s="685"/>
      <c r="E400" s="137"/>
    </row>
    <row r="401" spans="1:12" s="647" customFormat="1" ht="24">
      <c r="A401" s="144"/>
      <c r="B401" s="677"/>
      <c r="C401" s="686" t="s">
        <v>779</v>
      </c>
      <c r="D401" s="685"/>
      <c r="E401" s="137"/>
    </row>
    <row r="402" spans="1:12" s="647" customFormat="1" ht="12">
      <c r="A402" s="144"/>
      <c r="B402" s="677"/>
      <c r="C402" s="686" t="s">
        <v>780</v>
      </c>
      <c r="D402" s="685"/>
      <c r="E402" s="137"/>
    </row>
    <row r="403" spans="1:12" s="647" customFormat="1" ht="12">
      <c r="A403" s="144"/>
      <c r="B403" s="677"/>
      <c r="C403" s="686" t="s">
        <v>781</v>
      </c>
      <c r="D403" s="685"/>
      <c r="E403" s="137"/>
    </row>
    <row r="404" spans="1:12" s="647" customFormat="1" ht="12">
      <c r="A404" s="144"/>
      <c r="B404" s="677"/>
      <c r="C404" s="686" t="s">
        <v>782</v>
      </c>
      <c r="D404" s="685"/>
      <c r="E404" s="137"/>
    </row>
    <row r="405" spans="1:12" s="647" customFormat="1" ht="72">
      <c r="A405" s="144"/>
      <c r="B405" s="677"/>
      <c r="C405" s="686" t="s">
        <v>783</v>
      </c>
      <c r="D405" s="685"/>
      <c r="E405" s="137"/>
    </row>
    <row r="406" spans="1:12" s="647" customFormat="1" ht="60">
      <c r="A406" s="144"/>
      <c r="B406" s="677"/>
      <c r="C406" s="681" t="s">
        <v>784</v>
      </c>
      <c r="D406" s="685"/>
      <c r="E406" s="137"/>
    </row>
    <row r="407" spans="1:12" s="79" customFormat="1" ht="12.75">
      <c r="A407" s="139"/>
      <c r="B407" s="618"/>
      <c r="C407" s="586" t="s">
        <v>364</v>
      </c>
      <c r="D407" s="388">
        <v>1</v>
      </c>
      <c r="E407" s="129"/>
      <c r="F407" s="123">
        <f t="shared" ref="F407" si="9">D407*E407</f>
        <v>0</v>
      </c>
      <c r="G407" s="77"/>
      <c r="I407" s="563"/>
      <c r="L407" s="564"/>
    </row>
    <row r="408" spans="1:12" s="647" customFormat="1" ht="12">
      <c r="A408" s="144"/>
      <c r="B408" s="677"/>
      <c r="C408" s="687"/>
      <c r="D408" s="685"/>
      <c r="E408" s="137"/>
    </row>
    <row r="409" spans="1:12" s="647" customFormat="1" ht="12">
      <c r="A409" s="144"/>
      <c r="B409" s="434">
        <f>MAX($B$7:B408)+1</f>
        <v>33</v>
      </c>
      <c r="C409" s="403" t="s">
        <v>785</v>
      </c>
      <c r="D409" s="685"/>
      <c r="E409" s="137"/>
    </row>
    <row r="410" spans="1:12" s="647" customFormat="1" ht="84">
      <c r="A410" s="144"/>
      <c r="B410" s="677"/>
      <c r="C410" s="688" t="s">
        <v>786</v>
      </c>
      <c r="D410" s="685"/>
      <c r="E410" s="137"/>
    </row>
    <row r="411" spans="1:12" s="647" customFormat="1" ht="12">
      <c r="A411" s="144"/>
      <c r="B411" s="677"/>
      <c r="C411" s="689" t="s">
        <v>787</v>
      </c>
      <c r="D411" s="685"/>
      <c r="E411" s="137"/>
    </row>
    <row r="412" spans="1:12" s="647" customFormat="1" ht="60">
      <c r="A412" s="144"/>
      <c r="B412" s="677"/>
      <c r="C412" s="689" t="s">
        <v>788</v>
      </c>
      <c r="D412" s="685"/>
      <c r="E412" s="137"/>
    </row>
    <row r="413" spans="1:12" s="647" customFormat="1" ht="12">
      <c r="A413" s="144"/>
      <c r="B413" s="677"/>
      <c r="C413" s="688" t="s">
        <v>789</v>
      </c>
      <c r="D413" s="685"/>
      <c r="E413" s="137"/>
    </row>
    <row r="414" spans="1:12" s="647" customFormat="1" ht="24">
      <c r="A414" s="144"/>
      <c r="B414" s="677"/>
      <c r="C414" s="689" t="s">
        <v>790</v>
      </c>
      <c r="D414" s="685"/>
      <c r="E414" s="137"/>
    </row>
    <row r="415" spans="1:12" s="647" customFormat="1" ht="12">
      <c r="A415" s="144"/>
      <c r="B415" s="677"/>
      <c r="C415" s="688" t="s">
        <v>791</v>
      </c>
      <c r="D415" s="685"/>
      <c r="E415" s="137"/>
    </row>
    <row r="416" spans="1:12" s="79" customFormat="1" ht="12.75">
      <c r="A416" s="139"/>
      <c r="B416" s="618"/>
      <c r="C416" s="586" t="s">
        <v>364</v>
      </c>
      <c r="D416" s="388">
        <v>1</v>
      </c>
      <c r="E416" s="129"/>
      <c r="F416" s="123">
        <f t="shared" ref="F416" si="10">D416*E416</f>
        <v>0</v>
      </c>
      <c r="G416" s="77"/>
      <c r="I416" s="563"/>
      <c r="L416" s="564"/>
    </row>
    <row r="417" spans="1:5" s="647" customFormat="1" ht="12">
      <c r="A417" s="144"/>
      <c r="B417" s="677"/>
      <c r="C417" s="687"/>
      <c r="D417" s="685"/>
      <c r="E417" s="137"/>
    </row>
    <row r="418" spans="1:5" s="647" customFormat="1" ht="12.75">
      <c r="A418" s="144"/>
      <c r="B418" s="682" t="s">
        <v>792</v>
      </c>
      <c r="C418" s="683" t="s">
        <v>793</v>
      </c>
      <c r="D418" s="679"/>
      <c r="E418" s="137"/>
    </row>
    <row r="419" spans="1:5" s="647" customFormat="1" ht="12">
      <c r="A419" s="144"/>
      <c r="B419" s="677"/>
      <c r="C419" s="687"/>
      <c r="D419" s="685"/>
      <c r="E419" s="137"/>
    </row>
    <row r="420" spans="1:5" s="647" customFormat="1" ht="12">
      <c r="A420" s="144"/>
      <c r="B420" s="434">
        <f>MAX($B$7:B419)+1</f>
        <v>34</v>
      </c>
      <c r="C420" s="403" t="s">
        <v>794</v>
      </c>
      <c r="D420" s="685"/>
      <c r="E420" s="137"/>
    </row>
    <row r="421" spans="1:5" s="647" customFormat="1" ht="252">
      <c r="A421" s="144"/>
      <c r="B421" s="677"/>
      <c r="C421" s="681" t="s">
        <v>795</v>
      </c>
      <c r="D421" s="685"/>
      <c r="E421" s="137"/>
    </row>
    <row r="422" spans="1:5" s="647" customFormat="1" ht="264">
      <c r="A422" s="144"/>
      <c r="B422" s="677"/>
      <c r="C422" s="687" t="s">
        <v>796</v>
      </c>
      <c r="D422" s="685"/>
      <c r="E422" s="137"/>
    </row>
    <row r="423" spans="1:5" s="647" customFormat="1" ht="60">
      <c r="A423" s="144"/>
      <c r="B423" s="677"/>
      <c r="C423" s="690" t="s">
        <v>797</v>
      </c>
      <c r="D423" s="685"/>
      <c r="E423" s="137"/>
    </row>
    <row r="424" spans="1:5" s="647" customFormat="1" ht="12">
      <c r="A424" s="144"/>
      <c r="B424" s="677"/>
      <c r="C424" s="690"/>
      <c r="D424" s="685"/>
      <c r="E424" s="137"/>
    </row>
    <row r="425" spans="1:5" s="647" customFormat="1" ht="12">
      <c r="A425" s="144"/>
      <c r="B425" s="677"/>
      <c r="C425" s="584" t="s">
        <v>798</v>
      </c>
      <c r="D425" s="685"/>
      <c r="E425" s="137"/>
    </row>
    <row r="426" spans="1:5" s="647" customFormat="1" ht="12">
      <c r="A426" s="144"/>
      <c r="B426" s="677"/>
      <c r="C426" s="691" t="s">
        <v>799</v>
      </c>
      <c r="D426" s="685"/>
      <c r="E426" s="137"/>
    </row>
    <row r="427" spans="1:5" s="647" customFormat="1" ht="12">
      <c r="A427" s="144"/>
      <c r="B427" s="677"/>
      <c r="C427" s="691" t="s">
        <v>800</v>
      </c>
      <c r="D427" s="685"/>
      <c r="E427" s="137"/>
    </row>
    <row r="428" spans="1:5" s="647" customFormat="1" ht="12">
      <c r="A428" s="144"/>
      <c r="B428" s="677"/>
      <c r="C428" s="691" t="s">
        <v>801</v>
      </c>
      <c r="D428" s="685"/>
      <c r="E428" s="137"/>
    </row>
    <row r="429" spans="1:5" s="647" customFormat="1" ht="12">
      <c r="A429" s="144"/>
      <c r="B429" s="677"/>
      <c r="C429" s="691" t="s">
        <v>802</v>
      </c>
      <c r="D429" s="685"/>
      <c r="E429" s="137"/>
    </row>
    <row r="430" spans="1:5" s="647" customFormat="1" ht="12">
      <c r="A430" s="144"/>
      <c r="B430" s="677"/>
      <c r="C430" s="691" t="s">
        <v>803</v>
      </c>
      <c r="D430" s="685"/>
      <c r="E430" s="137"/>
    </row>
    <row r="431" spans="1:5" s="647" customFormat="1" ht="12">
      <c r="A431" s="144"/>
      <c r="B431" s="677"/>
      <c r="C431" s="680" t="s">
        <v>804</v>
      </c>
      <c r="D431" s="685"/>
      <c r="E431" s="137"/>
    </row>
    <row r="432" spans="1:5" s="647" customFormat="1" ht="12">
      <c r="A432" s="144"/>
      <c r="B432" s="677"/>
      <c r="C432" s="692" t="s">
        <v>805</v>
      </c>
      <c r="D432" s="685"/>
      <c r="E432" s="137"/>
    </row>
    <row r="433" spans="1:12" s="647" customFormat="1" ht="12">
      <c r="A433" s="144"/>
      <c r="B433" s="677"/>
      <c r="C433" s="680" t="s">
        <v>806</v>
      </c>
      <c r="D433" s="685"/>
      <c r="E433" s="137"/>
    </row>
    <row r="434" spans="1:12" s="647" customFormat="1" ht="12">
      <c r="A434" s="144"/>
      <c r="B434" s="677"/>
      <c r="C434" s="680" t="s">
        <v>807</v>
      </c>
      <c r="D434" s="685"/>
      <c r="E434" s="137"/>
    </row>
    <row r="435" spans="1:12" s="647" customFormat="1" ht="12">
      <c r="A435" s="144"/>
      <c r="B435" s="677"/>
      <c r="C435" s="680" t="s">
        <v>808</v>
      </c>
      <c r="D435" s="685"/>
      <c r="E435" s="137"/>
    </row>
    <row r="436" spans="1:12" s="647" customFormat="1" ht="12">
      <c r="A436" s="144"/>
      <c r="B436" s="677"/>
      <c r="C436" s="680" t="s">
        <v>809</v>
      </c>
      <c r="D436" s="685"/>
      <c r="E436" s="137"/>
    </row>
    <row r="437" spans="1:12" s="647" customFormat="1" ht="12">
      <c r="A437" s="144"/>
      <c r="B437" s="677"/>
      <c r="C437" s="680" t="s">
        <v>810</v>
      </c>
      <c r="D437" s="685"/>
      <c r="E437" s="137"/>
    </row>
    <row r="438" spans="1:12" s="647" customFormat="1" ht="12">
      <c r="A438" s="144"/>
      <c r="B438" s="677"/>
      <c r="C438" s="680" t="s">
        <v>811</v>
      </c>
      <c r="D438" s="685"/>
      <c r="E438" s="137"/>
    </row>
    <row r="439" spans="1:12" s="647" customFormat="1" ht="12">
      <c r="A439" s="144"/>
      <c r="B439" s="677"/>
      <c r="C439" s="680" t="s">
        <v>812</v>
      </c>
      <c r="D439" s="685"/>
      <c r="E439" s="137"/>
    </row>
    <row r="440" spans="1:12" s="647" customFormat="1" ht="24">
      <c r="A440" s="144"/>
      <c r="B440" s="677"/>
      <c r="C440" s="693" t="s">
        <v>813</v>
      </c>
      <c r="D440" s="685"/>
      <c r="E440" s="137"/>
    </row>
    <row r="441" spans="1:12" s="647" customFormat="1" ht="12">
      <c r="A441" s="144"/>
      <c r="B441" s="677"/>
      <c r="C441" s="680" t="s">
        <v>814</v>
      </c>
      <c r="D441" s="685"/>
      <c r="E441" s="137"/>
    </row>
    <row r="442" spans="1:12" s="79" customFormat="1" ht="12.75">
      <c r="A442" s="139"/>
      <c r="B442" s="618"/>
      <c r="C442" s="586" t="s">
        <v>348</v>
      </c>
      <c r="D442" s="388">
        <v>1</v>
      </c>
      <c r="E442" s="129"/>
      <c r="F442" s="123">
        <f t="shared" ref="F442" si="11">D442*E442</f>
        <v>0</v>
      </c>
      <c r="G442" s="77"/>
      <c r="I442" s="563"/>
      <c r="L442" s="564"/>
    </row>
    <row r="443" spans="1:12" s="647" customFormat="1" ht="12">
      <c r="A443" s="144"/>
      <c r="B443" s="677"/>
      <c r="C443" s="687"/>
      <c r="D443" s="685"/>
      <c r="E443" s="137"/>
    </row>
    <row r="444" spans="1:12" s="647" customFormat="1" ht="24">
      <c r="A444" s="144"/>
      <c r="B444" s="434">
        <f>MAX($B$7:B443)+1</f>
        <v>35</v>
      </c>
      <c r="C444" s="403" t="s">
        <v>815</v>
      </c>
      <c r="D444" s="685"/>
      <c r="E444" s="137"/>
    </row>
    <row r="445" spans="1:12" s="647" customFormat="1" ht="96">
      <c r="A445" s="144"/>
      <c r="B445" s="677"/>
      <c r="C445" s="689" t="s">
        <v>816</v>
      </c>
      <c r="D445" s="685"/>
      <c r="E445" s="137"/>
    </row>
    <row r="446" spans="1:12" s="647" customFormat="1" ht="48">
      <c r="A446" s="144"/>
      <c r="B446" s="677"/>
      <c r="C446" s="688" t="s">
        <v>817</v>
      </c>
      <c r="D446" s="685"/>
      <c r="E446" s="137"/>
    </row>
    <row r="447" spans="1:12" s="647" customFormat="1" ht="24">
      <c r="A447" s="144"/>
      <c r="B447" s="677"/>
      <c r="C447" s="688" t="s">
        <v>818</v>
      </c>
      <c r="D447" s="685"/>
      <c r="E447" s="137"/>
    </row>
    <row r="448" spans="1:12" s="647" customFormat="1" ht="12">
      <c r="A448" s="144"/>
      <c r="B448" s="677"/>
      <c r="C448" s="694" t="s">
        <v>819</v>
      </c>
      <c r="D448" s="685"/>
      <c r="E448" s="137"/>
    </row>
    <row r="449" spans="1:12" s="79" customFormat="1" ht="12.75">
      <c r="A449" s="139"/>
      <c r="B449" s="618"/>
      <c r="C449" s="586" t="s">
        <v>348</v>
      </c>
      <c r="D449" s="388">
        <v>1</v>
      </c>
      <c r="E449" s="129"/>
      <c r="F449" s="123">
        <f t="shared" ref="F449" si="12">D449*E449</f>
        <v>0</v>
      </c>
      <c r="G449" s="77"/>
      <c r="I449" s="563"/>
      <c r="L449" s="564"/>
    </row>
    <row r="450" spans="1:12" s="545" customFormat="1" ht="12.75">
      <c r="A450" s="141"/>
      <c r="B450" s="431"/>
      <c r="C450" s="432"/>
      <c r="D450" s="433"/>
      <c r="E450" s="126"/>
      <c r="F450" s="126"/>
      <c r="I450" s="563"/>
      <c r="L450" s="564"/>
    </row>
    <row r="451" spans="1:12" s="545" customFormat="1" ht="15.75">
      <c r="A451" s="141"/>
      <c r="B451" s="428"/>
      <c r="C451" s="429" t="s">
        <v>820</v>
      </c>
      <c r="D451" s="430"/>
      <c r="E451" s="133"/>
      <c r="F451" s="133"/>
      <c r="I451" s="563"/>
      <c r="L451" s="564"/>
    </row>
    <row r="452" spans="1:12" s="545" customFormat="1" ht="12.75">
      <c r="A452" s="141"/>
      <c r="B452" s="431"/>
      <c r="C452" s="432"/>
      <c r="D452" s="433"/>
      <c r="E452" s="126"/>
      <c r="F452" s="126"/>
      <c r="I452" s="563"/>
      <c r="L452" s="564"/>
    </row>
    <row r="453" spans="1:12" s="79" customFormat="1" ht="12.75">
      <c r="A453" s="139"/>
      <c r="B453" s="434">
        <f>MAX($B$10:B452)+1</f>
        <v>36</v>
      </c>
      <c r="C453" s="402" t="s">
        <v>821</v>
      </c>
      <c r="D453" s="617"/>
      <c r="E453" s="128"/>
      <c r="F453" s="646"/>
      <c r="I453" s="563"/>
      <c r="L453" s="564"/>
    </row>
    <row r="454" spans="1:12" s="79" customFormat="1" ht="24">
      <c r="A454" s="139"/>
      <c r="B454" s="618"/>
      <c r="C454" s="602" t="s">
        <v>822</v>
      </c>
      <c r="D454" s="388"/>
      <c r="E454" s="77"/>
      <c r="F454" s="646"/>
      <c r="I454" s="563"/>
      <c r="L454" s="564"/>
    </row>
    <row r="455" spans="1:12" s="79" customFormat="1" ht="12.75">
      <c r="A455" s="139"/>
      <c r="B455" s="618"/>
      <c r="C455" s="586" t="s">
        <v>348</v>
      </c>
      <c r="D455" s="388">
        <v>5</v>
      </c>
      <c r="E455" s="129"/>
      <c r="F455" s="123">
        <f t="shared" ref="F455" si="13">D455*E455</f>
        <v>0</v>
      </c>
      <c r="G455" s="77"/>
      <c r="I455" s="563"/>
      <c r="L455" s="564"/>
    </row>
    <row r="456" spans="1:12" s="79" customFormat="1" ht="12.75">
      <c r="A456" s="139"/>
      <c r="B456" s="621"/>
      <c r="C456" s="394"/>
      <c r="D456" s="388"/>
      <c r="E456" s="77"/>
      <c r="F456" s="646"/>
      <c r="I456" s="563"/>
      <c r="L456" s="564"/>
    </row>
    <row r="457" spans="1:12" s="79" customFormat="1" ht="12">
      <c r="A457" s="139"/>
      <c r="B457" s="434">
        <f>MAX($B$10:B456)+1</f>
        <v>37</v>
      </c>
      <c r="C457" s="402" t="s">
        <v>823</v>
      </c>
      <c r="D457" s="388"/>
      <c r="E457" s="77"/>
      <c r="F457" s="646"/>
      <c r="G457" s="77"/>
    </row>
    <row r="458" spans="1:12" s="79" customFormat="1" ht="12">
      <c r="A458" s="139"/>
      <c r="B458" s="618"/>
      <c r="C458" s="394" t="s">
        <v>824</v>
      </c>
      <c r="D458" s="388"/>
      <c r="E458" s="77"/>
      <c r="F458" s="646"/>
      <c r="G458" s="77"/>
    </row>
    <row r="459" spans="1:12" s="79" customFormat="1" ht="12">
      <c r="A459" s="139"/>
      <c r="B459" s="618"/>
      <c r="C459" s="394" t="s">
        <v>825</v>
      </c>
      <c r="D459" s="388"/>
      <c r="E459" s="77"/>
      <c r="F459" s="646"/>
      <c r="G459" s="77"/>
    </row>
    <row r="460" spans="1:12" s="79" customFormat="1" ht="12">
      <c r="A460" s="139"/>
      <c r="B460" s="618"/>
      <c r="C460" s="394" t="s">
        <v>826</v>
      </c>
      <c r="D460" s="388"/>
      <c r="E460" s="77"/>
      <c r="F460" s="646"/>
      <c r="G460" s="77"/>
    </row>
    <row r="461" spans="1:12" s="79" customFormat="1" ht="12">
      <c r="A461" s="139"/>
      <c r="B461" s="618"/>
      <c r="C461" s="394" t="s">
        <v>827</v>
      </c>
      <c r="D461" s="388"/>
      <c r="E461" s="77"/>
      <c r="F461" s="646"/>
      <c r="G461" s="77"/>
    </row>
    <row r="462" spans="1:12" s="79" customFormat="1" ht="12">
      <c r="A462" s="139"/>
      <c r="B462" s="618"/>
      <c r="C462" s="394" t="s">
        <v>828</v>
      </c>
      <c r="D462" s="388"/>
      <c r="E462" s="77"/>
      <c r="F462" s="646"/>
      <c r="G462" s="77"/>
    </row>
    <row r="463" spans="1:12" s="79" customFormat="1" ht="12">
      <c r="A463" s="139"/>
      <c r="B463" s="618"/>
      <c r="C463" s="394" t="s">
        <v>829</v>
      </c>
      <c r="D463" s="388"/>
      <c r="E463" s="77"/>
      <c r="F463" s="646"/>
      <c r="G463" s="77"/>
    </row>
    <row r="464" spans="1:12" s="79" customFormat="1" ht="12">
      <c r="A464" s="139"/>
      <c r="B464" s="618"/>
      <c r="C464" s="394" t="s">
        <v>830</v>
      </c>
      <c r="D464" s="388"/>
      <c r="E464" s="77"/>
      <c r="F464" s="646"/>
      <c r="G464" s="77"/>
    </row>
    <row r="465" spans="1:7" s="79" customFormat="1" ht="12">
      <c r="A465" s="139"/>
      <c r="B465" s="618"/>
      <c r="C465" s="394" t="s">
        <v>831</v>
      </c>
      <c r="D465" s="388"/>
      <c r="E465" s="77"/>
      <c r="F465" s="646"/>
      <c r="G465" s="77"/>
    </row>
    <row r="466" spans="1:7" s="79" customFormat="1" ht="12">
      <c r="A466" s="139"/>
      <c r="B466" s="618"/>
      <c r="C466" s="394" t="s">
        <v>832</v>
      </c>
      <c r="D466" s="388"/>
      <c r="E466" s="77"/>
      <c r="F466" s="646"/>
      <c r="G466" s="77"/>
    </row>
    <row r="467" spans="1:7" s="79" customFormat="1" ht="12">
      <c r="A467" s="139"/>
      <c r="B467" s="618"/>
      <c r="C467" s="394" t="s">
        <v>833</v>
      </c>
      <c r="D467" s="388"/>
      <c r="E467" s="77"/>
      <c r="F467" s="646"/>
      <c r="G467" s="77"/>
    </row>
    <row r="468" spans="1:7" s="79" customFormat="1" ht="12">
      <c r="A468" s="139"/>
      <c r="B468" s="618"/>
      <c r="C468" s="394" t="s">
        <v>834</v>
      </c>
      <c r="D468" s="388"/>
      <c r="E468" s="77"/>
      <c r="F468" s="646"/>
      <c r="G468" s="77"/>
    </row>
    <row r="469" spans="1:7" s="79" customFormat="1" ht="12">
      <c r="A469" s="139"/>
      <c r="B469" s="618"/>
      <c r="C469" s="394" t="s">
        <v>835</v>
      </c>
      <c r="D469" s="388"/>
      <c r="E469" s="77"/>
      <c r="F469" s="646"/>
      <c r="G469" s="77"/>
    </row>
    <row r="470" spans="1:7" s="79" customFormat="1" ht="12">
      <c r="A470" s="139"/>
      <c r="B470" s="618"/>
      <c r="C470" s="394" t="s">
        <v>836</v>
      </c>
      <c r="D470" s="388"/>
      <c r="E470" s="77"/>
      <c r="F470" s="646"/>
      <c r="G470" s="77"/>
    </row>
    <row r="471" spans="1:7" s="79" customFormat="1" ht="12">
      <c r="A471" s="139"/>
      <c r="B471" s="618"/>
      <c r="C471" s="394" t="s">
        <v>837</v>
      </c>
      <c r="D471" s="388"/>
      <c r="E471" s="77"/>
      <c r="F471" s="646"/>
      <c r="G471" s="77"/>
    </row>
    <row r="472" spans="1:7" s="79" customFormat="1" ht="12">
      <c r="A472" s="139"/>
      <c r="B472" s="618"/>
      <c r="C472" s="394" t="s">
        <v>838</v>
      </c>
      <c r="D472" s="388"/>
      <c r="E472" s="77"/>
      <c r="F472" s="646"/>
      <c r="G472" s="77"/>
    </row>
    <row r="473" spans="1:7" s="79" customFormat="1" ht="12">
      <c r="A473" s="139"/>
      <c r="B473" s="618"/>
      <c r="C473" s="394" t="s">
        <v>839</v>
      </c>
      <c r="D473" s="388"/>
      <c r="E473" s="77"/>
      <c r="F473" s="646"/>
      <c r="G473" s="77"/>
    </row>
    <row r="474" spans="1:7" s="79" customFormat="1" ht="12">
      <c r="A474" s="139"/>
      <c r="B474" s="618"/>
      <c r="C474" s="394" t="s">
        <v>840</v>
      </c>
      <c r="D474" s="388"/>
      <c r="E474" s="77"/>
      <c r="F474" s="646"/>
      <c r="G474" s="77"/>
    </row>
    <row r="475" spans="1:7" s="79" customFormat="1" ht="12">
      <c r="A475" s="139"/>
      <c r="B475" s="618"/>
      <c r="C475" s="602" t="s">
        <v>841</v>
      </c>
      <c r="D475" s="388"/>
      <c r="E475" s="77"/>
      <c r="F475" s="646"/>
      <c r="G475" s="77"/>
    </row>
    <row r="476" spans="1:7" s="79" customFormat="1" ht="12">
      <c r="A476" s="139"/>
      <c r="B476" s="618"/>
      <c r="C476" s="394" t="s">
        <v>842</v>
      </c>
      <c r="D476" s="388">
        <v>1</v>
      </c>
      <c r="E476" s="129"/>
      <c r="F476" s="123">
        <f t="shared" ref="F476:F477" si="14">D476*E476</f>
        <v>0</v>
      </c>
      <c r="G476" s="77"/>
    </row>
    <row r="477" spans="1:7" s="79" customFormat="1" ht="12">
      <c r="A477" s="139"/>
      <c r="B477" s="618"/>
      <c r="C477" s="394" t="s">
        <v>843</v>
      </c>
      <c r="D477" s="388">
        <v>1</v>
      </c>
      <c r="E477" s="129"/>
      <c r="F477" s="123">
        <f t="shared" si="14"/>
        <v>0</v>
      </c>
      <c r="G477" s="77"/>
    </row>
    <row r="478" spans="1:7" s="79" customFormat="1" ht="12">
      <c r="A478" s="139"/>
      <c r="B478" s="618"/>
      <c r="C478" s="394"/>
      <c r="D478" s="388"/>
      <c r="E478" s="77"/>
      <c r="F478" s="646"/>
      <c r="G478" s="77"/>
    </row>
    <row r="479" spans="1:7" s="79" customFormat="1" ht="12">
      <c r="A479" s="139"/>
      <c r="B479" s="434">
        <f>MAX($B$10:B478)+1</f>
        <v>38</v>
      </c>
      <c r="C479" s="402" t="s">
        <v>844</v>
      </c>
      <c r="D479" s="617"/>
      <c r="E479" s="128"/>
      <c r="F479" s="646"/>
    </row>
    <row r="480" spans="1:7" s="79" customFormat="1" ht="36">
      <c r="A480" s="139"/>
      <c r="B480" s="618"/>
      <c r="C480" s="602" t="s">
        <v>845</v>
      </c>
      <c r="D480" s="388"/>
      <c r="E480" s="77"/>
      <c r="F480" s="646"/>
    </row>
    <row r="481" spans="1:7" s="79" customFormat="1" ht="12">
      <c r="A481" s="139"/>
      <c r="B481" s="618"/>
      <c r="C481" s="394" t="s">
        <v>842</v>
      </c>
      <c r="D481" s="388">
        <v>1</v>
      </c>
      <c r="E481" s="129"/>
      <c r="F481" s="123">
        <f t="shared" ref="F481:F482" si="15">D481*E481</f>
        <v>0</v>
      </c>
      <c r="G481" s="77"/>
    </row>
    <row r="482" spans="1:7" s="79" customFormat="1" ht="12">
      <c r="A482" s="139"/>
      <c r="B482" s="618"/>
      <c r="C482" s="394" t="s">
        <v>843</v>
      </c>
      <c r="D482" s="388">
        <v>1</v>
      </c>
      <c r="E482" s="129"/>
      <c r="F482" s="123">
        <f t="shared" si="15"/>
        <v>0</v>
      </c>
      <c r="G482" s="77"/>
    </row>
    <row r="483" spans="1:7" s="79" customFormat="1" ht="12">
      <c r="A483" s="139"/>
      <c r="B483" s="621"/>
      <c r="C483" s="394"/>
      <c r="D483" s="388"/>
      <c r="E483" s="77"/>
      <c r="F483" s="646"/>
    </row>
    <row r="484" spans="1:7" s="79" customFormat="1" ht="12">
      <c r="A484" s="139"/>
      <c r="B484" s="434">
        <f>MAX($B$10:B483)+1</f>
        <v>39</v>
      </c>
      <c r="C484" s="402" t="s">
        <v>846</v>
      </c>
      <c r="D484" s="617"/>
      <c r="E484" s="128"/>
      <c r="F484" s="646"/>
    </row>
    <row r="485" spans="1:7" s="79" customFormat="1" ht="72">
      <c r="A485" s="139"/>
      <c r="B485" s="618"/>
      <c r="C485" s="602" t="s">
        <v>847</v>
      </c>
      <c r="D485" s="388"/>
      <c r="E485" s="77"/>
      <c r="F485" s="646"/>
    </row>
    <row r="486" spans="1:7" s="79" customFormat="1" ht="12">
      <c r="A486" s="139"/>
      <c r="B486" s="618"/>
      <c r="C486" s="394" t="s">
        <v>842</v>
      </c>
      <c r="D486" s="388">
        <v>1</v>
      </c>
      <c r="E486" s="129"/>
      <c r="F486" s="123">
        <f t="shared" ref="F486:F487" si="16">D486*E486</f>
        <v>0</v>
      </c>
      <c r="G486" s="77"/>
    </row>
    <row r="487" spans="1:7" s="79" customFormat="1" ht="12">
      <c r="A487" s="139"/>
      <c r="B487" s="618"/>
      <c r="C487" s="394" t="s">
        <v>843</v>
      </c>
      <c r="D487" s="388">
        <v>1</v>
      </c>
      <c r="E487" s="129"/>
      <c r="F487" s="123">
        <f t="shared" si="16"/>
        <v>0</v>
      </c>
      <c r="G487" s="77"/>
    </row>
    <row r="488" spans="1:7" s="79" customFormat="1" ht="12">
      <c r="A488" s="139"/>
      <c r="B488" s="621"/>
      <c r="C488" s="394"/>
      <c r="D488" s="388"/>
      <c r="E488" s="77"/>
      <c r="F488" s="646"/>
    </row>
    <row r="489" spans="1:7" s="79" customFormat="1" ht="12">
      <c r="A489" s="139"/>
      <c r="B489" s="434">
        <f>MAX($B$10:B488)+1</f>
        <v>40</v>
      </c>
      <c r="C489" s="402" t="s">
        <v>848</v>
      </c>
      <c r="D489" s="388"/>
      <c r="E489" s="77"/>
      <c r="F489" s="646"/>
      <c r="G489" s="77"/>
    </row>
    <row r="490" spans="1:7" s="79" customFormat="1" ht="48">
      <c r="A490" s="139"/>
      <c r="B490" s="618"/>
      <c r="C490" s="602" t="s">
        <v>849</v>
      </c>
      <c r="D490" s="388"/>
      <c r="E490" s="77"/>
      <c r="F490" s="646"/>
      <c r="G490" s="77"/>
    </row>
    <row r="491" spans="1:7" s="79" customFormat="1" ht="12">
      <c r="A491" s="139"/>
      <c r="B491" s="618"/>
      <c r="C491" s="394" t="s">
        <v>842</v>
      </c>
      <c r="D491" s="388">
        <v>1</v>
      </c>
      <c r="E491" s="129"/>
      <c r="F491" s="123">
        <f t="shared" ref="F491:F492" si="17">D491*E491</f>
        <v>0</v>
      </c>
      <c r="G491" s="77"/>
    </row>
    <row r="492" spans="1:7" s="79" customFormat="1" ht="12">
      <c r="A492" s="139"/>
      <c r="B492" s="618"/>
      <c r="C492" s="394" t="s">
        <v>843</v>
      </c>
      <c r="D492" s="388">
        <v>1</v>
      </c>
      <c r="E492" s="129"/>
      <c r="F492" s="123">
        <f t="shared" si="17"/>
        <v>0</v>
      </c>
      <c r="G492" s="77"/>
    </row>
    <row r="493" spans="1:7" s="79" customFormat="1" ht="12">
      <c r="A493" s="139"/>
      <c r="B493" s="618"/>
      <c r="C493" s="394"/>
      <c r="D493" s="388"/>
      <c r="E493" s="77"/>
      <c r="F493" s="646"/>
      <c r="G493" s="77"/>
    </row>
    <row r="494" spans="1:7" s="79" customFormat="1" ht="12">
      <c r="A494" s="139"/>
      <c r="B494" s="434">
        <f>MAX($B$10:B493)+1</f>
        <v>41</v>
      </c>
      <c r="C494" s="402" t="s">
        <v>850</v>
      </c>
      <c r="D494" s="388"/>
      <c r="E494" s="77"/>
      <c r="F494" s="646"/>
      <c r="G494" s="77"/>
    </row>
    <row r="495" spans="1:7" s="79" customFormat="1" ht="24">
      <c r="A495" s="139"/>
      <c r="B495" s="618"/>
      <c r="C495" s="602" t="s">
        <v>851</v>
      </c>
      <c r="D495" s="388"/>
      <c r="E495" s="77"/>
      <c r="F495" s="646"/>
      <c r="G495" s="77"/>
    </row>
    <row r="496" spans="1:7" s="79" customFormat="1" ht="12">
      <c r="A496" s="139"/>
      <c r="B496" s="618"/>
      <c r="C496" s="394" t="s">
        <v>842</v>
      </c>
      <c r="D496" s="388">
        <v>1</v>
      </c>
      <c r="E496" s="129"/>
      <c r="F496" s="123">
        <f t="shared" ref="F496:F497" si="18">D496*E496</f>
        <v>0</v>
      </c>
      <c r="G496" s="77"/>
    </row>
    <row r="497" spans="1:7" s="79" customFormat="1" ht="12">
      <c r="A497" s="139"/>
      <c r="B497" s="618"/>
      <c r="C497" s="394" t="s">
        <v>843</v>
      </c>
      <c r="D497" s="388">
        <v>1</v>
      </c>
      <c r="E497" s="129"/>
      <c r="F497" s="123">
        <f t="shared" si="18"/>
        <v>0</v>
      </c>
      <c r="G497" s="77"/>
    </row>
    <row r="498" spans="1:7" s="79" customFormat="1" ht="12">
      <c r="A498" s="139"/>
      <c r="B498" s="618"/>
      <c r="C498" s="394"/>
      <c r="D498" s="388"/>
      <c r="E498" s="77"/>
      <c r="F498" s="646"/>
      <c r="G498" s="77"/>
    </row>
    <row r="499" spans="1:7" s="79" customFormat="1" ht="12">
      <c r="A499" s="139"/>
      <c r="B499" s="434">
        <f>MAX($B$10:B498)+1</f>
        <v>42</v>
      </c>
      <c r="C499" s="402" t="s">
        <v>548</v>
      </c>
      <c r="D499" s="388"/>
      <c r="E499" s="77"/>
      <c r="F499" s="646"/>
    </row>
    <row r="500" spans="1:7" s="79" customFormat="1" ht="36">
      <c r="A500" s="139"/>
      <c r="B500" s="618"/>
      <c r="C500" s="602" t="s">
        <v>852</v>
      </c>
      <c r="D500" s="388"/>
      <c r="E500" s="77"/>
      <c r="F500" s="646"/>
    </row>
    <row r="501" spans="1:7" s="79" customFormat="1" ht="12">
      <c r="A501" s="139"/>
      <c r="B501" s="618"/>
      <c r="C501" s="586" t="s">
        <v>597</v>
      </c>
      <c r="D501" s="388">
        <v>1</v>
      </c>
      <c r="E501" s="129"/>
      <c r="F501" s="123">
        <f t="shared" ref="F501:F517" si="19">D501*E501</f>
        <v>0</v>
      </c>
    </row>
    <row r="502" spans="1:7" s="79" customFormat="1" ht="12">
      <c r="A502" s="139"/>
      <c r="B502" s="618"/>
      <c r="C502" s="402"/>
      <c r="D502" s="388"/>
      <c r="E502" s="77"/>
      <c r="F502" s="646"/>
    </row>
    <row r="503" spans="1:7" s="79" customFormat="1" ht="12">
      <c r="A503" s="139"/>
      <c r="B503" s="434">
        <f>MAX($B$10:B502)+1</f>
        <v>43</v>
      </c>
      <c r="C503" s="403" t="s">
        <v>853</v>
      </c>
      <c r="D503" s="388"/>
      <c r="E503" s="77"/>
      <c r="F503" s="646"/>
    </row>
    <row r="504" spans="1:7" s="79" customFormat="1" ht="36">
      <c r="A504" s="139"/>
      <c r="B504" s="618"/>
      <c r="C504" s="407" t="s">
        <v>854</v>
      </c>
      <c r="D504" s="388"/>
      <c r="E504" s="77"/>
      <c r="F504" s="646"/>
    </row>
    <row r="505" spans="1:7" s="79" customFormat="1" ht="12">
      <c r="A505" s="139"/>
      <c r="B505" s="618"/>
      <c r="C505" s="600" t="s">
        <v>597</v>
      </c>
      <c r="D505" s="388">
        <v>1</v>
      </c>
      <c r="E505" s="129"/>
      <c r="F505" s="123">
        <f t="shared" ref="F505" si="20">D505*E505</f>
        <v>0</v>
      </c>
    </row>
    <row r="506" spans="1:7" s="79" customFormat="1" ht="12">
      <c r="A506" s="139"/>
      <c r="B506" s="618"/>
      <c r="C506" s="402"/>
      <c r="D506" s="388"/>
      <c r="E506" s="77"/>
      <c r="F506" s="646"/>
    </row>
    <row r="507" spans="1:7" s="79" customFormat="1" ht="12">
      <c r="A507" s="139"/>
      <c r="B507" s="434">
        <f>MAX($B$10:B506)+1</f>
        <v>44</v>
      </c>
      <c r="C507" s="403" t="s">
        <v>855</v>
      </c>
      <c r="D507" s="388"/>
      <c r="E507" s="77"/>
      <c r="F507" s="646"/>
    </row>
    <row r="508" spans="1:7" s="79" customFormat="1" ht="24">
      <c r="A508" s="139"/>
      <c r="B508" s="618"/>
      <c r="C508" s="407" t="s">
        <v>856</v>
      </c>
      <c r="D508" s="388"/>
      <c r="E508" s="77"/>
      <c r="F508" s="646"/>
    </row>
    <row r="509" spans="1:7" s="79" customFormat="1" ht="12">
      <c r="A509" s="139"/>
      <c r="B509" s="618"/>
      <c r="C509" s="600" t="s">
        <v>597</v>
      </c>
      <c r="D509" s="388">
        <v>1</v>
      </c>
      <c r="E509" s="129"/>
      <c r="F509" s="123">
        <f t="shared" ref="F509" si="21">D509*E509</f>
        <v>0</v>
      </c>
    </row>
    <row r="510" spans="1:7" s="79" customFormat="1" ht="12">
      <c r="A510" s="139"/>
      <c r="B510" s="618"/>
      <c r="C510" s="402"/>
      <c r="D510" s="388"/>
      <c r="E510" s="77"/>
      <c r="F510" s="646"/>
    </row>
    <row r="511" spans="1:7" s="79" customFormat="1" ht="12">
      <c r="A511" s="139"/>
      <c r="B511" s="434">
        <f>MAX($B$10:B510)+1</f>
        <v>45</v>
      </c>
      <c r="C511" s="403" t="s">
        <v>857</v>
      </c>
      <c r="D511" s="388"/>
      <c r="E511" s="77"/>
      <c r="F511" s="646"/>
    </row>
    <row r="512" spans="1:7" s="79" customFormat="1" ht="12">
      <c r="A512" s="139"/>
      <c r="B512" s="618"/>
      <c r="C512" s="407" t="s">
        <v>858</v>
      </c>
      <c r="D512" s="388"/>
      <c r="E512" s="77"/>
      <c r="F512" s="646"/>
    </row>
    <row r="513" spans="1:7" s="79" customFormat="1" ht="12">
      <c r="A513" s="139"/>
      <c r="B513" s="618"/>
      <c r="C513" s="600" t="s">
        <v>597</v>
      </c>
      <c r="D513" s="388">
        <v>1</v>
      </c>
      <c r="E513" s="129"/>
      <c r="F513" s="123">
        <f t="shared" ref="F513" si="22">D513*E513</f>
        <v>0</v>
      </c>
    </row>
    <row r="514" spans="1:7" s="79" customFormat="1" ht="12">
      <c r="A514" s="139"/>
      <c r="B514" s="618"/>
      <c r="C514" s="402"/>
      <c r="D514" s="388"/>
      <c r="E514" s="77"/>
      <c r="F514" s="646"/>
    </row>
    <row r="515" spans="1:7" s="79" customFormat="1" ht="24">
      <c r="A515" s="139"/>
      <c r="B515" s="434">
        <f>MAX($B$10:B514)+1</f>
        <v>46</v>
      </c>
      <c r="C515" s="403" t="s">
        <v>859</v>
      </c>
      <c r="D515" s="388"/>
      <c r="E515" s="77"/>
      <c r="F515" s="646"/>
    </row>
    <row r="516" spans="1:7" s="79" customFormat="1" ht="36">
      <c r="A516" s="139"/>
      <c r="B516" s="618"/>
      <c r="C516" s="407" t="s">
        <v>554</v>
      </c>
      <c r="D516" s="388"/>
      <c r="E516" s="77"/>
      <c r="F516" s="646"/>
    </row>
    <row r="517" spans="1:7" s="79" customFormat="1" ht="12">
      <c r="A517" s="139"/>
      <c r="B517" s="618"/>
      <c r="C517" s="600" t="s">
        <v>597</v>
      </c>
      <c r="D517" s="388">
        <v>1</v>
      </c>
      <c r="E517" s="129"/>
      <c r="F517" s="123">
        <f t="shared" si="19"/>
        <v>0</v>
      </c>
    </row>
    <row r="518" spans="1:7" s="79" customFormat="1" ht="12.75" thickBot="1">
      <c r="A518" s="139"/>
      <c r="B518" s="618"/>
      <c r="C518" s="402"/>
      <c r="D518" s="388"/>
      <c r="E518" s="77"/>
      <c r="F518" s="646"/>
    </row>
    <row r="519" spans="1:7" s="88" customFormat="1" ht="14.25" customHeight="1" thickBot="1">
      <c r="A519" s="145"/>
      <c r="B519" s="695" t="str">
        <f>B6</f>
        <v>PK</v>
      </c>
      <c r="C519" s="696" t="str">
        <f>C6</f>
        <v>PREZRAČEVANJE IN KLIMATIZACIJA</v>
      </c>
      <c r="D519" s="697"/>
      <c r="E519" s="648"/>
      <c r="F519" s="648">
        <f>SUM(F7:F518)</f>
        <v>0</v>
      </c>
      <c r="G519" s="649"/>
    </row>
    <row r="520" spans="1:7" s="545" customFormat="1" ht="12">
      <c r="A520" s="141"/>
      <c r="B520" s="698"/>
      <c r="C520" s="586"/>
      <c r="D520" s="433"/>
      <c r="E520" s="134"/>
      <c r="F520" s="650"/>
    </row>
    <row r="521" spans="1:7" s="544" customFormat="1" ht="12">
      <c r="A521" s="146"/>
      <c r="B521" s="572"/>
      <c r="C521" s="573"/>
      <c r="D521" s="574"/>
      <c r="E521" s="651"/>
      <c r="F521" s="652"/>
    </row>
    <row r="522" spans="1:7" s="544" customFormat="1" ht="12">
      <c r="A522" s="146"/>
      <c r="B522" s="572"/>
      <c r="C522" s="573"/>
      <c r="D522" s="574"/>
      <c r="E522" s="651"/>
      <c r="F522" s="652"/>
    </row>
    <row r="523" spans="1:7" s="544" customFormat="1" ht="12">
      <c r="A523" s="146"/>
      <c r="B523" s="572"/>
      <c r="C523" s="573"/>
      <c r="D523" s="574"/>
      <c r="E523" s="651"/>
      <c r="F523" s="652"/>
    </row>
    <row r="524" spans="1:7" s="544" customFormat="1" ht="12">
      <c r="A524" s="146"/>
      <c r="B524" s="572"/>
      <c r="C524" s="573"/>
      <c r="D524" s="574"/>
      <c r="E524" s="651"/>
      <c r="F524" s="652"/>
    </row>
  </sheetData>
  <sheetProtection algorithmName="SHA-512" hashValue="ykiB1oTY6HaTi5BIO/XqL8caSL3O20+jp7Hk330+fTTh8JV+gtQpkrj+44XShMPXxJc+t6hXEaLsGiS13uGEpg==" saltValue="ZeDQoL7czAMQeMPnwmMEuw==" spinCount="100000" sheet="1" objects="1" scenarios="1" selectLockedCells="1"/>
  <conditionalFormatting sqref="E499:E500 E502:E504">
    <cfRule type="cellIs" dxfId="65" priority="111" stopIfTrue="1" operator="equal">
      <formula>0</formula>
    </cfRule>
    <cfRule type="cellIs" priority="112" stopIfTrue="1" operator="equal">
      <formula>0</formula>
    </cfRule>
  </conditionalFormatting>
  <conditionalFormatting sqref="E510:E512">
    <cfRule type="cellIs" dxfId="64" priority="57" stopIfTrue="1" operator="equal">
      <formula>0</formula>
    </cfRule>
    <cfRule type="cellIs" priority="58" stopIfTrue="1" operator="equal">
      <formula>0</formula>
    </cfRule>
  </conditionalFormatting>
  <conditionalFormatting sqref="E514:E516">
    <cfRule type="cellIs" dxfId="63" priority="61" stopIfTrue="1" operator="equal">
      <formula>0</formula>
    </cfRule>
    <cfRule type="cellIs" priority="62" stopIfTrue="1" operator="equal">
      <formula>0</formula>
    </cfRule>
  </conditionalFormatting>
  <conditionalFormatting sqref="E518">
    <cfRule type="cellIs" dxfId="62" priority="113" stopIfTrue="1" operator="equal">
      <formula>0</formula>
    </cfRule>
    <cfRule type="cellIs" priority="114" stopIfTrue="1" operator="equal">
      <formula>0</formula>
    </cfRule>
  </conditionalFormatting>
  <conditionalFormatting sqref="E11:F12">
    <cfRule type="cellIs" dxfId="61" priority="109" stopIfTrue="1" operator="equal">
      <formula>0</formula>
    </cfRule>
    <cfRule type="cellIs" priority="110" stopIfTrue="1" operator="equal">
      <formula>0</formula>
    </cfRule>
  </conditionalFormatting>
  <conditionalFormatting sqref="E31:F33">
    <cfRule type="cellIs" dxfId="60" priority="67" stopIfTrue="1" operator="equal">
      <formula>0</formula>
    </cfRule>
    <cfRule type="cellIs" priority="68" stopIfTrue="1" operator="equal">
      <formula>0</formula>
    </cfRule>
  </conditionalFormatting>
  <conditionalFormatting sqref="E53:F55">
    <cfRule type="cellIs" dxfId="59" priority="41" stopIfTrue="1" operator="equal">
      <formula>0</formula>
    </cfRule>
    <cfRule type="cellIs" priority="42" stopIfTrue="1" operator="equal">
      <formula>0</formula>
    </cfRule>
  </conditionalFormatting>
  <conditionalFormatting sqref="E67:F69">
    <cfRule type="cellIs" dxfId="58" priority="19" stopIfTrue="1" operator="equal">
      <formula>0</formula>
    </cfRule>
    <cfRule type="cellIs" priority="20" stopIfTrue="1" operator="equal">
      <formula>0</formula>
    </cfRule>
  </conditionalFormatting>
  <conditionalFormatting sqref="E75:F77">
    <cfRule type="cellIs" dxfId="57" priority="15" stopIfTrue="1" operator="equal">
      <formula>0</formula>
    </cfRule>
    <cfRule type="cellIs" priority="16" stopIfTrue="1" operator="equal">
      <formula>0</formula>
    </cfRule>
  </conditionalFormatting>
  <conditionalFormatting sqref="E82:F83">
    <cfRule type="cellIs" dxfId="56" priority="11" stopIfTrue="1" operator="equal">
      <formula>0</formula>
    </cfRule>
    <cfRule type="cellIs" priority="12" stopIfTrue="1" operator="equal">
      <formula>0</formula>
    </cfRule>
  </conditionalFormatting>
  <conditionalFormatting sqref="E89:F89">
    <cfRule type="cellIs" dxfId="55" priority="5" stopIfTrue="1" operator="equal">
      <formula>0</formula>
    </cfRule>
    <cfRule type="cellIs" priority="6" stopIfTrue="1" operator="equal">
      <formula>0</formula>
    </cfRule>
  </conditionalFormatting>
  <conditionalFormatting sqref="E112:F114">
    <cfRule type="cellIs" dxfId="54" priority="75" stopIfTrue="1" operator="equal">
      <formula>0</formula>
    </cfRule>
    <cfRule type="cellIs" priority="76" stopIfTrue="1" operator="equal">
      <formula>0</formula>
    </cfRule>
  </conditionalFormatting>
  <conditionalFormatting sqref="E140:F142">
    <cfRule type="cellIs" dxfId="53" priority="79" stopIfTrue="1" operator="equal">
      <formula>0</formula>
    </cfRule>
    <cfRule type="cellIs" priority="80" stopIfTrue="1" operator="equal">
      <formula>0</formula>
    </cfRule>
  </conditionalFormatting>
  <conditionalFormatting sqref="E149:F156">
    <cfRule type="cellIs" dxfId="52" priority="35" stopIfTrue="1" operator="equal">
      <formula>0</formula>
    </cfRule>
    <cfRule type="cellIs" priority="36" stopIfTrue="1" operator="equal">
      <formula>0</formula>
    </cfRule>
  </conditionalFormatting>
  <conditionalFormatting sqref="E159:F159">
    <cfRule type="cellIs" dxfId="51" priority="121" stopIfTrue="1" operator="equal">
      <formula>0</formula>
    </cfRule>
    <cfRule type="cellIs" priority="122" stopIfTrue="1" operator="equal">
      <formula>0</formula>
    </cfRule>
  </conditionalFormatting>
  <conditionalFormatting sqref="E304:F323">
    <cfRule type="cellIs" dxfId="50" priority="47" stopIfTrue="1" operator="equal">
      <formula>0</formula>
    </cfRule>
    <cfRule type="cellIs" priority="48" stopIfTrue="1" operator="equal">
      <formula>0</formula>
    </cfRule>
  </conditionalFormatting>
  <conditionalFormatting sqref="E335:F336">
    <cfRule type="cellIs" dxfId="49" priority="93" stopIfTrue="1" operator="equal">
      <formula>0</formula>
    </cfRule>
    <cfRule type="cellIs" priority="94" stopIfTrue="1" operator="equal">
      <formula>0</formula>
    </cfRule>
  </conditionalFormatting>
  <conditionalFormatting sqref="E349:F349">
    <cfRule type="cellIs" dxfId="48" priority="49" stopIfTrue="1" operator="equal">
      <formula>0</formula>
    </cfRule>
    <cfRule type="cellIs" priority="50" stopIfTrue="1" operator="equal">
      <formula>0</formula>
    </cfRule>
  </conditionalFormatting>
  <conditionalFormatting sqref="E362:F362">
    <cfRule type="cellIs" dxfId="47" priority="91" stopIfTrue="1" operator="equal">
      <formula>0</formula>
    </cfRule>
    <cfRule type="cellIs" priority="92" stopIfTrue="1" operator="equal">
      <formula>0</formula>
    </cfRule>
  </conditionalFormatting>
  <conditionalFormatting sqref="E382:F406 E408:F415 E443:F448">
    <cfRule type="cellIs" dxfId="46" priority="33" stopIfTrue="1" operator="equal">
      <formula>0</formula>
    </cfRule>
    <cfRule type="cellIs" priority="34" stopIfTrue="1" operator="equal">
      <formula>0</formula>
    </cfRule>
  </conditionalFormatting>
  <conditionalFormatting sqref="E417:F441">
    <cfRule type="cellIs" dxfId="45" priority="25" stopIfTrue="1" operator="equal">
      <formula>0</formula>
    </cfRule>
    <cfRule type="cellIs" priority="26" stopIfTrue="1" operator="equal">
      <formula>0</formula>
    </cfRule>
  </conditionalFormatting>
  <conditionalFormatting sqref="E450:F452">
    <cfRule type="cellIs" dxfId="44" priority="31" stopIfTrue="1" operator="equal">
      <formula>0</formula>
    </cfRule>
    <cfRule type="cellIs" priority="32" stopIfTrue="1" operator="equal">
      <formula>0</formula>
    </cfRule>
  </conditionalFormatting>
  <conditionalFormatting sqref="E519:F64597">
    <cfRule type="cellIs" dxfId="43" priority="123" stopIfTrue="1" operator="equal">
      <formula>0</formula>
    </cfRule>
    <cfRule type="cellIs" priority="124" stopIfTrue="1" operator="equal">
      <formula>0</formula>
    </cfRule>
  </conditionalFormatting>
  <conditionalFormatting sqref="F34">
    <cfRule type="cellIs" dxfId="42" priority="65" stopIfTrue="1" operator="equal">
      <formula>0</formula>
    </cfRule>
    <cfRule type="cellIs" priority="66" stopIfTrue="1" operator="equal">
      <formula>0</formula>
    </cfRule>
  </conditionalFormatting>
  <conditionalFormatting sqref="F38">
    <cfRule type="cellIs" dxfId="41" priority="37" stopIfTrue="1" operator="equal">
      <formula>0</formula>
    </cfRule>
    <cfRule type="cellIs" priority="38" stopIfTrue="1" operator="equal">
      <formula>0</formula>
    </cfRule>
  </conditionalFormatting>
  <conditionalFormatting sqref="F56">
    <cfRule type="cellIs" dxfId="40" priority="39" stopIfTrue="1" operator="equal">
      <formula>0</formula>
    </cfRule>
    <cfRule type="cellIs" priority="40" stopIfTrue="1" operator="equal">
      <formula>0</formula>
    </cfRule>
  </conditionalFormatting>
  <conditionalFormatting sqref="F60">
    <cfRule type="cellIs" dxfId="39" priority="43" stopIfTrue="1" operator="equal">
      <formula>0</formula>
    </cfRule>
    <cfRule type="cellIs" priority="44" stopIfTrue="1" operator="equal">
      <formula>0</formula>
    </cfRule>
  </conditionalFormatting>
  <conditionalFormatting sqref="F70">
    <cfRule type="cellIs" dxfId="38" priority="17" stopIfTrue="1" operator="equal">
      <formula>0</formula>
    </cfRule>
    <cfRule type="cellIs" priority="18" stopIfTrue="1" operator="equal">
      <formula>0</formula>
    </cfRule>
  </conditionalFormatting>
  <conditionalFormatting sqref="F78">
    <cfRule type="cellIs" dxfId="37" priority="13" stopIfTrue="1" operator="equal">
      <formula>0</formula>
    </cfRule>
    <cfRule type="cellIs" priority="14" stopIfTrue="1" operator="equal">
      <formula>0</formula>
    </cfRule>
  </conditionalFormatting>
  <conditionalFormatting sqref="F84:F85">
    <cfRule type="cellIs" dxfId="36" priority="9" stopIfTrue="1" operator="equal">
      <formula>0</formula>
    </cfRule>
    <cfRule type="cellIs" priority="10" stopIfTrue="1" operator="equal">
      <formula>0</formula>
    </cfRule>
  </conditionalFormatting>
  <conditionalFormatting sqref="F90">
    <cfRule type="cellIs" dxfId="35" priority="3" stopIfTrue="1" operator="equal">
      <formula>0</formula>
    </cfRule>
    <cfRule type="cellIs" priority="4" stopIfTrue="1" operator="equal">
      <formula>0</formula>
    </cfRule>
  </conditionalFormatting>
  <conditionalFormatting sqref="F95">
    <cfRule type="cellIs" dxfId="34" priority="7" stopIfTrue="1" operator="equal">
      <formula>0</formula>
    </cfRule>
    <cfRule type="cellIs" priority="8" stopIfTrue="1" operator="equal">
      <formula>0</formula>
    </cfRule>
  </conditionalFormatting>
  <conditionalFormatting sqref="F115">
    <cfRule type="cellIs" dxfId="33" priority="77" stopIfTrue="1" operator="equal">
      <formula>0</formula>
    </cfRule>
    <cfRule type="cellIs" priority="78" stopIfTrue="1" operator="equal">
      <formula>0</formula>
    </cfRule>
  </conditionalFormatting>
  <conditionalFormatting sqref="F119">
    <cfRule type="cellIs" dxfId="32" priority="97" stopIfTrue="1" operator="equal">
      <formula>0</formula>
    </cfRule>
    <cfRule type="cellIs" priority="98" stopIfTrue="1" operator="equal">
      <formula>0</formula>
    </cfRule>
  </conditionalFormatting>
  <conditionalFormatting sqref="F143">
    <cfRule type="cellIs" dxfId="31" priority="81" stopIfTrue="1" operator="equal">
      <formula>0</formula>
    </cfRule>
    <cfRule type="cellIs" priority="82" stopIfTrue="1" operator="equal">
      <formula>0</formula>
    </cfRule>
  </conditionalFormatting>
  <conditionalFormatting sqref="F147">
    <cfRule type="cellIs" dxfId="30" priority="45" stopIfTrue="1" operator="equal">
      <formula>0</formula>
    </cfRule>
    <cfRule type="cellIs" priority="46" stopIfTrue="1" operator="equal">
      <formula>0</formula>
    </cfRule>
  </conditionalFormatting>
  <conditionalFormatting sqref="F160:F167">
    <cfRule type="cellIs" dxfId="29" priority="119" stopIfTrue="1" operator="equal">
      <formula>0</formula>
    </cfRule>
    <cfRule type="cellIs" priority="120" stopIfTrue="1" operator="equal">
      <formula>0</formula>
    </cfRule>
  </conditionalFormatting>
  <conditionalFormatting sqref="F178:F182 F196:F200 E220:F249 F371 E506:E508">
    <cfRule type="cellIs" dxfId="28" priority="53" stopIfTrue="1" operator="equal">
      <formula>0</formula>
    </cfRule>
    <cfRule type="cellIs" priority="54" stopIfTrue="1" operator="equal">
      <formula>0</formula>
    </cfRule>
  </conditionalFormatting>
  <conditionalFormatting sqref="F215:F218">
    <cfRule type="cellIs" dxfId="27" priority="107" stopIfTrue="1" operator="equal">
      <formula>0</formula>
    </cfRule>
    <cfRule type="cellIs" priority="108" stopIfTrue="1" operator="equal">
      <formula>0</formula>
    </cfRule>
  </conditionalFormatting>
  <conditionalFormatting sqref="F268:F270">
    <cfRule type="cellIs" dxfId="26" priority="95" stopIfTrue="1" operator="equal">
      <formula>0</formula>
    </cfRule>
    <cfRule type="cellIs" priority="96" stopIfTrue="1" operator="equal">
      <formula>0</formula>
    </cfRule>
  </conditionalFormatting>
  <conditionalFormatting sqref="F279:F281">
    <cfRule type="cellIs" dxfId="25" priority="69" stopIfTrue="1" operator="equal">
      <formula>0</formula>
    </cfRule>
    <cfRule type="cellIs" priority="70" stopIfTrue="1" operator="equal">
      <formula>0</formula>
    </cfRule>
  </conditionalFormatting>
  <conditionalFormatting sqref="F291:F292">
    <cfRule type="cellIs" dxfId="24" priority="73" stopIfTrue="1" operator="equal">
      <formula>0</formula>
    </cfRule>
    <cfRule type="cellIs" priority="74" stopIfTrue="1" operator="equal">
      <formula>0</formula>
    </cfRule>
  </conditionalFormatting>
  <conditionalFormatting sqref="F302">
    <cfRule type="cellIs" dxfId="23" priority="71" stopIfTrue="1" operator="equal">
      <formula>0</formula>
    </cfRule>
    <cfRule type="cellIs" priority="72" stopIfTrue="1" operator="equal">
      <formula>0</formula>
    </cfRule>
  </conditionalFormatting>
  <conditionalFormatting sqref="F380">
    <cfRule type="cellIs" dxfId="22" priority="83" stopIfTrue="1" operator="equal">
      <formula>0</formula>
    </cfRule>
    <cfRule type="cellIs" priority="84" stopIfTrue="1" operator="equal">
      <formula>0</formula>
    </cfRule>
  </conditionalFormatting>
  <conditionalFormatting sqref="F407">
    <cfRule type="cellIs" dxfId="21" priority="29" stopIfTrue="1" operator="equal">
      <formula>0</formula>
    </cfRule>
    <cfRule type="cellIs" priority="30" stopIfTrue="1" operator="equal">
      <formula>0</formula>
    </cfRule>
  </conditionalFormatting>
  <conditionalFormatting sqref="F416">
    <cfRule type="cellIs" dxfId="20" priority="27" stopIfTrue="1" operator="equal">
      <formula>0</formula>
    </cfRule>
    <cfRule type="cellIs" priority="28" stopIfTrue="1" operator="equal">
      <formula>0</formula>
    </cfRule>
  </conditionalFormatting>
  <conditionalFormatting sqref="F442">
    <cfRule type="cellIs" dxfId="19" priority="23" stopIfTrue="1" operator="equal">
      <formula>0</formula>
    </cfRule>
    <cfRule type="cellIs" priority="24" stopIfTrue="1" operator="equal">
      <formula>0</formula>
    </cfRule>
  </conditionalFormatting>
  <conditionalFormatting sqref="F449">
    <cfRule type="cellIs" dxfId="18" priority="21" stopIfTrue="1" operator="equal">
      <formula>0</formula>
    </cfRule>
    <cfRule type="cellIs" priority="22" stopIfTrue="1" operator="equal">
      <formula>0</formula>
    </cfRule>
  </conditionalFormatting>
  <conditionalFormatting sqref="F455">
    <cfRule type="cellIs" dxfId="17" priority="105" stopIfTrue="1" operator="equal">
      <formula>0</formula>
    </cfRule>
    <cfRule type="cellIs" priority="106" stopIfTrue="1" operator="equal">
      <formula>0</formula>
    </cfRule>
  </conditionalFormatting>
  <conditionalFormatting sqref="F476:F477">
    <cfRule type="cellIs" dxfId="16" priority="103" stopIfTrue="1" operator="equal">
      <formula>0</formula>
    </cfRule>
    <cfRule type="cellIs" priority="104" stopIfTrue="1" operator="equal">
      <formula>0</formula>
    </cfRule>
  </conditionalFormatting>
  <conditionalFormatting sqref="F481:F482">
    <cfRule type="cellIs" dxfId="15" priority="89" stopIfTrue="1" operator="equal">
      <formula>0</formula>
    </cfRule>
    <cfRule type="cellIs" priority="90" stopIfTrue="1" operator="equal">
      <formula>0</formula>
    </cfRule>
  </conditionalFormatting>
  <conditionalFormatting sqref="F486:F487">
    <cfRule type="cellIs" dxfId="14" priority="51" stopIfTrue="1" operator="equal">
      <formula>0</formula>
    </cfRule>
    <cfRule type="cellIs" priority="52" stopIfTrue="1" operator="equal">
      <formula>0</formula>
    </cfRule>
  </conditionalFormatting>
  <conditionalFormatting sqref="F491:F492">
    <cfRule type="cellIs" dxfId="13" priority="87" stopIfTrue="1" operator="equal">
      <formula>0</formula>
    </cfRule>
    <cfRule type="cellIs" priority="88" stopIfTrue="1" operator="equal">
      <formula>0</formula>
    </cfRule>
  </conditionalFormatting>
  <conditionalFormatting sqref="F496:F497">
    <cfRule type="cellIs" dxfId="12" priority="85" stopIfTrue="1" operator="equal">
      <formula>0</formula>
    </cfRule>
    <cfRule type="cellIs" priority="86" stopIfTrue="1" operator="equal">
      <formula>0</formula>
    </cfRule>
  </conditionalFormatting>
  <conditionalFormatting sqref="F501">
    <cfRule type="cellIs" dxfId="11" priority="117" stopIfTrue="1" operator="equal">
      <formula>0</formula>
    </cfRule>
    <cfRule type="cellIs" priority="118" stopIfTrue="1" operator="equal">
      <formula>0</formula>
    </cfRule>
  </conditionalFormatting>
  <conditionalFormatting sqref="F505">
    <cfRule type="cellIs" dxfId="10" priority="55" stopIfTrue="1" operator="equal">
      <formula>0</formula>
    </cfRule>
    <cfRule type="cellIs" priority="56" stopIfTrue="1" operator="equal">
      <formula>0</formula>
    </cfRule>
  </conditionalFormatting>
  <conditionalFormatting sqref="F509">
    <cfRule type="cellIs" dxfId="9" priority="59" stopIfTrue="1" operator="equal">
      <formula>0</formula>
    </cfRule>
    <cfRule type="cellIs" priority="60" stopIfTrue="1" operator="equal">
      <formula>0</formula>
    </cfRule>
  </conditionalFormatting>
  <conditionalFormatting sqref="F513">
    <cfRule type="cellIs" dxfId="8" priority="63" stopIfTrue="1" operator="equal">
      <formula>0</formula>
    </cfRule>
    <cfRule type="cellIs" priority="64" stopIfTrue="1" operator="equal">
      <formula>0</formula>
    </cfRule>
  </conditionalFormatting>
  <conditionalFormatting sqref="F517">
    <cfRule type="cellIs" dxfId="7" priority="115" stopIfTrue="1" operator="equal">
      <formula>0</formula>
    </cfRule>
    <cfRule type="cellIs" priority="116" stopIfTrue="1" operator="equal">
      <formula>0</formula>
    </cfRule>
  </conditionalFormatting>
  <conditionalFormatting sqref="G372">
    <cfRule type="cellIs" dxfId="6" priority="99" stopIfTrue="1" operator="equal">
      <formula>0</formula>
    </cfRule>
    <cfRule type="cellIs" priority="100" stopIfTrue="1" operator="equal">
      <formula>0</formula>
    </cfRule>
  </conditionalFormatting>
  <conditionalFormatting sqref="G381">
    <cfRule type="cellIs" dxfId="5" priority="101" stopIfTrue="1" operator="equal">
      <formula>0</formula>
    </cfRule>
    <cfRule type="cellIs" priority="102" stopIfTrue="1" operator="equal">
      <formula>0</formula>
    </cfRule>
  </conditionalFormatting>
  <conditionalFormatting sqref="G11">
    <cfRule type="cellIs" dxfId="4" priority="1" stopIfTrue="1" operator="equal">
      <formula>0</formula>
    </cfRule>
    <cfRule type="cellIs" priority="2" stopIfTrue="1" operator="equal">
      <formula>0</formula>
    </cfRule>
  </conditionalFormatting>
  <pageMargins left="0.25" right="0.25" top="0.75" bottom="0.75" header="0.3" footer="0.3"/>
  <pageSetup paperSize="9" scale="91" firstPageNumber="24" fitToHeight="0" orientation="portrait" copies="5" r:id="rId1"/>
  <headerFooter>
    <oddFooter>&amp;R27-&amp;P</oddFooter>
  </headerFooter>
  <rowBreaks count="14" manualBreakCount="14">
    <brk id="20" min="1" max="6" man="1"/>
    <brk id="39" min="1" max="6" man="1"/>
    <brk id="61" min="1" max="6" man="1"/>
    <brk id="91" min="1" max="6" man="1"/>
    <brk id="116" min="1" max="6" man="1"/>
    <brk id="154" min="1" max="6" man="1"/>
    <brk id="201" min="1" max="6" man="1"/>
    <brk id="231" min="1" max="6" man="1"/>
    <brk id="271" min="1" max="6" man="1"/>
    <brk id="313" min="1" max="6" man="1"/>
    <brk id="372" min="1" max="6" man="1"/>
    <brk id="392" min="1" max="6" man="1"/>
    <brk id="408" min="1" max="6" man="1"/>
    <brk id="478" min="1" max="6" man="1"/>
  </rowBreaks>
  <colBreaks count="1" manualBreakCount="1">
    <brk id="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217"/>
  <sheetViews>
    <sheetView showGridLines="0" view="pageLayout" zoomScaleNormal="100" zoomScaleSheetLayoutView="100" workbookViewId="0">
      <selection activeCell="F16" sqref="F16"/>
    </sheetView>
  </sheetViews>
  <sheetFormatPr defaultColWidth="9.140625" defaultRowHeight="12.75"/>
  <cols>
    <col min="1" max="1" width="3.5703125" style="165" customWidth="1"/>
    <col min="2" max="2" width="9" style="165" customWidth="1"/>
    <col min="3" max="3" width="52.5703125" style="758" customWidth="1"/>
    <col min="4" max="4" width="5.5703125" style="759" bestFit="1" customWidth="1"/>
    <col min="5" max="5" width="7.140625" style="760" customWidth="1"/>
    <col min="6" max="6" width="15" style="716" customWidth="1"/>
    <col min="7" max="7" width="9.85546875" style="716" customWidth="1"/>
    <col min="8" max="8" width="14.7109375" style="705" customWidth="1"/>
    <col min="9" max="10" width="9.140625" style="705"/>
    <col min="11" max="11" width="46.42578125" style="705" customWidth="1"/>
    <col min="12" max="16384" width="9.140625" style="705"/>
  </cols>
  <sheetData>
    <row r="1" spans="1:8" s="699" customFormat="1" ht="25.5" customHeight="1">
      <c r="A1" s="164"/>
      <c r="B1" s="717" t="s">
        <v>319</v>
      </c>
      <c r="C1" s="569" t="s">
        <v>320</v>
      </c>
      <c r="D1" s="570"/>
      <c r="E1" s="570"/>
      <c r="F1" s="533"/>
      <c r="G1" s="700"/>
    </row>
    <row r="2" spans="1:8" s="699" customFormat="1" ht="36" customHeight="1">
      <c r="A2" s="164"/>
      <c r="B2" s="718" t="s">
        <v>321</v>
      </c>
      <c r="C2" s="480" t="s">
        <v>322</v>
      </c>
      <c r="D2" s="481"/>
      <c r="E2" s="481"/>
      <c r="F2" s="536"/>
      <c r="G2" s="701"/>
      <c r="H2" s="702"/>
    </row>
    <row r="3" spans="1:8" s="699" customFormat="1" ht="15" customHeight="1">
      <c r="A3" s="164"/>
      <c r="B3" s="719" t="s">
        <v>323</v>
      </c>
      <c r="C3" s="720" t="s">
        <v>860</v>
      </c>
      <c r="D3" s="721"/>
      <c r="E3" s="380"/>
      <c r="F3" s="703"/>
      <c r="G3" s="703"/>
      <c r="H3" s="702"/>
    </row>
    <row r="4" spans="1:8" s="699" customFormat="1" ht="36">
      <c r="A4" s="164"/>
      <c r="B4" s="722" t="s">
        <v>325</v>
      </c>
      <c r="C4" s="722" t="s">
        <v>326</v>
      </c>
      <c r="D4" s="723" t="s">
        <v>861</v>
      </c>
      <c r="E4" s="723" t="s">
        <v>327</v>
      </c>
      <c r="F4" s="704" t="s">
        <v>328</v>
      </c>
      <c r="G4" s="704" t="s">
        <v>329</v>
      </c>
      <c r="H4" s="704" t="s">
        <v>1364</v>
      </c>
    </row>
    <row r="5" spans="1:8">
      <c r="B5" s="406"/>
      <c r="C5" s="724"/>
      <c r="D5" s="404"/>
      <c r="E5" s="405"/>
      <c r="F5" s="162"/>
      <c r="G5" s="706"/>
    </row>
    <row r="6" spans="1:8">
      <c r="B6" s="420" t="s">
        <v>862</v>
      </c>
      <c r="C6" s="421" t="s">
        <v>863</v>
      </c>
      <c r="D6" s="422"/>
      <c r="E6" s="381"/>
      <c r="F6" s="640"/>
      <c r="G6" s="640"/>
      <c r="H6" s="640"/>
    </row>
    <row r="7" spans="1:8" s="543" customFormat="1" ht="89.25">
      <c r="A7" s="140"/>
      <c r="B7" s="423"/>
      <c r="C7" s="424" t="s">
        <v>864</v>
      </c>
      <c r="D7" s="425"/>
      <c r="E7" s="426"/>
      <c r="F7" s="542"/>
      <c r="G7" s="542"/>
    </row>
    <row r="8" spans="1:8" s="543" customFormat="1" ht="25.5">
      <c r="A8" s="140"/>
      <c r="B8" s="423"/>
      <c r="C8" s="424" t="s">
        <v>333</v>
      </c>
      <c r="D8" s="425"/>
      <c r="E8" s="426"/>
      <c r="F8" s="542"/>
      <c r="G8" s="542"/>
    </row>
    <row r="9" spans="1:8" s="543" customFormat="1" ht="25.5">
      <c r="A9" s="140"/>
      <c r="B9" s="423"/>
      <c r="C9" s="424" t="s">
        <v>334</v>
      </c>
      <c r="D9" s="425"/>
      <c r="E9" s="426"/>
      <c r="F9" s="542"/>
      <c r="G9" s="542"/>
    </row>
    <row r="10" spans="1:8" s="543" customFormat="1">
      <c r="A10" s="140"/>
      <c r="B10" s="423"/>
      <c r="C10" s="424" t="s">
        <v>335</v>
      </c>
      <c r="D10" s="425"/>
      <c r="E10" s="426"/>
      <c r="F10" s="542"/>
      <c r="G10" s="542"/>
    </row>
    <row r="11" spans="1:8" s="543" customFormat="1">
      <c r="A11" s="140"/>
      <c r="B11" s="423"/>
      <c r="C11" s="424" t="s">
        <v>336</v>
      </c>
      <c r="D11" s="425"/>
      <c r="E11" s="426"/>
      <c r="F11" s="542"/>
      <c r="G11" s="542"/>
    </row>
    <row r="12" spans="1:8">
      <c r="B12" s="406"/>
      <c r="C12" s="724"/>
      <c r="D12" s="404"/>
      <c r="E12" s="405"/>
      <c r="F12" s="162"/>
      <c r="G12" s="706"/>
    </row>
    <row r="13" spans="1:8" ht="16.5">
      <c r="B13" s="725"/>
      <c r="C13" s="429" t="s">
        <v>865</v>
      </c>
      <c r="D13" s="726"/>
      <c r="E13" s="727"/>
      <c r="F13" s="157"/>
      <c r="G13" s="157"/>
      <c r="H13" s="157"/>
    </row>
    <row r="14" spans="1:8" s="159" customFormat="1" ht="13.5">
      <c r="A14" s="166"/>
      <c r="B14" s="728"/>
      <c r="C14" s="729"/>
      <c r="D14" s="730"/>
      <c r="E14" s="382"/>
      <c r="F14" s="158"/>
      <c r="G14" s="158"/>
    </row>
    <row r="15" spans="1:8" s="159" customFormat="1" ht="13.5">
      <c r="A15" s="166"/>
      <c r="B15" s="389">
        <v>1</v>
      </c>
      <c r="C15" s="402" t="s">
        <v>866</v>
      </c>
      <c r="D15" s="167"/>
      <c r="E15" s="393"/>
      <c r="F15" s="153"/>
      <c r="G15" s="153"/>
    </row>
    <row r="16" spans="1:8" s="159" customFormat="1" ht="72">
      <c r="A16" s="166"/>
      <c r="B16" s="731"/>
      <c r="C16" s="401" t="s">
        <v>867</v>
      </c>
      <c r="D16" s="167" t="s">
        <v>868</v>
      </c>
      <c r="E16" s="393">
        <v>1</v>
      </c>
      <c r="F16" s="129"/>
      <c r="G16" s="707">
        <f>E16*F16</f>
        <v>0</v>
      </c>
    </row>
    <row r="17" spans="1:8" s="159" customFormat="1" ht="13.5">
      <c r="A17" s="166"/>
      <c r="B17" s="732"/>
      <c r="C17" s="402"/>
      <c r="D17" s="388"/>
      <c r="E17" s="151"/>
      <c r="F17" s="77"/>
      <c r="G17" s="153"/>
    </row>
    <row r="18" spans="1:8" s="159" customFormat="1" ht="13.5">
      <c r="A18" s="166"/>
      <c r="B18" s="389">
        <f>MAX($B$7:B17)+1</f>
        <v>2</v>
      </c>
      <c r="C18" s="402" t="s">
        <v>869</v>
      </c>
      <c r="D18" s="167"/>
      <c r="E18" s="393"/>
      <c r="F18" s="153"/>
      <c r="G18" s="153"/>
    </row>
    <row r="19" spans="1:8" s="159" customFormat="1" ht="39.75" customHeight="1">
      <c r="A19" s="166"/>
      <c r="B19" s="731"/>
      <c r="C19" s="401" t="s">
        <v>870</v>
      </c>
      <c r="D19" s="383"/>
      <c r="E19" s="393"/>
      <c r="F19" s="153"/>
      <c r="G19" s="153"/>
    </row>
    <row r="20" spans="1:8" s="159" customFormat="1" ht="13.5">
      <c r="A20" s="166"/>
      <c r="B20" s="731"/>
      <c r="C20" s="733" t="s">
        <v>871</v>
      </c>
      <c r="D20" s="167" t="s">
        <v>872</v>
      </c>
      <c r="E20" s="393">
        <v>2</v>
      </c>
      <c r="F20" s="129"/>
      <c r="G20" s="707">
        <f>E20*F20</f>
        <v>0</v>
      </c>
      <c r="H20" s="708"/>
    </row>
    <row r="21" spans="1:8" s="159" customFormat="1" ht="13.5">
      <c r="A21" s="166"/>
      <c r="B21" s="734"/>
      <c r="C21" s="735"/>
      <c r="D21" s="736"/>
      <c r="E21" s="737"/>
      <c r="F21" s="154"/>
      <c r="G21" s="156"/>
    </row>
    <row r="22" spans="1:8" s="159" customFormat="1" ht="13.5">
      <c r="A22" s="166"/>
      <c r="B22" s="389">
        <f>MAX($B$7:B21)+1</f>
        <v>3</v>
      </c>
      <c r="C22" s="402" t="s">
        <v>873</v>
      </c>
      <c r="D22" s="167"/>
      <c r="E22" s="393"/>
      <c r="F22" s="153"/>
      <c r="G22" s="153"/>
    </row>
    <row r="23" spans="1:8" s="159" customFormat="1" ht="51" customHeight="1">
      <c r="A23" s="166"/>
      <c r="B23" s="731"/>
      <c r="C23" s="401" t="s">
        <v>874</v>
      </c>
      <c r="D23" s="383"/>
      <c r="E23" s="393"/>
      <c r="F23" s="153"/>
      <c r="G23" s="153"/>
    </row>
    <row r="24" spans="1:8" s="159" customFormat="1" ht="13.5">
      <c r="A24" s="166"/>
      <c r="B24" s="731"/>
      <c r="C24" s="733" t="s">
        <v>875</v>
      </c>
      <c r="D24" s="167" t="s">
        <v>872</v>
      </c>
      <c r="E24" s="393">
        <v>2</v>
      </c>
      <c r="F24" s="129"/>
      <c r="G24" s="707">
        <f>E24*F24</f>
        <v>0</v>
      </c>
      <c r="H24" s="708"/>
    </row>
    <row r="25" spans="1:8" s="159" customFormat="1" ht="13.5">
      <c r="A25" s="166"/>
      <c r="B25" s="734"/>
      <c r="C25" s="735"/>
      <c r="D25" s="736"/>
      <c r="E25" s="737"/>
      <c r="F25" s="154"/>
      <c r="G25" s="156"/>
    </row>
    <row r="26" spans="1:8" s="159" customFormat="1" ht="13.5">
      <c r="A26" s="166"/>
      <c r="B26" s="389">
        <f>MAX($B$7:B25)+1</f>
        <v>4</v>
      </c>
      <c r="C26" s="402" t="s">
        <v>876</v>
      </c>
      <c r="D26" s="167"/>
      <c r="E26" s="393"/>
      <c r="F26" s="153"/>
      <c r="G26" s="153"/>
    </row>
    <row r="27" spans="1:8" s="159" customFormat="1" ht="60">
      <c r="A27" s="166"/>
      <c r="B27" s="731"/>
      <c r="C27" s="401" t="s">
        <v>877</v>
      </c>
      <c r="D27" s="383"/>
      <c r="E27" s="393"/>
      <c r="F27" s="153"/>
      <c r="G27" s="153"/>
    </row>
    <row r="28" spans="1:8" s="159" customFormat="1" ht="13.5">
      <c r="A28" s="166"/>
      <c r="B28" s="731"/>
      <c r="C28" s="401" t="s">
        <v>878</v>
      </c>
      <c r="D28" s="383"/>
      <c r="E28" s="393"/>
      <c r="F28" s="153"/>
      <c r="G28" s="153"/>
    </row>
    <row r="29" spans="1:8" s="159" customFormat="1" ht="13.5">
      <c r="A29" s="166"/>
      <c r="B29" s="731"/>
      <c r="C29" s="401" t="s">
        <v>343</v>
      </c>
      <c r="D29" s="383"/>
      <c r="E29" s="393"/>
      <c r="F29" s="153"/>
      <c r="G29" s="153"/>
    </row>
    <row r="30" spans="1:8" s="159" customFormat="1" ht="13.5">
      <c r="A30" s="166"/>
      <c r="B30" s="731"/>
      <c r="C30" s="733" t="s">
        <v>879</v>
      </c>
      <c r="D30" s="167" t="s">
        <v>872</v>
      </c>
      <c r="E30" s="393">
        <f>E41+E52</f>
        <v>50</v>
      </c>
      <c r="F30" s="129"/>
      <c r="G30" s="707">
        <f>E30*F30</f>
        <v>0</v>
      </c>
      <c r="H30" s="708"/>
    </row>
    <row r="31" spans="1:8" s="159" customFormat="1" ht="13.5">
      <c r="A31" s="166"/>
      <c r="B31" s="738"/>
      <c r="C31" s="733" t="s">
        <v>880</v>
      </c>
      <c r="D31" s="167" t="s">
        <v>872</v>
      </c>
      <c r="E31" s="393">
        <f>E42+E53</f>
        <v>31</v>
      </c>
      <c r="F31" s="129"/>
      <c r="G31" s="707">
        <f>E31*F31</f>
        <v>0</v>
      </c>
      <c r="H31" s="708"/>
    </row>
    <row r="32" spans="1:8" s="159" customFormat="1" ht="13.5">
      <c r="A32" s="166"/>
      <c r="B32" s="738"/>
      <c r="C32" s="733" t="s">
        <v>881</v>
      </c>
      <c r="D32" s="167" t="s">
        <v>872</v>
      </c>
      <c r="E32" s="393">
        <f>E43+E54</f>
        <v>25</v>
      </c>
      <c r="F32" s="129"/>
      <c r="G32" s="707">
        <f>E32*F32</f>
        <v>0</v>
      </c>
      <c r="H32" s="708"/>
    </row>
    <row r="33" spans="1:10" s="159" customFormat="1" ht="13.5">
      <c r="A33" s="166"/>
      <c r="B33" s="738"/>
      <c r="C33" s="401" t="s">
        <v>882</v>
      </c>
      <c r="D33" s="167" t="s">
        <v>872</v>
      </c>
      <c r="E33" s="393">
        <f>E44</f>
        <v>28</v>
      </c>
      <c r="F33" s="129"/>
      <c r="G33" s="707">
        <f>E33*F33</f>
        <v>0</v>
      </c>
    </row>
    <row r="34" spans="1:10" s="159" customFormat="1" ht="13.5">
      <c r="A34" s="166"/>
      <c r="B34" s="734"/>
      <c r="C34" s="735"/>
      <c r="D34" s="736"/>
      <c r="E34" s="737"/>
      <c r="F34" s="154"/>
      <c r="G34" s="156"/>
    </row>
    <row r="35" spans="1:10" s="159" customFormat="1" ht="13.5">
      <c r="A35" s="166"/>
      <c r="B35" s="389">
        <f>MAX($B$7:B34)+1</f>
        <v>5</v>
      </c>
      <c r="C35" s="402" t="s">
        <v>883</v>
      </c>
      <c r="D35" s="167"/>
      <c r="E35" s="393"/>
      <c r="F35" s="153"/>
      <c r="G35" s="156"/>
      <c r="H35" s="160"/>
      <c r="I35" s="160"/>
      <c r="J35" s="160"/>
    </row>
    <row r="36" spans="1:10" s="159" customFormat="1" ht="36">
      <c r="A36" s="166"/>
      <c r="B36" s="739"/>
      <c r="C36" s="401" t="s">
        <v>884</v>
      </c>
      <c r="D36" s="384"/>
      <c r="E36" s="740"/>
      <c r="F36" s="155"/>
      <c r="G36" s="156"/>
      <c r="H36" s="160"/>
      <c r="I36" s="160"/>
      <c r="J36" s="160"/>
    </row>
    <row r="37" spans="1:10" s="159" customFormat="1" ht="13.5">
      <c r="A37" s="166"/>
      <c r="B37" s="731"/>
      <c r="C37" s="401" t="s">
        <v>885</v>
      </c>
      <c r="D37" s="383"/>
      <c r="E37" s="393"/>
      <c r="F37" s="153"/>
      <c r="G37" s="153"/>
    </row>
    <row r="38" spans="1:10" s="159" customFormat="1" ht="13.5">
      <c r="A38" s="166"/>
      <c r="B38" s="731"/>
      <c r="C38" s="401" t="s">
        <v>886</v>
      </c>
      <c r="D38" s="383"/>
      <c r="E38" s="393"/>
      <c r="F38" s="153"/>
      <c r="G38" s="153"/>
    </row>
    <row r="39" spans="1:10" s="159" customFormat="1" ht="13.5">
      <c r="A39" s="166"/>
      <c r="B39" s="731"/>
      <c r="C39" s="401" t="s">
        <v>343</v>
      </c>
      <c r="D39" s="383"/>
      <c r="E39" s="393"/>
      <c r="F39" s="153"/>
      <c r="G39" s="153"/>
    </row>
    <row r="40" spans="1:10" s="159" customFormat="1" ht="13.5">
      <c r="A40" s="166"/>
      <c r="B40" s="731"/>
      <c r="C40" s="401" t="s">
        <v>887</v>
      </c>
      <c r="D40" s="383"/>
      <c r="E40" s="393"/>
      <c r="F40" s="153"/>
      <c r="G40" s="153"/>
    </row>
    <row r="41" spans="1:10" s="159" customFormat="1" ht="13.5">
      <c r="A41" s="166"/>
      <c r="B41" s="739"/>
      <c r="C41" s="733" t="s">
        <v>888</v>
      </c>
      <c r="D41" s="167" t="s">
        <v>872</v>
      </c>
      <c r="E41" s="393">
        <f>1.2+1+0.5+1.5+1+2.8</f>
        <v>8</v>
      </c>
      <c r="F41" s="129"/>
      <c r="G41" s="707">
        <f>E41*F41</f>
        <v>0</v>
      </c>
      <c r="H41" s="709"/>
      <c r="I41" s="160"/>
      <c r="J41" s="160"/>
    </row>
    <row r="42" spans="1:10" s="159" customFormat="1" ht="13.5">
      <c r="A42" s="166"/>
      <c r="B42" s="741"/>
      <c r="C42" s="733" t="s">
        <v>889</v>
      </c>
      <c r="D42" s="167" t="s">
        <v>872</v>
      </c>
      <c r="E42" s="393">
        <f>3+0.6+1.3+0.9+6+0.7+0.7+1.5+0.3</f>
        <v>15</v>
      </c>
      <c r="F42" s="129"/>
      <c r="G42" s="707">
        <f>E42*F42</f>
        <v>0</v>
      </c>
      <c r="H42" s="709"/>
      <c r="I42" s="160"/>
      <c r="J42" s="160"/>
    </row>
    <row r="43" spans="1:10" s="159" customFormat="1" ht="13.5">
      <c r="A43" s="166"/>
      <c r="B43" s="741"/>
      <c r="C43" s="733" t="s">
        <v>890</v>
      </c>
      <c r="D43" s="167" t="s">
        <v>872</v>
      </c>
      <c r="E43" s="393">
        <f>0.7+0.7+0.7+0.9+0.9+0.1</f>
        <v>3.9999999999999996</v>
      </c>
      <c r="F43" s="129"/>
      <c r="G43" s="707">
        <f>E43*F43</f>
        <v>0</v>
      </c>
      <c r="H43" s="709"/>
      <c r="I43" s="160"/>
      <c r="J43" s="160"/>
    </row>
    <row r="44" spans="1:10" s="159" customFormat="1" ht="13.5">
      <c r="A44" s="166"/>
      <c r="B44" s="741"/>
      <c r="C44" s="401" t="s">
        <v>891</v>
      </c>
      <c r="D44" s="167" t="s">
        <v>872</v>
      </c>
      <c r="E44" s="393">
        <f>17+11</f>
        <v>28</v>
      </c>
      <c r="F44" s="129"/>
      <c r="G44" s="707">
        <f>E44*F44</f>
        <v>0</v>
      </c>
      <c r="H44" s="709"/>
      <c r="I44" s="160"/>
      <c r="J44" s="160"/>
    </row>
    <row r="45" spans="1:10" s="159" customFormat="1" ht="13.5">
      <c r="A45" s="166"/>
      <c r="B45" s="741"/>
      <c r="C45" s="401"/>
      <c r="D45" s="167"/>
      <c r="E45" s="393"/>
      <c r="F45" s="154"/>
      <c r="G45" s="710"/>
      <c r="H45" s="160"/>
      <c r="I45" s="160"/>
      <c r="J45" s="160"/>
    </row>
    <row r="46" spans="1:10" s="159" customFormat="1" ht="13.5">
      <c r="A46" s="166"/>
      <c r="B46" s="389">
        <f>MAX($B$7:B45)+1</f>
        <v>6</v>
      </c>
      <c r="C46" s="402" t="s">
        <v>892</v>
      </c>
      <c r="D46" s="167"/>
      <c r="E46" s="393"/>
      <c r="F46" s="156"/>
      <c r="G46" s="156"/>
      <c r="H46" s="160"/>
      <c r="I46" s="160"/>
      <c r="J46" s="160"/>
    </row>
    <row r="47" spans="1:10" s="159" customFormat="1" ht="36">
      <c r="A47" s="166"/>
      <c r="B47" s="739"/>
      <c r="C47" s="401" t="s">
        <v>884</v>
      </c>
      <c r="D47" s="384"/>
      <c r="E47" s="740"/>
      <c r="F47" s="155"/>
      <c r="G47" s="156"/>
      <c r="H47" s="160"/>
      <c r="I47" s="160"/>
      <c r="J47" s="160"/>
    </row>
    <row r="48" spans="1:10" s="159" customFormat="1" ht="13.5">
      <c r="A48" s="166"/>
      <c r="B48" s="731"/>
      <c r="C48" s="401" t="s">
        <v>885</v>
      </c>
      <c r="D48" s="383"/>
      <c r="E48" s="393"/>
      <c r="F48" s="153"/>
      <c r="G48" s="153"/>
    </row>
    <row r="49" spans="1:10" s="159" customFormat="1" ht="13.5">
      <c r="A49" s="166"/>
      <c r="B49" s="731"/>
      <c r="C49" s="401" t="s">
        <v>886</v>
      </c>
      <c r="D49" s="383"/>
      <c r="E49" s="393"/>
      <c r="F49" s="153"/>
      <c r="G49" s="153"/>
    </row>
    <row r="50" spans="1:10" s="159" customFormat="1" ht="13.5">
      <c r="A50" s="166"/>
      <c r="B50" s="731"/>
      <c r="C50" s="401" t="s">
        <v>343</v>
      </c>
      <c r="D50" s="383"/>
      <c r="E50" s="393"/>
      <c r="F50" s="153"/>
      <c r="G50" s="153"/>
    </row>
    <row r="51" spans="1:10" s="159" customFormat="1" ht="13.5">
      <c r="A51" s="166"/>
      <c r="B51" s="731"/>
      <c r="C51" s="401" t="s">
        <v>887</v>
      </c>
      <c r="D51" s="383"/>
      <c r="E51" s="393"/>
      <c r="F51" s="153"/>
      <c r="G51" s="153"/>
    </row>
    <row r="52" spans="1:10" s="159" customFormat="1" ht="13.5">
      <c r="A52" s="166"/>
      <c r="B52" s="739"/>
      <c r="C52" s="733" t="s">
        <v>893</v>
      </c>
      <c r="D52" s="167" t="s">
        <v>872</v>
      </c>
      <c r="E52" s="393">
        <f>16+14+2+1+5+1.5+1.7+0.8</f>
        <v>42</v>
      </c>
      <c r="F52" s="129"/>
      <c r="G52" s="707">
        <f>E52*F52</f>
        <v>0</v>
      </c>
      <c r="H52" s="160"/>
      <c r="I52" s="160"/>
      <c r="J52" s="160"/>
    </row>
    <row r="53" spans="1:10" s="159" customFormat="1" ht="13.5">
      <c r="A53" s="166"/>
      <c r="B53" s="741"/>
      <c r="C53" s="733" t="s">
        <v>894</v>
      </c>
      <c r="D53" s="167" t="s">
        <v>872</v>
      </c>
      <c r="E53" s="393">
        <f>6+0.7+1+0.8+6+0.8+0.7</f>
        <v>16</v>
      </c>
      <c r="F53" s="129"/>
      <c r="G53" s="707">
        <f>E53*F53</f>
        <v>0</v>
      </c>
      <c r="H53" s="160"/>
      <c r="I53" s="160"/>
      <c r="J53" s="160"/>
    </row>
    <row r="54" spans="1:10" s="159" customFormat="1" ht="13.5">
      <c r="A54" s="166"/>
      <c r="B54" s="741"/>
      <c r="C54" s="401" t="s">
        <v>895</v>
      </c>
      <c r="D54" s="167" t="s">
        <v>872</v>
      </c>
      <c r="E54" s="393">
        <f>21</f>
        <v>21</v>
      </c>
      <c r="F54" s="129"/>
      <c r="G54" s="707">
        <f>E54*F54</f>
        <v>0</v>
      </c>
      <c r="H54" s="160"/>
      <c r="I54" s="160"/>
      <c r="J54" s="160"/>
    </row>
    <row r="55" spans="1:10" s="159" customFormat="1" ht="13.5">
      <c r="A55" s="166"/>
      <c r="B55" s="741"/>
      <c r="C55" s="401"/>
      <c r="D55" s="167"/>
      <c r="E55" s="393"/>
      <c r="F55" s="77"/>
      <c r="G55" s="710"/>
      <c r="H55" s="160"/>
      <c r="I55" s="160"/>
      <c r="J55" s="160"/>
    </row>
    <row r="56" spans="1:10" s="159" customFormat="1" ht="13.5">
      <c r="A56" s="166"/>
      <c r="B56" s="389">
        <f>MAX($B$7:B55)+1</f>
        <v>7</v>
      </c>
      <c r="C56" s="402"/>
      <c r="D56" s="167"/>
      <c r="E56" s="393"/>
      <c r="F56" s="156"/>
      <c r="G56" s="156"/>
      <c r="H56" s="160"/>
      <c r="I56" s="160"/>
      <c r="J56" s="160"/>
    </row>
    <row r="57" spans="1:10" s="159" customFormat="1" ht="72">
      <c r="A57" s="166"/>
      <c r="B57" s="739"/>
      <c r="C57" s="401" t="s">
        <v>896</v>
      </c>
      <c r="D57" s="384"/>
      <c r="E57" s="740"/>
      <c r="F57" s="155"/>
      <c r="G57" s="156"/>
      <c r="H57" s="160"/>
      <c r="I57" s="160"/>
      <c r="J57" s="160"/>
    </row>
    <row r="58" spans="1:10" s="159" customFormat="1" ht="13.5">
      <c r="A58" s="166"/>
      <c r="B58" s="731"/>
      <c r="C58" s="733"/>
      <c r="D58" s="384"/>
      <c r="E58" s="740"/>
      <c r="F58" s="155"/>
      <c r="G58" s="156"/>
      <c r="H58" s="708"/>
    </row>
    <row r="59" spans="1:10" s="159" customFormat="1" ht="13.5">
      <c r="A59" s="166"/>
      <c r="B59" s="741"/>
      <c r="C59" s="401"/>
      <c r="D59" s="167"/>
      <c r="E59" s="393"/>
      <c r="F59" s="77"/>
      <c r="G59" s="710"/>
      <c r="H59" s="160"/>
      <c r="I59" s="160"/>
      <c r="J59" s="160"/>
    </row>
    <row r="60" spans="1:10" s="159" customFormat="1" ht="13.5">
      <c r="A60" s="166"/>
      <c r="B60" s="389">
        <f>MAX($B$7:B57)+1</f>
        <v>8</v>
      </c>
      <c r="C60" s="390" t="s">
        <v>897</v>
      </c>
      <c r="D60" s="167"/>
      <c r="E60" s="393"/>
      <c r="F60" s="153"/>
      <c r="G60" s="153"/>
    </row>
    <row r="61" spans="1:10" s="159" customFormat="1" ht="72">
      <c r="A61" s="166"/>
      <c r="B61" s="731"/>
      <c r="C61" s="401" t="s">
        <v>898</v>
      </c>
      <c r="D61" s="384"/>
      <c r="E61" s="740"/>
      <c r="F61" s="155"/>
      <c r="G61" s="156"/>
    </row>
    <row r="62" spans="1:10" s="159" customFormat="1" ht="13.5">
      <c r="A62" s="166"/>
      <c r="B62" s="731"/>
      <c r="C62" s="733" t="s">
        <v>899</v>
      </c>
      <c r="D62" s="167" t="s">
        <v>872</v>
      </c>
      <c r="E62" s="393">
        <v>2</v>
      </c>
      <c r="F62" s="129"/>
      <c r="G62" s="707">
        <f>E62*F62</f>
        <v>0</v>
      </c>
      <c r="H62" s="708"/>
    </row>
    <row r="63" spans="1:10" s="159" customFormat="1" ht="13.5">
      <c r="A63" s="166"/>
      <c r="B63" s="731"/>
      <c r="C63" s="733" t="s">
        <v>900</v>
      </c>
      <c r="D63" s="167" t="s">
        <v>872</v>
      </c>
      <c r="E63" s="393">
        <v>2</v>
      </c>
      <c r="F63" s="129"/>
      <c r="G63" s="707">
        <f>E63*F63</f>
        <v>0</v>
      </c>
      <c r="H63" s="708"/>
    </row>
    <row r="64" spans="1:10" s="159" customFormat="1" ht="13.5">
      <c r="A64" s="166"/>
      <c r="B64" s="731"/>
      <c r="C64" s="733" t="s">
        <v>901</v>
      </c>
      <c r="D64" s="167" t="s">
        <v>872</v>
      </c>
      <c r="E64" s="393">
        <v>2</v>
      </c>
      <c r="F64" s="129"/>
      <c r="G64" s="707">
        <f>E64*F64</f>
        <v>0</v>
      </c>
      <c r="H64" s="708"/>
    </row>
    <row r="65" spans="1:7" s="159" customFormat="1" ht="13.5">
      <c r="A65" s="166"/>
      <c r="B65" s="732"/>
      <c r="C65" s="402"/>
      <c r="D65" s="388"/>
      <c r="E65" s="151"/>
      <c r="F65" s="77"/>
      <c r="G65" s="153"/>
    </row>
    <row r="66" spans="1:7" ht="16.5">
      <c r="B66" s="725"/>
      <c r="C66" s="429" t="s">
        <v>902</v>
      </c>
      <c r="D66" s="726"/>
      <c r="E66" s="727"/>
      <c r="F66" s="157"/>
      <c r="G66" s="157"/>
    </row>
    <row r="67" spans="1:7" s="159" customFormat="1" ht="13.5">
      <c r="A67" s="166"/>
      <c r="B67" s="728"/>
      <c r="C67" s="729"/>
      <c r="D67" s="730"/>
      <c r="E67" s="382"/>
      <c r="F67" s="158"/>
      <c r="G67" s="158"/>
    </row>
    <row r="68" spans="1:7" s="159" customFormat="1" ht="13.5">
      <c r="A68" s="166"/>
      <c r="B68" s="389">
        <f>MAX($B$7:B67)+1</f>
        <v>9</v>
      </c>
      <c r="C68" s="402" t="s">
        <v>903</v>
      </c>
      <c r="D68" s="167"/>
      <c r="E68" s="393"/>
      <c r="F68" s="153"/>
      <c r="G68" s="153"/>
    </row>
    <row r="69" spans="1:7" s="159" customFormat="1" ht="108">
      <c r="A69" s="166"/>
      <c r="B69" s="731"/>
      <c r="C69" s="401" t="s">
        <v>904</v>
      </c>
      <c r="D69" s="167" t="s">
        <v>17</v>
      </c>
      <c r="E69" s="393">
        <v>1</v>
      </c>
      <c r="F69" s="129"/>
      <c r="G69" s="707">
        <f>E69*F69</f>
        <v>0</v>
      </c>
    </row>
    <row r="70" spans="1:7" s="159" customFormat="1" ht="13.5">
      <c r="A70" s="166"/>
      <c r="B70" s="732"/>
      <c r="C70" s="402"/>
      <c r="D70" s="388"/>
      <c r="E70" s="151"/>
      <c r="F70" s="77"/>
      <c r="G70" s="153"/>
    </row>
    <row r="71" spans="1:7" ht="16.5">
      <c r="B71" s="725"/>
      <c r="C71" s="429" t="s">
        <v>905</v>
      </c>
      <c r="D71" s="726"/>
      <c r="E71" s="727"/>
      <c r="F71" s="157"/>
      <c r="G71" s="157"/>
    </row>
    <row r="72" spans="1:7" s="159" customFormat="1" ht="13.5">
      <c r="A72" s="166"/>
      <c r="B72" s="732"/>
      <c r="C72" s="402"/>
      <c r="D72" s="388"/>
      <c r="E72" s="151"/>
      <c r="F72" s="77"/>
      <c r="G72" s="153"/>
    </row>
    <row r="73" spans="1:7" s="159" customFormat="1" ht="13.5">
      <c r="A73" s="166"/>
      <c r="B73" s="731"/>
      <c r="C73" s="742" t="s">
        <v>906</v>
      </c>
      <c r="D73" s="167"/>
      <c r="E73" s="393"/>
      <c r="F73" s="77"/>
      <c r="G73" s="710"/>
    </row>
    <row r="74" spans="1:7" s="159" customFormat="1" ht="13.5">
      <c r="A74" s="166"/>
      <c r="B74" s="732"/>
      <c r="C74" s="402"/>
      <c r="D74" s="388"/>
      <c r="E74" s="151"/>
      <c r="F74" s="77"/>
      <c r="G74" s="153"/>
    </row>
    <row r="75" spans="1:7" s="159" customFormat="1" ht="13.5">
      <c r="A75" s="166"/>
      <c r="B75" s="389">
        <f>MAX($B$7:B74)+1</f>
        <v>10</v>
      </c>
      <c r="C75" s="390" t="s">
        <v>907</v>
      </c>
      <c r="D75" s="167"/>
      <c r="E75" s="393"/>
      <c r="F75" s="153"/>
      <c r="G75" s="153"/>
    </row>
    <row r="76" spans="1:7" s="159" customFormat="1" ht="60">
      <c r="A76" s="166"/>
      <c r="B76" s="743"/>
      <c r="C76" s="401" t="s">
        <v>908</v>
      </c>
      <c r="D76" s="383"/>
      <c r="E76" s="393"/>
      <c r="F76" s="153"/>
      <c r="G76" s="153"/>
    </row>
    <row r="77" spans="1:7" s="159" customFormat="1" ht="13.5">
      <c r="A77" s="166"/>
      <c r="B77" s="743"/>
      <c r="C77" s="401" t="s">
        <v>909</v>
      </c>
      <c r="D77" s="383" t="s">
        <v>868</v>
      </c>
      <c r="E77" s="393">
        <v>3</v>
      </c>
      <c r="F77" s="129"/>
      <c r="G77" s="707">
        <f>E77*F77</f>
        <v>0</v>
      </c>
    </row>
    <row r="78" spans="1:7" s="159" customFormat="1" ht="13.5">
      <c r="A78" s="166"/>
      <c r="B78" s="734"/>
      <c r="C78" s="735"/>
      <c r="D78" s="736"/>
      <c r="E78" s="737"/>
      <c r="F78" s="154"/>
      <c r="G78" s="156"/>
    </row>
    <row r="79" spans="1:7" s="159" customFormat="1" ht="13.5">
      <c r="A79" s="166"/>
      <c r="B79" s="389">
        <f>MAX($B$7:B78)+1</f>
        <v>11</v>
      </c>
      <c r="C79" s="390" t="s">
        <v>910</v>
      </c>
      <c r="D79" s="167"/>
      <c r="E79" s="393"/>
      <c r="F79" s="153"/>
      <c r="G79" s="153"/>
    </row>
    <row r="80" spans="1:7" s="159" customFormat="1" ht="60">
      <c r="A80" s="166"/>
      <c r="B80" s="743"/>
      <c r="C80" s="401" t="s">
        <v>911</v>
      </c>
      <c r="D80" s="383"/>
      <c r="E80" s="393"/>
      <c r="F80" s="153"/>
      <c r="G80" s="153"/>
    </row>
    <row r="81" spans="1:7" s="159" customFormat="1" ht="24">
      <c r="A81" s="166"/>
      <c r="B81" s="743"/>
      <c r="C81" s="401" t="s">
        <v>912</v>
      </c>
      <c r="D81" s="383" t="s">
        <v>868</v>
      </c>
      <c r="E81" s="393">
        <v>1</v>
      </c>
      <c r="F81" s="129"/>
      <c r="G81" s="707">
        <f>E81*F81</f>
        <v>0</v>
      </c>
    </row>
    <row r="82" spans="1:7" s="159" customFormat="1" ht="13.5">
      <c r="A82" s="166"/>
      <c r="B82" s="734"/>
      <c r="C82" s="735"/>
      <c r="D82" s="736"/>
      <c r="E82" s="737"/>
      <c r="F82" s="154"/>
      <c r="G82" s="156"/>
    </row>
    <row r="83" spans="1:7" s="159" customFormat="1" ht="13.5">
      <c r="A83" s="166"/>
      <c r="B83" s="389">
        <f>MAX($B$7:B82)+1</f>
        <v>12</v>
      </c>
      <c r="C83" s="390" t="s">
        <v>913</v>
      </c>
      <c r="D83" s="167"/>
      <c r="E83" s="393"/>
      <c r="F83" s="153"/>
      <c r="G83" s="153"/>
    </row>
    <row r="84" spans="1:7" s="159" customFormat="1" ht="48">
      <c r="A84" s="166"/>
      <c r="B84" s="731"/>
      <c r="C84" s="401" t="s">
        <v>914</v>
      </c>
      <c r="D84" s="383" t="s">
        <v>868</v>
      </c>
      <c r="E84" s="393">
        <v>3</v>
      </c>
      <c r="F84" s="129"/>
      <c r="G84" s="707">
        <f>E84*F84</f>
        <v>0</v>
      </c>
    </row>
    <row r="85" spans="1:7" s="159" customFormat="1" ht="13.5">
      <c r="A85" s="166"/>
      <c r="B85" s="732"/>
      <c r="C85" s="402"/>
      <c r="D85" s="388"/>
      <c r="E85" s="151"/>
      <c r="F85" s="77"/>
      <c r="G85" s="153"/>
    </row>
    <row r="86" spans="1:7" s="159" customFormat="1" ht="13.5">
      <c r="A86" s="166"/>
      <c r="B86" s="389">
        <f>MAX($B$7:B85)+1</f>
        <v>13</v>
      </c>
      <c r="C86" s="390" t="s">
        <v>915</v>
      </c>
      <c r="D86" s="167"/>
      <c r="E86" s="393"/>
      <c r="F86" s="153"/>
      <c r="G86" s="153"/>
    </row>
    <row r="87" spans="1:7" s="159" customFormat="1" ht="36">
      <c r="A87" s="166"/>
      <c r="B87" s="731"/>
      <c r="C87" s="401" t="s">
        <v>916</v>
      </c>
      <c r="D87" s="383" t="s">
        <v>868</v>
      </c>
      <c r="E87" s="393">
        <v>1</v>
      </c>
      <c r="F87" s="129"/>
      <c r="G87" s="707">
        <f>E87*F87</f>
        <v>0</v>
      </c>
    </row>
    <row r="88" spans="1:7" s="159" customFormat="1" ht="13.5">
      <c r="A88" s="166"/>
      <c r="B88" s="732"/>
      <c r="C88" s="402"/>
      <c r="D88" s="388"/>
      <c r="E88" s="151"/>
      <c r="F88" s="77"/>
      <c r="G88" s="153"/>
    </row>
    <row r="89" spans="1:7" s="159" customFormat="1" ht="13.5">
      <c r="A89" s="166"/>
      <c r="B89" s="389">
        <f>MAX($B$7:B88)+1</f>
        <v>14</v>
      </c>
      <c r="C89" s="390" t="s">
        <v>917</v>
      </c>
      <c r="D89" s="167"/>
      <c r="E89" s="393"/>
      <c r="F89" s="153"/>
      <c r="G89" s="153"/>
    </row>
    <row r="90" spans="1:7" s="159" customFormat="1" ht="60">
      <c r="A90" s="166"/>
      <c r="B90" s="743"/>
      <c r="C90" s="401" t="s">
        <v>918</v>
      </c>
      <c r="D90" s="383"/>
      <c r="E90" s="393"/>
      <c r="F90" s="153"/>
      <c r="G90" s="153"/>
    </row>
    <row r="91" spans="1:7" s="159" customFormat="1" ht="24">
      <c r="A91" s="166"/>
      <c r="B91" s="743"/>
      <c r="C91" s="401" t="s">
        <v>919</v>
      </c>
      <c r="D91" s="383" t="s">
        <v>868</v>
      </c>
      <c r="E91" s="393">
        <v>3</v>
      </c>
      <c r="F91" s="129"/>
      <c r="G91" s="707">
        <f>E91*F91</f>
        <v>0</v>
      </c>
    </row>
    <row r="92" spans="1:7" s="159" customFormat="1" ht="13.5">
      <c r="A92" s="166"/>
      <c r="B92" s="734"/>
      <c r="C92" s="735"/>
      <c r="D92" s="736"/>
      <c r="E92" s="737"/>
      <c r="F92" s="154"/>
      <c r="G92" s="156"/>
    </row>
    <row r="93" spans="1:7" s="159" customFormat="1" ht="24.75">
      <c r="A93" s="166"/>
      <c r="B93" s="389">
        <f>MAX($B$7:B92)+1</f>
        <v>15</v>
      </c>
      <c r="C93" s="390" t="s">
        <v>920</v>
      </c>
      <c r="D93" s="167"/>
      <c r="E93" s="393"/>
      <c r="F93" s="153"/>
      <c r="G93" s="153"/>
    </row>
    <row r="94" spans="1:7" s="159" customFormat="1" ht="60">
      <c r="A94" s="166"/>
      <c r="B94" s="743"/>
      <c r="C94" s="401" t="s">
        <v>918</v>
      </c>
      <c r="D94" s="383"/>
      <c r="E94" s="393"/>
      <c r="F94" s="153"/>
      <c r="G94" s="153"/>
    </row>
    <row r="95" spans="1:7" s="159" customFormat="1" ht="36">
      <c r="A95" s="166"/>
      <c r="B95" s="743"/>
      <c r="C95" s="401" t="s">
        <v>921</v>
      </c>
      <c r="D95" s="383" t="s">
        <v>868</v>
      </c>
      <c r="E95" s="393">
        <v>1</v>
      </c>
      <c r="F95" s="129"/>
      <c r="G95" s="707">
        <f>E95*F95</f>
        <v>0</v>
      </c>
    </row>
    <row r="96" spans="1:7" s="159" customFormat="1" ht="13.5">
      <c r="A96" s="166"/>
      <c r="B96" s="734"/>
      <c r="C96" s="735"/>
      <c r="D96" s="736"/>
      <c r="E96" s="737"/>
      <c r="F96" s="154"/>
      <c r="G96" s="156"/>
    </row>
    <row r="97" spans="1:7" s="159" customFormat="1" ht="13.5">
      <c r="A97" s="166"/>
      <c r="B97" s="389">
        <f>MAX($B$7:B96)+1</f>
        <v>16</v>
      </c>
      <c r="C97" s="390" t="s">
        <v>922</v>
      </c>
      <c r="D97" s="167"/>
      <c r="E97" s="393"/>
      <c r="F97" s="153"/>
      <c r="G97" s="153"/>
    </row>
    <row r="98" spans="1:7" s="159" customFormat="1" ht="60">
      <c r="A98" s="166"/>
      <c r="B98" s="743"/>
      <c r="C98" s="401" t="s">
        <v>923</v>
      </c>
      <c r="D98" s="383"/>
      <c r="E98" s="393"/>
      <c r="F98" s="153"/>
      <c r="G98" s="153"/>
    </row>
    <row r="99" spans="1:7" s="159" customFormat="1" ht="24">
      <c r="A99" s="166"/>
      <c r="B99" s="743"/>
      <c r="C99" s="401" t="s">
        <v>924</v>
      </c>
      <c r="D99" s="383" t="s">
        <v>868</v>
      </c>
      <c r="E99" s="393">
        <v>1</v>
      </c>
      <c r="F99" s="129"/>
      <c r="G99" s="707">
        <f>E99*F99</f>
        <v>0</v>
      </c>
    </row>
    <row r="100" spans="1:7" s="159" customFormat="1" ht="13.5">
      <c r="A100" s="166"/>
      <c r="B100" s="734"/>
      <c r="C100" s="735"/>
      <c r="D100" s="736"/>
      <c r="E100" s="737"/>
      <c r="F100" s="154"/>
      <c r="G100" s="156"/>
    </row>
    <row r="101" spans="1:7" s="159" customFormat="1" ht="13.5">
      <c r="A101" s="166"/>
      <c r="B101" s="389">
        <f>MAX($B$7:B100)+1</f>
        <v>17</v>
      </c>
      <c r="C101" s="390" t="s">
        <v>925</v>
      </c>
      <c r="D101" s="167"/>
      <c r="E101" s="393"/>
      <c r="F101" s="153"/>
      <c r="G101" s="153"/>
    </row>
    <row r="102" spans="1:7" s="159" customFormat="1" ht="60">
      <c r="A102" s="166"/>
      <c r="B102" s="743"/>
      <c r="C102" s="401" t="s">
        <v>926</v>
      </c>
      <c r="D102" s="383"/>
      <c r="E102" s="393"/>
      <c r="F102" s="153"/>
      <c r="G102" s="153"/>
    </row>
    <row r="103" spans="1:7" s="159" customFormat="1" ht="24">
      <c r="A103" s="166"/>
      <c r="B103" s="743"/>
      <c r="C103" s="401" t="s">
        <v>927</v>
      </c>
      <c r="D103" s="383" t="s">
        <v>868</v>
      </c>
      <c r="E103" s="393">
        <v>1</v>
      </c>
      <c r="F103" s="129"/>
      <c r="G103" s="707">
        <f>E103*F103</f>
        <v>0</v>
      </c>
    </row>
    <row r="104" spans="1:7" s="159" customFormat="1" ht="13.5">
      <c r="A104" s="166"/>
      <c r="B104" s="734"/>
      <c r="C104" s="735"/>
      <c r="D104" s="736"/>
      <c r="E104" s="737"/>
      <c r="F104" s="154"/>
      <c r="G104" s="156"/>
    </row>
    <row r="105" spans="1:7" ht="16.5">
      <c r="B105" s="725"/>
      <c r="C105" s="429" t="s">
        <v>928</v>
      </c>
      <c r="D105" s="726"/>
      <c r="E105" s="727"/>
      <c r="F105" s="157"/>
      <c r="G105" s="157"/>
    </row>
    <row r="106" spans="1:7" s="159" customFormat="1" ht="13.5">
      <c r="A106" s="166"/>
      <c r="B106" s="732"/>
      <c r="C106" s="402"/>
      <c r="D106" s="388"/>
      <c r="E106" s="151"/>
      <c r="F106" s="77"/>
      <c r="G106" s="153"/>
    </row>
    <row r="107" spans="1:7" s="159" customFormat="1" ht="13.5">
      <c r="A107" s="166"/>
      <c r="B107" s="731"/>
      <c r="C107" s="742" t="s">
        <v>906</v>
      </c>
      <c r="D107" s="167"/>
      <c r="E107" s="393"/>
      <c r="F107" s="77"/>
      <c r="G107" s="710"/>
    </row>
    <row r="108" spans="1:7" s="159" customFormat="1" ht="13.5">
      <c r="A108" s="166"/>
      <c r="B108" s="732"/>
      <c r="C108" s="402"/>
      <c r="D108" s="388"/>
      <c r="E108" s="151"/>
      <c r="F108" s="77"/>
      <c r="G108" s="153"/>
    </row>
    <row r="109" spans="1:7" s="159" customFormat="1" ht="13.5">
      <c r="A109" s="166"/>
      <c r="B109" s="389">
        <f>MAX($B$7:B108)+1</f>
        <v>18</v>
      </c>
      <c r="C109" s="390" t="s">
        <v>929</v>
      </c>
      <c r="D109" s="167"/>
      <c r="E109" s="393"/>
      <c r="F109" s="153"/>
      <c r="G109" s="153"/>
    </row>
    <row r="110" spans="1:7" s="159" customFormat="1" ht="24.75">
      <c r="A110" s="166"/>
      <c r="B110" s="389"/>
      <c r="C110" s="390" t="s">
        <v>930</v>
      </c>
      <c r="D110" s="167"/>
      <c r="E110" s="393"/>
      <c r="F110" s="153"/>
      <c r="G110" s="153"/>
    </row>
    <row r="111" spans="1:7" s="159" customFormat="1" ht="24.75">
      <c r="A111" s="166"/>
      <c r="B111" s="743"/>
      <c r="C111" s="744" t="s">
        <v>931</v>
      </c>
      <c r="D111" s="383" t="s">
        <v>868</v>
      </c>
      <c r="E111" s="393">
        <v>4</v>
      </c>
      <c r="F111" s="129"/>
      <c r="G111" s="707">
        <f>E111*F111</f>
        <v>0</v>
      </c>
    </row>
    <row r="112" spans="1:7" s="159" customFormat="1" ht="24.75">
      <c r="A112" s="166"/>
      <c r="B112" s="743"/>
      <c r="C112" s="744" t="s">
        <v>932</v>
      </c>
      <c r="D112" s="383" t="s">
        <v>868</v>
      </c>
      <c r="E112" s="393">
        <v>1</v>
      </c>
      <c r="F112" s="129"/>
      <c r="G112" s="707">
        <f>E112*F112</f>
        <v>0</v>
      </c>
    </row>
    <row r="113" spans="1:7" s="159" customFormat="1" ht="24.75">
      <c r="A113" s="166"/>
      <c r="B113" s="743"/>
      <c r="C113" s="744" t="s">
        <v>933</v>
      </c>
      <c r="D113" s="383" t="s">
        <v>868</v>
      </c>
      <c r="E113" s="393">
        <v>1</v>
      </c>
      <c r="F113" s="129"/>
      <c r="G113" s="707">
        <f>E113*F113</f>
        <v>0</v>
      </c>
    </row>
    <row r="114" spans="1:7" s="159" customFormat="1" ht="24.75">
      <c r="A114" s="166"/>
      <c r="B114" s="743"/>
      <c r="C114" s="744" t="s">
        <v>934</v>
      </c>
      <c r="D114" s="383" t="s">
        <v>868</v>
      </c>
      <c r="E114" s="393">
        <v>5</v>
      </c>
      <c r="F114" s="129"/>
      <c r="G114" s="707">
        <f>E114*F114</f>
        <v>0</v>
      </c>
    </row>
    <row r="115" spans="1:7" s="159" customFormat="1" ht="13.5">
      <c r="A115" s="166"/>
      <c r="B115" s="743"/>
      <c r="C115" s="744"/>
      <c r="D115" s="383"/>
      <c r="E115" s="393"/>
      <c r="F115" s="77"/>
      <c r="G115" s="710"/>
    </row>
    <row r="116" spans="1:7" s="159" customFormat="1" ht="16.5" customHeight="1">
      <c r="A116" s="166"/>
      <c r="B116" s="743"/>
      <c r="C116" s="745" t="s">
        <v>935</v>
      </c>
      <c r="D116" s="383"/>
      <c r="E116" s="393"/>
      <c r="F116" s="77"/>
      <c r="G116" s="710"/>
    </row>
    <row r="117" spans="1:7" s="159" customFormat="1" ht="13.5">
      <c r="A117" s="166"/>
      <c r="B117" s="743"/>
      <c r="C117" s="401"/>
      <c r="D117" s="383"/>
      <c r="E117" s="393"/>
      <c r="F117" s="77"/>
      <c r="G117" s="710"/>
    </row>
    <row r="118" spans="1:7" ht="16.5">
      <c r="B118" s="725"/>
      <c r="C118" s="429" t="s">
        <v>936</v>
      </c>
      <c r="D118" s="726"/>
      <c r="E118" s="727"/>
      <c r="F118" s="157"/>
      <c r="G118" s="157"/>
    </row>
    <row r="119" spans="1:7" s="159" customFormat="1" ht="13.5">
      <c r="A119" s="166"/>
      <c r="B119" s="732"/>
      <c r="C119" s="402"/>
      <c r="D119" s="388"/>
      <c r="E119" s="151"/>
      <c r="F119" s="77"/>
      <c r="G119" s="153"/>
    </row>
    <row r="120" spans="1:7" s="159" customFormat="1" ht="13.5">
      <c r="A120" s="166"/>
      <c r="B120" s="389">
        <f>MAX($B$7:B119)+1</f>
        <v>19</v>
      </c>
      <c r="C120" s="402" t="s">
        <v>937</v>
      </c>
      <c r="D120" s="167"/>
      <c r="E120" s="167"/>
      <c r="F120" s="153"/>
      <c r="G120" s="153"/>
    </row>
    <row r="121" spans="1:7" s="159" customFormat="1" ht="132">
      <c r="A121" s="166"/>
      <c r="B121" s="731"/>
      <c r="C121" s="401" t="s">
        <v>938</v>
      </c>
      <c r="D121" s="166"/>
      <c r="E121" s="166"/>
    </row>
    <row r="122" spans="1:7" s="159" customFormat="1" ht="13.5">
      <c r="A122" s="166"/>
      <c r="B122" s="746"/>
      <c r="C122" s="394" t="s">
        <v>939</v>
      </c>
      <c r="D122" s="388"/>
      <c r="E122" s="151"/>
      <c r="F122" s="77"/>
      <c r="G122" s="153"/>
    </row>
    <row r="123" spans="1:7" s="159" customFormat="1" ht="13.5">
      <c r="A123" s="166"/>
      <c r="B123" s="746"/>
      <c r="C123" s="394" t="s">
        <v>940</v>
      </c>
      <c r="D123" s="167"/>
      <c r="E123" s="167"/>
      <c r="F123" s="160"/>
      <c r="G123" s="160"/>
    </row>
    <row r="124" spans="1:7" s="159" customFormat="1" ht="13.5">
      <c r="A124" s="166"/>
      <c r="B124" s="746"/>
      <c r="C124" s="394" t="s">
        <v>343</v>
      </c>
      <c r="D124" s="167" t="s">
        <v>868</v>
      </c>
      <c r="E124" s="393">
        <v>2</v>
      </c>
      <c r="F124" s="129"/>
      <c r="G124" s="707">
        <f>E124*F124</f>
        <v>0</v>
      </c>
    </row>
    <row r="125" spans="1:7" s="159" customFormat="1" ht="13.5">
      <c r="A125" s="166"/>
      <c r="B125" s="734"/>
      <c r="C125" s="735"/>
      <c r="D125" s="736"/>
      <c r="E125" s="737"/>
      <c r="F125" s="154"/>
      <c r="G125" s="156"/>
    </row>
    <row r="126" spans="1:7" s="159" customFormat="1" ht="13.5">
      <c r="A126" s="166"/>
      <c r="B126" s="389">
        <f>MAX($B$7:B125)+1</f>
        <v>20</v>
      </c>
      <c r="C126" s="402" t="s">
        <v>941</v>
      </c>
      <c r="D126" s="167"/>
      <c r="E126" s="167"/>
      <c r="F126" s="153"/>
      <c r="G126" s="153"/>
    </row>
    <row r="127" spans="1:7" s="159" customFormat="1" ht="264">
      <c r="A127" s="166"/>
      <c r="B127" s="731"/>
      <c r="C127" s="401" t="s">
        <v>942</v>
      </c>
      <c r="D127" s="166"/>
      <c r="E127" s="166"/>
    </row>
    <row r="128" spans="1:7" s="159" customFormat="1" ht="13.5">
      <c r="A128" s="166"/>
      <c r="B128" s="746"/>
      <c r="C128" s="394" t="s">
        <v>939</v>
      </c>
      <c r="D128" s="388"/>
      <c r="E128" s="151"/>
      <c r="F128" s="77"/>
      <c r="G128" s="153"/>
    </row>
    <row r="129" spans="1:7" s="159" customFormat="1" ht="13.5">
      <c r="A129" s="166"/>
      <c r="B129" s="746"/>
      <c r="C129" s="394" t="s">
        <v>343</v>
      </c>
      <c r="D129" s="167" t="s">
        <v>868</v>
      </c>
      <c r="E129" s="393">
        <v>2</v>
      </c>
      <c r="F129" s="129"/>
      <c r="G129" s="707">
        <f>E129*F129</f>
        <v>0</v>
      </c>
    </row>
    <row r="130" spans="1:7" s="159" customFormat="1" ht="13.5">
      <c r="A130" s="166"/>
      <c r="B130" s="734"/>
      <c r="C130" s="735"/>
      <c r="D130" s="736"/>
      <c r="E130" s="737"/>
      <c r="F130" s="154"/>
      <c r="G130" s="156"/>
    </row>
    <row r="131" spans="1:7" s="159" customFormat="1" ht="13.5">
      <c r="A131" s="166"/>
      <c r="B131" s="389">
        <f>MAX($B$7:B130)+1</f>
        <v>21</v>
      </c>
      <c r="C131" s="402" t="s">
        <v>943</v>
      </c>
      <c r="D131" s="167"/>
      <c r="E131" s="167"/>
      <c r="F131" s="153"/>
      <c r="G131" s="153"/>
    </row>
    <row r="132" spans="1:7" s="159" customFormat="1" ht="336">
      <c r="A132" s="166"/>
      <c r="B132" s="731"/>
      <c r="C132" s="401" t="s">
        <v>944</v>
      </c>
      <c r="D132" s="166"/>
      <c r="E132" s="166"/>
    </row>
    <row r="133" spans="1:7" s="159" customFormat="1" ht="108">
      <c r="A133" s="166"/>
      <c r="B133" s="731"/>
      <c r="C133" s="401" t="s">
        <v>945</v>
      </c>
      <c r="D133" s="166"/>
      <c r="E133" s="166"/>
    </row>
    <row r="134" spans="1:7" s="159" customFormat="1" ht="13.5">
      <c r="A134" s="166"/>
      <c r="B134" s="746"/>
      <c r="C134" s="394" t="s">
        <v>939</v>
      </c>
      <c r="D134" s="388"/>
      <c r="E134" s="151"/>
      <c r="F134" s="77"/>
      <c r="G134" s="153"/>
    </row>
    <row r="135" spans="1:7" s="159" customFormat="1" ht="13.5">
      <c r="A135" s="166"/>
      <c r="B135" s="746"/>
      <c r="C135" s="394" t="s">
        <v>946</v>
      </c>
      <c r="D135" s="167"/>
      <c r="E135" s="167"/>
      <c r="F135" s="160"/>
      <c r="G135" s="160"/>
    </row>
    <row r="136" spans="1:7" s="159" customFormat="1" ht="13.5">
      <c r="A136" s="166"/>
      <c r="B136" s="746"/>
      <c r="C136" s="394" t="s">
        <v>343</v>
      </c>
      <c r="D136" s="167" t="s">
        <v>868</v>
      </c>
      <c r="E136" s="393">
        <v>1</v>
      </c>
      <c r="F136" s="129"/>
      <c r="G136" s="707">
        <f>E136*F136</f>
        <v>0</v>
      </c>
    </row>
    <row r="137" spans="1:7" s="159" customFormat="1" ht="13.5">
      <c r="A137" s="166"/>
      <c r="B137" s="734"/>
      <c r="C137" s="735"/>
      <c r="D137" s="736"/>
      <c r="E137" s="737"/>
      <c r="F137" s="154"/>
      <c r="G137" s="156"/>
    </row>
    <row r="138" spans="1:7" s="159" customFormat="1" ht="13.5">
      <c r="A138" s="166"/>
      <c r="B138" s="389">
        <f>MAX($B$7:B137)+1</f>
        <v>22</v>
      </c>
      <c r="C138" s="402" t="s">
        <v>947</v>
      </c>
      <c r="D138" s="167"/>
      <c r="E138" s="167"/>
      <c r="F138" s="153"/>
      <c r="G138" s="153"/>
    </row>
    <row r="139" spans="1:7" s="159" customFormat="1" ht="36">
      <c r="A139" s="166"/>
      <c r="B139" s="731"/>
      <c r="C139" s="401" t="s">
        <v>948</v>
      </c>
      <c r="D139" s="167" t="s">
        <v>868</v>
      </c>
      <c r="E139" s="393">
        <v>1</v>
      </c>
      <c r="F139" s="129"/>
      <c r="G139" s="707">
        <f>E139*F139</f>
        <v>0</v>
      </c>
    </row>
    <row r="140" spans="1:7" s="159" customFormat="1" ht="13.5">
      <c r="A140" s="166"/>
      <c r="B140" s="734"/>
      <c r="C140" s="735"/>
      <c r="D140" s="736"/>
      <c r="E140" s="737"/>
      <c r="F140" s="154"/>
      <c r="G140" s="156"/>
    </row>
    <row r="141" spans="1:7" s="159" customFormat="1" ht="13.5">
      <c r="A141" s="166"/>
      <c r="B141" s="389">
        <f>MAX($B$7:B139)+1</f>
        <v>23</v>
      </c>
      <c r="C141" s="665" t="s">
        <v>949</v>
      </c>
      <c r="D141" s="167"/>
      <c r="E141" s="167"/>
      <c r="F141" s="160"/>
      <c r="G141" s="160"/>
    </row>
    <row r="142" spans="1:7" s="159" customFormat="1" ht="24">
      <c r="A142" s="166"/>
      <c r="B142" s="747"/>
      <c r="C142" s="387" t="s">
        <v>950</v>
      </c>
      <c r="D142" s="748" t="s">
        <v>17</v>
      </c>
      <c r="E142" s="393">
        <v>2</v>
      </c>
      <c r="F142" s="161"/>
      <c r="G142" s="711">
        <f>E142*F142</f>
        <v>0</v>
      </c>
    </row>
    <row r="143" spans="1:7">
      <c r="B143" s="406"/>
      <c r="C143" s="724"/>
      <c r="D143" s="404"/>
      <c r="E143" s="405"/>
      <c r="F143" s="162"/>
      <c r="G143" s="706"/>
    </row>
    <row r="144" spans="1:7" s="159" customFormat="1" ht="13.5">
      <c r="A144" s="166"/>
      <c r="B144" s="389">
        <f>MAX($B$7:B143)+1</f>
        <v>24</v>
      </c>
      <c r="C144" s="402" t="s">
        <v>951</v>
      </c>
      <c r="D144" s="167"/>
      <c r="E144" s="167"/>
      <c r="F144" s="153"/>
      <c r="G144" s="153"/>
    </row>
    <row r="145" spans="1:7" s="159" customFormat="1" ht="96">
      <c r="A145" s="166"/>
      <c r="B145" s="731"/>
      <c r="C145" s="401" t="s">
        <v>952</v>
      </c>
      <c r="D145" s="167"/>
      <c r="E145" s="393"/>
      <c r="F145" s="77"/>
      <c r="G145" s="710"/>
    </row>
    <row r="146" spans="1:7" s="712" customFormat="1" ht="13.5">
      <c r="A146" s="168"/>
      <c r="B146" s="749"/>
      <c r="C146" s="750" t="s">
        <v>953</v>
      </c>
      <c r="D146" s="383" t="s">
        <v>872</v>
      </c>
      <c r="E146" s="393">
        <f>0.5+0.5+0.5+0.5+0.5+0.5+1+3</f>
        <v>7</v>
      </c>
      <c r="F146" s="129"/>
      <c r="G146" s="707">
        <f>E146*F146</f>
        <v>0</v>
      </c>
    </row>
    <row r="147" spans="1:7" s="712" customFormat="1" ht="13.5">
      <c r="A147" s="168"/>
      <c r="B147" s="749"/>
      <c r="C147" s="751" t="s">
        <v>954</v>
      </c>
      <c r="D147" s="383" t="s">
        <v>872</v>
      </c>
      <c r="E147" s="393">
        <f>0.5+0.5+0.5+0.5</f>
        <v>2</v>
      </c>
      <c r="F147" s="129"/>
      <c r="G147" s="707">
        <f t="shared" ref="G147:G149" si="0">E147*F147</f>
        <v>0</v>
      </c>
    </row>
    <row r="148" spans="1:7" s="712" customFormat="1" ht="13.5">
      <c r="A148" s="168"/>
      <c r="B148" s="749"/>
      <c r="C148" s="750" t="s">
        <v>955</v>
      </c>
      <c r="D148" s="383" t="s">
        <v>872</v>
      </c>
      <c r="E148" s="393">
        <f>0.5+0.5+1</f>
        <v>2</v>
      </c>
      <c r="F148" s="129"/>
      <c r="G148" s="707">
        <f t="shared" si="0"/>
        <v>0</v>
      </c>
    </row>
    <row r="149" spans="1:7" s="712" customFormat="1" ht="13.5">
      <c r="A149" s="168"/>
      <c r="B149" s="749"/>
      <c r="C149" s="750" t="s">
        <v>956</v>
      </c>
      <c r="D149" s="383" t="s">
        <v>872</v>
      </c>
      <c r="E149" s="393">
        <f>20+12</f>
        <v>32</v>
      </c>
      <c r="F149" s="129"/>
      <c r="G149" s="707">
        <f t="shared" si="0"/>
        <v>0</v>
      </c>
    </row>
    <row r="150" spans="1:7" s="712" customFormat="1" ht="13.5">
      <c r="A150" s="168"/>
      <c r="B150" s="749"/>
      <c r="C150" s="735"/>
      <c r="D150" s="736"/>
      <c r="E150" s="737"/>
      <c r="F150" s="154"/>
      <c r="G150" s="156"/>
    </row>
    <row r="151" spans="1:7" s="159" customFormat="1" ht="13.5">
      <c r="A151" s="166"/>
      <c r="B151" s="734"/>
      <c r="C151" s="735"/>
      <c r="D151" s="736"/>
      <c r="E151" s="737"/>
      <c r="F151" s="154"/>
      <c r="G151" s="156"/>
    </row>
    <row r="152" spans="1:7" s="159" customFormat="1" ht="13.5">
      <c r="A152" s="166"/>
      <c r="B152" s="389">
        <f>MAX($B$7:B151)+1</f>
        <v>25</v>
      </c>
      <c r="C152" s="665" t="s">
        <v>957</v>
      </c>
      <c r="D152" s="167"/>
      <c r="E152" s="167"/>
      <c r="F152" s="160"/>
      <c r="G152" s="160"/>
    </row>
    <row r="153" spans="1:7" s="159" customFormat="1" ht="36">
      <c r="A153" s="166"/>
      <c r="B153" s="167"/>
      <c r="C153" s="401" t="s">
        <v>958</v>
      </c>
      <c r="D153" s="167"/>
      <c r="E153" s="167"/>
      <c r="F153" s="160"/>
      <c r="G153" s="160"/>
    </row>
    <row r="154" spans="1:7" s="159" customFormat="1" ht="13.5">
      <c r="A154" s="166"/>
      <c r="B154" s="746"/>
      <c r="C154" s="394" t="s">
        <v>525</v>
      </c>
      <c r="D154" s="388"/>
      <c r="E154" s="151"/>
      <c r="F154" s="77"/>
      <c r="G154" s="153"/>
    </row>
    <row r="155" spans="1:7" s="159" customFormat="1" ht="13.5">
      <c r="A155" s="166"/>
      <c r="B155" s="746"/>
      <c r="C155" s="394" t="s">
        <v>959</v>
      </c>
      <c r="D155" s="388"/>
      <c r="E155" s="151"/>
      <c r="F155" s="77"/>
      <c r="G155" s="153"/>
    </row>
    <row r="156" spans="1:7" s="159" customFormat="1" ht="13.5">
      <c r="A156" s="166"/>
      <c r="B156" s="746"/>
      <c r="C156" s="394" t="s">
        <v>960</v>
      </c>
      <c r="D156" s="167"/>
      <c r="E156" s="167"/>
      <c r="F156" s="160"/>
      <c r="G156" s="160"/>
    </row>
    <row r="157" spans="1:7" s="159" customFormat="1" ht="13.5">
      <c r="A157" s="166"/>
      <c r="B157" s="746"/>
      <c r="C157" s="394" t="s">
        <v>343</v>
      </c>
      <c r="D157" s="752"/>
      <c r="E157" s="388"/>
      <c r="F157" s="77"/>
      <c r="G157" s="710"/>
    </row>
    <row r="158" spans="1:7" s="159" customFormat="1" ht="13.5">
      <c r="A158" s="166"/>
      <c r="B158" s="753"/>
      <c r="C158" s="394" t="s">
        <v>961</v>
      </c>
      <c r="D158" s="752" t="s">
        <v>872</v>
      </c>
      <c r="E158" s="393">
        <f>3.5+0.8+0.9+0.4+1.3+0.7+1+0.6+1.1+0.5+3.1+0.5+1.1+0.7+0.5+0.8+0.5+1.4+0.5+0.1</f>
        <v>20</v>
      </c>
      <c r="F158" s="129"/>
      <c r="G158" s="707">
        <f>E158*F158</f>
        <v>0</v>
      </c>
    </row>
    <row r="159" spans="1:7" s="159" customFormat="1" ht="13.5">
      <c r="A159" s="166"/>
      <c r="B159" s="753"/>
      <c r="C159" s="394" t="s">
        <v>962</v>
      </c>
      <c r="D159" s="752" t="s">
        <v>872</v>
      </c>
      <c r="E159" s="393">
        <f>0.7+4.6+0.7+0.3+0.7+3+0.7+3+0.3+3</f>
        <v>17</v>
      </c>
      <c r="F159" s="129"/>
      <c r="G159" s="707">
        <f>E159*F159</f>
        <v>0</v>
      </c>
    </row>
    <row r="160" spans="1:7" s="159" customFormat="1" ht="13.5">
      <c r="A160" s="166"/>
      <c r="B160" s="753"/>
      <c r="C160" s="394" t="s">
        <v>963</v>
      </c>
      <c r="D160" s="752" t="s">
        <v>872</v>
      </c>
      <c r="E160" s="393">
        <f>0.8+3.2+1.5+0.5+1.2+0.5+0.5+0.8</f>
        <v>9</v>
      </c>
      <c r="F160" s="129"/>
      <c r="G160" s="707">
        <f>E160*F160</f>
        <v>0</v>
      </c>
    </row>
    <row r="161" spans="1:7" s="159" customFormat="1" ht="13.5">
      <c r="A161" s="166"/>
      <c r="B161" s="732"/>
      <c r="C161" s="402"/>
      <c r="D161" s="388"/>
      <c r="E161" s="151"/>
      <c r="F161" s="77"/>
      <c r="G161" s="153"/>
    </row>
    <row r="162" spans="1:7" s="159" customFormat="1" ht="13.5">
      <c r="A162" s="166"/>
      <c r="B162" s="389">
        <f>MAX($B$7:B161)+1</f>
        <v>26</v>
      </c>
      <c r="C162" s="402" t="s">
        <v>964</v>
      </c>
      <c r="D162" s="167"/>
      <c r="E162" s="167"/>
      <c r="F162" s="153"/>
      <c r="G162" s="153"/>
    </row>
    <row r="163" spans="1:7" s="159" customFormat="1" ht="24">
      <c r="A163" s="166"/>
      <c r="B163" s="731"/>
      <c r="C163" s="401" t="s">
        <v>965</v>
      </c>
      <c r="D163" s="167"/>
      <c r="E163" s="393"/>
      <c r="F163" s="77"/>
      <c r="G163" s="710"/>
    </row>
    <row r="164" spans="1:7" s="712" customFormat="1" ht="13.5">
      <c r="A164" s="168"/>
      <c r="B164" s="749"/>
      <c r="C164" s="750" t="s">
        <v>966</v>
      </c>
      <c r="D164" s="383" t="s">
        <v>872</v>
      </c>
      <c r="E164" s="393">
        <v>19</v>
      </c>
      <c r="F164" s="129"/>
      <c r="G164" s="707">
        <f t="shared" ref="G164" si="1">E164*F164</f>
        <v>0</v>
      </c>
    </row>
    <row r="165" spans="1:7" s="159" customFormat="1" ht="13.5">
      <c r="A165" s="166"/>
      <c r="B165" s="734"/>
      <c r="C165" s="735"/>
      <c r="D165" s="736"/>
      <c r="E165" s="737"/>
      <c r="F165" s="154"/>
      <c r="G165" s="156"/>
    </row>
    <row r="166" spans="1:7" s="159" customFormat="1" ht="13.5">
      <c r="A166" s="166"/>
      <c r="B166" s="389">
        <f>MAX($B$7:B165)+1</f>
        <v>27</v>
      </c>
      <c r="C166" s="402" t="s">
        <v>967</v>
      </c>
      <c r="D166" s="167"/>
      <c r="E166" s="167"/>
      <c r="F166" s="153"/>
      <c r="G166" s="153"/>
    </row>
    <row r="167" spans="1:7" s="159" customFormat="1" ht="13.5" customHeight="1">
      <c r="A167" s="166"/>
      <c r="B167" s="731"/>
      <c r="C167" s="401" t="s">
        <v>968</v>
      </c>
      <c r="D167" s="383" t="s">
        <v>17</v>
      </c>
      <c r="E167" s="393">
        <v>1</v>
      </c>
      <c r="F167" s="129"/>
      <c r="G167" s="707">
        <f>E167*F167</f>
        <v>0</v>
      </c>
    </row>
    <row r="168" spans="1:7" s="159" customFormat="1" ht="13.5">
      <c r="A168" s="166"/>
      <c r="B168" s="734"/>
      <c r="C168" s="735"/>
      <c r="D168" s="736"/>
      <c r="E168" s="737"/>
      <c r="F168" s="154"/>
      <c r="G168" s="156"/>
    </row>
    <row r="169" spans="1:7" s="159" customFormat="1" ht="13.5">
      <c r="A169" s="166"/>
      <c r="B169" s="389">
        <f>MAX($B$7:B168)+1</f>
        <v>28</v>
      </c>
      <c r="C169" s="665" t="s">
        <v>969</v>
      </c>
      <c r="D169" s="167"/>
      <c r="E169" s="167"/>
      <c r="F169" s="160"/>
      <c r="G169" s="160"/>
    </row>
    <row r="170" spans="1:7" s="159" customFormat="1" ht="63.75" customHeight="1">
      <c r="A170" s="166"/>
      <c r="B170" s="747"/>
      <c r="C170" s="401" t="s">
        <v>970</v>
      </c>
      <c r="D170" s="167"/>
      <c r="E170" s="167"/>
      <c r="F170" s="160"/>
      <c r="G170" s="160"/>
    </row>
    <row r="171" spans="1:7" s="159" customFormat="1" ht="13.5">
      <c r="A171" s="166"/>
      <c r="B171" s="746"/>
      <c r="C171" s="394" t="s">
        <v>971</v>
      </c>
      <c r="D171" s="388"/>
      <c r="E171" s="151"/>
      <c r="F171" s="77"/>
      <c r="G171" s="153"/>
    </row>
    <row r="172" spans="1:7" s="159" customFormat="1" ht="13.5">
      <c r="A172" s="166"/>
      <c r="B172" s="746"/>
      <c r="C172" s="394" t="s">
        <v>972</v>
      </c>
      <c r="D172" s="167"/>
      <c r="E172" s="167"/>
      <c r="F172" s="160"/>
      <c r="G172" s="160"/>
    </row>
    <row r="173" spans="1:7" s="159" customFormat="1" ht="13.5">
      <c r="A173" s="166"/>
      <c r="B173" s="746"/>
      <c r="C173" s="394" t="s">
        <v>343</v>
      </c>
      <c r="D173" s="752" t="s">
        <v>17</v>
      </c>
      <c r="E173" s="393">
        <v>2</v>
      </c>
      <c r="F173" s="129"/>
      <c r="G173" s="707">
        <f>E173*F173</f>
        <v>0</v>
      </c>
    </row>
    <row r="174" spans="1:7" s="159" customFormat="1" ht="13.5">
      <c r="A174" s="166"/>
      <c r="B174" s="747"/>
      <c r="C174" s="401"/>
      <c r="D174" s="752"/>
      <c r="E174" s="393"/>
      <c r="F174" s="77"/>
      <c r="G174" s="710"/>
    </row>
    <row r="175" spans="1:7" s="159" customFormat="1" ht="13.5">
      <c r="A175" s="166"/>
      <c r="B175" s="389">
        <f>MAX($B$7:B174)+1</f>
        <v>29</v>
      </c>
      <c r="C175" s="665" t="s">
        <v>973</v>
      </c>
      <c r="D175" s="167"/>
      <c r="E175" s="167"/>
      <c r="F175" s="160"/>
      <c r="G175" s="160"/>
    </row>
    <row r="176" spans="1:7" s="159" customFormat="1" ht="36">
      <c r="A176" s="166"/>
      <c r="B176" s="747"/>
      <c r="C176" s="401" t="s">
        <v>974</v>
      </c>
      <c r="D176" s="167"/>
      <c r="E176" s="167"/>
      <c r="F176" s="160"/>
      <c r="G176" s="160"/>
    </row>
    <row r="177" spans="1:7" s="159" customFormat="1" ht="13.5">
      <c r="A177" s="166"/>
      <c r="B177" s="753"/>
      <c r="C177" s="394" t="s">
        <v>975</v>
      </c>
      <c r="D177" s="752" t="s">
        <v>17</v>
      </c>
      <c r="E177" s="393">
        <v>1</v>
      </c>
      <c r="F177" s="129"/>
      <c r="G177" s="707">
        <f>E177*F177</f>
        <v>0</v>
      </c>
    </row>
    <row r="178" spans="1:7" s="159" customFormat="1" ht="13.5">
      <c r="A178" s="166"/>
      <c r="B178" s="747"/>
      <c r="C178" s="401"/>
      <c r="D178" s="752"/>
      <c r="E178" s="393"/>
      <c r="F178" s="77"/>
      <c r="G178" s="710"/>
    </row>
    <row r="179" spans="1:7" s="159" customFormat="1" ht="13.5">
      <c r="A179" s="166"/>
      <c r="B179" s="389">
        <f>MAX($B$7:B178)+1</f>
        <v>30</v>
      </c>
      <c r="C179" s="390" t="s">
        <v>976</v>
      </c>
      <c r="D179" s="167"/>
      <c r="E179" s="393"/>
      <c r="F179" s="153"/>
      <c r="G179" s="153"/>
    </row>
    <row r="180" spans="1:7" s="159" customFormat="1" ht="84.75">
      <c r="A180" s="166"/>
      <c r="B180" s="389"/>
      <c r="C180" s="744" t="s">
        <v>977</v>
      </c>
      <c r="D180" s="167"/>
      <c r="E180" s="393"/>
      <c r="F180" s="153"/>
      <c r="G180" s="153"/>
    </row>
    <row r="181" spans="1:7" s="159" customFormat="1" ht="13.5">
      <c r="A181" s="166"/>
      <c r="B181" s="743"/>
      <c r="C181" s="751" t="s">
        <v>978</v>
      </c>
      <c r="D181" s="383" t="s">
        <v>17</v>
      </c>
      <c r="E181" s="393">
        <v>3</v>
      </c>
      <c r="F181" s="129"/>
      <c r="G181" s="707">
        <f>E181*F181</f>
        <v>0</v>
      </c>
    </row>
    <row r="182" spans="1:7" s="159" customFormat="1" ht="13.5">
      <c r="A182" s="166"/>
      <c r="B182" s="743"/>
      <c r="C182" s="751" t="s">
        <v>979</v>
      </c>
      <c r="D182" s="383" t="s">
        <v>17</v>
      </c>
      <c r="E182" s="393">
        <v>1</v>
      </c>
      <c r="F182" s="129"/>
      <c r="G182" s="707">
        <f>E182*F182</f>
        <v>0</v>
      </c>
    </row>
    <row r="183" spans="1:7" s="159" customFormat="1" ht="13.5">
      <c r="A183" s="166"/>
      <c r="B183" s="743"/>
      <c r="C183" s="401"/>
      <c r="D183" s="383"/>
      <c r="E183" s="393"/>
      <c r="F183" s="77"/>
      <c r="G183" s="710"/>
    </row>
    <row r="184" spans="1:7" s="159" customFormat="1" ht="13.5">
      <c r="A184" s="166"/>
      <c r="B184" s="389">
        <f>MAX($B$7:B183)+1</f>
        <v>31</v>
      </c>
      <c r="C184" s="390" t="s">
        <v>980</v>
      </c>
      <c r="D184" s="167"/>
      <c r="E184" s="393"/>
      <c r="F184" s="153"/>
      <c r="G184" s="153"/>
    </row>
    <row r="185" spans="1:7" s="159" customFormat="1" ht="36.75">
      <c r="A185" s="166"/>
      <c r="B185" s="389"/>
      <c r="C185" s="744" t="s">
        <v>981</v>
      </c>
      <c r="D185" s="167"/>
      <c r="E185" s="393"/>
      <c r="F185" s="153"/>
      <c r="G185" s="153"/>
    </row>
    <row r="186" spans="1:7" s="159" customFormat="1" ht="13.5">
      <c r="A186" s="166"/>
      <c r="B186" s="743"/>
      <c r="C186" s="751" t="s">
        <v>982</v>
      </c>
      <c r="D186" s="383" t="s">
        <v>17</v>
      </c>
      <c r="E186" s="393">
        <v>1</v>
      </c>
      <c r="F186" s="129"/>
      <c r="G186" s="707">
        <f>E186*F186</f>
        <v>0</v>
      </c>
    </row>
    <row r="187" spans="1:7" s="159" customFormat="1" ht="13.5">
      <c r="A187" s="166"/>
      <c r="B187" s="743"/>
      <c r="C187" s="401"/>
      <c r="D187" s="383"/>
      <c r="E187" s="393"/>
      <c r="F187" s="77"/>
      <c r="G187" s="710"/>
    </row>
    <row r="188" spans="1:7" s="159" customFormat="1" ht="13.5">
      <c r="A188" s="166"/>
      <c r="B188" s="389">
        <f>MAX($B$7:B187)+1</f>
        <v>32</v>
      </c>
      <c r="C188" s="390" t="s">
        <v>983</v>
      </c>
      <c r="D188" s="167"/>
      <c r="E188" s="393"/>
      <c r="F188" s="153"/>
      <c r="G188" s="153"/>
    </row>
    <row r="189" spans="1:7" s="159" customFormat="1" ht="48.75">
      <c r="A189" s="166"/>
      <c r="B189" s="389"/>
      <c r="C189" s="744" t="s">
        <v>984</v>
      </c>
      <c r="D189" s="383" t="s">
        <v>868</v>
      </c>
      <c r="E189" s="393">
        <v>1</v>
      </c>
      <c r="F189" s="129"/>
      <c r="G189" s="707">
        <f>E189*F189</f>
        <v>0</v>
      </c>
    </row>
    <row r="190" spans="1:7" s="159" customFormat="1" ht="13.5">
      <c r="A190" s="166"/>
      <c r="B190" s="743"/>
      <c r="C190" s="401"/>
      <c r="D190" s="383"/>
      <c r="E190" s="393"/>
      <c r="F190" s="77"/>
      <c r="G190" s="710"/>
    </row>
    <row r="191" spans="1:7" ht="16.5">
      <c r="B191" s="725"/>
      <c r="C191" s="429" t="s">
        <v>985</v>
      </c>
      <c r="D191" s="726"/>
      <c r="E191" s="727"/>
      <c r="F191" s="157"/>
      <c r="G191" s="157"/>
    </row>
    <row r="192" spans="1:7" s="159" customFormat="1" ht="13.5">
      <c r="A192" s="166"/>
      <c r="B192" s="732"/>
      <c r="C192" s="402"/>
      <c r="D192" s="388"/>
      <c r="E192" s="151"/>
      <c r="F192" s="77"/>
      <c r="G192" s="153"/>
    </row>
    <row r="193" spans="1:7" s="159" customFormat="1" ht="13.5">
      <c r="A193" s="166"/>
      <c r="B193" s="389">
        <f>MAX($B$7:B192)+1</f>
        <v>33</v>
      </c>
      <c r="C193" s="390" t="s">
        <v>986</v>
      </c>
      <c r="D193" s="391"/>
      <c r="E193" s="392"/>
      <c r="F193" s="163"/>
      <c r="G193" s="713"/>
    </row>
    <row r="194" spans="1:7" s="159" customFormat="1" ht="24">
      <c r="A194" s="166"/>
      <c r="B194" s="386"/>
      <c r="C194" s="387" t="s">
        <v>987</v>
      </c>
      <c r="D194" s="383" t="s">
        <v>868</v>
      </c>
      <c r="E194" s="388">
        <v>1</v>
      </c>
      <c r="F194" s="129"/>
      <c r="G194" s="707">
        <f>E194*F194</f>
        <v>0</v>
      </c>
    </row>
    <row r="195" spans="1:7" s="159" customFormat="1" ht="13.5">
      <c r="A195" s="166"/>
      <c r="B195" s="386"/>
      <c r="C195" s="387"/>
      <c r="D195" s="383"/>
      <c r="E195" s="388"/>
      <c r="F195" s="77"/>
      <c r="G195" s="710"/>
    </row>
    <row r="196" spans="1:7" s="159" customFormat="1" ht="13.5">
      <c r="A196" s="166"/>
      <c r="B196" s="389">
        <f>MAX($B$7:B195)+1</f>
        <v>34</v>
      </c>
      <c r="C196" s="390" t="s">
        <v>988</v>
      </c>
      <c r="D196" s="391"/>
      <c r="E196" s="392"/>
      <c r="F196" s="163"/>
      <c r="G196" s="713"/>
    </row>
    <row r="197" spans="1:7" s="159" customFormat="1" ht="24">
      <c r="A197" s="166"/>
      <c r="B197" s="386"/>
      <c r="C197" s="387" t="s">
        <v>989</v>
      </c>
      <c r="D197" s="383" t="s">
        <v>868</v>
      </c>
      <c r="E197" s="393">
        <v>1</v>
      </c>
      <c r="F197" s="129"/>
      <c r="G197" s="707">
        <f>E197*F197</f>
        <v>0</v>
      </c>
    </row>
    <row r="198" spans="1:7" s="159" customFormat="1" ht="13.5">
      <c r="A198" s="166"/>
      <c r="B198" s="386"/>
      <c r="C198" s="394"/>
      <c r="D198" s="383"/>
      <c r="E198" s="151"/>
      <c r="F198" s="77"/>
      <c r="G198" s="153"/>
    </row>
    <row r="199" spans="1:7" s="714" customFormat="1" ht="12">
      <c r="A199" s="169"/>
      <c r="B199" s="389">
        <f>MAX($B$7:B198)+1</f>
        <v>35</v>
      </c>
      <c r="C199" s="395" t="s">
        <v>990</v>
      </c>
      <c r="D199" s="396"/>
      <c r="E199" s="397"/>
      <c r="F199" s="89"/>
    </row>
    <row r="200" spans="1:7" s="714" customFormat="1" ht="36">
      <c r="A200" s="169"/>
      <c r="B200" s="398"/>
      <c r="C200" s="387" t="s">
        <v>991</v>
      </c>
      <c r="D200" s="396"/>
      <c r="E200" s="397"/>
      <c r="F200" s="89"/>
    </row>
    <row r="201" spans="1:7" s="714" customFormat="1" ht="13.5">
      <c r="A201" s="169"/>
      <c r="B201" s="398"/>
      <c r="C201" s="399" t="s">
        <v>597</v>
      </c>
      <c r="D201" s="383" t="s">
        <v>868</v>
      </c>
      <c r="E201" s="393">
        <v>1</v>
      </c>
      <c r="F201" s="129"/>
      <c r="G201" s="707">
        <f>E201*F201</f>
        <v>0</v>
      </c>
    </row>
    <row r="202" spans="1:7" s="714" customFormat="1" ht="12">
      <c r="A202" s="169"/>
      <c r="B202" s="398"/>
      <c r="C202" s="400"/>
      <c r="D202" s="396"/>
      <c r="E202" s="397"/>
      <c r="F202" s="89"/>
    </row>
    <row r="203" spans="1:7" s="714" customFormat="1" ht="12">
      <c r="A203" s="169"/>
      <c r="B203" s="389">
        <f>MAX($B$7:B202)+1</f>
        <v>36</v>
      </c>
      <c r="C203" s="395" t="s">
        <v>992</v>
      </c>
      <c r="D203" s="396"/>
      <c r="E203" s="397"/>
      <c r="F203" s="89"/>
    </row>
    <row r="204" spans="1:7" s="714" customFormat="1" ht="12">
      <c r="A204" s="169"/>
      <c r="B204" s="398"/>
      <c r="C204" s="387" t="s">
        <v>993</v>
      </c>
      <c r="D204" s="396"/>
      <c r="E204" s="397"/>
      <c r="F204" s="89"/>
    </row>
    <row r="205" spans="1:7" s="714" customFormat="1" ht="13.5">
      <c r="A205" s="169"/>
      <c r="B205" s="398"/>
      <c r="C205" s="399" t="s">
        <v>597</v>
      </c>
      <c r="D205" s="383" t="s">
        <v>868</v>
      </c>
      <c r="E205" s="393">
        <v>1</v>
      </c>
      <c r="F205" s="129"/>
      <c r="G205" s="707">
        <f>E205*F205</f>
        <v>0</v>
      </c>
    </row>
    <row r="206" spans="1:7" s="714" customFormat="1" ht="12">
      <c r="A206" s="169"/>
      <c r="B206" s="398"/>
      <c r="C206" s="400"/>
      <c r="D206" s="396"/>
      <c r="E206" s="397"/>
      <c r="F206" s="89"/>
    </row>
    <row r="207" spans="1:7" s="159" customFormat="1" ht="13.5">
      <c r="A207" s="166"/>
      <c r="B207" s="389">
        <f>MAX($B$7:B206)+1</f>
        <v>37</v>
      </c>
      <c r="C207" s="390" t="s">
        <v>552</v>
      </c>
      <c r="D207" s="383"/>
      <c r="E207" s="392"/>
      <c r="F207" s="163"/>
      <c r="G207" s="713"/>
    </row>
    <row r="208" spans="1:7" s="159" customFormat="1" ht="13.5">
      <c r="A208" s="166"/>
      <c r="B208" s="386"/>
      <c r="C208" s="401" t="s">
        <v>994</v>
      </c>
      <c r="D208" s="383" t="s">
        <v>995</v>
      </c>
      <c r="E208" s="388">
        <v>3</v>
      </c>
      <c r="F208" s="129"/>
      <c r="G208" s="707">
        <f>E208*F208</f>
        <v>0</v>
      </c>
    </row>
    <row r="209" spans="1:7" s="159" customFormat="1" ht="13.5">
      <c r="A209" s="166"/>
      <c r="B209" s="386"/>
      <c r="C209" s="402"/>
      <c r="D209" s="383"/>
      <c r="E209" s="392"/>
      <c r="F209" s="163"/>
      <c r="G209" s="713"/>
    </row>
    <row r="210" spans="1:7" s="159" customFormat="1" ht="13.5">
      <c r="A210" s="166"/>
      <c r="B210" s="389">
        <f>MAX($B$7:B209)+1</f>
        <v>38</v>
      </c>
      <c r="C210" s="390" t="s">
        <v>548</v>
      </c>
      <c r="D210" s="383"/>
      <c r="E210" s="392"/>
      <c r="F210" s="163"/>
      <c r="G210" s="713"/>
    </row>
    <row r="211" spans="1:7" s="159" customFormat="1" ht="24">
      <c r="A211" s="166"/>
      <c r="B211" s="386"/>
      <c r="C211" s="401" t="s">
        <v>996</v>
      </c>
      <c r="D211" s="383" t="s">
        <v>995</v>
      </c>
      <c r="E211" s="393">
        <v>5</v>
      </c>
      <c r="F211" s="129"/>
      <c r="G211" s="707">
        <f>E211*F211</f>
        <v>0</v>
      </c>
    </row>
    <row r="212" spans="1:7" s="159" customFormat="1" ht="13.5">
      <c r="A212" s="166"/>
      <c r="B212" s="386"/>
      <c r="C212" s="394"/>
      <c r="D212" s="167"/>
      <c r="E212" s="167"/>
      <c r="F212" s="160"/>
      <c r="G212" s="160"/>
    </row>
    <row r="213" spans="1:7" s="159" customFormat="1" ht="24.75">
      <c r="A213" s="166"/>
      <c r="B213" s="389">
        <f>MAX($B$7:B212)+1</f>
        <v>39</v>
      </c>
      <c r="C213" s="403" t="s">
        <v>859</v>
      </c>
      <c r="D213" s="404"/>
      <c r="E213" s="405"/>
      <c r="F213" s="162"/>
      <c r="G213" s="706"/>
    </row>
    <row r="214" spans="1:7" ht="36.75">
      <c r="B214" s="406"/>
      <c r="C214" s="407" t="s">
        <v>554</v>
      </c>
      <c r="D214" s="383" t="s">
        <v>868</v>
      </c>
      <c r="E214" s="393">
        <v>1</v>
      </c>
      <c r="F214" s="129"/>
      <c r="G214" s="707">
        <f>E214*F214</f>
        <v>0</v>
      </c>
    </row>
    <row r="215" spans="1:7" ht="13.5" thickBot="1">
      <c r="B215" s="406"/>
      <c r="C215" s="724"/>
      <c r="D215" s="404"/>
      <c r="E215" s="405"/>
      <c r="F215" s="162"/>
      <c r="G215" s="706"/>
    </row>
    <row r="216" spans="1:7" s="88" customFormat="1" ht="14.25" customHeight="1" thickBot="1">
      <c r="A216" s="145"/>
      <c r="B216" s="695" t="str">
        <f>B6</f>
        <v>VK</v>
      </c>
      <c r="C216" s="696" t="str">
        <f>C6</f>
        <v>VODOVOD IN KANALIZACIJA</v>
      </c>
      <c r="D216" s="697"/>
      <c r="E216" s="385"/>
      <c r="F216" s="648"/>
      <c r="G216" s="648">
        <f>SUM(G15:G212)</f>
        <v>0</v>
      </c>
    </row>
    <row r="217" spans="1:7">
      <c r="B217" s="754"/>
      <c r="C217" s="755"/>
      <c r="D217" s="756"/>
      <c r="E217" s="757"/>
      <c r="F217" s="715"/>
      <c r="G217" s="715"/>
    </row>
  </sheetData>
  <sheetProtection algorithmName="SHA-512" hashValue="gJny0+5yvZLj0EviJMcXGTdTUVNz/B6tJuEJtSVGq7l1HctA7TD9o6p2xwjL3gEVBJ8//Hd97tqgdVFzeRD4rA==" saltValue="Klk8BJ3rGerhBKiggnxntg==" spinCount="100000" sheet="1" objects="1" scenarios="1" selectLockedCells="1"/>
  <conditionalFormatting sqref="E216:G216">
    <cfRule type="cellIs" dxfId="3" priority="1" stopIfTrue="1" operator="equal">
      <formula>0</formula>
    </cfRule>
    <cfRule type="cellIs" priority="2" stopIfTrue="1" operator="equal">
      <formula>0</formula>
    </cfRule>
  </conditionalFormatting>
  <pageMargins left="0.25" right="0.25" top="0.75" bottom="0.75" header="0.3" footer="0.3"/>
  <pageSetup paperSize="9" scale="85" orientation="portrait" r:id="rId1"/>
  <headerFooter>
    <oddFooter>&amp;R27-&amp;P</oddFooter>
  </headerFooter>
  <rowBreaks count="6" manualBreakCount="6">
    <brk id="34" min="1" max="7" man="1"/>
    <brk id="70" min="1" max="7" man="1"/>
    <brk id="104" min="1" max="7" man="1"/>
    <brk id="130" min="1" max="7" man="1"/>
    <brk id="151" min="1" max="7" man="1"/>
    <brk id="190" min="1" max="7"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D22"/>
  <sheetViews>
    <sheetView showWhiteSpace="0" view="pageLayout" zoomScaleNormal="100" zoomScaleSheetLayoutView="100" workbookViewId="0"/>
  </sheetViews>
  <sheetFormatPr defaultColWidth="9.140625" defaultRowHeight="11.25"/>
  <cols>
    <col min="1" max="1" width="3.5703125" style="80" customWidth="1"/>
    <col min="2" max="2" width="9" style="121" customWidth="1"/>
    <col min="3" max="3" width="52.5703125" style="85" customWidth="1"/>
    <col min="4" max="4" width="7.140625" style="83" customWidth="1"/>
    <col min="5" max="5" width="11" style="84" customWidth="1"/>
    <col min="6" max="6" width="18" style="80" customWidth="1"/>
    <col min="7" max="30" width="9.140625" style="147"/>
    <col min="31" max="16384" width="9.140625" style="80"/>
  </cols>
  <sheetData>
    <row r="1" spans="1:30" s="86" customFormat="1" ht="12.75">
      <c r="B1" s="74" t="s">
        <v>319</v>
      </c>
      <c r="C1" s="985" t="s">
        <v>320</v>
      </c>
      <c r="D1" s="985"/>
      <c r="E1" s="985"/>
      <c r="F1" s="986"/>
      <c r="G1" s="148"/>
      <c r="H1" s="408"/>
      <c r="I1" s="408"/>
      <c r="J1" s="408"/>
      <c r="K1" s="408"/>
      <c r="L1" s="138"/>
      <c r="M1" s="138"/>
      <c r="N1" s="138"/>
      <c r="O1" s="138"/>
      <c r="P1" s="138"/>
      <c r="Q1" s="138"/>
      <c r="R1" s="138"/>
      <c r="S1" s="138"/>
      <c r="T1" s="138"/>
      <c r="U1" s="138"/>
      <c r="V1" s="138"/>
      <c r="W1" s="138"/>
      <c r="X1" s="138"/>
      <c r="Y1" s="138"/>
      <c r="Z1" s="138"/>
      <c r="AA1" s="138"/>
      <c r="AB1" s="138"/>
      <c r="AC1" s="138"/>
      <c r="AD1" s="138"/>
    </row>
    <row r="2" spans="1:30" s="86" customFormat="1" ht="24.75" customHeight="1">
      <c r="B2" s="75" t="s">
        <v>321</v>
      </c>
      <c r="C2" s="987" t="s">
        <v>322</v>
      </c>
      <c r="D2" s="987"/>
      <c r="E2" s="987"/>
      <c r="F2" s="986"/>
      <c r="G2" s="149"/>
      <c r="H2" s="408"/>
      <c r="I2" s="408"/>
      <c r="J2" s="408"/>
      <c r="K2" s="408"/>
      <c r="L2" s="138"/>
      <c r="M2" s="138"/>
      <c r="N2" s="138"/>
      <c r="O2" s="138"/>
      <c r="P2" s="138"/>
      <c r="Q2" s="138"/>
      <c r="R2" s="138"/>
      <c r="S2" s="138"/>
      <c r="T2" s="138"/>
      <c r="U2" s="138"/>
      <c r="V2" s="138"/>
      <c r="W2" s="138"/>
      <c r="X2" s="138"/>
      <c r="Y2" s="138"/>
      <c r="Z2" s="138"/>
      <c r="AA2" s="138"/>
      <c r="AB2" s="138"/>
      <c r="AC2" s="138"/>
      <c r="AD2" s="138"/>
    </row>
    <row r="3" spans="1:30" s="86" customFormat="1" ht="12.75">
      <c r="B3" s="76" t="s">
        <v>323</v>
      </c>
      <c r="C3" s="988" t="s">
        <v>324</v>
      </c>
      <c r="D3" s="989"/>
      <c r="E3" s="989"/>
      <c r="F3" s="989"/>
      <c r="G3" s="150"/>
      <c r="H3" s="408"/>
      <c r="I3" s="408"/>
      <c r="J3" s="408"/>
      <c r="K3" s="408"/>
      <c r="L3" s="138"/>
      <c r="M3" s="138"/>
      <c r="N3" s="138"/>
      <c r="O3" s="138"/>
      <c r="P3" s="138"/>
      <c r="Q3" s="138"/>
      <c r="R3" s="138"/>
      <c r="S3" s="138"/>
      <c r="T3" s="138"/>
      <c r="U3" s="138"/>
      <c r="V3" s="138"/>
      <c r="W3" s="138"/>
      <c r="X3" s="138"/>
      <c r="Y3" s="138"/>
      <c r="Z3" s="138"/>
      <c r="AA3" s="138"/>
      <c r="AB3" s="138"/>
      <c r="AC3" s="138"/>
      <c r="AD3" s="138"/>
    </row>
    <row r="4" spans="1:30" s="90" customFormat="1" ht="22.5" customHeight="1">
      <c r="B4" s="91" t="s">
        <v>325</v>
      </c>
      <c r="C4" s="92" t="s">
        <v>326</v>
      </c>
      <c r="D4" s="93"/>
      <c r="E4" s="94"/>
      <c r="F4" s="95" t="s">
        <v>329</v>
      </c>
      <c r="G4" s="446"/>
      <c r="H4" s="446"/>
      <c r="I4" s="446"/>
      <c r="J4" s="446"/>
      <c r="K4" s="446"/>
      <c r="L4" s="446"/>
      <c r="M4" s="446"/>
      <c r="N4" s="446"/>
      <c r="O4" s="446"/>
      <c r="P4" s="446"/>
      <c r="Q4" s="446"/>
      <c r="R4" s="446"/>
      <c r="S4" s="446"/>
      <c r="T4" s="446"/>
      <c r="U4" s="446"/>
      <c r="V4" s="446"/>
      <c r="W4" s="446"/>
      <c r="X4" s="446"/>
      <c r="Y4" s="446"/>
      <c r="Z4" s="446"/>
      <c r="AA4" s="446"/>
      <c r="AB4" s="446"/>
      <c r="AC4" s="446"/>
      <c r="AD4" s="446"/>
    </row>
    <row r="5" spans="1:30" s="90" customFormat="1">
      <c r="B5" s="96"/>
      <c r="C5" s="97"/>
      <c r="E5" s="81"/>
      <c r="F5" s="82"/>
      <c r="G5" s="446"/>
      <c r="H5" s="446"/>
      <c r="I5" s="446"/>
      <c r="J5" s="446"/>
      <c r="K5" s="446"/>
      <c r="L5" s="446"/>
      <c r="M5" s="446"/>
      <c r="N5" s="446"/>
      <c r="O5" s="446"/>
      <c r="P5" s="446"/>
      <c r="Q5" s="446"/>
      <c r="R5" s="446"/>
      <c r="S5" s="446"/>
      <c r="T5" s="446"/>
      <c r="U5" s="446"/>
      <c r="V5" s="446"/>
      <c r="W5" s="446"/>
      <c r="X5" s="446"/>
      <c r="Y5" s="446"/>
      <c r="Z5" s="446"/>
      <c r="AA5" s="446"/>
      <c r="AB5" s="446"/>
      <c r="AC5" s="446"/>
      <c r="AD5" s="446"/>
    </row>
    <row r="6" spans="1:30" s="90" customFormat="1">
      <c r="B6" s="96"/>
      <c r="C6" s="97"/>
      <c r="E6" s="81"/>
      <c r="F6" s="82"/>
      <c r="G6" s="446"/>
      <c r="H6" s="446"/>
      <c r="I6" s="446"/>
      <c r="J6" s="446"/>
      <c r="K6" s="446"/>
      <c r="L6" s="446"/>
      <c r="M6" s="446"/>
      <c r="N6" s="446"/>
      <c r="O6" s="446"/>
      <c r="P6" s="446"/>
      <c r="Q6" s="446"/>
      <c r="R6" s="446"/>
      <c r="S6" s="446"/>
      <c r="T6" s="446"/>
      <c r="U6" s="446"/>
      <c r="V6" s="446"/>
      <c r="W6" s="446"/>
      <c r="X6" s="446"/>
      <c r="Y6" s="446"/>
      <c r="Z6" s="446"/>
      <c r="AA6" s="446"/>
      <c r="AB6" s="446"/>
      <c r="AC6" s="446"/>
      <c r="AD6" s="446"/>
    </row>
    <row r="7" spans="1:30" s="90" customFormat="1">
      <c r="B7" s="98"/>
      <c r="C7" s="97"/>
      <c r="E7" s="81"/>
      <c r="F7" s="82"/>
      <c r="G7" s="446"/>
      <c r="H7" s="446"/>
      <c r="I7" s="446"/>
      <c r="J7" s="446"/>
      <c r="K7" s="446"/>
      <c r="L7" s="446"/>
      <c r="M7" s="446"/>
      <c r="N7" s="446"/>
      <c r="O7" s="446"/>
      <c r="P7" s="446"/>
      <c r="Q7" s="446"/>
      <c r="R7" s="446"/>
      <c r="S7" s="446"/>
      <c r="T7" s="446"/>
      <c r="U7" s="446"/>
      <c r="V7" s="446"/>
      <c r="W7" s="446"/>
      <c r="X7" s="446"/>
      <c r="Y7" s="446"/>
      <c r="Z7" s="446"/>
      <c r="AA7" s="446"/>
      <c r="AB7" s="446"/>
      <c r="AC7" s="446"/>
      <c r="AD7" s="446"/>
    </row>
    <row r="8" spans="1:30" s="90" customFormat="1">
      <c r="B8" s="98"/>
      <c r="C8" s="97"/>
      <c r="E8" s="81"/>
      <c r="F8" s="82"/>
      <c r="G8" s="446"/>
      <c r="H8" s="446"/>
      <c r="I8" s="446"/>
      <c r="J8" s="446"/>
      <c r="K8" s="446"/>
      <c r="L8" s="446"/>
      <c r="M8" s="446"/>
      <c r="N8" s="446"/>
      <c r="O8" s="446"/>
      <c r="P8" s="446"/>
      <c r="Q8" s="446"/>
      <c r="R8" s="446"/>
      <c r="S8" s="446"/>
      <c r="T8" s="446"/>
      <c r="U8" s="446"/>
      <c r="V8" s="446"/>
      <c r="W8" s="446"/>
      <c r="X8" s="446"/>
      <c r="Y8" s="446"/>
      <c r="Z8" s="446"/>
      <c r="AA8" s="446"/>
      <c r="AB8" s="446"/>
      <c r="AC8" s="446"/>
      <c r="AD8" s="446"/>
    </row>
    <row r="9" spans="1:30" s="90" customFormat="1" ht="15.75">
      <c r="A9" s="99"/>
      <c r="B9" s="100"/>
      <c r="C9" s="59" t="s">
        <v>997</v>
      </c>
      <c r="E9" s="61"/>
      <c r="F9" s="62"/>
      <c r="G9" s="446"/>
      <c r="H9" s="446"/>
      <c r="I9" s="446"/>
      <c r="J9" s="446"/>
      <c r="K9" s="446"/>
      <c r="L9" s="446"/>
      <c r="M9" s="446"/>
      <c r="N9" s="446"/>
      <c r="O9" s="446"/>
      <c r="P9" s="446"/>
      <c r="Q9" s="446"/>
      <c r="R9" s="446"/>
      <c r="S9" s="446"/>
      <c r="T9" s="446"/>
      <c r="U9" s="446"/>
      <c r="V9" s="446"/>
      <c r="W9" s="446"/>
      <c r="X9" s="446"/>
      <c r="Y9" s="446"/>
      <c r="Z9" s="446"/>
      <c r="AA9" s="446"/>
      <c r="AB9" s="446"/>
      <c r="AC9" s="446"/>
      <c r="AD9" s="446"/>
    </row>
    <row r="10" spans="1:30" s="90" customFormat="1" ht="15.75">
      <c r="A10" s="99"/>
      <c r="B10" s="101" t="str">
        <f>ogrevanje!B6</f>
        <v>OG</v>
      </c>
      <c r="C10" s="102" t="str">
        <f>ogrevanje!C6</f>
        <v>OGREVANJE</v>
      </c>
      <c r="D10" s="103"/>
      <c r="E10" s="103"/>
      <c r="F10" s="103">
        <f>ogrevanje!F390</f>
        <v>0</v>
      </c>
      <c r="G10" s="446"/>
      <c r="H10" s="446"/>
      <c r="I10" s="446"/>
      <c r="J10" s="446"/>
      <c r="K10" s="446"/>
      <c r="L10" s="446"/>
      <c r="M10" s="446"/>
      <c r="N10" s="446"/>
      <c r="O10" s="446"/>
      <c r="P10" s="446"/>
      <c r="Q10" s="446"/>
      <c r="R10" s="446"/>
      <c r="S10" s="446"/>
      <c r="T10" s="446"/>
      <c r="U10" s="446"/>
      <c r="V10" s="446"/>
      <c r="W10" s="446"/>
      <c r="X10" s="446"/>
      <c r="Y10" s="446"/>
      <c r="Z10" s="446"/>
      <c r="AA10" s="446"/>
      <c r="AB10" s="446"/>
      <c r="AC10" s="446"/>
      <c r="AD10" s="446"/>
    </row>
    <row r="11" spans="1:30" s="90" customFormat="1" ht="15.75">
      <c r="A11" s="99"/>
      <c r="B11" s="101" t="str">
        <f>'prezrač.,klimat.'!B6</f>
        <v>PK</v>
      </c>
      <c r="C11" s="102" t="str">
        <f>'prezrač.,klimat.'!C6</f>
        <v>PREZRAČEVANJE IN KLIMATIZACIJA</v>
      </c>
      <c r="D11" s="103"/>
      <c r="E11" s="103"/>
      <c r="F11" s="103">
        <f>'prezrač.,klimat.'!F519</f>
        <v>0</v>
      </c>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c r="AD11" s="446"/>
    </row>
    <row r="12" spans="1:30" s="90" customFormat="1" ht="15.75">
      <c r="A12" s="99"/>
      <c r="B12" s="101" t="str">
        <f>VOKA!B6</f>
        <v>VK</v>
      </c>
      <c r="C12" s="102" t="str">
        <f>VOKA!C6</f>
        <v>VODOVOD IN KANALIZACIJA</v>
      </c>
      <c r="D12" s="103"/>
      <c r="E12" s="103"/>
      <c r="F12" s="103">
        <f>VOKA!G216</f>
        <v>0</v>
      </c>
      <c r="G12" s="446"/>
      <c r="H12" s="446"/>
      <c r="I12" s="446"/>
      <c r="J12" s="446"/>
      <c r="K12" s="446"/>
      <c r="L12" s="446"/>
      <c r="M12" s="446"/>
      <c r="N12" s="446"/>
      <c r="O12" s="446"/>
      <c r="P12" s="446"/>
      <c r="Q12" s="446"/>
      <c r="R12" s="446"/>
      <c r="S12" s="446"/>
      <c r="T12" s="446"/>
      <c r="U12" s="446"/>
      <c r="V12" s="446"/>
      <c r="W12" s="446"/>
      <c r="X12" s="446"/>
      <c r="Y12" s="446"/>
      <c r="Z12" s="446"/>
      <c r="AA12" s="446"/>
      <c r="AB12" s="446"/>
      <c r="AC12" s="446"/>
      <c r="AD12" s="446"/>
    </row>
    <row r="13" spans="1:30" s="90" customFormat="1" ht="15.75">
      <c r="A13" s="104"/>
      <c r="B13" s="105"/>
      <c r="C13" s="105"/>
      <c r="E13" s="106"/>
      <c r="F13" s="107"/>
      <c r="G13" s="446"/>
      <c r="H13" s="446"/>
      <c r="I13" s="446"/>
      <c r="J13" s="446"/>
      <c r="K13" s="446"/>
      <c r="L13" s="446"/>
      <c r="M13" s="446"/>
      <c r="N13" s="446"/>
      <c r="O13" s="446"/>
      <c r="P13" s="446"/>
      <c r="Q13" s="446"/>
      <c r="R13" s="446"/>
      <c r="S13" s="446"/>
      <c r="T13" s="446"/>
      <c r="U13" s="446"/>
      <c r="V13" s="446"/>
      <c r="W13" s="446"/>
      <c r="X13" s="446"/>
      <c r="Y13" s="446"/>
      <c r="Z13" s="446"/>
      <c r="AA13" s="446"/>
      <c r="AB13" s="446"/>
      <c r="AC13" s="446"/>
      <c r="AD13" s="446"/>
    </row>
    <row r="14" spans="1:30" s="90" customFormat="1" ht="15.75">
      <c r="A14" s="99"/>
      <c r="B14" s="105"/>
      <c r="C14" s="105"/>
      <c r="E14" s="108"/>
      <c r="F14" s="107"/>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c r="AD14" s="446"/>
    </row>
    <row r="15" spans="1:30" s="90" customFormat="1" ht="15.75">
      <c r="A15" s="104"/>
      <c r="B15" s="105"/>
      <c r="C15" s="109" t="s">
        <v>998</v>
      </c>
      <c r="D15" s="103"/>
      <c r="E15" s="103"/>
      <c r="F15" s="103">
        <f>SUM(F10:F14)</f>
        <v>0</v>
      </c>
      <c r="G15" s="446"/>
      <c r="H15" s="446"/>
      <c r="I15" s="446"/>
      <c r="J15" s="446"/>
      <c r="K15" s="446"/>
      <c r="L15" s="446"/>
      <c r="M15" s="446"/>
      <c r="N15" s="446"/>
      <c r="O15" s="446"/>
      <c r="P15" s="446"/>
      <c r="Q15" s="446"/>
      <c r="R15" s="446"/>
      <c r="S15" s="446"/>
      <c r="T15" s="446"/>
      <c r="U15" s="446"/>
      <c r="V15" s="446"/>
      <c r="W15" s="446"/>
      <c r="X15" s="446"/>
      <c r="Y15" s="446"/>
      <c r="Z15" s="446"/>
      <c r="AA15" s="446"/>
      <c r="AB15" s="446"/>
      <c r="AC15" s="446"/>
      <c r="AD15" s="446"/>
    </row>
    <row r="16" spans="1:30" s="90" customFormat="1" ht="13.5" thickBot="1">
      <c r="B16" s="110"/>
      <c r="C16" s="111" t="s">
        <v>999</v>
      </c>
      <c r="D16" s="112"/>
      <c r="E16" s="112"/>
      <c r="F16" s="112">
        <f>F15*0.22</f>
        <v>0</v>
      </c>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c r="AD16" s="446"/>
    </row>
    <row r="17" spans="2:30" s="99" customFormat="1" ht="16.5" thickBot="1">
      <c r="B17" s="113" t="s">
        <v>281</v>
      </c>
      <c r="C17" s="114" t="s">
        <v>1000</v>
      </c>
      <c r="D17" s="114"/>
      <c r="E17" s="115"/>
      <c r="F17" s="115">
        <f>F16+F15</f>
        <v>0</v>
      </c>
      <c r="G17" s="447"/>
      <c r="H17" s="447"/>
      <c r="I17" s="447"/>
      <c r="J17" s="447"/>
      <c r="K17" s="447"/>
      <c r="L17" s="447"/>
      <c r="M17" s="447"/>
      <c r="N17" s="447"/>
      <c r="O17" s="447"/>
      <c r="P17" s="447"/>
      <c r="Q17" s="447"/>
      <c r="R17" s="447"/>
      <c r="S17" s="447"/>
      <c r="T17" s="447"/>
      <c r="U17" s="447"/>
      <c r="V17" s="447"/>
      <c r="W17" s="447"/>
      <c r="X17" s="447"/>
      <c r="Y17" s="447"/>
      <c r="Z17" s="447"/>
      <c r="AA17" s="447"/>
      <c r="AB17" s="447"/>
      <c r="AC17" s="447"/>
      <c r="AD17" s="447"/>
    </row>
    <row r="18" spans="2:30" s="90" customFormat="1">
      <c r="B18" s="116"/>
      <c r="C18" s="117"/>
      <c r="D18" s="118"/>
      <c r="E18" s="119"/>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c r="AD18" s="446"/>
    </row>
    <row r="19" spans="2:30">
      <c r="B19" s="120"/>
    </row>
    <row r="20" spans="2:30">
      <c r="B20" s="120"/>
    </row>
    <row r="21" spans="2:30">
      <c r="B21" s="120"/>
    </row>
    <row r="22" spans="2:30">
      <c r="B22" s="120"/>
    </row>
  </sheetData>
  <sheetProtection algorithmName="SHA-512" hashValue="CVHN0xeT1KYZcIlwtHCOy5ydeFwke1WKKmcubRWgeO6WF1f/0X6t2SHk1R9bmiVltpHqSfv31l615sshIAur7A==" saltValue="RKnRvf1FjC/0Q0mVtnBNSg==" spinCount="100000" sheet="1" selectLockedCells="1"/>
  <mergeCells count="3">
    <mergeCell ref="C1:F1"/>
    <mergeCell ref="C2:F2"/>
    <mergeCell ref="C3:F3"/>
  </mergeCells>
  <conditionalFormatting sqref="D10:D12">
    <cfRule type="cellIs" dxfId="2" priority="3" stopIfTrue="1" operator="equal">
      <formula>0</formula>
    </cfRule>
    <cfRule type="cellIs" priority="4" stopIfTrue="1" operator="equal">
      <formula>0</formula>
    </cfRule>
  </conditionalFormatting>
  <conditionalFormatting sqref="D15:D16">
    <cfRule type="cellIs" dxfId="1" priority="1" stopIfTrue="1" operator="equal">
      <formula>0</formula>
    </cfRule>
    <cfRule type="cellIs" priority="2" stopIfTrue="1" operator="equal">
      <formula>0</formula>
    </cfRule>
  </conditionalFormatting>
  <conditionalFormatting sqref="E4:F17 D18:E64215">
    <cfRule type="cellIs" dxfId="0" priority="5" stopIfTrue="1" operator="equal">
      <formula>0</formula>
    </cfRule>
    <cfRule type="cellIs" priority="6" stopIfTrue="1" operator="equal">
      <formula>0</formula>
    </cfRule>
  </conditionalFormatting>
  <pageMargins left="0.25" right="0.25" top="0.75" bottom="0.75" header="0.3" footer="0.3"/>
  <pageSetup paperSize="9" scale="91" firstPageNumber="101" fitToHeight="0" orientation="portrait" copies="7" r:id="rId1"/>
  <headerFooter>
    <oddFooter>&amp;R27-&amp;P</oddFooter>
  </headerFooter>
  <colBreaks count="1" manualBreakCount="1">
    <brk id="6"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DA56"/>
  <sheetViews>
    <sheetView view="pageLayout" zoomScaleNormal="115" zoomScaleSheetLayoutView="115" workbookViewId="0">
      <selection activeCell="C30" sqref="C30"/>
    </sheetView>
  </sheetViews>
  <sheetFormatPr defaultRowHeight="12.75"/>
  <cols>
    <col min="1" max="1" width="7.5703125" style="201" customWidth="1"/>
    <col min="2" max="2" width="73.7109375" style="201" bestFit="1" customWidth="1"/>
    <col min="3" max="256" width="9.140625" style="201"/>
    <col min="257" max="257" width="7.5703125" style="201" customWidth="1"/>
    <col min="258" max="258" width="73.7109375" style="201" bestFit="1" customWidth="1"/>
    <col min="259" max="512" width="9.140625" style="201"/>
    <col min="513" max="513" width="7.5703125" style="201" customWidth="1"/>
    <col min="514" max="514" width="73.7109375" style="201" bestFit="1" customWidth="1"/>
    <col min="515" max="768" width="9.140625" style="201"/>
    <col min="769" max="769" width="7.5703125" style="201" customWidth="1"/>
    <col min="770" max="770" width="73.7109375" style="201" bestFit="1" customWidth="1"/>
    <col min="771" max="1024" width="9.140625" style="201"/>
    <col min="1025" max="1025" width="7.5703125" style="201" customWidth="1"/>
    <col min="1026" max="1026" width="73.7109375" style="201" bestFit="1" customWidth="1"/>
    <col min="1027" max="1280" width="9.140625" style="201"/>
    <col min="1281" max="1281" width="7.5703125" style="201" customWidth="1"/>
    <col min="1282" max="1282" width="73.7109375" style="201" bestFit="1" customWidth="1"/>
    <col min="1283" max="1536" width="9.140625" style="201"/>
    <col min="1537" max="1537" width="7.5703125" style="201" customWidth="1"/>
    <col min="1538" max="1538" width="73.7109375" style="201" bestFit="1" customWidth="1"/>
    <col min="1539" max="1792" width="9.140625" style="201"/>
    <col min="1793" max="1793" width="7.5703125" style="201" customWidth="1"/>
    <col min="1794" max="1794" width="73.7109375" style="201" bestFit="1" customWidth="1"/>
    <col min="1795" max="2048" width="9.140625" style="201"/>
    <col min="2049" max="2049" width="7.5703125" style="201" customWidth="1"/>
    <col min="2050" max="2050" width="73.7109375" style="201" bestFit="1" customWidth="1"/>
    <col min="2051" max="2304" width="9.140625" style="201"/>
    <col min="2305" max="2305" width="7.5703125" style="201" customWidth="1"/>
    <col min="2306" max="2306" width="73.7109375" style="201" bestFit="1" customWidth="1"/>
    <col min="2307" max="2560" width="9.140625" style="201"/>
    <col min="2561" max="2561" width="7.5703125" style="201" customWidth="1"/>
    <col min="2562" max="2562" width="73.7109375" style="201" bestFit="1" customWidth="1"/>
    <col min="2563" max="2816" width="9.140625" style="201"/>
    <col min="2817" max="2817" width="7.5703125" style="201" customWidth="1"/>
    <col min="2818" max="2818" width="73.7109375" style="201" bestFit="1" customWidth="1"/>
    <col min="2819" max="3072" width="9.140625" style="201"/>
    <col min="3073" max="3073" width="7.5703125" style="201" customWidth="1"/>
    <col min="3074" max="3074" width="73.7109375" style="201" bestFit="1" customWidth="1"/>
    <col min="3075" max="3328" width="9.140625" style="201"/>
    <col min="3329" max="3329" width="7.5703125" style="201" customWidth="1"/>
    <col min="3330" max="3330" width="73.7109375" style="201" bestFit="1" customWidth="1"/>
    <col min="3331" max="3584" width="9.140625" style="201"/>
    <col min="3585" max="3585" width="7.5703125" style="201" customWidth="1"/>
    <col min="3586" max="3586" width="73.7109375" style="201" bestFit="1" customWidth="1"/>
    <col min="3587" max="3840" width="9.140625" style="201"/>
    <col min="3841" max="3841" width="7.5703125" style="201" customWidth="1"/>
    <col min="3842" max="3842" width="73.7109375" style="201" bestFit="1" customWidth="1"/>
    <col min="3843" max="4096" width="9.140625" style="201"/>
    <col min="4097" max="4097" width="7.5703125" style="201" customWidth="1"/>
    <col min="4098" max="4098" width="73.7109375" style="201" bestFit="1" customWidth="1"/>
    <col min="4099" max="4352" width="9.140625" style="201"/>
    <col min="4353" max="4353" width="7.5703125" style="201" customWidth="1"/>
    <col min="4354" max="4354" width="73.7109375" style="201" bestFit="1" customWidth="1"/>
    <col min="4355" max="4608" width="9.140625" style="201"/>
    <col min="4609" max="4609" width="7.5703125" style="201" customWidth="1"/>
    <col min="4610" max="4610" width="73.7109375" style="201" bestFit="1" customWidth="1"/>
    <col min="4611" max="4864" width="9.140625" style="201"/>
    <col min="4865" max="4865" width="7.5703125" style="201" customWidth="1"/>
    <col min="4866" max="4866" width="73.7109375" style="201" bestFit="1" customWidth="1"/>
    <col min="4867" max="5120" width="9.140625" style="201"/>
    <col min="5121" max="5121" width="7.5703125" style="201" customWidth="1"/>
    <col min="5122" max="5122" width="73.7109375" style="201" bestFit="1" customWidth="1"/>
    <col min="5123" max="5376" width="9.140625" style="201"/>
    <col min="5377" max="5377" width="7.5703125" style="201" customWidth="1"/>
    <col min="5378" max="5378" width="73.7109375" style="201" bestFit="1" customWidth="1"/>
    <col min="5379" max="5632" width="9.140625" style="201"/>
    <col min="5633" max="5633" width="7.5703125" style="201" customWidth="1"/>
    <col min="5634" max="5634" width="73.7109375" style="201" bestFit="1" customWidth="1"/>
    <col min="5635" max="5888" width="9.140625" style="201"/>
    <col min="5889" max="5889" width="7.5703125" style="201" customWidth="1"/>
    <col min="5890" max="5890" width="73.7109375" style="201" bestFit="1" customWidth="1"/>
    <col min="5891" max="6144" width="9.140625" style="201"/>
    <col min="6145" max="6145" width="7.5703125" style="201" customWidth="1"/>
    <col min="6146" max="6146" width="73.7109375" style="201" bestFit="1" customWidth="1"/>
    <col min="6147" max="6400" width="9.140625" style="201"/>
    <col min="6401" max="6401" width="7.5703125" style="201" customWidth="1"/>
    <col min="6402" max="6402" width="73.7109375" style="201" bestFit="1" customWidth="1"/>
    <col min="6403" max="6656" width="9.140625" style="201"/>
    <col min="6657" max="6657" width="7.5703125" style="201" customWidth="1"/>
    <col min="6658" max="6658" width="73.7109375" style="201" bestFit="1" customWidth="1"/>
    <col min="6659" max="6912" width="9.140625" style="201"/>
    <col min="6913" max="6913" width="7.5703125" style="201" customWidth="1"/>
    <col min="6914" max="6914" width="73.7109375" style="201" bestFit="1" customWidth="1"/>
    <col min="6915" max="7168" width="9.140625" style="201"/>
    <col min="7169" max="7169" width="7.5703125" style="201" customWidth="1"/>
    <col min="7170" max="7170" width="73.7109375" style="201" bestFit="1" customWidth="1"/>
    <col min="7171" max="7424" width="9.140625" style="201"/>
    <col min="7425" max="7425" width="7.5703125" style="201" customWidth="1"/>
    <col min="7426" max="7426" width="73.7109375" style="201" bestFit="1" customWidth="1"/>
    <col min="7427" max="7680" width="9.140625" style="201"/>
    <col min="7681" max="7681" width="7.5703125" style="201" customWidth="1"/>
    <col min="7682" max="7682" width="73.7109375" style="201" bestFit="1" customWidth="1"/>
    <col min="7683" max="7936" width="9.140625" style="201"/>
    <col min="7937" max="7937" width="7.5703125" style="201" customWidth="1"/>
    <col min="7938" max="7938" width="73.7109375" style="201" bestFit="1" customWidth="1"/>
    <col min="7939" max="8192" width="9.140625" style="201"/>
    <col min="8193" max="8193" width="7.5703125" style="201" customWidth="1"/>
    <col min="8194" max="8194" width="73.7109375" style="201" bestFit="1" customWidth="1"/>
    <col min="8195" max="8448" width="9.140625" style="201"/>
    <col min="8449" max="8449" width="7.5703125" style="201" customWidth="1"/>
    <col min="8450" max="8450" width="73.7109375" style="201" bestFit="1" customWidth="1"/>
    <col min="8451" max="8704" width="9.140625" style="201"/>
    <col min="8705" max="8705" width="7.5703125" style="201" customWidth="1"/>
    <col min="8706" max="8706" width="73.7109375" style="201" bestFit="1" customWidth="1"/>
    <col min="8707" max="8960" width="9.140625" style="201"/>
    <col min="8961" max="8961" width="7.5703125" style="201" customWidth="1"/>
    <col min="8962" max="8962" width="73.7109375" style="201" bestFit="1" customWidth="1"/>
    <col min="8963" max="9216" width="9.140625" style="201"/>
    <col min="9217" max="9217" width="7.5703125" style="201" customWidth="1"/>
    <col min="9218" max="9218" width="73.7109375" style="201" bestFit="1" customWidth="1"/>
    <col min="9219" max="9472" width="9.140625" style="201"/>
    <col min="9473" max="9473" width="7.5703125" style="201" customWidth="1"/>
    <col min="9474" max="9474" width="73.7109375" style="201" bestFit="1" customWidth="1"/>
    <col min="9475" max="9728" width="9.140625" style="201"/>
    <col min="9729" max="9729" width="7.5703125" style="201" customWidth="1"/>
    <col min="9730" max="9730" width="73.7109375" style="201" bestFit="1" customWidth="1"/>
    <col min="9731" max="9984" width="9.140625" style="201"/>
    <col min="9985" max="9985" width="7.5703125" style="201" customWidth="1"/>
    <col min="9986" max="9986" width="73.7109375" style="201" bestFit="1" customWidth="1"/>
    <col min="9987" max="10240" width="9.140625" style="201"/>
    <col min="10241" max="10241" width="7.5703125" style="201" customWidth="1"/>
    <col min="10242" max="10242" width="73.7109375" style="201" bestFit="1" customWidth="1"/>
    <col min="10243" max="10496" width="9.140625" style="201"/>
    <col min="10497" max="10497" width="7.5703125" style="201" customWidth="1"/>
    <col min="10498" max="10498" width="73.7109375" style="201" bestFit="1" customWidth="1"/>
    <col min="10499" max="10752" width="9.140625" style="201"/>
    <col min="10753" max="10753" width="7.5703125" style="201" customWidth="1"/>
    <col min="10754" max="10754" width="73.7109375" style="201" bestFit="1" customWidth="1"/>
    <col min="10755" max="11008" width="9.140625" style="201"/>
    <col min="11009" max="11009" width="7.5703125" style="201" customWidth="1"/>
    <col min="11010" max="11010" width="73.7109375" style="201" bestFit="1" customWidth="1"/>
    <col min="11011" max="11264" width="9.140625" style="201"/>
    <col min="11265" max="11265" width="7.5703125" style="201" customWidth="1"/>
    <col min="11266" max="11266" width="73.7109375" style="201" bestFit="1" customWidth="1"/>
    <col min="11267" max="11520" width="9.140625" style="201"/>
    <col min="11521" max="11521" width="7.5703125" style="201" customWidth="1"/>
    <col min="11522" max="11522" width="73.7109375" style="201" bestFit="1" customWidth="1"/>
    <col min="11523" max="11776" width="9.140625" style="201"/>
    <col min="11777" max="11777" width="7.5703125" style="201" customWidth="1"/>
    <col min="11778" max="11778" width="73.7109375" style="201" bestFit="1" customWidth="1"/>
    <col min="11779" max="12032" width="9.140625" style="201"/>
    <col min="12033" max="12033" width="7.5703125" style="201" customWidth="1"/>
    <col min="12034" max="12034" width="73.7109375" style="201" bestFit="1" customWidth="1"/>
    <col min="12035" max="12288" width="9.140625" style="201"/>
    <col min="12289" max="12289" width="7.5703125" style="201" customWidth="1"/>
    <col min="12290" max="12290" width="73.7109375" style="201" bestFit="1" customWidth="1"/>
    <col min="12291" max="12544" width="9.140625" style="201"/>
    <col min="12545" max="12545" width="7.5703125" style="201" customWidth="1"/>
    <col min="12546" max="12546" width="73.7109375" style="201" bestFit="1" customWidth="1"/>
    <col min="12547" max="12800" width="9.140625" style="201"/>
    <col min="12801" max="12801" width="7.5703125" style="201" customWidth="1"/>
    <col min="12802" max="12802" width="73.7109375" style="201" bestFit="1" customWidth="1"/>
    <col min="12803" max="13056" width="9.140625" style="201"/>
    <col min="13057" max="13057" width="7.5703125" style="201" customWidth="1"/>
    <col min="13058" max="13058" width="73.7109375" style="201" bestFit="1" customWidth="1"/>
    <col min="13059" max="13312" width="9.140625" style="201"/>
    <col min="13313" max="13313" width="7.5703125" style="201" customWidth="1"/>
    <col min="13314" max="13314" width="73.7109375" style="201" bestFit="1" customWidth="1"/>
    <col min="13315" max="13568" width="9.140625" style="201"/>
    <col min="13569" max="13569" width="7.5703125" style="201" customWidth="1"/>
    <col min="13570" max="13570" width="73.7109375" style="201" bestFit="1" customWidth="1"/>
    <col min="13571" max="13824" width="9.140625" style="201"/>
    <col min="13825" max="13825" width="7.5703125" style="201" customWidth="1"/>
    <col min="13826" max="13826" width="73.7109375" style="201" bestFit="1" customWidth="1"/>
    <col min="13827" max="14080" width="9.140625" style="201"/>
    <col min="14081" max="14081" width="7.5703125" style="201" customWidth="1"/>
    <col min="14082" max="14082" width="73.7109375" style="201" bestFit="1" customWidth="1"/>
    <col min="14083" max="14336" width="9.140625" style="201"/>
    <col min="14337" max="14337" width="7.5703125" style="201" customWidth="1"/>
    <col min="14338" max="14338" width="73.7109375" style="201" bestFit="1" customWidth="1"/>
    <col min="14339" max="14592" width="9.140625" style="201"/>
    <col min="14593" max="14593" width="7.5703125" style="201" customWidth="1"/>
    <col min="14594" max="14594" width="73.7109375" style="201" bestFit="1" customWidth="1"/>
    <col min="14595" max="14848" width="9.140625" style="201"/>
    <col min="14849" max="14849" width="7.5703125" style="201" customWidth="1"/>
    <col min="14850" max="14850" width="73.7109375" style="201" bestFit="1" customWidth="1"/>
    <col min="14851" max="15104" width="9.140625" style="201"/>
    <col min="15105" max="15105" width="7.5703125" style="201" customWidth="1"/>
    <col min="15106" max="15106" width="73.7109375" style="201" bestFit="1" customWidth="1"/>
    <col min="15107" max="15360" width="9.140625" style="201"/>
    <col min="15361" max="15361" width="7.5703125" style="201" customWidth="1"/>
    <col min="15362" max="15362" width="73.7109375" style="201" bestFit="1" customWidth="1"/>
    <col min="15363" max="15616" width="9.140625" style="201"/>
    <col min="15617" max="15617" width="7.5703125" style="201" customWidth="1"/>
    <col min="15618" max="15618" width="73.7109375" style="201" bestFit="1" customWidth="1"/>
    <col min="15619" max="15872" width="9.140625" style="201"/>
    <col min="15873" max="15873" width="7.5703125" style="201" customWidth="1"/>
    <col min="15874" max="15874" width="73.7109375" style="201" bestFit="1" customWidth="1"/>
    <col min="15875" max="16128" width="9.140625" style="201"/>
    <col min="16129" max="16129" width="7.5703125" style="201" customWidth="1"/>
    <col min="16130" max="16130" width="73.7109375" style="201" bestFit="1" customWidth="1"/>
    <col min="16131" max="16384" width="9.140625" style="201"/>
  </cols>
  <sheetData>
    <row r="1" spans="1:105" s="175" customFormat="1">
      <c r="A1" s="170"/>
      <c r="B1" s="171"/>
      <c r="C1" s="172"/>
      <c r="D1" s="172"/>
      <c r="E1" s="172"/>
      <c r="F1" s="172"/>
      <c r="G1" s="173"/>
      <c r="H1" s="174"/>
      <c r="I1" s="174"/>
      <c r="J1" s="174"/>
      <c r="K1" s="174"/>
    </row>
    <row r="2" spans="1:105" s="178" customFormat="1" ht="47.25">
      <c r="A2" s="176"/>
      <c r="B2" s="177" t="s">
        <v>34</v>
      </c>
      <c r="E2" s="179"/>
      <c r="F2" s="179"/>
      <c r="G2" s="179"/>
      <c r="H2" s="179"/>
      <c r="I2" s="179"/>
      <c r="J2" s="179"/>
      <c r="K2" s="179"/>
      <c r="L2" s="179"/>
      <c r="M2" s="179"/>
      <c r="N2" s="179"/>
      <c r="O2" s="179"/>
      <c r="P2" s="179"/>
      <c r="Q2" s="179"/>
      <c r="R2" s="179"/>
      <c r="S2" s="179"/>
      <c r="T2" s="179"/>
      <c r="U2" s="179"/>
      <c r="V2" s="179"/>
      <c r="W2" s="179"/>
      <c r="X2" s="179"/>
      <c r="Y2" s="179"/>
      <c r="Z2" s="179"/>
      <c r="AA2" s="179"/>
      <c r="AB2" s="179"/>
      <c r="AC2" s="179"/>
      <c r="AD2" s="179"/>
      <c r="AE2" s="179"/>
      <c r="AF2" s="179"/>
      <c r="AG2" s="179"/>
      <c r="AH2" s="179"/>
      <c r="AI2" s="179"/>
      <c r="AJ2" s="179"/>
      <c r="AK2" s="179"/>
      <c r="AL2" s="179"/>
      <c r="AM2" s="179"/>
      <c r="AN2" s="179"/>
      <c r="AO2" s="179"/>
      <c r="AP2" s="179"/>
      <c r="AQ2" s="179"/>
      <c r="AR2" s="179"/>
      <c r="AS2" s="179"/>
      <c r="AT2" s="179"/>
      <c r="AU2" s="179"/>
      <c r="AV2" s="179"/>
      <c r="AW2" s="179"/>
      <c r="AX2" s="179"/>
      <c r="AY2" s="179"/>
      <c r="AZ2" s="179"/>
      <c r="BA2" s="179"/>
      <c r="BB2" s="179"/>
      <c r="BC2" s="179"/>
      <c r="BD2" s="179"/>
      <c r="BE2" s="179"/>
      <c r="BF2" s="179"/>
      <c r="BG2" s="179"/>
      <c r="BH2" s="179"/>
      <c r="BI2" s="179"/>
      <c r="BJ2" s="179"/>
      <c r="BK2" s="179"/>
      <c r="BL2" s="179"/>
      <c r="BM2" s="179"/>
      <c r="BN2" s="179"/>
      <c r="BO2" s="179"/>
      <c r="BP2" s="179"/>
      <c r="BQ2" s="179"/>
      <c r="BR2" s="179"/>
      <c r="BS2" s="179"/>
      <c r="BT2" s="179"/>
      <c r="BU2" s="179"/>
      <c r="BV2" s="179"/>
      <c r="BW2" s="179"/>
      <c r="BX2" s="179"/>
      <c r="BY2" s="179"/>
      <c r="BZ2" s="179"/>
      <c r="CA2" s="179"/>
      <c r="CB2" s="179"/>
      <c r="CC2" s="179"/>
      <c r="CD2" s="179"/>
      <c r="CE2" s="179"/>
      <c r="CF2" s="179"/>
      <c r="CG2" s="179"/>
      <c r="CH2" s="179"/>
      <c r="CI2" s="179"/>
      <c r="CJ2" s="179"/>
      <c r="CK2" s="179"/>
      <c r="CL2" s="179"/>
      <c r="CM2" s="179"/>
      <c r="CN2" s="179"/>
      <c r="CO2" s="179"/>
      <c r="CP2" s="179"/>
      <c r="CQ2" s="179"/>
      <c r="CR2" s="179"/>
      <c r="CS2" s="179"/>
      <c r="CT2" s="179"/>
      <c r="CU2" s="179"/>
      <c r="CV2" s="179"/>
      <c r="CW2" s="179"/>
      <c r="CX2" s="179"/>
      <c r="CY2" s="179"/>
      <c r="CZ2" s="179"/>
      <c r="DA2" s="179"/>
    </row>
    <row r="3" spans="1:105" s="178" customFormat="1">
      <c r="A3" s="176"/>
      <c r="B3" s="179"/>
      <c r="E3" s="179"/>
      <c r="F3" s="179"/>
      <c r="G3" s="179"/>
      <c r="H3" s="179"/>
      <c r="I3" s="179"/>
      <c r="J3" s="179"/>
      <c r="K3" s="179"/>
      <c r="L3" s="179"/>
      <c r="M3" s="179"/>
      <c r="N3" s="179"/>
      <c r="O3" s="179"/>
      <c r="P3" s="179"/>
      <c r="Q3" s="179"/>
      <c r="R3" s="179"/>
      <c r="S3" s="179"/>
      <c r="T3" s="179"/>
      <c r="U3" s="179"/>
      <c r="V3" s="179"/>
      <c r="W3" s="179"/>
      <c r="X3" s="179"/>
      <c r="Y3" s="179"/>
      <c r="Z3" s="179"/>
      <c r="AA3" s="179"/>
      <c r="AB3" s="179"/>
      <c r="AC3" s="179"/>
      <c r="AD3" s="179"/>
      <c r="AE3" s="179"/>
      <c r="AF3" s="179"/>
      <c r="AG3" s="179"/>
      <c r="AH3" s="179"/>
      <c r="AI3" s="179"/>
      <c r="AJ3" s="179"/>
      <c r="AK3" s="179"/>
      <c r="AL3" s="179"/>
      <c r="AM3" s="179"/>
      <c r="AN3" s="179"/>
      <c r="AO3" s="179"/>
      <c r="AP3" s="179"/>
      <c r="AQ3" s="179"/>
      <c r="AR3" s="179"/>
      <c r="AS3" s="179"/>
      <c r="AT3" s="179"/>
      <c r="AU3" s="179"/>
      <c r="AV3" s="179"/>
      <c r="AW3" s="179"/>
      <c r="AX3" s="179"/>
      <c r="AY3" s="179"/>
      <c r="AZ3" s="179"/>
      <c r="BA3" s="179"/>
      <c r="BB3" s="179"/>
      <c r="BC3" s="179"/>
      <c r="BD3" s="179"/>
      <c r="BE3" s="179"/>
      <c r="BF3" s="179"/>
      <c r="BG3" s="179"/>
      <c r="BH3" s="179"/>
      <c r="BI3" s="179"/>
      <c r="BJ3" s="179"/>
      <c r="BK3" s="179"/>
      <c r="BL3" s="179"/>
      <c r="BM3" s="179"/>
      <c r="BN3" s="179"/>
      <c r="BO3" s="179"/>
      <c r="BP3" s="179"/>
      <c r="BQ3" s="179"/>
      <c r="BR3" s="179"/>
      <c r="BS3" s="179"/>
      <c r="BT3" s="179"/>
      <c r="BU3" s="179"/>
      <c r="BV3" s="179"/>
      <c r="BW3" s="179"/>
      <c r="BX3" s="179"/>
      <c r="BY3" s="179"/>
      <c r="BZ3" s="179"/>
      <c r="CA3" s="179"/>
      <c r="CB3" s="179"/>
      <c r="CC3" s="179"/>
      <c r="CD3" s="179"/>
      <c r="CE3" s="179"/>
      <c r="CF3" s="179"/>
      <c r="CG3" s="179"/>
      <c r="CH3" s="179"/>
      <c r="CI3" s="179"/>
      <c r="CJ3" s="179"/>
      <c r="CK3" s="179"/>
      <c r="CL3" s="179"/>
      <c r="CM3" s="179"/>
      <c r="CN3" s="179"/>
      <c r="CO3" s="179"/>
      <c r="CP3" s="179"/>
      <c r="CQ3" s="179"/>
      <c r="CR3" s="179"/>
      <c r="CS3" s="179"/>
      <c r="CT3" s="179"/>
      <c r="CU3" s="179"/>
      <c r="CV3" s="179"/>
      <c r="CW3" s="179"/>
      <c r="CX3" s="179"/>
      <c r="CY3" s="179"/>
      <c r="CZ3" s="179"/>
      <c r="DA3" s="179"/>
    </row>
    <row r="4" spans="1:105" s="172" customFormat="1" ht="30">
      <c r="A4" s="180"/>
      <c r="B4" s="181" t="s">
        <v>35</v>
      </c>
      <c r="G4" s="173"/>
      <c r="H4" s="174"/>
      <c r="I4" s="174"/>
      <c r="J4" s="174"/>
      <c r="K4" s="174"/>
    </row>
    <row r="5" spans="1:105" s="172" customFormat="1" ht="15">
      <c r="A5" s="180"/>
      <c r="B5" s="182"/>
      <c r="G5" s="173"/>
      <c r="H5" s="174"/>
      <c r="I5" s="174"/>
      <c r="J5" s="174"/>
      <c r="K5" s="174"/>
    </row>
    <row r="6" spans="1:105" s="172" customFormat="1">
      <c r="A6" s="180"/>
      <c r="B6" s="183"/>
      <c r="G6" s="173"/>
      <c r="H6" s="174"/>
      <c r="I6" s="174"/>
      <c r="J6" s="174"/>
      <c r="K6" s="174"/>
    </row>
    <row r="7" spans="1:105" s="172" customFormat="1">
      <c r="A7" s="184" t="s">
        <v>36</v>
      </c>
      <c r="B7" s="183" t="s">
        <v>37</v>
      </c>
      <c r="G7" s="173"/>
      <c r="H7" s="174"/>
      <c r="I7" s="174"/>
      <c r="J7" s="174"/>
      <c r="K7" s="174"/>
    </row>
    <row r="8" spans="1:105" s="172" customFormat="1" ht="38.25">
      <c r="A8" s="184" t="s">
        <v>36</v>
      </c>
      <c r="B8" s="183" t="s">
        <v>38</v>
      </c>
      <c r="G8" s="173"/>
      <c r="H8" s="174"/>
      <c r="I8" s="174"/>
      <c r="J8" s="174"/>
      <c r="K8" s="174"/>
    </row>
    <row r="9" spans="1:105" s="172" customFormat="1">
      <c r="A9" s="184" t="s">
        <v>36</v>
      </c>
      <c r="B9" s="183" t="s">
        <v>39</v>
      </c>
      <c r="G9" s="173"/>
      <c r="H9" s="174"/>
      <c r="I9" s="174"/>
      <c r="J9" s="174"/>
      <c r="K9" s="174"/>
    </row>
    <row r="10" spans="1:105" s="172" customFormat="1" ht="25.5">
      <c r="A10" s="184" t="s">
        <v>36</v>
      </c>
      <c r="B10" s="185" t="s">
        <v>40</v>
      </c>
      <c r="G10" s="173"/>
      <c r="H10" s="174"/>
      <c r="I10" s="174"/>
      <c r="J10" s="174"/>
      <c r="K10" s="174"/>
    </row>
    <row r="11" spans="1:105" s="172" customFormat="1">
      <c r="A11" s="184"/>
      <c r="B11" s="183"/>
      <c r="G11" s="173"/>
      <c r="H11" s="174"/>
      <c r="I11" s="174"/>
      <c r="J11" s="174"/>
      <c r="K11" s="174"/>
    </row>
    <row r="12" spans="1:105" s="172" customFormat="1" ht="25.5">
      <c r="A12" s="184" t="s">
        <v>36</v>
      </c>
      <c r="B12" s="185" t="s">
        <v>41</v>
      </c>
      <c r="G12" s="173"/>
      <c r="H12" s="174"/>
      <c r="I12" s="174"/>
      <c r="J12" s="174"/>
      <c r="K12" s="174"/>
    </row>
    <row r="13" spans="1:105" s="172" customFormat="1">
      <c r="A13" s="184"/>
      <c r="B13" s="183"/>
      <c r="G13" s="173"/>
      <c r="H13" s="174"/>
      <c r="I13" s="174"/>
      <c r="J13" s="174"/>
      <c r="K13" s="174"/>
    </row>
    <row r="14" spans="1:105" s="172" customFormat="1" ht="25.5">
      <c r="A14" s="184" t="s">
        <v>36</v>
      </c>
      <c r="B14" s="186" t="s">
        <v>42</v>
      </c>
      <c r="G14" s="173"/>
      <c r="H14" s="174"/>
      <c r="I14" s="174"/>
      <c r="J14" s="174"/>
      <c r="K14" s="174"/>
    </row>
    <row r="15" spans="1:105" s="172" customFormat="1">
      <c r="A15" s="184"/>
      <c r="B15" s="186"/>
      <c r="G15" s="173"/>
      <c r="H15" s="174"/>
      <c r="I15" s="174"/>
      <c r="J15" s="174"/>
      <c r="K15" s="174"/>
    </row>
    <row r="16" spans="1:105" s="172" customFormat="1" ht="25.5">
      <c r="A16" s="184" t="s">
        <v>36</v>
      </c>
      <c r="B16" s="185" t="s">
        <v>43</v>
      </c>
      <c r="G16" s="173"/>
      <c r="H16" s="174"/>
      <c r="I16" s="174"/>
      <c r="J16" s="174"/>
      <c r="K16" s="174"/>
    </row>
    <row r="17" spans="1:11" s="172" customFormat="1">
      <c r="A17" s="184"/>
      <c r="B17" s="185"/>
      <c r="G17" s="173"/>
      <c r="H17" s="174"/>
      <c r="I17" s="174"/>
      <c r="J17" s="174"/>
      <c r="K17" s="174"/>
    </row>
    <row r="18" spans="1:11" s="175" customFormat="1">
      <c r="A18" s="184" t="s">
        <v>36</v>
      </c>
      <c r="B18" s="186" t="s">
        <v>44</v>
      </c>
      <c r="C18" s="172"/>
      <c r="D18" s="172"/>
      <c r="E18" s="172"/>
      <c r="F18" s="172"/>
      <c r="G18" s="173"/>
      <c r="H18" s="174"/>
      <c r="I18" s="174"/>
      <c r="J18" s="174"/>
      <c r="K18" s="174"/>
    </row>
    <row r="19" spans="1:11" s="172" customFormat="1">
      <c r="A19" s="184" t="s">
        <v>36</v>
      </c>
      <c r="B19" s="183" t="s">
        <v>45</v>
      </c>
      <c r="G19" s="173"/>
      <c r="H19" s="174"/>
      <c r="I19" s="174"/>
      <c r="J19" s="174"/>
      <c r="K19" s="174"/>
    </row>
    <row r="20" spans="1:11" s="172" customFormat="1">
      <c r="A20" s="184" t="s">
        <v>36</v>
      </c>
      <c r="B20" s="183" t="s">
        <v>46</v>
      </c>
      <c r="G20" s="173"/>
      <c r="H20" s="174"/>
      <c r="I20" s="174"/>
      <c r="J20" s="174"/>
      <c r="K20" s="174"/>
    </row>
    <row r="21" spans="1:11" s="172" customFormat="1" ht="38.25">
      <c r="A21" s="170" t="s">
        <v>36</v>
      </c>
      <c r="B21" s="183" t="s">
        <v>1001</v>
      </c>
      <c r="G21" s="173"/>
      <c r="H21" s="174"/>
      <c r="I21" s="174"/>
      <c r="J21" s="174"/>
      <c r="K21" s="174"/>
    </row>
    <row r="22" spans="1:11" s="172" customFormat="1">
      <c r="A22" s="184"/>
      <c r="B22" s="183"/>
      <c r="G22" s="173"/>
      <c r="H22" s="174"/>
      <c r="I22" s="174"/>
      <c r="J22" s="174"/>
      <c r="K22" s="174"/>
    </row>
    <row r="23" spans="1:11" s="172" customFormat="1" ht="25.5">
      <c r="A23" s="184" t="s">
        <v>36</v>
      </c>
      <c r="B23" s="185" t="s">
        <v>1002</v>
      </c>
      <c r="G23" s="173"/>
      <c r="H23" s="174"/>
      <c r="I23" s="174"/>
      <c r="J23" s="174"/>
      <c r="K23" s="174"/>
    </row>
    <row r="24" spans="1:11" s="172" customFormat="1">
      <c r="A24" s="184"/>
      <c r="B24" s="183"/>
      <c r="G24" s="173"/>
      <c r="H24" s="174"/>
      <c r="I24" s="174"/>
      <c r="J24" s="174"/>
      <c r="K24" s="174"/>
    </row>
    <row r="25" spans="1:11" s="172" customFormat="1" ht="25.5">
      <c r="A25" s="170" t="s">
        <v>36</v>
      </c>
      <c r="B25" s="187" t="s">
        <v>1003</v>
      </c>
      <c r="G25" s="173"/>
      <c r="H25" s="174"/>
      <c r="I25" s="174"/>
      <c r="J25" s="174"/>
      <c r="K25" s="174"/>
    </row>
    <row r="26" spans="1:11" s="172" customFormat="1">
      <c r="A26" s="188"/>
      <c r="B26" s="189"/>
      <c r="G26" s="173"/>
      <c r="H26" s="174"/>
      <c r="I26" s="174"/>
      <c r="J26" s="174"/>
      <c r="K26" s="174"/>
    </row>
    <row r="27" spans="1:11" s="172" customFormat="1">
      <c r="A27" s="170" t="s">
        <v>36</v>
      </c>
      <c r="B27" s="189" t="s">
        <v>1004</v>
      </c>
      <c r="G27" s="173"/>
      <c r="H27" s="174"/>
      <c r="I27" s="174"/>
      <c r="J27" s="174"/>
      <c r="K27" s="174"/>
    </row>
    <row r="28" spans="1:11" s="172" customFormat="1">
      <c r="A28" s="170" t="s">
        <v>36</v>
      </c>
      <c r="B28" s="189" t="s">
        <v>1005</v>
      </c>
      <c r="G28" s="173"/>
      <c r="H28" s="174"/>
      <c r="I28" s="174"/>
      <c r="J28" s="174"/>
      <c r="K28" s="174"/>
    </row>
    <row r="29" spans="1:11" s="172" customFormat="1" ht="25.5">
      <c r="A29" s="170" t="s">
        <v>36</v>
      </c>
      <c r="B29" s="187" t="s">
        <v>50</v>
      </c>
      <c r="G29" s="173"/>
      <c r="H29" s="174"/>
      <c r="I29" s="174"/>
      <c r="J29" s="174"/>
      <c r="K29" s="174"/>
    </row>
    <row r="30" spans="1:11" s="172" customFormat="1">
      <c r="A30" s="188"/>
      <c r="B30" s="171"/>
      <c r="G30" s="173"/>
      <c r="H30" s="174"/>
      <c r="I30" s="174"/>
      <c r="J30" s="174"/>
      <c r="K30" s="174"/>
    </row>
    <row r="31" spans="1:11" s="175" customFormat="1" ht="25.5">
      <c r="A31" s="184" t="s">
        <v>36</v>
      </c>
      <c r="B31" s="190" t="s">
        <v>51</v>
      </c>
      <c r="C31" s="172"/>
      <c r="D31" s="172"/>
      <c r="E31" s="172"/>
      <c r="F31" s="172"/>
      <c r="G31" s="173"/>
      <c r="H31" s="174"/>
      <c r="I31" s="174"/>
      <c r="J31" s="174"/>
      <c r="K31" s="174"/>
    </row>
    <row r="32" spans="1:11" s="175" customFormat="1">
      <c r="A32" s="184"/>
      <c r="B32" s="171"/>
      <c r="C32" s="172"/>
      <c r="D32" s="172"/>
      <c r="E32" s="172"/>
      <c r="F32" s="172"/>
      <c r="G32" s="173"/>
      <c r="H32" s="174"/>
      <c r="I32" s="174"/>
      <c r="J32" s="174"/>
      <c r="K32" s="174"/>
    </row>
    <row r="33" spans="1:11" s="172" customFormat="1">
      <c r="A33" s="184" t="s">
        <v>36</v>
      </c>
      <c r="B33" s="183" t="s">
        <v>1006</v>
      </c>
      <c r="G33" s="173"/>
      <c r="H33" s="174"/>
      <c r="I33" s="174"/>
      <c r="J33" s="174"/>
      <c r="K33" s="174"/>
    </row>
    <row r="34" spans="1:11" s="172" customFormat="1">
      <c r="A34" s="184" t="s">
        <v>36</v>
      </c>
      <c r="B34" s="183" t="s">
        <v>53</v>
      </c>
      <c r="G34" s="173"/>
      <c r="H34" s="174"/>
      <c r="I34" s="174"/>
      <c r="J34" s="174"/>
      <c r="K34" s="174"/>
    </row>
    <row r="35" spans="1:11" s="194" customFormat="1" ht="51">
      <c r="A35" s="170" t="s">
        <v>36</v>
      </c>
      <c r="B35" s="191" t="s">
        <v>54</v>
      </c>
      <c r="C35" s="192"/>
      <c r="D35" s="193"/>
      <c r="E35" s="193"/>
      <c r="F35" s="193"/>
    </row>
    <row r="36" spans="1:11" s="194" customFormat="1" ht="114.75">
      <c r="A36" s="176"/>
      <c r="B36" s="195" t="s">
        <v>1007</v>
      </c>
      <c r="C36" s="196"/>
      <c r="D36" s="193"/>
      <c r="E36" s="193"/>
      <c r="F36" s="193"/>
    </row>
    <row r="37" spans="1:11" s="175" customFormat="1">
      <c r="A37" s="184" t="s">
        <v>36</v>
      </c>
      <c r="B37" s="197" t="s">
        <v>56</v>
      </c>
      <c r="C37" s="172"/>
      <c r="D37" s="172"/>
      <c r="E37" s="172"/>
      <c r="F37" s="172"/>
      <c r="G37" s="173"/>
      <c r="H37" s="174"/>
      <c r="I37" s="174"/>
      <c r="J37" s="174"/>
      <c r="K37" s="174"/>
    </row>
    <row r="38" spans="1:11" s="175" customFormat="1">
      <c r="A38" s="180"/>
      <c r="B38" s="187"/>
      <c r="C38" s="172"/>
      <c r="D38" s="172"/>
      <c r="E38" s="172"/>
      <c r="F38" s="172"/>
      <c r="G38" s="173"/>
      <c r="H38" s="174"/>
      <c r="I38" s="174"/>
      <c r="J38" s="174"/>
      <c r="K38" s="174"/>
    </row>
    <row r="39" spans="1:11" s="175" customFormat="1" ht="15">
      <c r="A39" s="188"/>
      <c r="B39" s="198" t="s">
        <v>57</v>
      </c>
      <c r="C39" s="172"/>
      <c r="D39" s="172"/>
      <c r="E39" s="172"/>
      <c r="F39" s="172"/>
      <c r="G39" s="173"/>
      <c r="H39" s="174"/>
      <c r="I39" s="174"/>
      <c r="J39" s="174"/>
      <c r="K39" s="174"/>
    </row>
    <row r="40" spans="1:11" s="174" customFormat="1">
      <c r="A40" s="188"/>
      <c r="B40" s="187"/>
      <c r="C40" s="172"/>
      <c r="D40" s="172"/>
      <c r="E40" s="172"/>
      <c r="F40" s="172"/>
      <c r="G40" s="173"/>
    </row>
    <row r="41" spans="1:11" s="175" customFormat="1" ht="25.5">
      <c r="A41" s="170" t="s">
        <v>36</v>
      </c>
      <c r="B41" s="199" t="s">
        <v>1008</v>
      </c>
      <c r="C41" s="172"/>
      <c r="D41" s="172"/>
      <c r="E41" s="172"/>
      <c r="F41" s="172"/>
      <c r="G41" s="173"/>
      <c r="H41" s="174"/>
      <c r="I41" s="174"/>
      <c r="J41" s="174"/>
      <c r="K41" s="174"/>
    </row>
    <row r="42" spans="1:11" s="175" customFormat="1">
      <c r="A42" s="170"/>
      <c r="B42" s="183"/>
      <c r="C42" s="172"/>
      <c r="D42" s="172"/>
      <c r="E42" s="172"/>
      <c r="F42" s="172"/>
      <c r="G42" s="173"/>
      <c r="H42" s="174"/>
      <c r="I42" s="174"/>
      <c r="J42" s="174"/>
      <c r="K42" s="174"/>
    </row>
    <row r="43" spans="1:11" s="175" customFormat="1" ht="38.25">
      <c r="A43" s="170" t="s">
        <v>36</v>
      </c>
      <c r="B43" s="183" t="s">
        <v>58</v>
      </c>
      <c r="C43" s="172"/>
      <c r="D43" s="172"/>
      <c r="E43" s="172"/>
      <c r="F43" s="172"/>
      <c r="G43" s="173"/>
      <c r="H43" s="174"/>
      <c r="I43" s="174"/>
      <c r="J43" s="174"/>
      <c r="K43" s="174"/>
    </row>
    <row r="44" spans="1:11" s="175" customFormat="1">
      <c r="A44" s="170"/>
      <c r="B44" s="183"/>
      <c r="C44" s="172"/>
      <c r="D44" s="172"/>
      <c r="E44" s="172"/>
      <c r="F44" s="172"/>
      <c r="G44" s="173"/>
      <c r="H44" s="174"/>
      <c r="I44" s="174"/>
      <c r="J44" s="174"/>
      <c r="K44" s="174"/>
    </row>
    <row r="45" spans="1:11" s="175" customFormat="1" ht="25.5">
      <c r="A45" s="170" t="s">
        <v>36</v>
      </c>
      <c r="B45" s="183" t="s">
        <v>59</v>
      </c>
      <c r="C45" s="172"/>
      <c r="D45" s="172"/>
      <c r="E45" s="172"/>
      <c r="F45" s="172"/>
      <c r="G45" s="173"/>
      <c r="H45" s="174"/>
      <c r="I45" s="174"/>
      <c r="J45" s="174"/>
      <c r="K45" s="174"/>
    </row>
    <row r="46" spans="1:11" s="175" customFormat="1">
      <c r="A46" s="170"/>
      <c r="B46" s="183"/>
      <c r="C46" s="172"/>
      <c r="D46" s="172"/>
      <c r="E46" s="172"/>
      <c r="F46" s="172"/>
      <c r="G46" s="173"/>
      <c r="H46" s="174"/>
      <c r="I46" s="174"/>
      <c r="J46" s="174"/>
      <c r="K46" s="174"/>
    </row>
    <row r="47" spans="1:11" s="175" customFormat="1" ht="25.5">
      <c r="A47" s="170" t="s">
        <v>36</v>
      </c>
      <c r="B47" s="199" t="s">
        <v>60</v>
      </c>
      <c r="C47" s="172"/>
      <c r="D47" s="172"/>
      <c r="E47" s="172"/>
      <c r="F47" s="172"/>
      <c r="G47" s="173"/>
      <c r="H47" s="174"/>
      <c r="I47" s="174"/>
      <c r="J47" s="174"/>
      <c r="K47" s="174"/>
    </row>
    <row r="48" spans="1:11" s="175" customFormat="1">
      <c r="A48" s="170"/>
      <c r="B48" s="189"/>
      <c r="C48" s="172"/>
      <c r="D48" s="172"/>
      <c r="E48" s="172"/>
      <c r="F48" s="172"/>
      <c r="G48" s="173"/>
      <c r="H48" s="174"/>
      <c r="I48" s="174"/>
      <c r="J48" s="174"/>
      <c r="K48" s="174"/>
    </row>
    <row r="49" spans="1:11" s="175" customFormat="1" ht="38.25">
      <c r="A49" s="170" t="s">
        <v>36</v>
      </c>
      <c r="B49" s="199" t="s">
        <v>61</v>
      </c>
      <c r="C49" s="172"/>
      <c r="D49" s="172"/>
      <c r="E49" s="172"/>
      <c r="F49" s="172"/>
      <c r="G49" s="173"/>
      <c r="H49" s="174"/>
      <c r="I49" s="174"/>
      <c r="J49" s="174"/>
      <c r="K49" s="174"/>
    </row>
    <row r="50" spans="1:11" s="175" customFormat="1">
      <c r="A50" s="170"/>
      <c r="B50" s="189"/>
      <c r="C50" s="172"/>
      <c r="D50" s="172"/>
      <c r="E50" s="172"/>
      <c r="F50" s="172"/>
      <c r="G50" s="173"/>
      <c r="H50" s="174"/>
      <c r="I50" s="174"/>
      <c r="J50" s="174"/>
      <c r="K50" s="174"/>
    </row>
    <row r="51" spans="1:11" s="175" customFormat="1">
      <c r="A51" s="170" t="s">
        <v>36</v>
      </c>
      <c r="B51" s="171" t="s">
        <v>63</v>
      </c>
      <c r="C51" s="172"/>
      <c r="D51" s="172"/>
      <c r="E51" s="172"/>
      <c r="F51" s="172"/>
      <c r="G51" s="173"/>
      <c r="H51" s="174"/>
      <c r="I51" s="174"/>
      <c r="J51" s="174"/>
      <c r="K51" s="174"/>
    </row>
    <row r="52" spans="1:11" s="175" customFormat="1">
      <c r="A52" s="170" t="s">
        <v>36</v>
      </c>
      <c r="B52" s="171" t="s">
        <v>64</v>
      </c>
      <c r="C52" s="172"/>
      <c r="D52" s="172"/>
      <c r="E52" s="172"/>
      <c r="F52" s="172"/>
      <c r="G52" s="173"/>
      <c r="H52" s="174"/>
      <c r="I52" s="174"/>
      <c r="J52" s="174"/>
      <c r="K52" s="174"/>
    </row>
    <row r="53" spans="1:11" s="175" customFormat="1" ht="38.25">
      <c r="A53" s="170" t="s">
        <v>36</v>
      </c>
      <c r="B53" s="199" t="s">
        <v>65</v>
      </c>
      <c r="C53" s="172"/>
      <c r="D53" s="172"/>
      <c r="E53" s="172"/>
      <c r="F53" s="172"/>
      <c r="G53" s="173"/>
      <c r="H53" s="174"/>
      <c r="I53" s="174"/>
      <c r="J53" s="174"/>
      <c r="K53" s="174"/>
    </row>
    <row r="54" spans="1:11" s="175" customFormat="1">
      <c r="A54" s="170"/>
      <c r="B54" s="200"/>
      <c r="C54" s="172"/>
      <c r="D54" s="172"/>
      <c r="E54" s="172"/>
      <c r="F54" s="172"/>
      <c r="G54" s="173"/>
      <c r="H54" s="174"/>
      <c r="I54" s="174"/>
      <c r="J54" s="174"/>
      <c r="K54" s="174"/>
    </row>
    <row r="55" spans="1:11" s="175" customFormat="1" ht="25.5">
      <c r="A55" s="170"/>
      <c r="B55" s="187" t="s">
        <v>66</v>
      </c>
      <c r="C55" s="172"/>
      <c r="D55" s="172"/>
      <c r="E55" s="172"/>
      <c r="F55" s="172"/>
      <c r="G55" s="173"/>
      <c r="H55" s="174"/>
      <c r="I55" s="174"/>
      <c r="J55" s="174"/>
      <c r="K55" s="174"/>
    </row>
    <row r="56" spans="1:11" s="175" customFormat="1">
      <c r="A56" s="170"/>
      <c r="B56" s="200"/>
      <c r="C56" s="172"/>
      <c r="D56" s="172"/>
      <c r="E56" s="172"/>
      <c r="F56" s="172"/>
      <c r="G56" s="173"/>
      <c r="H56" s="174"/>
      <c r="I56" s="174"/>
      <c r="J56" s="174"/>
      <c r="K56" s="174"/>
    </row>
  </sheetData>
  <sheetProtection algorithmName="SHA-512" hashValue="PSvaNJLuMrXNC+/uw4pSzPls6XRAAKD4D2oJBdZHXfTRtterJyKmcVdgIDQso8MSrlR+ML9bzPU9o03FpG8Rbg==" saltValue="T6I5I/BhrfSaIz+oiP9Llg==" spinCount="100000" sheet="1" selectLockedCells="1"/>
  <pageMargins left="0.6692913385826772" right="0.15748031496062992" top="0.59055118110236227" bottom="0.59055118110236227" header="0.51181102362204722" footer="0.31496062992125984"/>
  <pageSetup paperSize="9" orientation="portrait" blackAndWhite="1" r:id="rId1"/>
  <headerFooter alignWithMargins="0">
    <oddFooter>Stran &amp;P od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8"/>
  <sheetViews>
    <sheetView view="pageLayout" zoomScaleNormal="100" zoomScaleSheetLayoutView="145" workbookViewId="0">
      <selection activeCell="F22" sqref="F22"/>
    </sheetView>
  </sheetViews>
  <sheetFormatPr defaultRowHeight="12.75"/>
  <cols>
    <col min="1" max="1" width="6.140625" style="202" customWidth="1"/>
    <col min="2" max="2" width="56.7109375" style="213" customWidth="1"/>
    <col min="3" max="4" width="5.5703125" style="204" customWidth="1"/>
    <col min="5" max="5" width="3.5703125" style="204" customWidth="1"/>
    <col min="6" max="6" width="14.42578125" style="213" customWidth="1"/>
    <col min="7" max="256" width="9.140625" style="233"/>
    <col min="257" max="257" width="6.140625" style="233" customWidth="1"/>
    <col min="258" max="258" width="56.7109375" style="233" customWidth="1"/>
    <col min="259" max="260" width="5.5703125" style="233" customWidth="1"/>
    <col min="261" max="261" width="3.5703125" style="233" customWidth="1"/>
    <col min="262" max="262" width="14.42578125" style="233" customWidth="1"/>
    <col min="263" max="512" width="9.140625" style="233"/>
    <col min="513" max="513" width="6.140625" style="233" customWidth="1"/>
    <col min="514" max="514" width="56.7109375" style="233" customWidth="1"/>
    <col min="515" max="516" width="5.5703125" style="233" customWidth="1"/>
    <col min="517" max="517" width="3.5703125" style="233" customWidth="1"/>
    <col min="518" max="518" width="14.42578125" style="233" customWidth="1"/>
    <col min="519" max="768" width="9.140625" style="233"/>
    <col min="769" max="769" width="6.140625" style="233" customWidth="1"/>
    <col min="770" max="770" width="56.7109375" style="233" customWidth="1"/>
    <col min="771" max="772" width="5.5703125" style="233" customWidth="1"/>
    <col min="773" max="773" width="3.5703125" style="233" customWidth="1"/>
    <col min="774" max="774" width="14.42578125" style="233" customWidth="1"/>
    <col min="775" max="1024" width="9.140625" style="233"/>
    <col min="1025" max="1025" width="6.140625" style="233" customWidth="1"/>
    <col min="1026" max="1026" width="56.7109375" style="233" customWidth="1"/>
    <col min="1027" max="1028" width="5.5703125" style="233" customWidth="1"/>
    <col min="1029" max="1029" width="3.5703125" style="233" customWidth="1"/>
    <col min="1030" max="1030" width="14.42578125" style="233" customWidth="1"/>
    <col min="1031" max="1280" width="9.140625" style="233"/>
    <col min="1281" max="1281" width="6.140625" style="233" customWidth="1"/>
    <col min="1282" max="1282" width="56.7109375" style="233" customWidth="1"/>
    <col min="1283" max="1284" width="5.5703125" style="233" customWidth="1"/>
    <col min="1285" max="1285" width="3.5703125" style="233" customWidth="1"/>
    <col min="1286" max="1286" width="14.42578125" style="233" customWidth="1"/>
    <col min="1287" max="1536" width="9.140625" style="233"/>
    <col min="1537" max="1537" width="6.140625" style="233" customWidth="1"/>
    <col min="1538" max="1538" width="56.7109375" style="233" customWidth="1"/>
    <col min="1539" max="1540" width="5.5703125" style="233" customWidth="1"/>
    <col min="1541" max="1541" width="3.5703125" style="233" customWidth="1"/>
    <col min="1542" max="1542" width="14.42578125" style="233" customWidth="1"/>
    <col min="1543" max="1792" width="9.140625" style="233"/>
    <col min="1793" max="1793" width="6.140625" style="233" customWidth="1"/>
    <col min="1794" max="1794" width="56.7109375" style="233" customWidth="1"/>
    <col min="1795" max="1796" width="5.5703125" style="233" customWidth="1"/>
    <col min="1797" max="1797" width="3.5703125" style="233" customWidth="1"/>
    <col min="1798" max="1798" width="14.42578125" style="233" customWidth="1"/>
    <col min="1799" max="2048" width="9.140625" style="233"/>
    <col min="2049" max="2049" width="6.140625" style="233" customWidth="1"/>
    <col min="2050" max="2050" width="56.7109375" style="233" customWidth="1"/>
    <col min="2051" max="2052" width="5.5703125" style="233" customWidth="1"/>
    <col min="2053" max="2053" width="3.5703125" style="233" customWidth="1"/>
    <col min="2054" max="2054" width="14.42578125" style="233" customWidth="1"/>
    <col min="2055" max="2304" width="9.140625" style="233"/>
    <col min="2305" max="2305" width="6.140625" style="233" customWidth="1"/>
    <col min="2306" max="2306" width="56.7109375" style="233" customWidth="1"/>
    <col min="2307" max="2308" width="5.5703125" style="233" customWidth="1"/>
    <col min="2309" max="2309" width="3.5703125" style="233" customWidth="1"/>
    <col min="2310" max="2310" width="14.42578125" style="233" customWidth="1"/>
    <col min="2311" max="2560" width="9.140625" style="233"/>
    <col min="2561" max="2561" width="6.140625" style="233" customWidth="1"/>
    <col min="2562" max="2562" width="56.7109375" style="233" customWidth="1"/>
    <col min="2563" max="2564" width="5.5703125" style="233" customWidth="1"/>
    <col min="2565" max="2565" width="3.5703125" style="233" customWidth="1"/>
    <col min="2566" max="2566" width="14.42578125" style="233" customWidth="1"/>
    <col min="2567" max="2816" width="9.140625" style="233"/>
    <col min="2817" max="2817" width="6.140625" style="233" customWidth="1"/>
    <col min="2818" max="2818" width="56.7109375" style="233" customWidth="1"/>
    <col min="2819" max="2820" width="5.5703125" style="233" customWidth="1"/>
    <col min="2821" max="2821" width="3.5703125" style="233" customWidth="1"/>
    <col min="2822" max="2822" width="14.42578125" style="233" customWidth="1"/>
    <col min="2823" max="3072" width="9.140625" style="233"/>
    <col min="3073" max="3073" width="6.140625" style="233" customWidth="1"/>
    <col min="3074" max="3074" width="56.7109375" style="233" customWidth="1"/>
    <col min="3075" max="3076" width="5.5703125" style="233" customWidth="1"/>
    <col min="3077" max="3077" width="3.5703125" style="233" customWidth="1"/>
    <col min="3078" max="3078" width="14.42578125" style="233" customWidth="1"/>
    <col min="3079" max="3328" width="9.140625" style="233"/>
    <col min="3329" max="3329" width="6.140625" style="233" customWidth="1"/>
    <col min="3330" max="3330" width="56.7109375" style="233" customWidth="1"/>
    <col min="3331" max="3332" width="5.5703125" style="233" customWidth="1"/>
    <col min="3333" max="3333" width="3.5703125" style="233" customWidth="1"/>
    <col min="3334" max="3334" width="14.42578125" style="233" customWidth="1"/>
    <col min="3335" max="3584" width="9.140625" style="233"/>
    <col min="3585" max="3585" width="6.140625" style="233" customWidth="1"/>
    <col min="3586" max="3586" width="56.7109375" style="233" customWidth="1"/>
    <col min="3587" max="3588" width="5.5703125" style="233" customWidth="1"/>
    <col min="3589" max="3589" width="3.5703125" style="233" customWidth="1"/>
    <col min="3590" max="3590" width="14.42578125" style="233" customWidth="1"/>
    <col min="3591" max="3840" width="9.140625" style="233"/>
    <col min="3841" max="3841" width="6.140625" style="233" customWidth="1"/>
    <col min="3842" max="3842" width="56.7109375" style="233" customWidth="1"/>
    <col min="3843" max="3844" width="5.5703125" style="233" customWidth="1"/>
    <col min="3845" max="3845" width="3.5703125" style="233" customWidth="1"/>
    <col min="3846" max="3846" width="14.42578125" style="233" customWidth="1"/>
    <col min="3847" max="4096" width="9.140625" style="233"/>
    <col min="4097" max="4097" width="6.140625" style="233" customWidth="1"/>
    <col min="4098" max="4098" width="56.7109375" style="233" customWidth="1"/>
    <col min="4099" max="4100" width="5.5703125" style="233" customWidth="1"/>
    <col min="4101" max="4101" width="3.5703125" style="233" customWidth="1"/>
    <col min="4102" max="4102" width="14.42578125" style="233" customWidth="1"/>
    <col min="4103" max="4352" width="9.140625" style="233"/>
    <col min="4353" max="4353" width="6.140625" style="233" customWidth="1"/>
    <col min="4354" max="4354" width="56.7109375" style="233" customWidth="1"/>
    <col min="4355" max="4356" width="5.5703125" style="233" customWidth="1"/>
    <col min="4357" max="4357" width="3.5703125" style="233" customWidth="1"/>
    <col min="4358" max="4358" width="14.42578125" style="233" customWidth="1"/>
    <col min="4359" max="4608" width="9.140625" style="233"/>
    <col min="4609" max="4609" width="6.140625" style="233" customWidth="1"/>
    <col min="4610" max="4610" width="56.7109375" style="233" customWidth="1"/>
    <col min="4611" max="4612" width="5.5703125" style="233" customWidth="1"/>
    <col min="4613" max="4613" width="3.5703125" style="233" customWidth="1"/>
    <col min="4614" max="4614" width="14.42578125" style="233" customWidth="1"/>
    <col min="4615" max="4864" width="9.140625" style="233"/>
    <col min="4865" max="4865" width="6.140625" style="233" customWidth="1"/>
    <col min="4866" max="4866" width="56.7109375" style="233" customWidth="1"/>
    <col min="4867" max="4868" width="5.5703125" style="233" customWidth="1"/>
    <col min="4869" max="4869" width="3.5703125" style="233" customWidth="1"/>
    <col min="4870" max="4870" width="14.42578125" style="233" customWidth="1"/>
    <col min="4871" max="5120" width="9.140625" style="233"/>
    <col min="5121" max="5121" width="6.140625" style="233" customWidth="1"/>
    <col min="5122" max="5122" width="56.7109375" style="233" customWidth="1"/>
    <col min="5123" max="5124" width="5.5703125" style="233" customWidth="1"/>
    <col min="5125" max="5125" width="3.5703125" style="233" customWidth="1"/>
    <col min="5126" max="5126" width="14.42578125" style="233" customWidth="1"/>
    <col min="5127" max="5376" width="9.140625" style="233"/>
    <col min="5377" max="5377" width="6.140625" style="233" customWidth="1"/>
    <col min="5378" max="5378" width="56.7109375" style="233" customWidth="1"/>
    <col min="5379" max="5380" width="5.5703125" style="233" customWidth="1"/>
    <col min="5381" max="5381" width="3.5703125" style="233" customWidth="1"/>
    <col min="5382" max="5382" width="14.42578125" style="233" customWidth="1"/>
    <col min="5383" max="5632" width="9.140625" style="233"/>
    <col min="5633" max="5633" width="6.140625" style="233" customWidth="1"/>
    <col min="5634" max="5634" width="56.7109375" style="233" customWidth="1"/>
    <col min="5635" max="5636" width="5.5703125" style="233" customWidth="1"/>
    <col min="5637" max="5637" width="3.5703125" style="233" customWidth="1"/>
    <col min="5638" max="5638" width="14.42578125" style="233" customWidth="1"/>
    <col min="5639" max="5888" width="9.140625" style="233"/>
    <col min="5889" max="5889" width="6.140625" style="233" customWidth="1"/>
    <col min="5890" max="5890" width="56.7109375" style="233" customWidth="1"/>
    <col min="5891" max="5892" width="5.5703125" style="233" customWidth="1"/>
    <col min="5893" max="5893" width="3.5703125" style="233" customWidth="1"/>
    <col min="5894" max="5894" width="14.42578125" style="233" customWidth="1"/>
    <col min="5895" max="6144" width="9.140625" style="233"/>
    <col min="6145" max="6145" width="6.140625" style="233" customWidth="1"/>
    <col min="6146" max="6146" width="56.7109375" style="233" customWidth="1"/>
    <col min="6147" max="6148" width="5.5703125" style="233" customWidth="1"/>
    <col min="6149" max="6149" width="3.5703125" style="233" customWidth="1"/>
    <col min="6150" max="6150" width="14.42578125" style="233" customWidth="1"/>
    <col min="6151" max="6400" width="9.140625" style="233"/>
    <col min="6401" max="6401" width="6.140625" style="233" customWidth="1"/>
    <col min="6402" max="6402" width="56.7109375" style="233" customWidth="1"/>
    <col min="6403" max="6404" width="5.5703125" style="233" customWidth="1"/>
    <col min="6405" max="6405" width="3.5703125" style="233" customWidth="1"/>
    <col min="6406" max="6406" width="14.42578125" style="233" customWidth="1"/>
    <col min="6407" max="6656" width="9.140625" style="233"/>
    <col min="6657" max="6657" width="6.140625" style="233" customWidth="1"/>
    <col min="6658" max="6658" width="56.7109375" style="233" customWidth="1"/>
    <col min="6659" max="6660" width="5.5703125" style="233" customWidth="1"/>
    <col min="6661" max="6661" width="3.5703125" style="233" customWidth="1"/>
    <col min="6662" max="6662" width="14.42578125" style="233" customWidth="1"/>
    <col min="6663" max="6912" width="9.140625" style="233"/>
    <col min="6913" max="6913" width="6.140625" style="233" customWidth="1"/>
    <col min="6914" max="6914" width="56.7109375" style="233" customWidth="1"/>
    <col min="6915" max="6916" width="5.5703125" style="233" customWidth="1"/>
    <col min="6917" max="6917" width="3.5703125" style="233" customWidth="1"/>
    <col min="6918" max="6918" width="14.42578125" style="233" customWidth="1"/>
    <col min="6919" max="7168" width="9.140625" style="233"/>
    <col min="7169" max="7169" width="6.140625" style="233" customWidth="1"/>
    <col min="7170" max="7170" width="56.7109375" style="233" customWidth="1"/>
    <col min="7171" max="7172" width="5.5703125" style="233" customWidth="1"/>
    <col min="7173" max="7173" width="3.5703125" style="233" customWidth="1"/>
    <col min="7174" max="7174" width="14.42578125" style="233" customWidth="1"/>
    <col min="7175" max="7424" width="9.140625" style="233"/>
    <col min="7425" max="7425" width="6.140625" style="233" customWidth="1"/>
    <col min="7426" max="7426" width="56.7109375" style="233" customWidth="1"/>
    <col min="7427" max="7428" width="5.5703125" style="233" customWidth="1"/>
    <col min="7429" max="7429" width="3.5703125" style="233" customWidth="1"/>
    <col min="7430" max="7430" width="14.42578125" style="233" customWidth="1"/>
    <col min="7431" max="7680" width="9.140625" style="233"/>
    <col min="7681" max="7681" width="6.140625" style="233" customWidth="1"/>
    <col min="7682" max="7682" width="56.7109375" style="233" customWidth="1"/>
    <col min="7683" max="7684" width="5.5703125" style="233" customWidth="1"/>
    <col min="7685" max="7685" width="3.5703125" style="233" customWidth="1"/>
    <col min="7686" max="7686" width="14.42578125" style="233" customWidth="1"/>
    <col min="7687" max="7936" width="9.140625" style="233"/>
    <col min="7937" max="7937" width="6.140625" style="233" customWidth="1"/>
    <col min="7938" max="7938" width="56.7109375" style="233" customWidth="1"/>
    <col min="7939" max="7940" width="5.5703125" style="233" customWidth="1"/>
    <col min="7941" max="7941" width="3.5703125" style="233" customWidth="1"/>
    <col min="7942" max="7942" width="14.42578125" style="233" customWidth="1"/>
    <col min="7943" max="8192" width="9.140625" style="233"/>
    <col min="8193" max="8193" width="6.140625" style="233" customWidth="1"/>
    <col min="8194" max="8194" width="56.7109375" style="233" customWidth="1"/>
    <col min="8195" max="8196" width="5.5703125" style="233" customWidth="1"/>
    <col min="8197" max="8197" width="3.5703125" style="233" customWidth="1"/>
    <col min="8198" max="8198" width="14.42578125" style="233" customWidth="1"/>
    <col min="8199" max="8448" width="9.140625" style="233"/>
    <col min="8449" max="8449" width="6.140625" style="233" customWidth="1"/>
    <col min="8450" max="8450" width="56.7109375" style="233" customWidth="1"/>
    <col min="8451" max="8452" width="5.5703125" style="233" customWidth="1"/>
    <col min="8453" max="8453" width="3.5703125" style="233" customWidth="1"/>
    <col min="8454" max="8454" width="14.42578125" style="233" customWidth="1"/>
    <col min="8455" max="8704" width="9.140625" style="233"/>
    <col min="8705" max="8705" width="6.140625" style="233" customWidth="1"/>
    <col min="8706" max="8706" width="56.7109375" style="233" customWidth="1"/>
    <col min="8707" max="8708" width="5.5703125" style="233" customWidth="1"/>
    <col min="8709" max="8709" width="3.5703125" style="233" customWidth="1"/>
    <col min="8710" max="8710" width="14.42578125" style="233" customWidth="1"/>
    <col min="8711" max="8960" width="9.140625" style="233"/>
    <col min="8961" max="8961" width="6.140625" style="233" customWidth="1"/>
    <col min="8962" max="8962" width="56.7109375" style="233" customWidth="1"/>
    <col min="8963" max="8964" width="5.5703125" style="233" customWidth="1"/>
    <col min="8965" max="8965" width="3.5703125" style="233" customWidth="1"/>
    <col min="8966" max="8966" width="14.42578125" style="233" customWidth="1"/>
    <col min="8967" max="9216" width="9.140625" style="233"/>
    <col min="9217" max="9217" width="6.140625" style="233" customWidth="1"/>
    <col min="9218" max="9218" width="56.7109375" style="233" customWidth="1"/>
    <col min="9219" max="9220" width="5.5703125" style="233" customWidth="1"/>
    <col min="9221" max="9221" width="3.5703125" style="233" customWidth="1"/>
    <col min="9222" max="9222" width="14.42578125" style="233" customWidth="1"/>
    <col min="9223" max="9472" width="9.140625" style="233"/>
    <col min="9473" max="9473" width="6.140625" style="233" customWidth="1"/>
    <col min="9474" max="9474" width="56.7109375" style="233" customWidth="1"/>
    <col min="9475" max="9476" width="5.5703125" style="233" customWidth="1"/>
    <col min="9477" max="9477" width="3.5703125" style="233" customWidth="1"/>
    <col min="9478" max="9478" width="14.42578125" style="233" customWidth="1"/>
    <col min="9479" max="9728" width="9.140625" style="233"/>
    <col min="9729" max="9729" width="6.140625" style="233" customWidth="1"/>
    <col min="9730" max="9730" width="56.7109375" style="233" customWidth="1"/>
    <col min="9731" max="9732" width="5.5703125" style="233" customWidth="1"/>
    <col min="9733" max="9733" width="3.5703125" style="233" customWidth="1"/>
    <col min="9734" max="9734" width="14.42578125" style="233" customWidth="1"/>
    <col min="9735" max="9984" width="9.140625" style="233"/>
    <col min="9985" max="9985" width="6.140625" style="233" customWidth="1"/>
    <col min="9986" max="9986" width="56.7109375" style="233" customWidth="1"/>
    <col min="9987" max="9988" width="5.5703125" style="233" customWidth="1"/>
    <col min="9989" max="9989" width="3.5703125" style="233" customWidth="1"/>
    <col min="9990" max="9990" width="14.42578125" style="233" customWidth="1"/>
    <col min="9991" max="10240" width="9.140625" style="233"/>
    <col min="10241" max="10241" width="6.140625" style="233" customWidth="1"/>
    <col min="10242" max="10242" width="56.7109375" style="233" customWidth="1"/>
    <col min="10243" max="10244" width="5.5703125" style="233" customWidth="1"/>
    <col min="10245" max="10245" width="3.5703125" style="233" customWidth="1"/>
    <col min="10246" max="10246" width="14.42578125" style="233" customWidth="1"/>
    <col min="10247" max="10496" width="9.140625" style="233"/>
    <col min="10497" max="10497" width="6.140625" style="233" customWidth="1"/>
    <col min="10498" max="10498" width="56.7109375" style="233" customWidth="1"/>
    <col min="10499" max="10500" width="5.5703125" style="233" customWidth="1"/>
    <col min="10501" max="10501" width="3.5703125" style="233" customWidth="1"/>
    <col min="10502" max="10502" width="14.42578125" style="233" customWidth="1"/>
    <col min="10503" max="10752" width="9.140625" style="233"/>
    <col min="10753" max="10753" width="6.140625" style="233" customWidth="1"/>
    <col min="10754" max="10754" width="56.7109375" style="233" customWidth="1"/>
    <col min="10755" max="10756" width="5.5703125" style="233" customWidth="1"/>
    <col min="10757" max="10757" width="3.5703125" style="233" customWidth="1"/>
    <col min="10758" max="10758" width="14.42578125" style="233" customWidth="1"/>
    <col min="10759" max="11008" width="9.140625" style="233"/>
    <col min="11009" max="11009" width="6.140625" style="233" customWidth="1"/>
    <col min="11010" max="11010" width="56.7109375" style="233" customWidth="1"/>
    <col min="11011" max="11012" width="5.5703125" style="233" customWidth="1"/>
    <col min="11013" max="11013" width="3.5703125" style="233" customWidth="1"/>
    <col min="11014" max="11014" width="14.42578125" style="233" customWidth="1"/>
    <col min="11015" max="11264" width="9.140625" style="233"/>
    <col min="11265" max="11265" width="6.140625" style="233" customWidth="1"/>
    <col min="11266" max="11266" width="56.7109375" style="233" customWidth="1"/>
    <col min="11267" max="11268" width="5.5703125" style="233" customWidth="1"/>
    <col min="11269" max="11269" width="3.5703125" style="233" customWidth="1"/>
    <col min="11270" max="11270" width="14.42578125" style="233" customWidth="1"/>
    <col min="11271" max="11520" width="9.140625" style="233"/>
    <col min="11521" max="11521" width="6.140625" style="233" customWidth="1"/>
    <col min="11522" max="11522" width="56.7109375" style="233" customWidth="1"/>
    <col min="11523" max="11524" width="5.5703125" style="233" customWidth="1"/>
    <col min="11525" max="11525" width="3.5703125" style="233" customWidth="1"/>
    <col min="11526" max="11526" width="14.42578125" style="233" customWidth="1"/>
    <col min="11527" max="11776" width="9.140625" style="233"/>
    <col min="11777" max="11777" width="6.140625" style="233" customWidth="1"/>
    <col min="11778" max="11778" width="56.7109375" style="233" customWidth="1"/>
    <col min="11779" max="11780" width="5.5703125" style="233" customWidth="1"/>
    <col min="11781" max="11781" width="3.5703125" style="233" customWidth="1"/>
    <col min="11782" max="11782" width="14.42578125" style="233" customWidth="1"/>
    <col min="11783" max="12032" width="9.140625" style="233"/>
    <col min="12033" max="12033" width="6.140625" style="233" customWidth="1"/>
    <col min="12034" max="12034" width="56.7109375" style="233" customWidth="1"/>
    <col min="12035" max="12036" width="5.5703125" style="233" customWidth="1"/>
    <col min="12037" max="12037" width="3.5703125" style="233" customWidth="1"/>
    <col min="12038" max="12038" width="14.42578125" style="233" customWidth="1"/>
    <col min="12039" max="12288" width="9.140625" style="233"/>
    <col min="12289" max="12289" width="6.140625" style="233" customWidth="1"/>
    <col min="12290" max="12290" width="56.7109375" style="233" customWidth="1"/>
    <col min="12291" max="12292" width="5.5703125" style="233" customWidth="1"/>
    <col min="12293" max="12293" width="3.5703125" style="233" customWidth="1"/>
    <col min="12294" max="12294" width="14.42578125" style="233" customWidth="1"/>
    <col min="12295" max="12544" width="9.140625" style="233"/>
    <col min="12545" max="12545" width="6.140625" style="233" customWidth="1"/>
    <col min="12546" max="12546" width="56.7109375" style="233" customWidth="1"/>
    <col min="12547" max="12548" width="5.5703125" style="233" customWidth="1"/>
    <col min="12549" max="12549" width="3.5703125" style="233" customWidth="1"/>
    <col min="12550" max="12550" width="14.42578125" style="233" customWidth="1"/>
    <col min="12551" max="12800" width="9.140625" style="233"/>
    <col min="12801" max="12801" width="6.140625" style="233" customWidth="1"/>
    <col min="12802" max="12802" width="56.7109375" style="233" customWidth="1"/>
    <col min="12803" max="12804" width="5.5703125" style="233" customWidth="1"/>
    <col min="12805" max="12805" width="3.5703125" style="233" customWidth="1"/>
    <col min="12806" max="12806" width="14.42578125" style="233" customWidth="1"/>
    <col min="12807" max="13056" width="9.140625" style="233"/>
    <col min="13057" max="13057" width="6.140625" style="233" customWidth="1"/>
    <col min="13058" max="13058" width="56.7109375" style="233" customWidth="1"/>
    <col min="13059" max="13060" width="5.5703125" style="233" customWidth="1"/>
    <col min="13061" max="13061" width="3.5703125" style="233" customWidth="1"/>
    <col min="13062" max="13062" width="14.42578125" style="233" customWidth="1"/>
    <col min="13063" max="13312" width="9.140625" style="233"/>
    <col min="13313" max="13313" width="6.140625" style="233" customWidth="1"/>
    <col min="13314" max="13314" width="56.7109375" style="233" customWidth="1"/>
    <col min="13315" max="13316" width="5.5703125" style="233" customWidth="1"/>
    <col min="13317" max="13317" width="3.5703125" style="233" customWidth="1"/>
    <col min="13318" max="13318" width="14.42578125" style="233" customWidth="1"/>
    <col min="13319" max="13568" width="9.140625" style="233"/>
    <col min="13569" max="13569" width="6.140625" style="233" customWidth="1"/>
    <col min="13570" max="13570" width="56.7109375" style="233" customWidth="1"/>
    <col min="13571" max="13572" width="5.5703125" style="233" customWidth="1"/>
    <col min="13573" max="13573" width="3.5703125" style="233" customWidth="1"/>
    <col min="13574" max="13574" width="14.42578125" style="233" customWidth="1"/>
    <col min="13575" max="13824" width="9.140625" style="233"/>
    <col min="13825" max="13825" width="6.140625" style="233" customWidth="1"/>
    <col min="13826" max="13826" width="56.7109375" style="233" customWidth="1"/>
    <col min="13827" max="13828" width="5.5703125" style="233" customWidth="1"/>
    <col min="13829" max="13829" width="3.5703125" style="233" customWidth="1"/>
    <col min="13830" max="13830" width="14.42578125" style="233" customWidth="1"/>
    <col min="13831" max="14080" width="9.140625" style="233"/>
    <col min="14081" max="14081" width="6.140625" style="233" customWidth="1"/>
    <col min="14082" max="14082" width="56.7109375" style="233" customWidth="1"/>
    <col min="14083" max="14084" width="5.5703125" style="233" customWidth="1"/>
    <col min="14085" max="14085" width="3.5703125" style="233" customWidth="1"/>
    <col min="14086" max="14086" width="14.42578125" style="233" customWidth="1"/>
    <col min="14087" max="14336" width="9.140625" style="233"/>
    <col min="14337" max="14337" width="6.140625" style="233" customWidth="1"/>
    <col min="14338" max="14338" width="56.7109375" style="233" customWidth="1"/>
    <col min="14339" max="14340" width="5.5703125" style="233" customWidth="1"/>
    <col min="14341" max="14341" width="3.5703125" style="233" customWidth="1"/>
    <col min="14342" max="14342" width="14.42578125" style="233" customWidth="1"/>
    <col min="14343" max="14592" width="9.140625" style="233"/>
    <col min="14593" max="14593" width="6.140625" style="233" customWidth="1"/>
    <col min="14594" max="14594" width="56.7109375" style="233" customWidth="1"/>
    <col min="14595" max="14596" width="5.5703125" style="233" customWidth="1"/>
    <col min="14597" max="14597" width="3.5703125" style="233" customWidth="1"/>
    <col min="14598" max="14598" width="14.42578125" style="233" customWidth="1"/>
    <col min="14599" max="14848" width="9.140625" style="233"/>
    <col min="14849" max="14849" width="6.140625" style="233" customWidth="1"/>
    <col min="14850" max="14850" width="56.7109375" style="233" customWidth="1"/>
    <col min="14851" max="14852" width="5.5703125" style="233" customWidth="1"/>
    <col min="14853" max="14853" width="3.5703125" style="233" customWidth="1"/>
    <col min="14854" max="14854" width="14.42578125" style="233" customWidth="1"/>
    <col min="14855" max="15104" width="9.140625" style="233"/>
    <col min="15105" max="15105" width="6.140625" style="233" customWidth="1"/>
    <col min="15106" max="15106" width="56.7109375" style="233" customWidth="1"/>
    <col min="15107" max="15108" width="5.5703125" style="233" customWidth="1"/>
    <col min="15109" max="15109" width="3.5703125" style="233" customWidth="1"/>
    <col min="15110" max="15110" width="14.42578125" style="233" customWidth="1"/>
    <col min="15111" max="15360" width="9.140625" style="233"/>
    <col min="15361" max="15361" width="6.140625" style="233" customWidth="1"/>
    <col min="15362" max="15362" width="56.7109375" style="233" customWidth="1"/>
    <col min="15363" max="15364" width="5.5703125" style="233" customWidth="1"/>
    <col min="15365" max="15365" width="3.5703125" style="233" customWidth="1"/>
    <col min="15366" max="15366" width="14.42578125" style="233" customWidth="1"/>
    <col min="15367" max="15616" width="9.140625" style="233"/>
    <col min="15617" max="15617" width="6.140625" style="233" customWidth="1"/>
    <col min="15618" max="15618" width="56.7109375" style="233" customWidth="1"/>
    <col min="15619" max="15620" width="5.5703125" style="233" customWidth="1"/>
    <col min="15621" max="15621" width="3.5703125" style="233" customWidth="1"/>
    <col min="15622" max="15622" width="14.42578125" style="233" customWidth="1"/>
    <col min="15623" max="15872" width="9.140625" style="233"/>
    <col min="15873" max="15873" width="6.140625" style="233" customWidth="1"/>
    <col min="15874" max="15874" width="56.7109375" style="233" customWidth="1"/>
    <col min="15875" max="15876" width="5.5703125" style="233" customWidth="1"/>
    <col min="15877" max="15877" width="3.5703125" style="233" customWidth="1"/>
    <col min="15878" max="15878" width="14.42578125" style="233" customWidth="1"/>
    <col min="15879" max="16128" width="9.140625" style="233"/>
    <col min="16129" max="16129" width="6.140625" style="233" customWidth="1"/>
    <col min="16130" max="16130" width="56.7109375" style="233" customWidth="1"/>
    <col min="16131" max="16132" width="5.5703125" style="233" customWidth="1"/>
    <col min="16133" max="16133" width="3.5703125" style="233" customWidth="1"/>
    <col min="16134" max="16134" width="14.42578125" style="233" customWidth="1"/>
    <col min="16135" max="16384" width="9.140625" style="233"/>
  </cols>
  <sheetData>
    <row r="1" spans="1:7" s="206" customFormat="1">
      <c r="A1" s="202" t="s">
        <v>1009</v>
      </c>
      <c r="B1" s="203" t="s">
        <v>1010</v>
      </c>
      <c r="C1" s="204"/>
      <c r="D1" s="204"/>
      <c r="E1" s="204"/>
      <c r="F1" s="205"/>
    </row>
    <row r="2" spans="1:7" s="206" customFormat="1" ht="9" customHeight="1">
      <c r="A2" s="202"/>
      <c r="B2" s="203"/>
      <c r="C2" s="204"/>
      <c r="D2" s="204"/>
      <c r="E2" s="204"/>
      <c r="F2" s="205"/>
    </row>
    <row r="3" spans="1:7" s="206" customFormat="1" ht="102">
      <c r="A3" s="202"/>
      <c r="B3" s="207" t="s">
        <v>1011</v>
      </c>
      <c r="C3" s="208"/>
      <c r="D3" s="209"/>
      <c r="E3" s="209"/>
      <c r="F3" s="210"/>
    </row>
    <row r="4" spans="1:7" s="206" customFormat="1" ht="89.25">
      <c r="A4" s="202"/>
      <c r="B4" s="207" t="s">
        <v>1012</v>
      </c>
      <c r="C4" s="208"/>
      <c r="D4" s="209"/>
      <c r="E4" s="209"/>
      <c r="F4" s="211"/>
    </row>
    <row r="5" spans="1:7" s="206" customFormat="1">
      <c r="A5" s="202"/>
      <c r="B5" s="207"/>
      <c r="C5" s="208"/>
      <c r="D5" s="209"/>
      <c r="E5" s="209"/>
      <c r="F5" s="211"/>
    </row>
    <row r="6" spans="1:7" s="206" customFormat="1">
      <c r="A6" s="202"/>
      <c r="B6" s="205" t="s">
        <v>997</v>
      </c>
      <c r="C6" s="204"/>
      <c r="D6" s="204"/>
      <c r="E6" s="204"/>
      <c r="F6" s="212"/>
    </row>
    <row r="7" spans="1:7" s="206" customFormat="1">
      <c r="A7" s="202"/>
      <c r="B7" s="213"/>
      <c r="C7" s="204"/>
      <c r="D7" s="204"/>
      <c r="E7" s="204"/>
      <c r="F7" s="212"/>
    </row>
    <row r="8" spans="1:7" s="206" customFormat="1">
      <c r="A8" s="202" t="str">
        <f>'A vodovni material'!A133</f>
        <v>A</v>
      </c>
      <c r="B8" s="214" t="str">
        <f>'A vodovni material'!B133</f>
        <v>VODOVNI MATERIAL SKUPAJ</v>
      </c>
      <c r="C8" s="215"/>
      <c r="D8" s="215"/>
      <c r="E8" s="215"/>
      <c r="F8" s="216">
        <f>'A vodovni material'!F133</f>
        <v>0</v>
      </c>
      <c r="G8" s="217"/>
    </row>
    <row r="9" spans="1:7" s="206" customFormat="1" ht="6.75" customHeight="1">
      <c r="A9" s="202"/>
      <c r="B9" s="218"/>
      <c r="C9" s="204"/>
      <c r="D9" s="204"/>
      <c r="E9" s="204"/>
      <c r="F9" s="216"/>
    </row>
    <row r="10" spans="1:7" s="206" customFormat="1">
      <c r="A10" s="202" t="str">
        <f>'B razsvetljava'!A5</f>
        <v>B</v>
      </c>
      <c r="B10" s="214" t="str">
        <f>'B razsvetljava'!C56</f>
        <v>RAZSVETLJAVA SKUPAJ</v>
      </c>
      <c r="C10" s="204"/>
      <c r="D10" s="204"/>
      <c r="E10" s="204"/>
      <c r="F10" s="216">
        <f>'B razsvetljava'!G56</f>
        <v>0</v>
      </c>
    </row>
    <row r="11" spans="1:7" s="206" customFormat="1" ht="6.75" customHeight="1">
      <c r="A11" s="202"/>
      <c r="B11" s="218"/>
      <c r="C11" s="204"/>
      <c r="D11" s="204"/>
      <c r="E11" s="204"/>
      <c r="F11" s="216"/>
    </row>
    <row r="12" spans="1:7" s="206" customFormat="1">
      <c r="A12" s="219" t="str">
        <f>'C razdelilniki'!A56</f>
        <v>C</v>
      </c>
      <c r="B12" s="214" t="str">
        <f>'C razdelilniki'!B56</f>
        <v>RAZDELILNIKI SKUPAJ</v>
      </c>
      <c r="C12" s="215"/>
      <c r="D12" s="215"/>
      <c r="E12" s="215"/>
      <c r="F12" s="216">
        <f>'C razdelilniki'!F56</f>
        <v>0</v>
      </c>
    </row>
    <row r="13" spans="1:7" s="206" customFormat="1" ht="6.75" customHeight="1">
      <c r="A13" s="220"/>
      <c r="B13" s="218"/>
      <c r="C13" s="204"/>
      <c r="D13" s="204"/>
      <c r="E13" s="204"/>
      <c r="F13" s="216"/>
    </row>
    <row r="14" spans="1:7" s="206" customFormat="1">
      <c r="A14" s="221" t="str">
        <f>'D UO'!A35</f>
        <v>D</v>
      </c>
      <c r="B14" s="222" t="str">
        <f>'D UO'!B35</f>
        <v>UNIVERZALNO OŽIČENJE SKUPAJ</v>
      </c>
      <c r="C14" s="223"/>
      <c r="D14" s="223"/>
      <c r="E14" s="223"/>
      <c r="F14" s="216">
        <f>'D UO'!F35</f>
        <v>0</v>
      </c>
    </row>
    <row r="15" spans="1:7" s="206" customFormat="1" ht="6.75" customHeight="1">
      <c r="A15" s="202"/>
      <c r="B15" s="222"/>
      <c r="C15" s="223"/>
      <c r="D15" s="223"/>
      <c r="E15" s="223"/>
      <c r="F15" s="216"/>
    </row>
    <row r="16" spans="1:7" s="206" customFormat="1">
      <c r="A16" s="221" t="str">
        <f>'E JP in NK'!A51</f>
        <v>E</v>
      </c>
      <c r="B16" s="222" t="str">
        <f>'E JP in NK'!B51</f>
        <v>JAVLJANJE POŽARA in NUJNI KLIC ( SOS ) SKUPAJ</v>
      </c>
      <c r="C16" s="223"/>
      <c r="D16" s="223"/>
      <c r="E16" s="223"/>
      <c r="F16" s="216">
        <f>'E JP in NK'!F51</f>
        <v>0</v>
      </c>
    </row>
    <row r="17" spans="1:6" s="206" customFormat="1" ht="6.75" customHeight="1">
      <c r="A17" s="202"/>
      <c r="B17" s="222"/>
      <c r="C17" s="223"/>
      <c r="D17" s="223"/>
      <c r="E17" s="223"/>
      <c r="F17" s="216"/>
    </row>
    <row r="18" spans="1:6" s="206" customFormat="1">
      <c r="A18" s="202" t="str">
        <f>'F OZVOČENJE'!A29</f>
        <v>F</v>
      </c>
      <c r="B18" s="222" t="str">
        <f>'F OZVOČENJE'!B29</f>
        <v>OZVOČENJE PROSTORA SKUPAJ</v>
      </c>
      <c r="C18" s="223"/>
      <c r="D18" s="223"/>
      <c r="E18" s="223"/>
      <c r="F18" s="216">
        <f>'F OZVOČENJE'!F29</f>
        <v>0</v>
      </c>
    </row>
    <row r="19" spans="1:6" s="206" customFormat="1" ht="6.75" customHeight="1">
      <c r="A19" s="202"/>
      <c r="B19" s="213"/>
      <c r="C19" s="204"/>
      <c r="D19" s="204"/>
      <c r="E19" s="204"/>
      <c r="F19" s="216"/>
    </row>
    <row r="20" spans="1:6" s="206" customFormat="1">
      <c r="A20" s="221" t="str">
        <f>'G Protivlom'!A24</f>
        <v>G</v>
      </c>
      <c r="B20" s="222" t="str">
        <f>'G Protivlom'!B24</f>
        <v>SISTEM JAVLJANJA VLOMA SKUPAJ</v>
      </c>
      <c r="C20" s="223"/>
      <c r="D20" s="223"/>
      <c r="E20" s="223"/>
      <c r="F20" s="216">
        <f>'G Protivlom'!F24</f>
        <v>0</v>
      </c>
    </row>
    <row r="21" spans="1:6" s="206" customFormat="1" ht="6.75" customHeight="1">
      <c r="A21" s="221"/>
      <c r="B21" s="222" t="s">
        <v>4</v>
      </c>
      <c r="C21" s="223"/>
      <c r="D21" s="223"/>
      <c r="E21" s="223"/>
      <c r="F21" s="216"/>
    </row>
    <row r="22" spans="1:6" s="206" customFormat="1">
      <c r="A22" s="221" t="str">
        <f>'H Strelovod'!A33</f>
        <v>H</v>
      </c>
      <c r="B22" s="990" t="str">
        <f>'H Strelovod'!B33</f>
        <v>SKUPAJ OZEMLJITVE:</v>
      </c>
      <c r="C22" s="991"/>
      <c r="D22" s="223"/>
      <c r="E22" s="223"/>
      <c r="F22" s="216">
        <f>'H Strelovod'!F33</f>
        <v>0</v>
      </c>
    </row>
    <row r="23" spans="1:6" s="206" customFormat="1" ht="6.75" customHeight="1">
      <c r="A23" s="221"/>
      <c r="B23" s="222"/>
      <c r="C23" s="224"/>
      <c r="D23" s="223"/>
      <c r="E23" s="223"/>
      <c r="F23" s="216"/>
    </row>
    <row r="24" spans="1:6" s="206" customFormat="1">
      <c r="A24" s="221" t="str">
        <f>'J Gradbiščna'!A24</f>
        <v>J</v>
      </c>
      <c r="B24" s="222" t="str">
        <f>'J Gradbiščna'!B24</f>
        <v>Gradbiščna omara SKUPAJ</v>
      </c>
      <c r="C24" s="223"/>
      <c r="D24" s="223"/>
      <c r="E24" s="223"/>
      <c r="F24" s="216">
        <f>'J Gradbiščna'!F24</f>
        <v>0</v>
      </c>
    </row>
    <row r="25" spans="1:6" s="206" customFormat="1" ht="6.75" customHeight="1">
      <c r="A25" s="221"/>
      <c r="B25" s="222"/>
      <c r="C25" s="223"/>
      <c r="D25" s="223"/>
      <c r="E25" s="223"/>
      <c r="F25" s="216"/>
    </row>
    <row r="26" spans="1:6" s="206" customFormat="1">
      <c r="A26" s="221" t="str">
        <f>'K splosne postavke '!A39</f>
        <v>K</v>
      </c>
      <c r="B26" s="222" t="str">
        <f>'K splosne postavke '!B39</f>
        <v>Skupaj splošne postavke:</v>
      </c>
      <c r="C26" s="223"/>
      <c r="D26" s="223"/>
      <c r="E26" s="223"/>
      <c r="F26" s="216">
        <f>'K splosne postavke '!F39</f>
        <v>0</v>
      </c>
    </row>
    <row r="27" spans="1:6" s="206" customFormat="1">
      <c r="A27" s="221"/>
      <c r="B27" s="222"/>
      <c r="C27" s="223"/>
      <c r="D27" s="223"/>
      <c r="E27" s="223"/>
      <c r="F27" s="216"/>
    </row>
    <row r="28" spans="1:6" s="206" customFormat="1">
      <c r="A28" s="202"/>
      <c r="B28" s="205" t="s">
        <v>2</v>
      </c>
      <c r="C28" s="204"/>
      <c r="D28" s="204"/>
      <c r="E28" s="204"/>
      <c r="F28" s="225">
        <f>SUM(F8:F27)</f>
        <v>0</v>
      </c>
    </row>
    <row r="29" spans="1:6" s="206" customFormat="1" ht="6.75" customHeight="1">
      <c r="A29" s="202"/>
      <c r="B29" s="205"/>
      <c r="C29" s="204"/>
      <c r="D29" s="204"/>
      <c r="E29" s="204"/>
      <c r="F29" s="212"/>
    </row>
    <row r="30" spans="1:6" s="206" customFormat="1">
      <c r="A30" s="202"/>
      <c r="B30" s="213" t="s">
        <v>1013</v>
      </c>
      <c r="C30" s="204"/>
      <c r="D30" s="226"/>
      <c r="E30" s="205"/>
      <c r="F30" s="212"/>
    </row>
    <row r="31" spans="1:6" s="206" customFormat="1">
      <c r="A31" s="202"/>
      <c r="B31" s="213" t="s">
        <v>1014</v>
      </c>
      <c r="C31" s="204"/>
      <c r="D31" s="204"/>
      <c r="E31" s="204"/>
      <c r="F31" s="216"/>
    </row>
    <row r="32" spans="1:6" s="206" customFormat="1">
      <c r="A32" s="202"/>
      <c r="B32" s="213" t="s">
        <v>1015</v>
      </c>
      <c r="C32" s="227"/>
      <c r="D32" s="205"/>
      <c r="E32" s="205"/>
      <c r="F32" s="216"/>
    </row>
    <row r="33" spans="1:6" s="206" customFormat="1" ht="6.75" customHeight="1">
      <c r="A33" s="202"/>
      <c r="B33" s="213"/>
      <c r="C33" s="204"/>
      <c r="D33" s="204"/>
      <c r="E33" s="204"/>
      <c r="F33" s="216"/>
    </row>
    <row r="34" spans="1:6" s="206" customFormat="1">
      <c r="A34" s="202"/>
      <c r="B34" s="213" t="s">
        <v>1016</v>
      </c>
      <c r="C34" s="228">
        <v>0.04</v>
      </c>
      <c r="D34" s="228"/>
      <c r="E34" s="228"/>
      <c r="F34" s="229">
        <f>F28*C34</f>
        <v>0</v>
      </c>
    </row>
    <row r="35" spans="1:6" s="206" customFormat="1" ht="7.5" customHeight="1">
      <c r="A35" s="202"/>
      <c r="B35" s="213"/>
      <c r="C35" s="204"/>
      <c r="D35" s="228"/>
      <c r="E35" s="228"/>
      <c r="F35" s="229"/>
    </row>
    <row r="36" spans="1:6" s="206" customFormat="1">
      <c r="A36" s="202"/>
      <c r="B36" s="230" t="s">
        <v>1017</v>
      </c>
      <c r="C36" s="204"/>
      <c r="D36" s="228"/>
      <c r="E36" s="228"/>
      <c r="F36" s="231"/>
    </row>
    <row r="37" spans="1:6" s="206" customFormat="1">
      <c r="A37" s="202"/>
      <c r="B37" s="213"/>
      <c r="C37" s="204"/>
      <c r="D37" s="204"/>
      <c r="E37" s="204"/>
      <c r="F37" s="231"/>
    </row>
    <row r="38" spans="1:6" s="206" customFormat="1">
      <c r="A38" s="202"/>
      <c r="B38" s="205" t="s">
        <v>1018</v>
      </c>
      <c r="C38" s="204"/>
      <c r="D38" s="204"/>
      <c r="E38" s="204"/>
      <c r="F38" s="232">
        <f>SUM(F28:F37)</f>
        <v>0</v>
      </c>
    </row>
  </sheetData>
  <sheetProtection algorithmName="SHA-512" hashValue="3IIuuqU5fgvly1OnzXHNcltd6UoIiub1l1Lbt31zGGyuvssb42Er5UHowxXaNcotbJWoReA7HwRBGE0xK1jmaA==" saltValue="3Myhz/yAx+bsYx0zgtFQCg==" spinCount="100000" sheet="1" selectLockedCells="1"/>
  <mergeCells count="1">
    <mergeCell ref="B22:C22"/>
  </mergeCells>
  <pageMargins left="0.6692913385826772" right="0.15748031496062992" top="0.59055118110236227" bottom="0.59055118110236227" header="0.51181102362204722" footer="0.31496062992125984"/>
  <pageSetup paperSize="9" orientation="portrait" blackAndWhite="1" horizontalDpi="300" verticalDpi="300" r:id="rId1"/>
  <headerFooter alignWithMargins="0">
    <oddFooter>Stran &amp;P od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B72"/>
  <sheetViews>
    <sheetView view="pageLayout" topLeftCell="A29" zoomScaleNormal="100" workbookViewId="0">
      <selection activeCell="B43" sqref="B43"/>
    </sheetView>
  </sheetViews>
  <sheetFormatPr defaultColWidth="8.85546875" defaultRowHeight="12.75"/>
  <cols>
    <col min="1" max="1" width="3.42578125" style="39" customWidth="1"/>
    <col min="2" max="2" width="83.140625" style="12" customWidth="1"/>
    <col min="3" max="5" width="9.140625" style="13"/>
    <col min="6" max="256" width="9.140625" style="12"/>
    <col min="257" max="257" width="3.42578125" style="12" customWidth="1"/>
    <col min="258" max="258" width="83.140625" style="12" customWidth="1"/>
    <col min="259" max="512" width="9.140625" style="12"/>
    <col min="513" max="513" width="3.42578125" style="12" customWidth="1"/>
    <col min="514" max="514" width="83.140625" style="12" customWidth="1"/>
    <col min="515" max="768" width="9.140625" style="12"/>
    <col min="769" max="769" width="3.42578125" style="12" customWidth="1"/>
    <col min="770" max="770" width="83.140625" style="12" customWidth="1"/>
    <col min="771" max="1024" width="9.140625" style="12"/>
    <col min="1025" max="1025" width="3.42578125" style="12" customWidth="1"/>
    <col min="1026" max="1026" width="83.140625" style="12" customWidth="1"/>
    <col min="1027" max="1280" width="9.140625" style="12"/>
    <col min="1281" max="1281" width="3.42578125" style="12" customWidth="1"/>
    <col min="1282" max="1282" width="83.140625" style="12" customWidth="1"/>
    <col min="1283" max="1536" width="9.140625" style="12"/>
    <col min="1537" max="1537" width="3.42578125" style="12" customWidth="1"/>
    <col min="1538" max="1538" width="83.140625" style="12" customWidth="1"/>
    <col min="1539" max="1792" width="9.140625" style="12"/>
    <col min="1793" max="1793" width="3.42578125" style="12" customWidth="1"/>
    <col min="1794" max="1794" width="83.140625" style="12" customWidth="1"/>
    <col min="1795" max="2048" width="9.140625" style="12"/>
    <col min="2049" max="2049" width="3.42578125" style="12" customWidth="1"/>
    <col min="2050" max="2050" width="83.140625" style="12" customWidth="1"/>
    <col min="2051" max="2304" width="9.140625" style="12"/>
    <col min="2305" max="2305" width="3.42578125" style="12" customWidth="1"/>
    <col min="2306" max="2306" width="83.140625" style="12" customWidth="1"/>
    <col min="2307" max="2560" width="9.140625" style="12"/>
    <col min="2561" max="2561" width="3.42578125" style="12" customWidth="1"/>
    <col min="2562" max="2562" width="83.140625" style="12" customWidth="1"/>
    <col min="2563" max="2816" width="9.140625" style="12"/>
    <col min="2817" max="2817" width="3.42578125" style="12" customWidth="1"/>
    <col min="2818" max="2818" width="83.140625" style="12" customWidth="1"/>
    <col min="2819" max="3072" width="9.140625" style="12"/>
    <col min="3073" max="3073" width="3.42578125" style="12" customWidth="1"/>
    <col min="3074" max="3074" width="83.140625" style="12" customWidth="1"/>
    <col min="3075" max="3328" width="9.140625" style="12"/>
    <col min="3329" max="3329" width="3.42578125" style="12" customWidth="1"/>
    <col min="3330" max="3330" width="83.140625" style="12" customWidth="1"/>
    <col min="3331" max="3584" width="9.140625" style="12"/>
    <col min="3585" max="3585" width="3.42578125" style="12" customWidth="1"/>
    <col min="3586" max="3586" width="83.140625" style="12" customWidth="1"/>
    <col min="3587" max="3840" width="9.140625" style="12"/>
    <col min="3841" max="3841" width="3.42578125" style="12" customWidth="1"/>
    <col min="3842" max="3842" width="83.140625" style="12" customWidth="1"/>
    <col min="3843" max="4096" width="9.140625" style="12"/>
    <col min="4097" max="4097" width="3.42578125" style="12" customWidth="1"/>
    <col min="4098" max="4098" width="83.140625" style="12" customWidth="1"/>
    <col min="4099" max="4352" width="9.140625" style="12"/>
    <col min="4353" max="4353" width="3.42578125" style="12" customWidth="1"/>
    <col min="4354" max="4354" width="83.140625" style="12" customWidth="1"/>
    <col min="4355" max="4608" width="9.140625" style="12"/>
    <col min="4609" max="4609" width="3.42578125" style="12" customWidth="1"/>
    <col min="4610" max="4610" width="83.140625" style="12" customWidth="1"/>
    <col min="4611" max="4864" width="9.140625" style="12"/>
    <col min="4865" max="4865" width="3.42578125" style="12" customWidth="1"/>
    <col min="4866" max="4866" width="83.140625" style="12" customWidth="1"/>
    <col min="4867" max="5120" width="9.140625" style="12"/>
    <col min="5121" max="5121" width="3.42578125" style="12" customWidth="1"/>
    <col min="5122" max="5122" width="83.140625" style="12" customWidth="1"/>
    <col min="5123" max="5376" width="9.140625" style="12"/>
    <col min="5377" max="5377" width="3.42578125" style="12" customWidth="1"/>
    <col min="5378" max="5378" width="83.140625" style="12" customWidth="1"/>
    <col min="5379" max="5632" width="9.140625" style="12"/>
    <col min="5633" max="5633" width="3.42578125" style="12" customWidth="1"/>
    <col min="5634" max="5634" width="83.140625" style="12" customWidth="1"/>
    <col min="5635" max="5888" width="9.140625" style="12"/>
    <col min="5889" max="5889" width="3.42578125" style="12" customWidth="1"/>
    <col min="5890" max="5890" width="83.140625" style="12" customWidth="1"/>
    <col min="5891" max="6144" width="9.140625" style="12"/>
    <col min="6145" max="6145" width="3.42578125" style="12" customWidth="1"/>
    <col min="6146" max="6146" width="83.140625" style="12" customWidth="1"/>
    <col min="6147" max="6400" width="9.140625" style="12"/>
    <col min="6401" max="6401" width="3.42578125" style="12" customWidth="1"/>
    <col min="6402" max="6402" width="83.140625" style="12" customWidth="1"/>
    <col min="6403" max="6656" width="9.140625" style="12"/>
    <col min="6657" max="6657" width="3.42578125" style="12" customWidth="1"/>
    <col min="6658" max="6658" width="83.140625" style="12" customWidth="1"/>
    <col min="6659" max="6912" width="9.140625" style="12"/>
    <col min="6913" max="6913" width="3.42578125" style="12" customWidth="1"/>
    <col min="6914" max="6914" width="83.140625" style="12" customWidth="1"/>
    <col min="6915" max="7168" width="9.140625" style="12"/>
    <col min="7169" max="7169" width="3.42578125" style="12" customWidth="1"/>
    <col min="7170" max="7170" width="83.140625" style="12" customWidth="1"/>
    <col min="7171" max="7424" width="9.140625" style="12"/>
    <col min="7425" max="7425" width="3.42578125" style="12" customWidth="1"/>
    <col min="7426" max="7426" width="83.140625" style="12" customWidth="1"/>
    <col min="7427" max="7680" width="9.140625" style="12"/>
    <col min="7681" max="7681" width="3.42578125" style="12" customWidth="1"/>
    <col min="7682" max="7682" width="83.140625" style="12" customWidth="1"/>
    <col min="7683" max="7936" width="9.140625" style="12"/>
    <col min="7937" max="7937" width="3.42578125" style="12" customWidth="1"/>
    <col min="7938" max="7938" width="83.140625" style="12" customWidth="1"/>
    <col min="7939" max="8192" width="9.140625" style="12"/>
    <col min="8193" max="8193" width="3.42578125" style="12" customWidth="1"/>
    <col min="8194" max="8194" width="83.140625" style="12" customWidth="1"/>
    <col min="8195" max="8448" width="9.140625" style="12"/>
    <col min="8449" max="8449" width="3.42578125" style="12" customWidth="1"/>
    <col min="8450" max="8450" width="83.140625" style="12" customWidth="1"/>
    <col min="8451" max="8704" width="9.140625" style="12"/>
    <col min="8705" max="8705" width="3.42578125" style="12" customWidth="1"/>
    <col min="8706" max="8706" width="83.140625" style="12" customWidth="1"/>
    <col min="8707" max="8960" width="9.140625" style="12"/>
    <col min="8961" max="8961" width="3.42578125" style="12" customWidth="1"/>
    <col min="8962" max="8962" width="83.140625" style="12" customWidth="1"/>
    <col min="8963" max="9216" width="9.140625" style="12"/>
    <col min="9217" max="9217" width="3.42578125" style="12" customWidth="1"/>
    <col min="9218" max="9218" width="83.140625" style="12" customWidth="1"/>
    <col min="9219" max="9472" width="9.140625" style="12"/>
    <col min="9473" max="9473" width="3.42578125" style="12" customWidth="1"/>
    <col min="9474" max="9474" width="83.140625" style="12" customWidth="1"/>
    <col min="9475" max="9728" width="9.140625" style="12"/>
    <col min="9729" max="9729" width="3.42578125" style="12" customWidth="1"/>
    <col min="9730" max="9730" width="83.140625" style="12" customWidth="1"/>
    <col min="9731" max="9984" width="9.140625" style="12"/>
    <col min="9985" max="9985" width="3.42578125" style="12" customWidth="1"/>
    <col min="9986" max="9986" width="83.140625" style="12" customWidth="1"/>
    <col min="9987" max="10240" width="9.140625" style="12"/>
    <col min="10241" max="10241" width="3.42578125" style="12" customWidth="1"/>
    <col min="10242" max="10242" width="83.140625" style="12" customWidth="1"/>
    <col min="10243" max="10496" width="9.140625" style="12"/>
    <col min="10497" max="10497" width="3.42578125" style="12" customWidth="1"/>
    <col min="10498" max="10498" width="83.140625" style="12" customWidth="1"/>
    <col min="10499" max="10752" width="9.140625" style="12"/>
    <col min="10753" max="10753" width="3.42578125" style="12" customWidth="1"/>
    <col min="10754" max="10754" width="83.140625" style="12" customWidth="1"/>
    <col min="10755" max="11008" width="9.140625" style="12"/>
    <col min="11009" max="11009" width="3.42578125" style="12" customWidth="1"/>
    <col min="11010" max="11010" width="83.140625" style="12" customWidth="1"/>
    <col min="11011" max="11264" width="9.140625" style="12"/>
    <col min="11265" max="11265" width="3.42578125" style="12" customWidth="1"/>
    <col min="11266" max="11266" width="83.140625" style="12" customWidth="1"/>
    <col min="11267" max="11520" width="9.140625" style="12"/>
    <col min="11521" max="11521" width="3.42578125" style="12" customWidth="1"/>
    <col min="11522" max="11522" width="83.140625" style="12" customWidth="1"/>
    <col min="11523" max="11776" width="9.140625" style="12"/>
    <col min="11777" max="11777" width="3.42578125" style="12" customWidth="1"/>
    <col min="11778" max="11778" width="83.140625" style="12" customWidth="1"/>
    <col min="11779" max="12032" width="9.140625" style="12"/>
    <col min="12033" max="12033" width="3.42578125" style="12" customWidth="1"/>
    <col min="12034" max="12034" width="83.140625" style="12" customWidth="1"/>
    <col min="12035" max="12288" width="9.140625" style="12"/>
    <col min="12289" max="12289" width="3.42578125" style="12" customWidth="1"/>
    <col min="12290" max="12290" width="83.140625" style="12" customWidth="1"/>
    <col min="12291" max="12544" width="9.140625" style="12"/>
    <col min="12545" max="12545" width="3.42578125" style="12" customWidth="1"/>
    <col min="12546" max="12546" width="83.140625" style="12" customWidth="1"/>
    <col min="12547" max="12800" width="9.140625" style="12"/>
    <col min="12801" max="12801" width="3.42578125" style="12" customWidth="1"/>
    <col min="12802" max="12802" width="83.140625" style="12" customWidth="1"/>
    <col min="12803" max="13056" width="9.140625" style="12"/>
    <col min="13057" max="13057" width="3.42578125" style="12" customWidth="1"/>
    <col min="13058" max="13058" width="83.140625" style="12" customWidth="1"/>
    <col min="13059" max="13312" width="9.140625" style="12"/>
    <col min="13313" max="13313" width="3.42578125" style="12" customWidth="1"/>
    <col min="13314" max="13314" width="83.140625" style="12" customWidth="1"/>
    <col min="13315" max="13568" width="9.140625" style="12"/>
    <col min="13569" max="13569" width="3.42578125" style="12" customWidth="1"/>
    <col min="13570" max="13570" width="83.140625" style="12" customWidth="1"/>
    <col min="13571" max="13824" width="9.140625" style="12"/>
    <col min="13825" max="13825" width="3.42578125" style="12" customWidth="1"/>
    <col min="13826" max="13826" width="83.140625" style="12" customWidth="1"/>
    <col min="13827" max="14080" width="9.140625" style="12"/>
    <col min="14081" max="14081" width="3.42578125" style="12" customWidth="1"/>
    <col min="14082" max="14082" width="83.140625" style="12" customWidth="1"/>
    <col min="14083" max="14336" width="9.140625" style="12"/>
    <col min="14337" max="14337" width="3.42578125" style="12" customWidth="1"/>
    <col min="14338" max="14338" width="83.140625" style="12" customWidth="1"/>
    <col min="14339" max="14592" width="9.140625" style="12"/>
    <col min="14593" max="14593" width="3.42578125" style="12" customWidth="1"/>
    <col min="14594" max="14594" width="83.140625" style="12" customWidth="1"/>
    <col min="14595" max="14848" width="9.140625" style="12"/>
    <col min="14849" max="14849" width="3.42578125" style="12" customWidth="1"/>
    <col min="14850" max="14850" width="83.140625" style="12" customWidth="1"/>
    <col min="14851" max="15104" width="9.140625" style="12"/>
    <col min="15105" max="15105" width="3.42578125" style="12" customWidth="1"/>
    <col min="15106" max="15106" width="83.140625" style="12" customWidth="1"/>
    <col min="15107" max="15360" width="9.140625" style="12"/>
    <col min="15361" max="15361" width="3.42578125" style="12" customWidth="1"/>
    <col min="15362" max="15362" width="83.140625" style="12" customWidth="1"/>
    <col min="15363" max="15616" width="9.140625" style="12"/>
    <col min="15617" max="15617" width="3.42578125" style="12" customWidth="1"/>
    <col min="15618" max="15618" width="83.140625" style="12" customWidth="1"/>
    <col min="15619" max="15872" width="9.140625" style="12"/>
    <col min="15873" max="15873" width="3.42578125" style="12" customWidth="1"/>
    <col min="15874" max="15874" width="83.140625" style="12" customWidth="1"/>
    <col min="15875" max="16128" width="9.140625" style="12"/>
    <col min="16129" max="16129" width="3.42578125" style="12" customWidth="1"/>
    <col min="16130" max="16130" width="83.140625" style="12" customWidth="1"/>
    <col min="16131" max="16384" width="9.140625" style="12"/>
  </cols>
  <sheetData>
    <row r="1" spans="1:106" s="13" customFormat="1">
      <c r="A1" s="11"/>
      <c r="B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c r="CF1" s="12"/>
      <c r="CG1" s="12"/>
      <c r="CH1" s="12"/>
      <c r="CI1" s="12"/>
      <c r="CJ1" s="12"/>
      <c r="CK1" s="12"/>
      <c r="CL1" s="12"/>
      <c r="CM1" s="12"/>
      <c r="CN1" s="12"/>
      <c r="CO1" s="12"/>
      <c r="CP1" s="12"/>
      <c r="CQ1" s="12"/>
      <c r="CR1" s="12"/>
      <c r="CS1" s="12"/>
      <c r="CT1" s="12"/>
      <c r="CU1" s="12"/>
      <c r="CV1" s="12"/>
      <c r="CW1" s="12"/>
      <c r="CX1" s="12"/>
      <c r="CY1" s="12"/>
      <c r="CZ1" s="12"/>
      <c r="DA1" s="12"/>
      <c r="DB1" s="12"/>
    </row>
    <row r="2" spans="1:106" s="13" customFormat="1" ht="54">
      <c r="A2" s="11"/>
      <c r="B2" s="14" t="s">
        <v>34</v>
      </c>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c r="BY2" s="12"/>
      <c r="BZ2" s="12"/>
      <c r="CA2" s="12"/>
      <c r="CB2" s="12"/>
      <c r="CC2" s="12"/>
      <c r="CD2" s="12"/>
      <c r="CE2" s="12"/>
      <c r="CF2" s="12"/>
      <c r="CG2" s="12"/>
      <c r="CH2" s="12"/>
      <c r="CI2" s="12"/>
      <c r="CJ2" s="12"/>
      <c r="CK2" s="12"/>
      <c r="CL2" s="12"/>
      <c r="CM2" s="12"/>
      <c r="CN2" s="12"/>
      <c r="CO2" s="12"/>
      <c r="CP2" s="12"/>
      <c r="CQ2" s="12"/>
      <c r="CR2" s="12"/>
      <c r="CS2" s="12"/>
      <c r="CT2" s="12"/>
      <c r="CU2" s="12"/>
      <c r="CV2" s="12"/>
      <c r="CW2" s="12"/>
      <c r="CX2" s="12"/>
      <c r="CY2" s="12"/>
      <c r="CZ2" s="12"/>
      <c r="DA2" s="12"/>
      <c r="DB2" s="12"/>
    </row>
    <row r="3" spans="1:106" s="13" customFormat="1">
      <c r="A3" s="11"/>
      <c r="B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c r="BT3" s="12"/>
      <c r="BU3" s="12"/>
      <c r="BV3" s="12"/>
      <c r="BW3" s="12"/>
      <c r="BX3" s="12"/>
      <c r="BY3" s="12"/>
      <c r="BZ3" s="12"/>
      <c r="CA3" s="12"/>
      <c r="CB3" s="12"/>
      <c r="CC3" s="12"/>
      <c r="CD3" s="12"/>
      <c r="CE3" s="12"/>
      <c r="CF3" s="12"/>
      <c r="CG3" s="12"/>
      <c r="CH3" s="12"/>
      <c r="CI3" s="12"/>
      <c r="CJ3" s="12"/>
      <c r="CK3" s="12"/>
      <c r="CL3" s="12"/>
      <c r="CM3" s="12"/>
      <c r="CN3" s="12"/>
      <c r="CO3" s="12"/>
      <c r="CP3" s="12"/>
      <c r="CQ3" s="12"/>
      <c r="CR3" s="12"/>
      <c r="CS3" s="12"/>
      <c r="CT3" s="12"/>
      <c r="CU3" s="12"/>
      <c r="CV3" s="12"/>
      <c r="CW3" s="12"/>
      <c r="CX3" s="12"/>
      <c r="CY3" s="12"/>
      <c r="CZ3" s="12"/>
      <c r="DA3" s="12"/>
      <c r="DB3" s="12"/>
    </row>
    <row r="4" spans="1:106" s="18" customFormat="1" ht="31.5">
      <c r="A4" s="15"/>
      <c r="B4" s="16" t="s">
        <v>35</v>
      </c>
      <c r="C4" s="17"/>
      <c r="H4" s="19"/>
      <c r="I4" s="20"/>
      <c r="J4" s="20"/>
      <c r="K4" s="20"/>
      <c r="L4" s="20"/>
    </row>
    <row r="5" spans="1:106" s="18" customFormat="1" ht="15.75">
      <c r="A5" s="15"/>
      <c r="B5" s="16"/>
      <c r="C5" s="17"/>
      <c r="H5" s="19"/>
      <c r="I5" s="20"/>
      <c r="J5" s="20"/>
      <c r="K5" s="20"/>
      <c r="L5" s="20"/>
    </row>
    <row r="6" spans="1:106" s="18" customFormat="1">
      <c r="A6" s="15"/>
      <c r="B6" s="21"/>
      <c r="C6" s="17"/>
      <c r="H6" s="19"/>
      <c r="I6" s="20"/>
      <c r="J6" s="20"/>
      <c r="K6" s="20"/>
      <c r="L6" s="20"/>
    </row>
    <row r="7" spans="1:106" s="18" customFormat="1">
      <c r="A7" s="22" t="s">
        <v>36</v>
      </c>
      <c r="B7" s="21" t="s">
        <v>37</v>
      </c>
      <c r="C7" s="17"/>
      <c r="H7" s="19"/>
      <c r="I7" s="20"/>
      <c r="J7" s="20"/>
      <c r="K7" s="20"/>
      <c r="L7" s="20"/>
    </row>
    <row r="8" spans="1:106" s="18" customFormat="1" ht="38.25">
      <c r="A8" s="22" t="s">
        <v>36</v>
      </c>
      <c r="B8" s="21" t="s">
        <v>38</v>
      </c>
      <c r="C8" s="17"/>
      <c r="H8" s="19"/>
      <c r="I8" s="20"/>
      <c r="J8" s="20"/>
      <c r="K8" s="20"/>
      <c r="L8" s="20"/>
    </row>
    <row r="9" spans="1:106" s="18" customFormat="1">
      <c r="A9" s="22" t="s">
        <v>36</v>
      </c>
      <c r="B9" s="21" t="s">
        <v>39</v>
      </c>
      <c r="C9" s="17"/>
      <c r="H9" s="19"/>
      <c r="I9" s="20"/>
      <c r="J9" s="20"/>
      <c r="K9" s="20"/>
      <c r="L9" s="20"/>
    </row>
    <row r="10" spans="1:106" s="18" customFormat="1" ht="25.5">
      <c r="A10" s="22" t="s">
        <v>36</v>
      </c>
      <c r="B10" s="21" t="s">
        <v>40</v>
      </c>
      <c r="C10" s="17"/>
      <c r="H10" s="19"/>
      <c r="I10" s="20"/>
      <c r="J10" s="20"/>
      <c r="K10" s="20"/>
      <c r="L10" s="20"/>
    </row>
    <row r="11" spans="1:106" s="18" customFormat="1">
      <c r="A11" s="22"/>
      <c r="B11" s="21"/>
      <c r="C11" s="17"/>
      <c r="H11" s="19"/>
      <c r="I11" s="20"/>
      <c r="J11" s="20"/>
      <c r="K11" s="20"/>
      <c r="L11" s="20"/>
    </row>
    <row r="12" spans="1:106" s="18" customFormat="1" ht="25.5">
      <c r="A12" s="22" t="s">
        <v>36</v>
      </c>
      <c r="B12" s="21" t="s">
        <v>41</v>
      </c>
      <c r="C12" s="17"/>
      <c r="H12" s="19"/>
      <c r="I12" s="20"/>
      <c r="J12" s="20"/>
      <c r="K12" s="20"/>
      <c r="L12" s="20"/>
    </row>
    <row r="13" spans="1:106" s="18" customFormat="1">
      <c r="A13" s="22"/>
      <c r="B13" s="21"/>
      <c r="C13" s="17"/>
      <c r="H13" s="19"/>
      <c r="I13" s="20"/>
      <c r="J13" s="20"/>
      <c r="K13" s="20"/>
      <c r="L13" s="20"/>
    </row>
    <row r="14" spans="1:106" s="18" customFormat="1">
      <c r="A14" s="22"/>
      <c r="B14" s="21"/>
      <c r="C14" s="17"/>
      <c r="H14" s="19"/>
      <c r="I14" s="20"/>
      <c r="J14" s="20"/>
      <c r="K14" s="20"/>
      <c r="L14" s="20"/>
    </row>
    <row r="15" spans="1:106" s="18" customFormat="1" ht="25.5">
      <c r="A15" s="22" t="s">
        <v>36</v>
      </c>
      <c r="B15" s="23" t="s">
        <v>42</v>
      </c>
      <c r="C15" s="17"/>
      <c r="H15" s="19"/>
      <c r="I15" s="20"/>
      <c r="J15" s="20"/>
      <c r="K15" s="20"/>
      <c r="L15" s="20"/>
    </row>
    <row r="16" spans="1:106" s="18" customFormat="1">
      <c r="A16" s="22"/>
      <c r="B16" s="23"/>
      <c r="C16" s="17"/>
      <c r="H16" s="19"/>
      <c r="I16" s="20"/>
      <c r="J16" s="20"/>
      <c r="K16" s="20"/>
      <c r="L16" s="20"/>
    </row>
    <row r="17" spans="1:12" s="18" customFormat="1" ht="25.5">
      <c r="A17" s="22" t="s">
        <v>36</v>
      </c>
      <c r="B17" s="21" t="s">
        <v>43</v>
      </c>
      <c r="C17" s="17"/>
      <c r="H17" s="19"/>
      <c r="I17" s="20"/>
      <c r="J17" s="20"/>
      <c r="K17" s="20"/>
      <c r="L17" s="20"/>
    </row>
    <row r="18" spans="1:12" s="18" customFormat="1">
      <c r="A18" s="22"/>
      <c r="B18" s="21"/>
      <c r="C18" s="17"/>
      <c r="H18" s="19"/>
      <c r="I18" s="20"/>
      <c r="J18" s="20"/>
      <c r="K18" s="20"/>
      <c r="L18" s="20"/>
    </row>
    <row r="19" spans="1:12" s="18" customFormat="1">
      <c r="A19" s="22"/>
      <c r="B19" s="21"/>
      <c r="C19" s="17"/>
      <c r="H19" s="19"/>
      <c r="I19" s="20"/>
      <c r="J19" s="20"/>
      <c r="K19" s="20"/>
      <c r="L19" s="20"/>
    </row>
    <row r="20" spans="1:12" s="19" customFormat="1">
      <c r="A20" s="22" t="s">
        <v>36</v>
      </c>
      <c r="B20" s="23" t="s">
        <v>44</v>
      </c>
      <c r="C20" s="20"/>
      <c r="D20" s="18"/>
      <c r="E20" s="18"/>
      <c r="F20" s="18"/>
      <c r="G20" s="18"/>
      <c r="I20" s="20"/>
      <c r="J20" s="20"/>
      <c r="K20" s="20"/>
      <c r="L20" s="20"/>
    </row>
    <row r="21" spans="1:12" s="18" customFormat="1">
      <c r="A21" s="22" t="s">
        <v>36</v>
      </c>
      <c r="B21" s="21" t="s">
        <v>45</v>
      </c>
      <c r="C21" s="17"/>
      <c r="H21" s="19"/>
      <c r="I21" s="20"/>
      <c r="J21" s="20"/>
      <c r="K21" s="20"/>
      <c r="L21" s="20"/>
    </row>
    <row r="22" spans="1:12" s="18" customFormat="1">
      <c r="A22" s="22" t="s">
        <v>36</v>
      </c>
      <c r="B22" s="21" t="s">
        <v>46</v>
      </c>
      <c r="C22" s="17"/>
      <c r="H22" s="19"/>
      <c r="I22" s="20"/>
      <c r="J22" s="20"/>
      <c r="K22" s="20"/>
      <c r="L22" s="20"/>
    </row>
    <row r="23" spans="1:12" s="18" customFormat="1" ht="38.25">
      <c r="A23" s="24" t="s">
        <v>36</v>
      </c>
      <c r="B23" s="21" t="s">
        <v>47</v>
      </c>
      <c r="C23" s="17"/>
      <c r="H23" s="19"/>
      <c r="I23" s="20"/>
      <c r="J23" s="20"/>
      <c r="K23" s="20"/>
      <c r="L23" s="20"/>
    </row>
    <row r="24" spans="1:12" s="18" customFormat="1">
      <c r="A24" s="22"/>
      <c r="B24" s="21"/>
      <c r="C24" s="17"/>
      <c r="H24" s="19"/>
      <c r="I24" s="20"/>
      <c r="J24" s="20"/>
      <c r="K24" s="20"/>
      <c r="L24" s="20"/>
    </row>
    <row r="25" spans="1:12" s="18" customFormat="1">
      <c r="A25" s="22"/>
      <c r="B25" s="21"/>
      <c r="C25" s="17"/>
      <c r="H25" s="19"/>
      <c r="I25" s="20"/>
      <c r="J25" s="20"/>
      <c r="K25" s="20"/>
      <c r="L25" s="20"/>
    </row>
    <row r="26" spans="1:12" s="18" customFormat="1">
      <c r="A26" s="22"/>
      <c r="B26" s="21"/>
      <c r="C26" s="17"/>
      <c r="H26" s="19"/>
      <c r="I26" s="20"/>
      <c r="J26" s="20"/>
      <c r="K26" s="20"/>
      <c r="L26" s="20"/>
    </row>
    <row r="27" spans="1:12" s="18" customFormat="1" ht="25.5">
      <c r="A27" s="22" t="s">
        <v>36</v>
      </c>
      <c r="B27" s="21" t="s">
        <v>48</v>
      </c>
      <c r="C27" s="17"/>
      <c r="H27" s="19"/>
      <c r="I27" s="20"/>
      <c r="J27" s="20"/>
      <c r="K27" s="20"/>
      <c r="L27" s="20"/>
    </row>
    <row r="28" spans="1:12" s="18" customFormat="1">
      <c r="A28" s="22"/>
      <c r="B28" s="21"/>
      <c r="C28" s="17"/>
      <c r="H28" s="19"/>
      <c r="I28" s="20"/>
      <c r="J28" s="20"/>
      <c r="K28" s="20"/>
      <c r="L28" s="20"/>
    </row>
    <row r="29" spans="1:12" s="18" customFormat="1" ht="25.5">
      <c r="A29" s="24" t="s">
        <v>36</v>
      </c>
      <c r="B29" s="25" t="s">
        <v>49</v>
      </c>
      <c r="C29" s="20"/>
      <c r="H29" s="19"/>
      <c r="I29" s="20"/>
      <c r="J29" s="20"/>
      <c r="K29" s="20"/>
      <c r="L29" s="20"/>
    </row>
    <row r="30" spans="1:12" s="18" customFormat="1">
      <c r="A30" s="26"/>
      <c r="B30" s="25"/>
      <c r="C30" s="20"/>
      <c r="H30" s="19"/>
      <c r="I30" s="20"/>
      <c r="J30" s="20"/>
      <c r="K30" s="20"/>
      <c r="L30" s="20"/>
    </row>
    <row r="31" spans="1:12" s="18" customFormat="1" ht="25.5">
      <c r="A31" s="24" t="s">
        <v>36</v>
      </c>
      <c r="B31" s="25" t="s">
        <v>50</v>
      </c>
      <c r="C31" s="20"/>
      <c r="H31" s="19"/>
      <c r="I31" s="20"/>
      <c r="J31" s="20"/>
      <c r="K31" s="20"/>
      <c r="L31" s="20"/>
    </row>
    <row r="32" spans="1:12" s="18" customFormat="1">
      <c r="A32" s="26"/>
      <c r="B32" s="25"/>
      <c r="C32" s="20"/>
      <c r="H32" s="19"/>
      <c r="I32" s="20"/>
      <c r="J32" s="20"/>
      <c r="K32" s="20"/>
      <c r="L32" s="20"/>
    </row>
    <row r="33" spans="1:12" s="19" customFormat="1">
      <c r="A33" s="26"/>
      <c r="B33" s="25"/>
      <c r="C33" s="20"/>
      <c r="D33" s="18"/>
      <c r="E33" s="18"/>
      <c r="F33" s="18"/>
      <c r="G33" s="18"/>
      <c r="I33" s="20"/>
      <c r="J33" s="20"/>
      <c r="K33" s="20"/>
      <c r="L33" s="20"/>
    </row>
    <row r="34" spans="1:12" s="19" customFormat="1" ht="25.5">
      <c r="A34" s="22" t="s">
        <v>36</v>
      </c>
      <c r="B34" s="27" t="s">
        <v>51</v>
      </c>
      <c r="C34" s="20"/>
      <c r="D34" s="18"/>
      <c r="E34" s="18"/>
      <c r="F34" s="18"/>
      <c r="G34" s="18"/>
      <c r="I34" s="20"/>
      <c r="J34" s="20"/>
      <c r="K34" s="20"/>
      <c r="L34" s="20"/>
    </row>
    <row r="35" spans="1:12" s="19" customFormat="1">
      <c r="A35" s="22"/>
      <c r="B35" s="27"/>
      <c r="C35" s="20"/>
      <c r="D35" s="18"/>
      <c r="E35" s="18"/>
      <c r="F35" s="18"/>
      <c r="G35" s="18"/>
      <c r="I35" s="20"/>
      <c r="J35" s="20"/>
      <c r="K35" s="20"/>
      <c r="L35" s="20"/>
    </row>
    <row r="36" spans="1:12" s="18" customFormat="1">
      <c r="A36" s="22" t="s">
        <v>36</v>
      </c>
      <c r="B36" s="21" t="s">
        <v>52</v>
      </c>
      <c r="C36" s="17"/>
      <c r="H36" s="19"/>
      <c r="I36" s="20"/>
      <c r="J36" s="20"/>
      <c r="K36" s="20"/>
      <c r="L36" s="20"/>
    </row>
    <row r="37" spans="1:12" s="18" customFormat="1">
      <c r="A37" s="22" t="s">
        <v>36</v>
      </c>
      <c r="B37" s="21" t="s">
        <v>53</v>
      </c>
      <c r="C37" s="17"/>
      <c r="H37" s="19"/>
      <c r="I37" s="20"/>
      <c r="J37" s="20"/>
      <c r="K37" s="20"/>
      <c r="L37" s="20"/>
    </row>
    <row r="38" spans="1:12" s="31" customFormat="1" ht="51">
      <c r="A38" s="24" t="s">
        <v>36</v>
      </c>
      <c r="B38" s="28" t="s">
        <v>54</v>
      </c>
      <c r="C38" s="29"/>
      <c r="D38" s="29"/>
      <c r="E38" s="30"/>
      <c r="F38" s="30"/>
      <c r="G38" s="30"/>
    </row>
    <row r="39" spans="1:12" s="31" customFormat="1" ht="102">
      <c r="A39" s="11"/>
      <c r="B39" s="32" t="s">
        <v>55</v>
      </c>
      <c r="C39" s="33"/>
      <c r="D39" s="33"/>
      <c r="E39" s="30"/>
      <c r="F39" s="30"/>
      <c r="G39" s="30"/>
    </row>
    <row r="40" spans="1:12" s="19" customFormat="1">
      <c r="A40" s="22" t="s">
        <v>36</v>
      </c>
      <c r="B40" s="34" t="s">
        <v>56</v>
      </c>
      <c r="C40" s="20"/>
      <c r="D40" s="18"/>
      <c r="E40" s="18"/>
      <c r="F40" s="18"/>
      <c r="G40" s="18"/>
      <c r="I40" s="20"/>
      <c r="J40" s="20"/>
      <c r="K40" s="20"/>
      <c r="L40" s="20"/>
    </row>
    <row r="41" spans="1:12" s="19" customFormat="1">
      <c r="A41" s="15"/>
      <c r="B41" s="25"/>
      <c r="C41" s="20"/>
      <c r="D41" s="18"/>
      <c r="E41" s="18"/>
      <c r="F41" s="18"/>
      <c r="G41" s="18"/>
      <c r="I41" s="20"/>
      <c r="J41" s="20"/>
      <c r="K41" s="20"/>
      <c r="L41" s="20"/>
    </row>
    <row r="42" spans="1:12" s="19" customFormat="1">
      <c r="A42" s="15"/>
      <c r="B42" s="25"/>
      <c r="C42" s="20"/>
      <c r="D42" s="18"/>
      <c r="E42" s="18"/>
      <c r="F42" s="18"/>
      <c r="G42" s="18"/>
      <c r="I42" s="20"/>
      <c r="J42" s="20"/>
      <c r="K42" s="20"/>
      <c r="L42" s="20"/>
    </row>
    <row r="43" spans="1:12" s="19" customFormat="1">
      <c r="A43" s="15"/>
      <c r="B43" s="25"/>
      <c r="C43" s="20"/>
      <c r="D43" s="18"/>
      <c r="E43" s="18"/>
      <c r="F43" s="18"/>
      <c r="G43" s="18"/>
      <c r="I43" s="20"/>
      <c r="J43" s="20"/>
      <c r="K43" s="20"/>
      <c r="L43" s="20"/>
    </row>
    <row r="44" spans="1:12" s="19" customFormat="1" ht="15.75">
      <c r="A44" s="26"/>
      <c r="B44" s="35" t="s">
        <v>57</v>
      </c>
      <c r="C44" s="20"/>
      <c r="D44" s="18"/>
      <c r="E44" s="18"/>
      <c r="F44" s="18"/>
      <c r="G44" s="18"/>
      <c r="I44" s="20"/>
      <c r="J44" s="20"/>
      <c r="K44" s="20"/>
      <c r="L44" s="20"/>
    </row>
    <row r="45" spans="1:12" s="20" customFormat="1">
      <c r="A45" s="26"/>
      <c r="B45" s="36"/>
      <c r="D45" s="18"/>
      <c r="E45" s="18"/>
      <c r="F45" s="18"/>
      <c r="G45" s="18"/>
      <c r="H45" s="19"/>
    </row>
    <row r="46" spans="1:12" s="19" customFormat="1" ht="25.5">
      <c r="A46" s="24" t="s">
        <v>36</v>
      </c>
      <c r="B46" s="37" t="s">
        <v>77</v>
      </c>
      <c r="C46" s="20"/>
      <c r="D46" s="18"/>
      <c r="E46" s="18"/>
      <c r="F46" s="18"/>
      <c r="G46" s="18"/>
      <c r="I46" s="20"/>
      <c r="J46" s="20"/>
      <c r="K46" s="20"/>
      <c r="L46" s="20"/>
    </row>
    <row r="47" spans="1:12" s="19" customFormat="1">
      <c r="A47" s="24"/>
      <c r="B47" s="37"/>
      <c r="C47" s="20"/>
      <c r="D47" s="18"/>
      <c r="E47" s="18"/>
      <c r="F47" s="18"/>
      <c r="G47" s="18"/>
      <c r="I47" s="20"/>
      <c r="J47" s="20"/>
      <c r="K47" s="20"/>
      <c r="L47" s="20"/>
    </row>
    <row r="48" spans="1:12" s="19" customFormat="1" ht="38.25">
      <c r="A48" s="24" t="s">
        <v>36</v>
      </c>
      <c r="B48" s="21" t="s">
        <v>58</v>
      </c>
      <c r="C48" s="20"/>
      <c r="D48" s="18"/>
      <c r="E48" s="18"/>
      <c r="F48" s="18"/>
      <c r="G48" s="18"/>
      <c r="I48" s="20"/>
      <c r="J48" s="20"/>
      <c r="K48" s="20"/>
      <c r="L48" s="20"/>
    </row>
    <row r="49" spans="1:12" s="19" customFormat="1">
      <c r="A49" s="24"/>
      <c r="B49" s="21"/>
      <c r="C49" s="20"/>
      <c r="D49" s="18"/>
      <c r="E49" s="18"/>
      <c r="F49" s="18"/>
      <c r="G49" s="18"/>
      <c r="I49" s="20"/>
      <c r="J49" s="20"/>
      <c r="K49" s="20"/>
      <c r="L49" s="20"/>
    </row>
    <row r="50" spans="1:12" s="19" customFormat="1">
      <c r="A50" s="24"/>
      <c r="B50" s="21"/>
      <c r="C50" s="20"/>
      <c r="D50" s="18"/>
      <c r="E50" s="18"/>
      <c r="F50" s="18"/>
      <c r="G50" s="18"/>
      <c r="I50" s="20"/>
      <c r="J50" s="20"/>
      <c r="K50" s="20"/>
      <c r="L50" s="20"/>
    </row>
    <row r="51" spans="1:12" s="19" customFormat="1">
      <c r="A51" s="24"/>
      <c r="B51" s="21"/>
      <c r="C51" s="20"/>
      <c r="D51" s="18"/>
      <c r="E51" s="18"/>
      <c r="F51" s="18"/>
      <c r="G51" s="18"/>
      <c r="I51" s="20"/>
      <c r="J51" s="20"/>
      <c r="K51" s="20"/>
      <c r="L51" s="20"/>
    </row>
    <row r="52" spans="1:12" s="19" customFormat="1" ht="25.5">
      <c r="A52" s="24" t="s">
        <v>36</v>
      </c>
      <c r="B52" s="21" t="s">
        <v>59</v>
      </c>
      <c r="C52" s="20"/>
      <c r="D52" s="18"/>
      <c r="E52" s="18"/>
      <c r="F52" s="18"/>
      <c r="G52" s="18"/>
      <c r="I52" s="20"/>
      <c r="J52" s="20"/>
      <c r="K52" s="20"/>
      <c r="L52" s="20"/>
    </row>
    <row r="53" spans="1:12" s="19" customFormat="1">
      <c r="A53" s="24"/>
      <c r="B53" s="21"/>
      <c r="C53" s="20"/>
      <c r="D53" s="18"/>
      <c r="E53" s="18"/>
      <c r="F53" s="18"/>
      <c r="G53" s="18"/>
      <c r="I53" s="20"/>
      <c r="J53" s="20"/>
      <c r="K53" s="20"/>
      <c r="L53" s="20"/>
    </row>
    <row r="54" spans="1:12" s="19" customFormat="1">
      <c r="A54" s="24"/>
      <c r="B54" s="21"/>
      <c r="C54" s="20"/>
      <c r="D54" s="18"/>
      <c r="E54" s="18"/>
      <c r="F54" s="18"/>
      <c r="G54" s="18"/>
      <c r="I54" s="20"/>
      <c r="J54" s="20"/>
      <c r="K54" s="20"/>
      <c r="L54" s="20"/>
    </row>
    <row r="55" spans="1:12" s="19" customFormat="1" ht="25.5">
      <c r="A55" s="24" t="s">
        <v>36</v>
      </c>
      <c r="B55" s="37" t="s">
        <v>60</v>
      </c>
      <c r="C55" s="20"/>
      <c r="D55" s="18"/>
      <c r="E55" s="18"/>
      <c r="F55" s="18"/>
      <c r="G55" s="18"/>
      <c r="I55" s="20"/>
      <c r="J55" s="20"/>
      <c r="K55" s="20"/>
      <c r="L55" s="20"/>
    </row>
    <row r="56" spans="1:12" s="19" customFormat="1">
      <c r="A56" s="24"/>
      <c r="B56" s="37"/>
      <c r="C56" s="20"/>
      <c r="D56" s="18"/>
      <c r="E56" s="18"/>
      <c r="F56" s="18"/>
      <c r="G56" s="18"/>
      <c r="I56" s="20"/>
      <c r="J56" s="20"/>
      <c r="K56" s="20"/>
      <c r="L56" s="20"/>
    </row>
    <row r="57" spans="1:12" s="19" customFormat="1" ht="25.5">
      <c r="A57" s="24" t="s">
        <v>36</v>
      </c>
      <c r="B57" s="37" t="s">
        <v>61</v>
      </c>
      <c r="C57" s="20"/>
      <c r="D57" s="18"/>
      <c r="E57" s="18"/>
      <c r="F57" s="18"/>
      <c r="G57" s="18"/>
      <c r="I57" s="20"/>
      <c r="J57" s="20"/>
      <c r="K57" s="20"/>
      <c r="L57" s="20"/>
    </row>
    <row r="58" spans="1:12" s="19" customFormat="1" ht="25.5">
      <c r="A58" s="24" t="s">
        <v>36</v>
      </c>
      <c r="B58" s="37" t="s">
        <v>62</v>
      </c>
      <c r="C58" s="20"/>
      <c r="D58" s="18"/>
      <c r="E58" s="18"/>
      <c r="F58" s="18"/>
      <c r="G58" s="18"/>
      <c r="I58" s="20"/>
      <c r="J58" s="20"/>
      <c r="K58" s="20"/>
      <c r="L58" s="20"/>
    </row>
    <row r="59" spans="1:12" s="19" customFormat="1">
      <c r="A59" s="24"/>
      <c r="B59" s="37"/>
      <c r="C59" s="20"/>
      <c r="D59" s="18"/>
      <c r="E59" s="18"/>
      <c r="F59" s="18"/>
      <c r="G59" s="18"/>
      <c r="I59" s="20"/>
      <c r="J59" s="20"/>
      <c r="K59" s="20"/>
      <c r="L59" s="20"/>
    </row>
    <row r="60" spans="1:12" s="19" customFormat="1">
      <c r="A60" s="24" t="s">
        <v>36</v>
      </c>
      <c r="B60" s="38" t="s">
        <v>63</v>
      </c>
      <c r="C60" s="20"/>
      <c r="D60" s="18"/>
      <c r="E60" s="18"/>
      <c r="F60" s="18"/>
      <c r="G60" s="18"/>
      <c r="I60" s="20"/>
      <c r="J60" s="20"/>
      <c r="K60" s="20"/>
      <c r="L60" s="20"/>
    </row>
    <row r="61" spans="1:12" s="19" customFormat="1">
      <c r="A61" s="24" t="s">
        <v>36</v>
      </c>
      <c r="B61" s="38" t="s">
        <v>64</v>
      </c>
      <c r="C61" s="20"/>
      <c r="D61" s="18"/>
      <c r="E61" s="18"/>
      <c r="F61" s="18"/>
      <c r="G61" s="18"/>
      <c r="I61" s="20"/>
      <c r="J61" s="20"/>
      <c r="K61" s="20"/>
      <c r="L61" s="20"/>
    </row>
    <row r="62" spans="1:12" s="19" customFormat="1" ht="25.5">
      <c r="A62" s="24" t="s">
        <v>36</v>
      </c>
      <c r="B62" s="37" t="s">
        <v>65</v>
      </c>
      <c r="C62" s="20"/>
      <c r="D62" s="18"/>
      <c r="E62" s="18"/>
      <c r="F62" s="18"/>
      <c r="G62" s="18"/>
      <c r="I62" s="20"/>
      <c r="J62" s="20"/>
      <c r="K62" s="20"/>
      <c r="L62" s="20"/>
    </row>
    <row r="63" spans="1:12" s="19" customFormat="1">
      <c r="A63" s="24"/>
      <c r="B63" s="37"/>
      <c r="C63" s="20"/>
      <c r="D63" s="18"/>
      <c r="E63" s="18"/>
      <c r="F63" s="18"/>
      <c r="G63" s="18"/>
      <c r="I63" s="20"/>
      <c r="J63" s="20"/>
      <c r="K63" s="20"/>
      <c r="L63" s="20"/>
    </row>
    <row r="64" spans="1:12" s="19" customFormat="1">
      <c r="A64" s="24"/>
      <c r="B64" s="37"/>
      <c r="C64" s="20"/>
      <c r="D64" s="18"/>
      <c r="E64" s="18"/>
      <c r="F64" s="18"/>
      <c r="G64" s="18"/>
      <c r="I64" s="20"/>
      <c r="J64" s="20"/>
      <c r="K64" s="20"/>
      <c r="L64" s="20"/>
    </row>
    <row r="65" spans="1:12" s="19" customFormat="1" ht="25.5">
      <c r="A65" s="24"/>
      <c r="B65" s="25" t="s">
        <v>66</v>
      </c>
      <c r="C65" s="20"/>
      <c r="D65" s="18"/>
      <c r="E65" s="18"/>
      <c r="F65" s="18"/>
      <c r="G65" s="18"/>
      <c r="I65" s="20"/>
      <c r="J65" s="20"/>
      <c r="K65" s="20"/>
      <c r="L65" s="20"/>
    </row>
    <row r="66" spans="1:12" s="19" customFormat="1">
      <c r="A66" s="24"/>
      <c r="B66" s="25"/>
      <c r="C66" s="20"/>
      <c r="D66" s="18"/>
      <c r="E66" s="18"/>
      <c r="F66" s="18"/>
      <c r="G66" s="18"/>
      <c r="I66" s="20"/>
      <c r="J66" s="20"/>
      <c r="K66" s="20"/>
      <c r="L66" s="20"/>
    </row>
    <row r="68" spans="1:12" ht="15.75">
      <c r="B68" s="40"/>
    </row>
    <row r="69" spans="1:12">
      <c r="B69" s="25"/>
    </row>
    <row r="70" spans="1:12">
      <c r="B70" s="25"/>
    </row>
    <row r="71" spans="1:12">
      <c r="B71" s="25"/>
    </row>
    <row r="72" spans="1:12">
      <c r="B72" s="25"/>
    </row>
  </sheetData>
  <sheetProtection algorithmName="SHA-512" hashValue="ndtfuk5gjlHBTvW2S9xovVSpFVwebzFYkOxo9xCKCJIPT48m9/A6RiwBB+0LPE5LdWOB5f9cBx22vm6BlWwFvQ==" saltValue="q//oIcxbb6lkryzaNnaekA==" spinCount="100000" sheet="1" objects="1" scenarios="1"/>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M139"/>
  <sheetViews>
    <sheetView showWhiteSpace="0" view="pageLayout" zoomScale="160" zoomScaleNormal="100" zoomScaleSheetLayoutView="145" zoomScalePageLayoutView="160" workbookViewId="0">
      <selection activeCell="G14" sqref="G14"/>
    </sheetView>
  </sheetViews>
  <sheetFormatPr defaultRowHeight="12.75"/>
  <cols>
    <col min="1" max="1" width="4.5703125" style="291" customWidth="1"/>
    <col min="2" max="2" width="54.85546875" style="323" customWidth="1"/>
    <col min="3" max="3" width="5.85546875" style="293" customWidth="1"/>
    <col min="4" max="4" width="6.140625" style="293" customWidth="1"/>
    <col min="5" max="5" width="11.28515625" style="770" customWidth="1"/>
    <col min="6" max="6" width="12.28515625" style="770" customWidth="1"/>
    <col min="7" max="7" width="10.140625" style="771" bestFit="1" customWidth="1"/>
    <col min="8" max="8" width="13.85546875" style="772" customWidth="1"/>
    <col min="9" max="9" width="9.28515625" style="773" bestFit="1" customWidth="1"/>
    <col min="10" max="10" width="17" style="773" customWidth="1"/>
    <col min="11" max="11" width="53.5703125" style="773" customWidth="1"/>
    <col min="12" max="256" width="9.140625" style="773"/>
    <col min="257" max="257" width="4.5703125" style="773" customWidth="1"/>
    <col min="258" max="258" width="54.85546875" style="773" customWidth="1"/>
    <col min="259" max="259" width="5.85546875" style="773" customWidth="1"/>
    <col min="260" max="260" width="6.140625" style="773" customWidth="1"/>
    <col min="261" max="261" width="11.28515625" style="773" customWidth="1"/>
    <col min="262" max="262" width="12.28515625" style="773" customWidth="1"/>
    <col min="263" max="263" width="10.140625" style="773" bestFit="1" customWidth="1"/>
    <col min="264" max="264" width="13.85546875" style="773" customWidth="1"/>
    <col min="265" max="265" width="9.28515625" style="773" bestFit="1" customWidth="1"/>
    <col min="266" max="266" width="17" style="773" customWidth="1"/>
    <col min="267" max="267" width="53.5703125" style="773" customWidth="1"/>
    <col min="268" max="512" width="9.140625" style="773"/>
    <col min="513" max="513" width="4.5703125" style="773" customWidth="1"/>
    <col min="514" max="514" width="54.85546875" style="773" customWidth="1"/>
    <col min="515" max="515" width="5.85546875" style="773" customWidth="1"/>
    <col min="516" max="516" width="6.140625" style="773" customWidth="1"/>
    <col min="517" max="517" width="11.28515625" style="773" customWidth="1"/>
    <col min="518" max="518" width="12.28515625" style="773" customWidth="1"/>
    <col min="519" max="519" width="10.140625" style="773" bestFit="1" customWidth="1"/>
    <col min="520" max="520" width="13.85546875" style="773" customWidth="1"/>
    <col min="521" max="521" width="9.28515625" style="773" bestFit="1" customWidth="1"/>
    <col min="522" max="522" width="17" style="773" customWidth="1"/>
    <col min="523" max="523" width="53.5703125" style="773" customWidth="1"/>
    <col min="524" max="768" width="9.140625" style="773"/>
    <col min="769" max="769" width="4.5703125" style="773" customWidth="1"/>
    <col min="770" max="770" width="54.85546875" style="773" customWidth="1"/>
    <col min="771" max="771" width="5.85546875" style="773" customWidth="1"/>
    <col min="772" max="772" width="6.140625" style="773" customWidth="1"/>
    <col min="773" max="773" width="11.28515625" style="773" customWidth="1"/>
    <col min="774" max="774" width="12.28515625" style="773" customWidth="1"/>
    <col min="775" max="775" width="10.140625" style="773" bestFit="1" customWidth="1"/>
    <col min="776" max="776" width="13.85546875" style="773" customWidth="1"/>
    <col min="777" max="777" width="9.28515625" style="773" bestFit="1" customWidth="1"/>
    <col min="778" max="778" width="17" style="773" customWidth="1"/>
    <col min="779" max="779" width="53.5703125" style="773" customWidth="1"/>
    <col min="780" max="1024" width="9.140625" style="773"/>
    <col min="1025" max="1025" width="4.5703125" style="773" customWidth="1"/>
    <col min="1026" max="1026" width="54.85546875" style="773" customWidth="1"/>
    <col min="1027" max="1027" width="5.85546875" style="773" customWidth="1"/>
    <col min="1028" max="1028" width="6.140625" style="773" customWidth="1"/>
    <col min="1029" max="1029" width="11.28515625" style="773" customWidth="1"/>
    <col min="1030" max="1030" width="12.28515625" style="773" customWidth="1"/>
    <col min="1031" max="1031" width="10.140625" style="773" bestFit="1" customWidth="1"/>
    <col min="1032" max="1032" width="13.85546875" style="773" customWidth="1"/>
    <col min="1033" max="1033" width="9.28515625" style="773" bestFit="1" customWidth="1"/>
    <col min="1034" max="1034" width="17" style="773" customWidth="1"/>
    <col min="1035" max="1035" width="53.5703125" style="773" customWidth="1"/>
    <col min="1036" max="1280" width="9.140625" style="773"/>
    <col min="1281" max="1281" width="4.5703125" style="773" customWidth="1"/>
    <col min="1282" max="1282" width="54.85546875" style="773" customWidth="1"/>
    <col min="1283" max="1283" width="5.85546875" style="773" customWidth="1"/>
    <col min="1284" max="1284" width="6.140625" style="773" customWidth="1"/>
    <col min="1285" max="1285" width="11.28515625" style="773" customWidth="1"/>
    <col min="1286" max="1286" width="12.28515625" style="773" customWidth="1"/>
    <col min="1287" max="1287" width="10.140625" style="773" bestFit="1" customWidth="1"/>
    <col min="1288" max="1288" width="13.85546875" style="773" customWidth="1"/>
    <col min="1289" max="1289" width="9.28515625" style="773" bestFit="1" customWidth="1"/>
    <col min="1290" max="1290" width="17" style="773" customWidth="1"/>
    <col min="1291" max="1291" width="53.5703125" style="773" customWidth="1"/>
    <col min="1292" max="1536" width="9.140625" style="773"/>
    <col min="1537" max="1537" width="4.5703125" style="773" customWidth="1"/>
    <col min="1538" max="1538" width="54.85546875" style="773" customWidth="1"/>
    <col min="1539" max="1539" width="5.85546875" style="773" customWidth="1"/>
    <col min="1540" max="1540" width="6.140625" style="773" customWidth="1"/>
    <col min="1541" max="1541" width="11.28515625" style="773" customWidth="1"/>
    <col min="1542" max="1542" width="12.28515625" style="773" customWidth="1"/>
    <col min="1543" max="1543" width="10.140625" style="773" bestFit="1" customWidth="1"/>
    <col min="1544" max="1544" width="13.85546875" style="773" customWidth="1"/>
    <col min="1545" max="1545" width="9.28515625" style="773" bestFit="1" customWidth="1"/>
    <col min="1546" max="1546" width="17" style="773" customWidth="1"/>
    <col min="1547" max="1547" width="53.5703125" style="773" customWidth="1"/>
    <col min="1548" max="1792" width="9.140625" style="773"/>
    <col min="1793" max="1793" width="4.5703125" style="773" customWidth="1"/>
    <col min="1794" max="1794" width="54.85546875" style="773" customWidth="1"/>
    <col min="1795" max="1795" width="5.85546875" style="773" customWidth="1"/>
    <col min="1796" max="1796" width="6.140625" style="773" customWidth="1"/>
    <col min="1797" max="1797" width="11.28515625" style="773" customWidth="1"/>
    <col min="1798" max="1798" width="12.28515625" style="773" customWidth="1"/>
    <col min="1799" max="1799" width="10.140625" style="773" bestFit="1" customWidth="1"/>
    <col min="1800" max="1800" width="13.85546875" style="773" customWidth="1"/>
    <col min="1801" max="1801" width="9.28515625" style="773" bestFit="1" customWidth="1"/>
    <col min="1802" max="1802" width="17" style="773" customWidth="1"/>
    <col min="1803" max="1803" width="53.5703125" style="773" customWidth="1"/>
    <col min="1804" max="2048" width="9.140625" style="773"/>
    <col min="2049" max="2049" width="4.5703125" style="773" customWidth="1"/>
    <col min="2050" max="2050" width="54.85546875" style="773" customWidth="1"/>
    <col min="2051" max="2051" width="5.85546875" style="773" customWidth="1"/>
    <col min="2052" max="2052" width="6.140625" style="773" customWidth="1"/>
    <col min="2053" max="2053" width="11.28515625" style="773" customWidth="1"/>
    <col min="2054" max="2054" width="12.28515625" style="773" customWidth="1"/>
    <col min="2055" max="2055" width="10.140625" style="773" bestFit="1" customWidth="1"/>
    <col min="2056" max="2056" width="13.85546875" style="773" customWidth="1"/>
    <col min="2057" max="2057" width="9.28515625" style="773" bestFit="1" customWidth="1"/>
    <col min="2058" max="2058" width="17" style="773" customWidth="1"/>
    <col min="2059" max="2059" width="53.5703125" style="773" customWidth="1"/>
    <col min="2060" max="2304" width="9.140625" style="773"/>
    <col min="2305" max="2305" width="4.5703125" style="773" customWidth="1"/>
    <col min="2306" max="2306" width="54.85546875" style="773" customWidth="1"/>
    <col min="2307" max="2307" width="5.85546875" style="773" customWidth="1"/>
    <col min="2308" max="2308" width="6.140625" style="773" customWidth="1"/>
    <col min="2309" max="2309" width="11.28515625" style="773" customWidth="1"/>
    <col min="2310" max="2310" width="12.28515625" style="773" customWidth="1"/>
    <col min="2311" max="2311" width="10.140625" style="773" bestFit="1" customWidth="1"/>
    <col min="2312" max="2312" width="13.85546875" style="773" customWidth="1"/>
    <col min="2313" max="2313" width="9.28515625" style="773" bestFit="1" customWidth="1"/>
    <col min="2314" max="2314" width="17" style="773" customWidth="1"/>
    <col min="2315" max="2315" width="53.5703125" style="773" customWidth="1"/>
    <col min="2316" max="2560" width="9.140625" style="773"/>
    <col min="2561" max="2561" width="4.5703125" style="773" customWidth="1"/>
    <col min="2562" max="2562" width="54.85546875" style="773" customWidth="1"/>
    <col min="2563" max="2563" width="5.85546875" style="773" customWidth="1"/>
    <col min="2564" max="2564" width="6.140625" style="773" customWidth="1"/>
    <col min="2565" max="2565" width="11.28515625" style="773" customWidth="1"/>
    <col min="2566" max="2566" width="12.28515625" style="773" customWidth="1"/>
    <col min="2567" max="2567" width="10.140625" style="773" bestFit="1" customWidth="1"/>
    <col min="2568" max="2568" width="13.85546875" style="773" customWidth="1"/>
    <col min="2569" max="2569" width="9.28515625" style="773" bestFit="1" customWidth="1"/>
    <col min="2570" max="2570" width="17" style="773" customWidth="1"/>
    <col min="2571" max="2571" width="53.5703125" style="773" customWidth="1"/>
    <col min="2572" max="2816" width="9.140625" style="773"/>
    <col min="2817" max="2817" width="4.5703125" style="773" customWidth="1"/>
    <col min="2818" max="2818" width="54.85546875" style="773" customWidth="1"/>
    <col min="2819" max="2819" width="5.85546875" style="773" customWidth="1"/>
    <col min="2820" max="2820" width="6.140625" style="773" customWidth="1"/>
    <col min="2821" max="2821" width="11.28515625" style="773" customWidth="1"/>
    <col min="2822" max="2822" width="12.28515625" style="773" customWidth="1"/>
    <col min="2823" max="2823" width="10.140625" style="773" bestFit="1" customWidth="1"/>
    <col min="2824" max="2824" width="13.85546875" style="773" customWidth="1"/>
    <col min="2825" max="2825" width="9.28515625" style="773" bestFit="1" customWidth="1"/>
    <col min="2826" max="2826" width="17" style="773" customWidth="1"/>
    <col min="2827" max="2827" width="53.5703125" style="773" customWidth="1"/>
    <col min="2828" max="3072" width="9.140625" style="773"/>
    <col min="3073" max="3073" width="4.5703125" style="773" customWidth="1"/>
    <col min="3074" max="3074" width="54.85546875" style="773" customWidth="1"/>
    <col min="3075" max="3075" width="5.85546875" style="773" customWidth="1"/>
    <col min="3076" max="3076" width="6.140625" style="773" customWidth="1"/>
    <col min="3077" max="3077" width="11.28515625" style="773" customWidth="1"/>
    <col min="3078" max="3078" width="12.28515625" style="773" customWidth="1"/>
    <col min="3079" max="3079" width="10.140625" style="773" bestFit="1" customWidth="1"/>
    <col min="3080" max="3080" width="13.85546875" style="773" customWidth="1"/>
    <col min="3081" max="3081" width="9.28515625" style="773" bestFit="1" customWidth="1"/>
    <col min="3082" max="3082" width="17" style="773" customWidth="1"/>
    <col min="3083" max="3083" width="53.5703125" style="773" customWidth="1"/>
    <col min="3084" max="3328" width="9.140625" style="773"/>
    <col min="3329" max="3329" width="4.5703125" style="773" customWidth="1"/>
    <col min="3330" max="3330" width="54.85546875" style="773" customWidth="1"/>
    <col min="3331" max="3331" width="5.85546875" style="773" customWidth="1"/>
    <col min="3332" max="3332" width="6.140625" style="773" customWidth="1"/>
    <col min="3333" max="3333" width="11.28515625" style="773" customWidth="1"/>
    <col min="3334" max="3334" width="12.28515625" style="773" customWidth="1"/>
    <col min="3335" max="3335" width="10.140625" style="773" bestFit="1" customWidth="1"/>
    <col min="3336" max="3336" width="13.85546875" style="773" customWidth="1"/>
    <col min="3337" max="3337" width="9.28515625" style="773" bestFit="1" customWidth="1"/>
    <col min="3338" max="3338" width="17" style="773" customWidth="1"/>
    <col min="3339" max="3339" width="53.5703125" style="773" customWidth="1"/>
    <col min="3340" max="3584" width="9.140625" style="773"/>
    <col min="3585" max="3585" width="4.5703125" style="773" customWidth="1"/>
    <col min="3586" max="3586" width="54.85546875" style="773" customWidth="1"/>
    <col min="3587" max="3587" width="5.85546875" style="773" customWidth="1"/>
    <col min="3588" max="3588" width="6.140625" style="773" customWidth="1"/>
    <col min="3589" max="3589" width="11.28515625" style="773" customWidth="1"/>
    <col min="3590" max="3590" width="12.28515625" style="773" customWidth="1"/>
    <col min="3591" max="3591" width="10.140625" style="773" bestFit="1" customWidth="1"/>
    <col min="3592" max="3592" width="13.85546875" style="773" customWidth="1"/>
    <col min="3593" max="3593" width="9.28515625" style="773" bestFit="1" customWidth="1"/>
    <col min="3594" max="3594" width="17" style="773" customWidth="1"/>
    <col min="3595" max="3595" width="53.5703125" style="773" customWidth="1"/>
    <col min="3596" max="3840" width="9.140625" style="773"/>
    <col min="3841" max="3841" width="4.5703125" style="773" customWidth="1"/>
    <col min="3842" max="3842" width="54.85546875" style="773" customWidth="1"/>
    <col min="3843" max="3843" width="5.85546875" style="773" customWidth="1"/>
    <col min="3844" max="3844" width="6.140625" style="773" customWidth="1"/>
    <col min="3845" max="3845" width="11.28515625" style="773" customWidth="1"/>
    <col min="3846" max="3846" width="12.28515625" style="773" customWidth="1"/>
    <col min="3847" max="3847" width="10.140625" style="773" bestFit="1" customWidth="1"/>
    <col min="3848" max="3848" width="13.85546875" style="773" customWidth="1"/>
    <col min="3849" max="3849" width="9.28515625" style="773" bestFit="1" customWidth="1"/>
    <col min="3850" max="3850" width="17" style="773" customWidth="1"/>
    <col min="3851" max="3851" width="53.5703125" style="773" customWidth="1"/>
    <col min="3852" max="4096" width="9.140625" style="773"/>
    <col min="4097" max="4097" width="4.5703125" style="773" customWidth="1"/>
    <col min="4098" max="4098" width="54.85546875" style="773" customWidth="1"/>
    <col min="4099" max="4099" width="5.85546875" style="773" customWidth="1"/>
    <col min="4100" max="4100" width="6.140625" style="773" customWidth="1"/>
    <col min="4101" max="4101" width="11.28515625" style="773" customWidth="1"/>
    <col min="4102" max="4102" width="12.28515625" style="773" customWidth="1"/>
    <col min="4103" max="4103" width="10.140625" style="773" bestFit="1" customWidth="1"/>
    <col min="4104" max="4104" width="13.85546875" style="773" customWidth="1"/>
    <col min="4105" max="4105" width="9.28515625" style="773" bestFit="1" customWidth="1"/>
    <col min="4106" max="4106" width="17" style="773" customWidth="1"/>
    <col min="4107" max="4107" width="53.5703125" style="773" customWidth="1"/>
    <col min="4108" max="4352" width="9.140625" style="773"/>
    <col min="4353" max="4353" width="4.5703125" style="773" customWidth="1"/>
    <col min="4354" max="4354" width="54.85546875" style="773" customWidth="1"/>
    <col min="4355" max="4355" width="5.85546875" style="773" customWidth="1"/>
    <col min="4356" max="4356" width="6.140625" style="773" customWidth="1"/>
    <col min="4357" max="4357" width="11.28515625" style="773" customWidth="1"/>
    <col min="4358" max="4358" width="12.28515625" style="773" customWidth="1"/>
    <col min="4359" max="4359" width="10.140625" style="773" bestFit="1" customWidth="1"/>
    <col min="4360" max="4360" width="13.85546875" style="773" customWidth="1"/>
    <col min="4361" max="4361" width="9.28515625" style="773" bestFit="1" customWidth="1"/>
    <col min="4362" max="4362" width="17" style="773" customWidth="1"/>
    <col min="4363" max="4363" width="53.5703125" style="773" customWidth="1"/>
    <col min="4364" max="4608" width="9.140625" style="773"/>
    <col min="4609" max="4609" width="4.5703125" style="773" customWidth="1"/>
    <col min="4610" max="4610" width="54.85546875" style="773" customWidth="1"/>
    <col min="4611" max="4611" width="5.85546875" style="773" customWidth="1"/>
    <col min="4612" max="4612" width="6.140625" style="773" customWidth="1"/>
    <col min="4613" max="4613" width="11.28515625" style="773" customWidth="1"/>
    <col min="4614" max="4614" width="12.28515625" style="773" customWidth="1"/>
    <col min="4615" max="4615" width="10.140625" style="773" bestFit="1" customWidth="1"/>
    <col min="4616" max="4616" width="13.85546875" style="773" customWidth="1"/>
    <col min="4617" max="4617" width="9.28515625" style="773" bestFit="1" customWidth="1"/>
    <col min="4618" max="4618" width="17" style="773" customWidth="1"/>
    <col min="4619" max="4619" width="53.5703125" style="773" customWidth="1"/>
    <col min="4620" max="4864" width="9.140625" style="773"/>
    <col min="4865" max="4865" width="4.5703125" style="773" customWidth="1"/>
    <col min="4866" max="4866" width="54.85546875" style="773" customWidth="1"/>
    <col min="4867" max="4867" width="5.85546875" style="773" customWidth="1"/>
    <col min="4868" max="4868" width="6.140625" style="773" customWidth="1"/>
    <col min="4869" max="4869" width="11.28515625" style="773" customWidth="1"/>
    <col min="4870" max="4870" width="12.28515625" style="773" customWidth="1"/>
    <col min="4871" max="4871" width="10.140625" style="773" bestFit="1" customWidth="1"/>
    <col min="4872" max="4872" width="13.85546875" style="773" customWidth="1"/>
    <col min="4873" max="4873" width="9.28515625" style="773" bestFit="1" customWidth="1"/>
    <col min="4874" max="4874" width="17" style="773" customWidth="1"/>
    <col min="4875" max="4875" width="53.5703125" style="773" customWidth="1"/>
    <col min="4876" max="5120" width="9.140625" style="773"/>
    <col min="5121" max="5121" width="4.5703125" style="773" customWidth="1"/>
    <col min="5122" max="5122" width="54.85546875" style="773" customWidth="1"/>
    <col min="5123" max="5123" width="5.85546875" style="773" customWidth="1"/>
    <col min="5124" max="5124" width="6.140625" style="773" customWidth="1"/>
    <col min="5125" max="5125" width="11.28515625" style="773" customWidth="1"/>
    <col min="5126" max="5126" width="12.28515625" style="773" customWidth="1"/>
    <col min="5127" max="5127" width="10.140625" style="773" bestFit="1" customWidth="1"/>
    <col min="5128" max="5128" width="13.85546875" style="773" customWidth="1"/>
    <col min="5129" max="5129" width="9.28515625" style="773" bestFit="1" customWidth="1"/>
    <col min="5130" max="5130" width="17" style="773" customWidth="1"/>
    <col min="5131" max="5131" width="53.5703125" style="773" customWidth="1"/>
    <col min="5132" max="5376" width="9.140625" style="773"/>
    <col min="5377" max="5377" width="4.5703125" style="773" customWidth="1"/>
    <col min="5378" max="5378" width="54.85546875" style="773" customWidth="1"/>
    <col min="5379" max="5379" width="5.85546875" style="773" customWidth="1"/>
    <col min="5380" max="5380" width="6.140625" style="773" customWidth="1"/>
    <col min="5381" max="5381" width="11.28515625" style="773" customWidth="1"/>
    <col min="5382" max="5382" width="12.28515625" style="773" customWidth="1"/>
    <col min="5383" max="5383" width="10.140625" style="773" bestFit="1" customWidth="1"/>
    <col min="5384" max="5384" width="13.85546875" style="773" customWidth="1"/>
    <col min="5385" max="5385" width="9.28515625" style="773" bestFit="1" customWidth="1"/>
    <col min="5386" max="5386" width="17" style="773" customWidth="1"/>
    <col min="5387" max="5387" width="53.5703125" style="773" customWidth="1"/>
    <col min="5388" max="5632" width="9.140625" style="773"/>
    <col min="5633" max="5633" width="4.5703125" style="773" customWidth="1"/>
    <col min="5634" max="5634" width="54.85546875" style="773" customWidth="1"/>
    <col min="5635" max="5635" width="5.85546875" style="773" customWidth="1"/>
    <col min="5636" max="5636" width="6.140625" style="773" customWidth="1"/>
    <col min="5637" max="5637" width="11.28515625" style="773" customWidth="1"/>
    <col min="5638" max="5638" width="12.28515625" style="773" customWidth="1"/>
    <col min="5639" max="5639" width="10.140625" style="773" bestFit="1" customWidth="1"/>
    <col min="5640" max="5640" width="13.85546875" style="773" customWidth="1"/>
    <col min="5641" max="5641" width="9.28515625" style="773" bestFit="1" customWidth="1"/>
    <col min="5642" max="5642" width="17" style="773" customWidth="1"/>
    <col min="5643" max="5643" width="53.5703125" style="773" customWidth="1"/>
    <col min="5644" max="5888" width="9.140625" style="773"/>
    <col min="5889" max="5889" width="4.5703125" style="773" customWidth="1"/>
    <col min="5890" max="5890" width="54.85546875" style="773" customWidth="1"/>
    <col min="5891" max="5891" width="5.85546875" style="773" customWidth="1"/>
    <col min="5892" max="5892" width="6.140625" style="773" customWidth="1"/>
    <col min="5893" max="5893" width="11.28515625" style="773" customWidth="1"/>
    <col min="5894" max="5894" width="12.28515625" style="773" customWidth="1"/>
    <col min="5895" max="5895" width="10.140625" style="773" bestFit="1" customWidth="1"/>
    <col min="5896" max="5896" width="13.85546875" style="773" customWidth="1"/>
    <col min="5897" max="5897" width="9.28515625" style="773" bestFit="1" customWidth="1"/>
    <col min="5898" max="5898" width="17" style="773" customWidth="1"/>
    <col min="5899" max="5899" width="53.5703125" style="773" customWidth="1"/>
    <col min="5900" max="6144" width="9.140625" style="773"/>
    <col min="6145" max="6145" width="4.5703125" style="773" customWidth="1"/>
    <col min="6146" max="6146" width="54.85546875" style="773" customWidth="1"/>
    <col min="6147" max="6147" width="5.85546875" style="773" customWidth="1"/>
    <col min="6148" max="6148" width="6.140625" style="773" customWidth="1"/>
    <col min="6149" max="6149" width="11.28515625" style="773" customWidth="1"/>
    <col min="6150" max="6150" width="12.28515625" style="773" customWidth="1"/>
    <col min="6151" max="6151" width="10.140625" style="773" bestFit="1" customWidth="1"/>
    <col min="6152" max="6152" width="13.85546875" style="773" customWidth="1"/>
    <col min="6153" max="6153" width="9.28515625" style="773" bestFit="1" customWidth="1"/>
    <col min="6154" max="6154" width="17" style="773" customWidth="1"/>
    <col min="6155" max="6155" width="53.5703125" style="773" customWidth="1"/>
    <col min="6156" max="6400" width="9.140625" style="773"/>
    <col min="6401" max="6401" width="4.5703125" style="773" customWidth="1"/>
    <col min="6402" max="6402" width="54.85546875" style="773" customWidth="1"/>
    <col min="6403" max="6403" width="5.85546875" style="773" customWidth="1"/>
    <col min="6404" max="6404" width="6.140625" style="773" customWidth="1"/>
    <col min="6405" max="6405" width="11.28515625" style="773" customWidth="1"/>
    <col min="6406" max="6406" width="12.28515625" style="773" customWidth="1"/>
    <col min="6407" max="6407" width="10.140625" style="773" bestFit="1" customWidth="1"/>
    <col min="6408" max="6408" width="13.85546875" style="773" customWidth="1"/>
    <col min="6409" max="6409" width="9.28515625" style="773" bestFit="1" customWidth="1"/>
    <col min="6410" max="6410" width="17" style="773" customWidth="1"/>
    <col min="6411" max="6411" width="53.5703125" style="773" customWidth="1"/>
    <col min="6412" max="6656" width="9.140625" style="773"/>
    <col min="6657" max="6657" width="4.5703125" style="773" customWidth="1"/>
    <col min="6658" max="6658" width="54.85546875" style="773" customWidth="1"/>
    <col min="6659" max="6659" width="5.85546875" style="773" customWidth="1"/>
    <col min="6660" max="6660" width="6.140625" style="773" customWidth="1"/>
    <col min="6661" max="6661" width="11.28515625" style="773" customWidth="1"/>
    <col min="6662" max="6662" width="12.28515625" style="773" customWidth="1"/>
    <col min="6663" max="6663" width="10.140625" style="773" bestFit="1" customWidth="1"/>
    <col min="6664" max="6664" width="13.85546875" style="773" customWidth="1"/>
    <col min="6665" max="6665" width="9.28515625" style="773" bestFit="1" customWidth="1"/>
    <col min="6666" max="6666" width="17" style="773" customWidth="1"/>
    <col min="6667" max="6667" width="53.5703125" style="773" customWidth="1"/>
    <col min="6668" max="6912" width="9.140625" style="773"/>
    <col min="6913" max="6913" width="4.5703125" style="773" customWidth="1"/>
    <col min="6914" max="6914" width="54.85546875" style="773" customWidth="1"/>
    <col min="6915" max="6915" width="5.85546875" style="773" customWidth="1"/>
    <col min="6916" max="6916" width="6.140625" style="773" customWidth="1"/>
    <col min="6917" max="6917" width="11.28515625" style="773" customWidth="1"/>
    <col min="6918" max="6918" width="12.28515625" style="773" customWidth="1"/>
    <col min="6919" max="6919" width="10.140625" style="773" bestFit="1" customWidth="1"/>
    <col min="6920" max="6920" width="13.85546875" style="773" customWidth="1"/>
    <col min="6921" max="6921" width="9.28515625" style="773" bestFit="1" customWidth="1"/>
    <col min="6922" max="6922" width="17" style="773" customWidth="1"/>
    <col min="6923" max="6923" width="53.5703125" style="773" customWidth="1"/>
    <col min="6924" max="7168" width="9.140625" style="773"/>
    <col min="7169" max="7169" width="4.5703125" style="773" customWidth="1"/>
    <col min="7170" max="7170" width="54.85546875" style="773" customWidth="1"/>
    <col min="7171" max="7171" width="5.85546875" style="773" customWidth="1"/>
    <col min="7172" max="7172" width="6.140625" style="773" customWidth="1"/>
    <col min="7173" max="7173" width="11.28515625" style="773" customWidth="1"/>
    <col min="7174" max="7174" width="12.28515625" style="773" customWidth="1"/>
    <col min="7175" max="7175" width="10.140625" style="773" bestFit="1" customWidth="1"/>
    <col min="7176" max="7176" width="13.85546875" style="773" customWidth="1"/>
    <col min="7177" max="7177" width="9.28515625" style="773" bestFit="1" customWidth="1"/>
    <col min="7178" max="7178" width="17" style="773" customWidth="1"/>
    <col min="7179" max="7179" width="53.5703125" style="773" customWidth="1"/>
    <col min="7180" max="7424" width="9.140625" style="773"/>
    <col min="7425" max="7425" width="4.5703125" style="773" customWidth="1"/>
    <col min="7426" max="7426" width="54.85546875" style="773" customWidth="1"/>
    <col min="7427" max="7427" width="5.85546875" style="773" customWidth="1"/>
    <col min="7428" max="7428" width="6.140625" style="773" customWidth="1"/>
    <col min="7429" max="7429" width="11.28515625" style="773" customWidth="1"/>
    <col min="7430" max="7430" width="12.28515625" style="773" customWidth="1"/>
    <col min="7431" max="7431" width="10.140625" style="773" bestFit="1" customWidth="1"/>
    <col min="7432" max="7432" width="13.85546875" style="773" customWidth="1"/>
    <col min="7433" max="7433" width="9.28515625" style="773" bestFit="1" customWidth="1"/>
    <col min="7434" max="7434" width="17" style="773" customWidth="1"/>
    <col min="7435" max="7435" width="53.5703125" style="773" customWidth="1"/>
    <col min="7436" max="7680" width="9.140625" style="773"/>
    <col min="7681" max="7681" width="4.5703125" style="773" customWidth="1"/>
    <col min="7682" max="7682" width="54.85546875" style="773" customWidth="1"/>
    <col min="7683" max="7683" width="5.85546875" style="773" customWidth="1"/>
    <col min="7684" max="7684" width="6.140625" style="773" customWidth="1"/>
    <col min="7685" max="7685" width="11.28515625" style="773" customWidth="1"/>
    <col min="7686" max="7686" width="12.28515625" style="773" customWidth="1"/>
    <col min="7687" max="7687" width="10.140625" style="773" bestFit="1" customWidth="1"/>
    <col min="7688" max="7688" width="13.85546875" style="773" customWidth="1"/>
    <col min="7689" max="7689" width="9.28515625" style="773" bestFit="1" customWidth="1"/>
    <col min="7690" max="7690" width="17" style="773" customWidth="1"/>
    <col min="7691" max="7691" width="53.5703125" style="773" customWidth="1"/>
    <col min="7692" max="7936" width="9.140625" style="773"/>
    <col min="7937" max="7937" width="4.5703125" style="773" customWidth="1"/>
    <col min="7938" max="7938" width="54.85546875" style="773" customWidth="1"/>
    <col min="7939" max="7939" width="5.85546875" style="773" customWidth="1"/>
    <col min="7940" max="7940" width="6.140625" style="773" customWidth="1"/>
    <col min="7941" max="7941" width="11.28515625" style="773" customWidth="1"/>
    <col min="7942" max="7942" width="12.28515625" style="773" customWidth="1"/>
    <col min="7943" max="7943" width="10.140625" style="773" bestFit="1" customWidth="1"/>
    <col min="7944" max="7944" width="13.85546875" style="773" customWidth="1"/>
    <col min="7945" max="7945" width="9.28515625" style="773" bestFit="1" customWidth="1"/>
    <col min="7946" max="7946" width="17" style="773" customWidth="1"/>
    <col min="7947" max="7947" width="53.5703125" style="773" customWidth="1"/>
    <col min="7948" max="8192" width="9.140625" style="773"/>
    <col min="8193" max="8193" width="4.5703125" style="773" customWidth="1"/>
    <col min="8194" max="8194" width="54.85546875" style="773" customWidth="1"/>
    <col min="8195" max="8195" width="5.85546875" style="773" customWidth="1"/>
    <col min="8196" max="8196" width="6.140625" style="773" customWidth="1"/>
    <col min="8197" max="8197" width="11.28515625" style="773" customWidth="1"/>
    <col min="8198" max="8198" width="12.28515625" style="773" customWidth="1"/>
    <col min="8199" max="8199" width="10.140625" style="773" bestFit="1" customWidth="1"/>
    <col min="8200" max="8200" width="13.85546875" style="773" customWidth="1"/>
    <col min="8201" max="8201" width="9.28515625" style="773" bestFit="1" customWidth="1"/>
    <col min="8202" max="8202" width="17" style="773" customWidth="1"/>
    <col min="8203" max="8203" width="53.5703125" style="773" customWidth="1"/>
    <col min="8204" max="8448" width="9.140625" style="773"/>
    <col min="8449" max="8449" width="4.5703125" style="773" customWidth="1"/>
    <col min="8450" max="8450" width="54.85546875" style="773" customWidth="1"/>
    <col min="8451" max="8451" width="5.85546875" style="773" customWidth="1"/>
    <col min="8452" max="8452" width="6.140625" style="773" customWidth="1"/>
    <col min="8453" max="8453" width="11.28515625" style="773" customWidth="1"/>
    <col min="8454" max="8454" width="12.28515625" style="773" customWidth="1"/>
    <col min="8455" max="8455" width="10.140625" style="773" bestFit="1" customWidth="1"/>
    <col min="8456" max="8456" width="13.85546875" style="773" customWidth="1"/>
    <col min="8457" max="8457" width="9.28515625" style="773" bestFit="1" customWidth="1"/>
    <col min="8458" max="8458" width="17" style="773" customWidth="1"/>
    <col min="8459" max="8459" width="53.5703125" style="773" customWidth="1"/>
    <col min="8460" max="8704" width="9.140625" style="773"/>
    <col min="8705" max="8705" width="4.5703125" style="773" customWidth="1"/>
    <col min="8706" max="8706" width="54.85546875" style="773" customWidth="1"/>
    <col min="8707" max="8707" width="5.85546875" style="773" customWidth="1"/>
    <col min="8708" max="8708" width="6.140625" style="773" customWidth="1"/>
    <col min="8709" max="8709" width="11.28515625" style="773" customWidth="1"/>
    <col min="8710" max="8710" width="12.28515625" style="773" customWidth="1"/>
    <col min="8711" max="8711" width="10.140625" style="773" bestFit="1" customWidth="1"/>
    <col min="8712" max="8712" width="13.85546875" style="773" customWidth="1"/>
    <col min="8713" max="8713" width="9.28515625" style="773" bestFit="1" customWidth="1"/>
    <col min="8714" max="8714" width="17" style="773" customWidth="1"/>
    <col min="8715" max="8715" width="53.5703125" style="773" customWidth="1"/>
    <col min="8716" max="8960" width="9.140625" style="773"/>
    <col min="8961" max="8961" width="4.5703125" style="773" customWidth="1"/>
    <col min="8962" max="8962" width="54.85546875" style="773" customWidth="1"/>
    <col min="8963" max="8963" width="5.85546875" style="773" customWidth="1"/>
    <col min="8964" max="8964" width="6.140625" style="773" customWidth="1"/>
    <col min="8965" max="8965" width="11.28515625" style="773" customWidth="1"/>
    <col min="8966" max="8966" width="12.28515625" style="773" customWidth="1"/>
    <col min="8967" max="8967" width="10.140625" style="773" bestFit="1" customWidth="1"/>
    <col min="8968" max="8968" width="13.85546875" style="773" customWidth="1"/>
    <col min="8969" max="8969" width="9.28515625" style="773" bestFit="1" customWidth="1"/>
    <col min="8970" max="8970" width="17" style="773" customWidth="1"/>
    <col min="8971" max="8971" width="53.5703125" style="773" customWidth="1"/>
    <col min="8972" max="9216" width="9.140625" style="773"/>
    <col min="9217" max="9217" width="4.5703125" style="773" customWidth="1"/>
    <col min="9218" max="9218" width="54.85546875" style="773" customWidth="1"/>
    <col min="9219" max="9219" width="5.85546875" style="773" customWidth="1"/>
    <col min="9220" max="9220" width="6.140625" style="773" customWidth="1"/>
    <col min="9221" max="9221" width="11.28515625" style="773" customWidth="1"/>
    <col min="9222" max="9222" width="12.28515625" style="773" customWidth="1"/>
    <col min="9223" max="9223" width="10.140625" style="773" bestFit="1" customWidth="1"/>
    <col min="9224" max="9224" width="13.85546875" style="773" customWidth="1"/>
    <col min="9225" max="9225" width="9.28515625" style="773" bestFit="1" customWidth="1"/>
    <col min="9226" max="9226" width="17" style="773" customWidth="1"/>
    <col min="9227" max="9227" width="53.5703125" style="773" customWidth="1"/>
    <col min="9228" max="9472" width="9.140625" style="773"/>
    <col min="9473" max="9473" width="4.5703125" style="773" customWidth="1"/>
    <col min="9474" max="9474" width="54.85546875" style="773" customWidth="1"/>
    <col min="9475" max="9475" width="5.85546875" style="773" customWidth="1"/>
    <col min="9476" max="9476" width="6.140625" style="773" customWidth="1"/>
    <col min="9477" max="9477" width="11.28515625" style="773" customWidth="1"/>
    <col min="9478" max="9478" width="12.28515625" style="773" customWidth="1"/>
    <col min="9479" max="9479" width="10.140625" style="773" bestFit="1" customWidth="1"/>
    <col min="9480" max="9480" width="13.85546875" style="773" customWidth="1"/>
    <col min="9481" max="9481" width="9.28515625" style="773" bestFit="1" customWidth="1"/>
    <col min="9482" max="9482" width="17" style="773" customWidth="1"/>
    <col min="9483" max="9483" width="53.5703125" style="773" customWidth="1"/>
    <col min="9484" max="9728" width="9.140625" style="773"/>
    <col min="9729" max="9729" width="4.5703125" style="773" customWidth="1"/>
    <col min="9730" max="9730" width="54.85546875" style="773" customWidth="1"/>
    <col min="9731" max="9731" width="5.85546875" style="773" customWidth="1"/>
    <col min="9732" max="9732" width="6.140625" style="773" customWidth="1"/>
    <col min="9733" max="9733" width="11.28515625" style="773" customWidth="1"/>
    <col min="9734" max="9734" width="12.28515625" style="773" customWidth="1"/>
    <col min="9735" max="9735" width="10.140625" style="773" bestFit="1" customWidth="1"/>
    <col min="9736" max="9736" width="13.85546875" style="773" customWidth="1"/>
    <col min="9737" max="9737" width="9.28515625" style="773" bestFit="1" customWidth="1"/>
    <col min="9738" max="9738" width="17" style="773" customWidth="1"/>
    <col min="9739" max="9739" width="53.5703125" style="773" customWidth="1"/>
    <col min="9740" max="9984" width="9.140625" style="773"/>
    <col min="9985" max="9985" width="4.5703125" style="773" customWidth="1"/>
    <col min="9986" max="9986" width="54.85546875" style="773" customWidth="1"/>
    <col min="9987" max="9987" width="5.85546875" style="773" customWidth="1"/>
    <col min="9988" max="9988" width="6.140625" style="773" customWidth="1"/>
    <col min="9989" max="9989" width="11.28515625" style="773" customWidth="1"/>
    <col min="9990" max="9990" width="12.28515625" style="773" customWidth="1"/>
    <col min="9991" max="9991" width="10.140625" style="773" bestFit="1" customWidth="1"/>
    <col min="9992" max="9992" width="13.85546875" style="773" customWidth="1"/>
    <col min="9993" max="9993" width="9.28515625" style="773" bestFit="1" customWidth="1"/>
    <col min="9994" max="9994" width="17" style="773" customWidth="1"/>
    <col min="9995" max="9995" width="53.5703125" style="773" customWidth="1"/>
    <col min="9996" max="10240" width="9.140625" style="773"/>
    <col min="10241" max="10241" width="4.5703125" style="773" customWidth="1"/>
    <col min="10242" max="10242" width="54.85546875" style="773" customWidth="1"/>
    <col min="10243" max="10243" width="5.85546875" style="773" customWidth="1"/>
    <col min="10244" max="10244" width="6.140625" style="773" customWidth="1"/>
    <col min="10245" max="10245" width="11.28515625" style="773" customWidth="1"/>
    <col min="10246" max="10246" width="12.28515625" style="773" customWidth="1"/>
    <col min="10247" max="10247" width="10.140625" style="773" bestFit="1" customWidth="1"/>
    <col min="10248" max="10248" width="13.85546875" style="773" customWidth="1"/>
    <col min="10249" max="10249" width="9.28515625" style="773" bestFit="1" customWidth="1"/>
    <col min="10250" max="10250" width="17" style="773" customWidth="1"/>
    <col min="10251" max="10251" width="53.5703125" style="773" customWidth="1"/>
    <col min="10252" max="10496" width="9.140625" style="773"/>
    <col min="10497" max="10497" width="4.5703125" style="773" customWidth="1"/>
    <col min="10498" max="10498" width="54.85546875" style="773" customWidth="1"/>
    <col min="10499" max="10499" width="5.85546875" style="773" customWidth="1"/>
    <col min="10500" max="10500" width="6.140625" style="773" customWidth="1"/>
    <col min="10501" max="10501" width="11.28515625" style="773" customWidth="1"/>
    <col min="10502" max="10502" width="12.28515625" style="773" customWidth="1"/>
    <col min="10503" max="10503" width="10.140625" style="773" bestFit="1" customWidth="1"/>
    <col min="10504" max="10504" width="13.85546875" style="773" customWidth="1"/>
    <col min="10505" max="10505" width="9.28515625" style="773" bestFit="1" customWidth="1"/>
    <col min="10506" max="10506" width="17" style="773" customWidth="1"/>
    <col min="10507" max="10507" width="53.5703125" style="773" customWidth="1"/>
    <col min="10508" max="10752" width="9.140625" style="773"/>
    <col min="10753" max="10753" width="4.5703125" style="773" customWidth="1"/>
    <col min="10754" max="10754" width="54.85546875" style="773" customWidth="1"/>
    <col min="10755" max="10755" width="5.85546875" style="773" customWidth="1"/>
    <col min="10756" max="10756" width="6.140625" style="773" customWidth="1"/>
    <col min="10757" max="10757" width="11.28515625" style="773" customWidth="1"/>
    <col min="10758" max="10758" width="12.28515625" style="773" customWidth="1"/>
    <col min="10759" max="10759" width="10.140625" style="773" bestFit="1" customWidth="1"/>
    <col min="10760" max="10760" width="13.85546875" style="773" customWidth="1"/>
    <col min="10761" max="10761" width="9.28515625" style="773" bestFit="1" customWidth="1"/>
    <col min="10762" max="10762" width="17" style="773" customWidth="1"/>
    <col min="10763" max="10763" width="53.5703125" style="773" customWidth="1"/>
    <col min="10764" max="11008" width="9.140625" style="773"/>
    <col min="11009" max="11009" width="4.5703125" style="773" customWidth="1"/>
    <col min="11010" max="11010" width="54.85546875" style="773" customWidth="1"/>
    <col min="11011" max="11011" width="5.85546875" style="773" customWidth="1"/>
    <col min="11012" max="11012" width="6.140625" style="773" customWidth="1"/>
    <col min="11013" max="11013" width="11.28515625" style="773" customWidth="1"/>
    <col min="11014" max="11014" width="12.28515625" style="773" customWidth="1"/>
    <col min="11015" max="11015" width="10.140625" style="773" bestFit="1" customWidth="1"/>
    <col min="11016" max="11016" width="13.85546875" style="773" customWidth="1"/>
    <col min="11017" max="11017" width="9.28515625" style="773" bestFit="1" customWidth="1"/>
    <col min="11018" max="11018" width="17" style="773" customWidth="1"/>
    <col min="11019" max="11019" width="53.5703125" style="773" customWidth="1"/>
    <col min="11020" max="11264" width="9.140625" style="773"/>
    <col min="11265" max="11265" width="4.5703125" style="773" customWidth="1"/>
    <col min="11266" max="11266" width="54.85546875" style="773" customWidth="1"/>
    <col min="11267" max="11267" width="5.85546875" style="773" customWidth="1"/>
    <col min="11268" max="11268" width="6.140625" style="773" customWidth="1"/>
    <col min="11269" max="11269" width="11.28515625" style="773" customWidth="1"/>
    <col min="11270" max="11270" width="12.28515625" style="773" customWidth="1"/>
    <col min="11271" max="11271" width="10.140625" style="773" bestFit="1" customWidth="1"/>
    <col min="11272" max="11272" width="13.85546875" style="773" customWidth="1"/>
    <col min="11273" max="11273" width="9.28515625" style="773" bestFit="1" customWidth="1"/>
    <col min="11274" max="11274" width="17" style="773" customWidth="1"/>
    <col min="11275" max="11275" width="53.5703125" style="773" customWidth="1"/>
    <col min="11276" max="11520" width="9.140625" style="773"/>
    <col min="11521" max="11521" width="4.5703125" style="773" customWidth="1"/>
    <col min="11522" max="11522" width="54.85546875" style="773" customWidth="1"/>
    <col min="11523" max="11523" width="5.85546875" style="773" customWidth="1"/>
    <col min="11524" max="11524" width="6.140625" style="773" customWidth="1"/>
    <col min="11525" max="11525" width="11.28515625" style="773" customWidth="1"/>
    <col min="11526" max="11526" width="12.28515625" style="773" customWidth="1"/>
    <col min="11527" max="11527" width="10.140625" style="773" bestFit="1" customWidth="1"/>
    <col min="11528" max="11528" width="13.85546875" style="773" customWidth="1"/>
    <col min="11529" max="11529" width="9.28515625" style="773" bestFit="1" customWidth="1"/>
    <col min="11530" max="11530" width="17" style="773" customWidth="1"/>
    <col min="11531" max="11531" width="53.5703125" style="773" customWidth="1"/>
    <col min="11532" max="11776" width="9.140625" style="773"/>
    <col min="11777" max="11777" width="4.5703125" style="773" customWidth="1"/>
    <col min="11778" max="11778" width="54.85546875" style="773" customWidth="1"/>
    <col min="11779" max="11779" width="5.85546875" style="773" customWidth="1"/>
    <col min="11780" max="11780" width="6.140625" style="773" customWidth="1"/>
    <col min="11781" max="11781" width="11.28515625" style="773" customWidth="1"/>
    <col min="11782" max="11782" width="12.28515625" style="773" customWidth="1"/>
    <col min="11783" max="11783" width="10.140625" style="773" bestFit="1" customWidth="1"/>
    <col min="11784" max="11784" width="13.85546875" style="773" customWidth="1"/>
    <col min="11785" max="11785" width="9.28515625" style="773" bestFit="1" customWidth="1"/>
    <col min="11786" max="11786" width="17" style="773" customWidth="1"/>
    <col min="11787" max="11787" width="53.5703125" style="773" customWidth="1"/>
    <col min="11788" max="12032" width="9.140625" style="773"/>
    <col min="12033" max="12033" width="4.5703125" style="773" customWidth="1"/>
    <col min="12034" max="12034" width="54.85546875" style="773" customWidth="1"/>
    <col min="12035" max="12035" width="5.85546875" style="773" customWidth="1"/>
    <col min="12036" max="12036" width="6.140625" style="773" customWidth="1"/>
    <col min="12037" max="12037" width="11.28515625" style="773" customWidth="1"/>
    <col min="12038" max="12038" width="12.28515625" style="773" customWidth="1"/>
    <col min="12039" max="12039" width="10.140625" style="773" bestFit="1" customWidth="1"/>
    <col min="12040" max="12040" width="13.85546875" style="773" customWidth="1"/>
    <col min="12041" max="12041" width="9.28515625" style="773" bestFit="1" customWidth="1"/>
    <col min="12042" max="12042" width="17" style="773" customWidth="1"/>
    <col min="12043" max="12043" width="53.5703125" style="773" customWidth="1"/>
    <col min="12044" max="12288" width="9.140625" style="773"/>
    <col min="12289" max="12289" width="4.5703125" style="773" customWidth="1"/>
    <col min="12290" max="12290" width="54.85546875" style="773" customWidth="1"/>
    <col min="12291" max="12291" width="5.85546875" style="773" customWidth="1"/>
    <col min="12292" max="12292" width="6.140625" style="773" customWidth="1"/>
    <col min="12293" max="12293" width="11.28515625" style="773" customWidth="1"/>
    <col min="12294" max="12294" width="12.28515625" style="773" customWidth="1"/>
    <col min="12295" max="12295" width="10.140625" style="773" bestFit="1" customWidth="1"/>
    <col min="12296" max="12296" width="13.85546875" style="773" customWidth="1"/>
    <col min="12297" max="12297" width="9.28515625" style="773" bestFit="1" customWidth="1"/>
    <col min="12298" max="12298" width="17" style="773" customWidth="1"/>
    <col min="12299" max="12299" width="53.5703125" style="773" customWidth="1"/>
    <col min="12300" max="12544" width="9.140625" style="773"/>
    <col min="12545" max="12545" width="4.5703125" style="773" customWidth="1"/>
    <col min="12546" max="12546" width="54.85546875" style="773" customWidth="1"/>
    <col min="12547" max="12547" width="5.85546875" style="773" customWidth="1"/>
    <col min="12548" max="12548" width="6.140625" style="773" customWidth="1"/>
    <col min="12549" max="12549" width="11.28515625" style="773" customWidth="1"/>
    <col min="12550" max="12550" width="12.28515625" style="773" customWidth="1"/>
    <col min="12551" max="12551" width="10.140625" style="773" bestFit="1" customWidth="1"/>
    <col min="12552" max="12552" width="13.85546875" style="773" customWidth="1"/>
    <col min="12553" max="12553" width="9.28515625" style="773" bestFit="1" customWidth="1"/>
    <col min="12554" max="12554" width="17" style="773" customWidth="1"/>
    <col min="12555" max="12555" width="53.5703125" style="773" customWidth="1"/>
    <col min="12556" max="12800" width="9.140625" style="773"/>
    <col min="12801" max="12801" width="4.5703125" style="773" customWidth="1"/>
    <col min="12802" max="12802" width="54.85546875" style="773" customWidth="1"/>
    <col min="12803" max="12803" width="5.85546875" style="773" customWidth="1"/>
    <col min="12804" max="12804" width="6.140625" style="773" customWidth="1"/>
    <col min="12805" max="12805" width="11.28515625" style="773" customWidth="1"/>
    <col min="12806" max="12806" width="12.28515625" style="773" customWidth="1"/>
    <col min="12807" max="12807" width="10.140625" style="773" bestFit="1" customWidth="1"/>
    <col min="12808" max="12808" width="13.85546875" style="773" customWidth="1"/>
    <col min="12809" max="12809" width="9.28515625" style="773" bestFit="1" customWidth="1"/>
    <col min="12810" max="12810" width="17" style="773" customWidth="1"/>
    <col min="12811" max="12811" width="53.5703125" style="773" customWidth="1"/>
    <col min="12812" max="13056" width="9.140625" style="773"/>
    <col min="13057" max="13057" width="4.5703125" style="773" customWidth="1"/>
    <col min="13058" max="13058" width="54.85546875" style="773" customWidth="1"/>
    <col min="13059" max="13059" width="5.85546875" style="773" customWidth="1"/>
    <col min="13060" max="13060" width="6.140625" style="773" customWidth="1"/>
    <col min="13061" max="13061" width="11.28515625" style="773" customWidth="1"/>
    <col min="13062" max="13062" width="12.28515625" style="773" customWidth="1"/>
    <col min="13063" max="13063" width="10.140625" style="773" bestFit="1" customWidth="1"/>
    <col min="13064" max="13064" width="13.85546875" style="773" customWidth="1"/>
    <col min="13065" max="13065" width="9.28515625" style="773" bestFit="1" customWidth="1"/>
    <col min="13066" max="13066" width="17" style="773" customWidth="1"/>
    <col min="13067" max="13067" width="53.5703125" style="773" customWidth="1"/>
    <col min="13068" max="13312" width="9.140625" style="773"/>
    <col min="13313" max="13313" width="4.5703125" style="773" customWidth="1"/>
    <col min="13314" max="13314" width="54.85546875" style="773" customWidth="1"/>
    <col min="13315" max="13315" width="5.85546875" style="773" customWidth="1"/>
    <col min="13316" max="13316" width="6.140625" style="773" customWidth="1"/>
    <col min="13317" max="13317" width="11.28515625" style="773" customWidth="1"/>
    <col min="13318" max="13318" width="12.28515625" style="773" customWidth="1"/>
    <col min="13319" max="13319" width="10.140625" style="773" bestFit="1" customWidth="1"/>
    <col min="13320" max="13320" width="13.85546875" style="773" customWidth="1"/>
    <col min="13321" max="13321" width="9.28515625" style="773" bestFit="1" customWidth="1"/>
    <col min="13322" max="13322" width="17" style="773" customWidth="1"/>
    <col min="13323" max="13323" width="53.5703125" style="773" customWidth="1"/>
    <col min="13324" max="13568" width="9.140625" style="773"/>
    <col min="13569" max="13569" width="4.5703125" style="773" customWidth="1"/>
    <col min="13570" max="13570" width="54.85546875" style="773" customWidth="1"/>
    <col min="13571" max="13571" width="5.85546875" style="773" customWidth="1"/>
    <col min="13572" max="13572" width="6.140625" style="773" customWidth="1"/>
    <col min="13573" max="13573" width="11.28515625" style="773" customWidth="1"/>
    <col min="13574" max="13574" width="12.28515625" style="773" customWidth="1"/>
    <col min="13575" max="13575" width="10.140625" style="773" bestFit="1" customWidth="1"/>
    <col min="13576" max="13576" width="13.85546875" style="773" customWidth="1"/>
    <col min="13577" max="13577" width="9.28515625" style="773" bestFit="1" customWidth="1"/>
    <col min="13578" max="13578" width="17" style="773" customWidth="1"/>
    <col min="13579" max="13579" width="53.5703125" style="773" customWidth="1"/>
    <col min="13580" max="13824" width="9.140625" style="773"/>
    <col min="13825" max="13825" width="4.5703125" style="773" customWidth="1"/>
    <col min="13826" max="13826" width="54.85546875" style="773" customWidth="1"/>
    <col min="13827" max="13827" width="5.85546875" style="773" customWidth="1"/>
    <col min="13828" max="13828" width="6.140625" style="773" customWidth="1"/>
    <col min="13829" max="13829" width="11.28515625" style="773" customWidth="1"/>
    <col min="13830" max="13830" width="12.28515625" style="773" customWidth="1"/>
    <col min="13831" max="13831" width="10.140625" style="773" bestFit="1" customWidth="1"/>
    <col min="13832" max="13832" width="13.85546875" style="773" customWidth="1"/>
    <col min="13833" max="13833" width="9.28515625" style="773" bestFit="1" customWidth="1"/>
    <col min="13834" max="13834" width="17" style="773" customWidth="1"/>
    <col min="13835" max="13835" width="53.5703125" style="773" customWidth="1"/>
    <col min="13836" max="14080" width="9.140625" style="773"/>
    <col min="14081" max="14081" width="4.5703125" style="773" customWidth="1"/>
    <col min="14082" max="14082" width="54.85546875" style="773" customWidth="1"/>
    <col min="14083" max="14083" width="5.85546875" style="773" customWidth="1"/>
    <col min="14084" max="14084" width="6.140625" style="773" customWidth="1"/>
    <col min="14085" max="14085" width="11.28515625" style="773" customWidth="1"/>
    <col min="14086" max="14086" width="12.28515625" style="773" customWidth="1"/>
    <col min="14087" max="14087" width="10.140625" style="773" bestFit="1" customWidth="1"/>
    <col min="14088" max="14088" width="13.85546875" style="773" customWidth="1"/>
    <col min="14089" max="14089" width="9.28515625" style="773" bestFit="1" customWidth="1"/>
    <col min="14090" max="14090" width="17" style="773" customWidth="1"/>
    <col min="14091" max="14091" width="53.5703125" style="773" customWidth="1"/>
    <col min="14092" max="14336" width="9.140625" style="773"/>
    <col min="14337" max="14337" width="4.5703125" style="773" customWidth="1"/>
    <col min="14338" max="14338" width="54.85546875" style="773" customWidth="1"/>
    <col min="14339" max="14339" width="5.85546875" style="773" customWidth="1"/>
    <col min="14340" max="14340" width="6.140625" style="773" customWidth="1"/>
    <col min="14341" max="14341" width="11.28515625" style="773" customWidth="1"/>
    <col min="14342" max="14342" width="12.28515625" style="773" customWidth="1"/>
    <col min="14343" max="14343" width="10.140625" style="773" bestFit="1" customWidth="1"/>
    <col min="14344" max="14344" width="13.85546875" style="773" customWidth="1"/>
    <col min="14345" max="14345" width="9.28515625" style="773" bestFit="1" customWidth="1"/>
    <col min="14346" max="14346" width="17" style="773" customWidth="1"/>
    <col min="14347" max="14347" width="53.5703125" style="773" customWidth="1"/>
    <col min="14348" max="14592" width="9.140625" style="773"/>
    <col min="14593" max="14593" width="4.5703125" style="773" customWidth="1"/>
    <col min="14594" max="14594" width="54.85546875" style="773" customWidth="1"/>
    <col min="14595" max="14595" width="5.85546875" style="773" customWidth="1"/>
    <col min="14596" max="14596" width="6.140625" style="773" customWidth="1"/>
    <col min="14597" max="14597" width="11.28515625" style="773" customWidth="1"/>
    <col min="14598" max="14598" width="12.28515625" style="773" customWidth="1"/>
    <col min="14599" max="14599" width="10.140625" style="773" bestFit="1" customWidth="1"/>
    <col min="14600" max="14600" width="13.85546875" style="773" customWidth="1"/>
    <col min="14601" max="14601" width="9.28515625" style="773" bestFit="1" customWidth="1"/>
    <col min="14602" max="14602" width="17" style="773" customWidth="1"/>
    <col min="14603" max="14603" width="53.5703125" style="773" customWidth="1"/>
    <col min="14604" max="14848" width="9.140625" style="773"/>
    <col min="14849" max="14849" width="4.5703125" style="773" customWidth="1"/>
    <col min="14850" max="14850" width="54.85546875" style="773" customWidth="1"/>
    <col min="14851" max="14851" width="5.85546875" style="773" customWidth="1"/>
    <col min="14852" max="14852" width="6.140625" style="773" customWidth="1"/>
    <col min="14853" max="14853" width="11.28515625" style="773" customWidth="1"/>
    <col min="14854" max="14854" width="12.28515625" style="773" customWidth="1"/>
    <col min="14855" max="14855" width="10.140625" style="773" bestFit="1" customWidth="1"/>
    <col min="14856" max="14856" width="13.85546875" style="773" customWidth="1"/>
    <col min="14857" max="14857" width="9.28515625" style="773" bestFit="1" customWidth="1"/>
    <col min="14858" max="14858" width="17" style="773" customWidth="1"/>
    <col min="14859" max="14859" width="53.5703125" style="773" customWidth="1"/>
    <col min="14860" max="15104" width="9.140625" style="773"/>
    <col min="15105" max="15105" width="4.5703125" style="773" customWidth="1"/>
    <col min="15106" max="15106" width="54.85546875" style="773" customWidth="1"/>
    <col min="15107" max="15107" width="5.85546875" style="773" customWidth="1"/>
    <col min="15108" max="15108" width="6.140625" style="773" customWidth="1"/>
    <col min="15109" max="15109" width="11.28515625" style="773" customWidth="1"/>
    <col min="15110" max="15110" width="12.28515625" style="773" customWidth="1"/>
    <col min="15111" max="15111" width="10.140625" style="773" bestFit="1" customWidth="1"/>
    <col min="15112" max="15112" width="13.85546875" style="773" customWidth="1"/>
    <col min="15113" max="15113" width="9.28515625" style="773" bestFit="1" customWidth="1"/>
    <col min="15114" max="15114" width="17" style="773" customWidth="1"/>
    <col min="15115" max="15115" width="53.5703125" style="773" customWidth="1"/>
    <col min="15116" max="15360" width="9.140625" style="773"/>
    <col min="15361" max="15361" width="4.5703125" style="773" customWidth="1"/>
    <col min="15362" max="15362" width="54.85546875" style="773" customWidth="1"/>
    <col min="15363" max="15363" width="5.85546875" style="773" customWidth="1"/>
    <col min="15364" max="15364" width="6.140625" style="773" customWidth="1"/>
    <col min="15365" max="15365" width="11.28515625" style="773" customWidth="1"/>
    <col min="15366" max="15366" width="12.28515625" style="773" customWidth="1"/>
    <col min="15367" max="15367" width="10.140625" style="773" bestFit="1" customWidth="1"/>
    <col min="15368" max="15368" width="13.85546875" style="773" customWidth="1"/>
    <col min="15369" max="15369" width="9.28515625" style="773" bestFit="1" customWidth="1"/>
    <col min="15370" max="15370" width="17" style="773" customWidth="1"/>
    <col min="15371" max="15371" width="53.5703125" style="773" customWidth="1"/>
    <col min="15372" max="15616" width="9.140625" style="773"/>
    <col min="15617" max="15617" width="4.5703125" style="773" customWidth="1"/>
    <col min="15618" max="15618" width="54.85546875" style="773" customWidth="1"/>
    <col min="15619" max="15619" width="5.85546875" style="773" customWidth="1"/>
    <col min="15620" max="15620" width="6.140625" style="773" customWidth="1"/>
    <col min="15621" max="15621" width="11.28515625" style="773" customWidth="1"/>
    <col min="15622" max="15622" width="12.28515625" style="773" customWidth="1"/>
    <col min="15623" max="15623" width="10.140625" style="773" bestFit="1" customWidth="1"/>
    <col min="15624" max="15624" width="13.85546875" style="773" customWidth="1"/>
    <col min="15625" max="15625" width="9.28515625" style="773" bestFit="1" customWidth="1"/>
    <col min="15626" max="15626" width="17" style="773" customWidth="1"/>
    <col min="15627" max="15627" width="53.5703125" style="773" customWidth="1"/>
    <col min="15628" max="15872" width="9.140625" style="773"/>
    <col min="15873" max="15873" width="4.5703125" style="773" customWidth="1"/>
    <col min="15874" max="15874" width="54.85546875" style="773" customWidth="1"/>
    <col min="15875" max="15875" width="5.85546875" style="773" customWidth="1"/>
    <col min="15876" max="15876" width="6.140625" style="773" customWidth="1"/>
    <col min="15877" max="15877" width="11.28515625" style="773" customWidth="1"/>
    <col min="15878" max="15878" width="12.28515625" style="773" customWidth="1"/>
    <col min="15879" max="15879" width="10.140625" style="773" bestFit="1" customWidth="1"/>
    <col min="15880" max="15880" width="13.85546875" style="773" customWidth="1"/>
    <col min="15881" max="15881" width="9.28515625" style="773" bestFit="1" customWidth="1"/>
    <col min="15882" max="15882" width="17" style="773" customWidth="1"/>
    <col min="15883" max="15883" width="53.5703125" style="773" customWidth="1"/>
    <col min="15884" max="16128" width="9.140625" style="773"/>
    <col min="16129" max="16129" width="4.5703125" style="773" customWidth="1"/>
    <col min="16130" max="16130" width="54.85546875" style="773" customWidth="1"/>
    <col min="16131" max="16131" width="5.85546875" style="773" customWidth="1"/>
    <col min="16132" max="16132" width="6.140625" style="773" customWidth="1"/>
    <col min="16133" max="16133" width="11.28515625" style="773" customWidth="1"/>
    <col min="16134" max="16134" width="12.28515625" style="773" customWidth="1"/>
    <col min="16135" max="16135" width="10.140625" style="773" bestFit="1" customWidth="1"/>
    <col min="16136" max="16136" width="13.85546875" style="773" customWidth="1"/>
    <col min="16137" max="16137" width="9.28515625" style="773" bestFit="1" customWidth="1"/>
    <col min="16138" max="16138" width="17" style="773" customWidth="1"/>
    <col min="16139" max="16139" width="53.5703125" style="773" customWidth="1"/>
    <col min="16140" max="16384" width="9.140625" style="773"/>
  </cols>
  <sheetData>
    <row r="1" spans="1:8" s="764" customFormat="1">
      <c r="A1" s="291"/>
      <c r="B1" s="292"/>
      <c r="C1" s="293"/>
      <c r="D1" s="293"/>
      <c r="E1" s="761"/>
      <c r="F1" s="761"/>
      <c r="G1" s="762"/>
      <c r="H1" s="763"/>
    </row>
    <row r="2" spans="1:8" s="764" customFormat="1" ht="51">
      <c r="A2" s="294" t="s">
        <v>1019</v>
      </c>
      <c r="B2" s="295" t="s">
        <v>1020</v>
      </c>
      <c r="C2" s="296" t="s">
        <v>1021</v>
      </c>
      <c r="D2" s="297" t="s">
        <v>232</v>
      </c>
      <c r="E2" s="765" t="s">
        <v>1022</v>
      </c>
      <c r="F2" s="766" t="s">
        <v>1023</v>
      </c>
      <c r="G2" s="767" t="s">
        <v>1364</v>
      </c>
      <c r="H2" s="763"/>
    </row>
    <row r="3" spans="1:8" s="764" customFormat="1">
      <c r="A3" s="336"/>
      <c r="B3" s="337"/>
      <c r="C3" s="789"/>
      <c r="D3" s="790"/>
      <c r="E3" s="768"/>
      <c r="F3" s="769"/>
      <c r="G3" s="762"/>
      <c r="H3" s="763"/>
    </row>
    <row r="4" spans="1:8" s="764" customFormat="1">
      <c r="A4" s="291" t="s">
        <v>1024</v>
      </c>
      <c r="B4" s="791" t="s">
        <v>1025</v>
      </c>
      <c r="C4" s="293"/>
      <c r="D4" s="293"/>
      <c r="E4" s="761"/>
      <c r="F4" s="761"/>
      <c r="G4" s="762"/>
      <c r="H4" s="763"/>
    </row>
    <row r="5" spans="1:8" s="764" customFormat="1">
      <c r="A5" s="291"/>
      <c r="B5" s="791"/>
      <c r="C5" s="293"/>
      <c r="D5" s="293"/>
      <c r="E5" s="761"/>
      <c r="F5" s="761"/>
      <c r="G5" s="762"/>
      <c r="H5" s="763"/>
    </row>
    <row r="6" spans="1:8" s="764" customFormat="1">
      <c r="A6" s="291"/>
      <c r="B6" s="236"/>
      <c r="C6" s="293"/>
      <c r="D6" s="293"/>
      <c r="E6" s="761"/>
      <c r="F6" s="761"/>
      <c r="G6" s="762"/>
      <c r="H6" s="763"/>
    </row>
    <row r="7" spans="1:8" s="764" customFormat="1">
      <c r="A7" s="291"/>
      <c r="B7" s="236" t="s">
        <v>16</v>
      </c>
      <c r="C7" s="293"/>
      <c r="D7" s="293"/>
      <c r="E7" s="761"/>
      <c r="F7" s="761"/>
      <c r="G7" s="762"/>
      <c r="H7" s="763"/>
    </row>
    <row r="8" spans="1:8" s="764" customFormat="1">
      <c r="A8" s="291"/>
      <c r="B8" s="236"/>
      <c r="C8" s="293"/>
      <c r="D8" s="293"/>
      <c r="E8" s="761"/>
      <c r="F8" s="761"/>
      <c r="G8" s="762"/>
      <c r="H8" s="763"/>
    </row>
    <row r="9" spans="1:8" s="764" customFormat="1" ht="25.5">
      <c r="A9" s="291"/>
      <c r="B9" s="236" t="s">
        <v>1026</v>
      </c>
      <c r="C9" s="293"/>
      <c r="D9" s="293"/>
      <c r="E9" s="761"/>
      <c r="F9" s="761"/>
      <c r="G9" s="762"/>
      <c r="H9" s="763"/>
    </row>
    <row r="10" spans="1:8" s="764" customFormat="1">
      <c r="A10" s="291"/>
      <c r="B10" s="791"/>
      <c r="C10" s="293"/>
      <c r="D10" s="293"/>
      <c r="E10" s="761"/>
      <c r="F10" s="761"/>
      <c r="G10" s="762"/>
      <c r="H10" s="763"/>
    </row>
    <row r="11" spans="1:8">
      <c r="A11" s="792">
        <v>1</v>
      </c>
      <c r="B11" s="793" t="s">
        <v>1027</v>
      </c>
    </row>
    <row r="12" spans="1:8">
      <c r="A12" s="792"/>
      <c r="B12" s="793" t="s">
        <v>1028</v>
      </c>
    </row>
    <row r="13" spans="1:8">
      <c r="A13" s="792"/>
      <c r="E13" s="276"/>
    </row>
    <row r="14" spans="1:8" s="775" customFormat="1">
      <c r="A14" s="794"/>
      <c r="B14" s="795" t="s">
        <v>1029</v>
      </c>
      <c r="C14" s="307" t="s">
        <v>872</v>
      </c>
      <c r="D14" s="307">
        <v>100</v>
      </c>
      <c r="E14" s="273">
        <v>0</v>
      </c>
      <c r="F14" s="273">
        <f>E14*D14</f>
        <v>0</v>
      </c>
      <c r="G14" s="774"/>
    </row>
    <row r="15" spans="1:8" s="775" customFormat="1">
      <c r="A15" s="794"/>
      <c r="B15" s="795" t="s">
        <v>1030</v>
      </c>
      <c r="C15" s="307" t="s">
        <v>872</v>
      </c>
      <c r="D15" s="307">
        <v>650</v>
      </c>
      <c r="E15" s="273">
        <v>0</v>
      </c>
      <c r="F15" s="273">
        <f t="shared" ref="F15:F23" si="0">E15*D15</f>
        <v>0</v>
      </c>
      <c r="G15" s="774"/>
      <c r="H15" s="776"/>
    </row>
    <row r="16" spans="1:8" s="775" customFormat="1">
      <c r="A16" s="794"/>
      <c r="B16" s="795" t="s">
        <v>1031</v>
      </c>
      <c r="C16" s="307" t="s">
        <v>872</v>
      </c>
      <c r="D16" s="307">
        <v>40</v>
      </c>
      <c r="E16" s="273">
        <v>0</v>
      </c>
      <c r="F16" s="273">
        <f t="shared" si="0"/>
        <v>0</v>
      </c>
      <c r="G16" s="774"/>
      <c r="H16" s="776"/>
    </row>
    <row r="17" spans="1:8" s="775" customFormat="1">
      <c r="A17" s="794"/>
      <c r="B17" s="795" t="s">
        <v>1032</v>
      </c>
      <c r="C17" s="307" t="s">
        <v>872</v>
      </c>
      <c r="D17" s="307">
        <v>360</v>
      </c>
      <c r="E17" s="273">
        <v>0</v>
      </c>
      <c r="F17" s="273">
        <f t="shared" si="0"/>
        <v>0</v>
      </c>
      <c r="G17" s="774"/>
      <c r="H17" s="776"/>
    </row>
    <row r="18" spans="1:8" s="775" customFormat="1">
      <c r="A18" s="794"/>
      <c r="B18" s="795" t="s">
        <v>1033</v>
      </c>
      <c r="C18" s="307" t="s">
        <v>872</v>
      </c>
      <c r="D18" s="307">
        <v>30</v>
      </c>
      <c r="E18" s="273">
        <v>0</v>
      </c>
      <c r="F18" s="273">
        <f t="shared" si="0"/>
        <v>0</v>
      </c>
      <c r="G18" s="774"/>
      <c r="H18" s="776"/>
    </row>
    <row r="19" spans="1:8" s="775" customFormat="1">
      <c r="A19" s="794"/>
      <c r="B19" s="795" t="s">
        <v>1034</v>
      </c>
      <c r="C19" s="307" t="s">
        <v>872</v>
      </c>
      <c r="D19" s="307">
        <v>1150</v>
      </c>
      <c r="E19" s="273">
        <v>0</v>
      </c>
      <c r="F19" s="273">
        <f t="shared" si="0"/>
        <v>0</v>
      </c>
      <c r="G19" s="774"/>
      <c r="H19" s="776"/>
    </row>
    <row r="20" spans="1:8" s="775" customFormat="1">
      <c r="A20" s="794"/>
      <c r="B20" s="795" t="s">
        <v>1035</v>
      </c>
      <c r="C20" s="307" t="s">
        <v>872</v>
      </c>
      <c r="D20" s="307">
        <v>290</v>
      </c>
      <c r="E20" s="273">
        <v>0</v>
      </c>
      <c r="F20" s="273">
        <f t="shared" si="0"/>
        <v>0</v>
      </c>
      <c r="G20" s="774"/>
      <c r="H20" s="776"/>
    </row>
    <row r="21" spans="1:8" s="775" customFormat="1">
      <c r="A21" s="794"/>
      <c r="B21" s="795" t="s">
        <v>1036</v>
      </c>
      <c r="C21" s="307" t="s">
        <v>872</v>
      </c>
      <c r="D21" s="307">
        <v>120</v>
      </c>
      <c r="E21" s="273">
        <v>0</v>
      </c>
      <c r="F21" s="273">
        <f t="shared" si="0"/>
        <v>0</v>
      </c>
      <c r="G21" s="774"/>
      <c r="H21" s="776"/>
    </row>
    <row r="22" spans="1:8">
      <c r="A22" s="792"/>
      <c r="B22" s="796" t="s">
        <v>1037</v>
      </c>
      <c r="C22" s="293" t="s">
        <v>872</v>
      </c>
      <c r="D22" s="293">
        <v>50</v>
      </c>
      <c r="E22" s="273">
        <v>0</v>
      </c>
      <c r="F22" s="273">
        <f t="shared" si="0"/>
        <v>0</v>
      </c>
      <c r="G22" s="774"/>
      <c r="H22" s="776"/>
    </row>
    <row r="23" spans="1:8">
      <c r="A23" s="792"/>
      <c r="B23" s="796" t="s">
        <v>1038</v>
      </c>
      <c r="C23" s="293" t="s">
        <v>872</v>
      </c>
      <c r="D23" s="293">
        <v>95</v>
      </c>
      <c r="E23" s="273">
        <v>0</v>
      </c>
      <c r="F23" s="273">
        <f t="shared" si="0"/>
        <v>0</v>
      </c>
      <c r="G23" s="774"/>
      <c r="H23" s="776"/>
    </row>
    <row r="24" spans="1:8">
      <c r="A24" s="792"/>
      <c r="B24" s="796"/>
      <c r="E24" s="273"/>
      <c r="F24" s="273"/>
      <c r="G24" s="774"/>
      <c r="H24" s="776"/>
    </row>
    <row r="25" spans="1:8">
      <c r="A25" s="792"/>
      <c r="B25" s="797" t="s">
        <v>1039</v>
      </c>
      <c r="C25" s="293" t="s">
        <v>872</v>
      </c>
      <c r="D25" s="293">
        <v>90</v>
      </c>
      <c r="E25" s="273">
        <v>0</v>
      </c>
      <c r="F25" s="273">
        <f>E25*D25</f>
        <v>0</v>
      </c>
      <c r="G25" s="774"/>
      <c r="H25" s="776"/>
    </row>
    <row r="26" spans="1:8">
      <c r="A26" s="792"/>
      <c r="B26" s="797" t="s">
        <v>1040</v>
      </c>
      <c r="C26" s="293" t="s">
        <v>872</v>
      </c>
      <c r="D26" s="293">
        <v>220</v>
      </c>
      <c r="E26" s="273">
        <v>0</v>
      </c>
      <c r="F26" s="273">
        <f>E26*D26</f>
        <v>0</v>
      </c>
      <c r="G26" s="774"/>
      <c r="H26" s="776"/>
    </row>
    <row r="27" spans="1:8">
      <c r="A27" s="792"/>
      <c r="B27" s="797" t="s">
        <v>1041</v>
      </c>
      <c r="C27" s="293" t="s">
        <v>872</v>
      </c>
      <c r="D27" s="293">
        <v>120</v>
      </c>
      <c r="E27" s="273">
        <v>0</v>
      </c>
      <c r="F27" s="273">
        <f>E27*D27</f>
        <v>0</v>
      </c>
      <c r="G27" s="774"/>
      <c r="H27" s="776"/>
    </row>
    <row r="28" spans="1:8">
      <c r="A28" s="792"/>
      <c r="B28" s="797"/>
      <c r="E28" s="273"/>
      <c r="F28" s="273"/>
      <c r="G28" s="774"/>
      <c r="H28" s="776"/>
    </row>
    <row r="29" spans="1:8">
      <c r="A29" s="792"/>
      <c r="B29" s="797" t="s">
        <v>1042</v>
      </c>
      <c r="C29" s="307" t="s">
        <v>872</v>
      </c>
      <c r="D29" s="307">
        <v>220</v>
      </c>
      <c r="E29" s="273">
        <v>0</v>
      </c>
      <c r="F29" s="273">
        <f t="shared" ref="F29:F34" si="1">E29*D29</f>
        <v>0</v>
      </c>
      <c r="G29" s="774"/>
      <c r="H29" s="776"/>
    </row>
    <row r="30" spans="1:8">
      <c r="A30" s="792"/>
      <c r="B30" s="797" t="s">
        <v>1043</v>
      </c>
      <c r="C30" s="307" t="s">
        <v>872</v>
      </c>
      <c r="D30" s="307">
        <v>150</v>
      </c>
      <c r="E30" s="273">
        <v>0</v>
      </c>
      <c r="F30" s="273">
        <f t="shared" si="1"/>
        <v>0</v>
      </c>
      <c r="G30" s="774"/>
      <c r="H30" s="776"/>
    </row>
    <row r="31" spans="1:8">
      <c r="A31" s="792"/>
      <c r="B31" s="797" t="s">
        <v>1044</v>
      </c>
      <c r="C31" s="307" t="s">
        <v>872</v>
      </c>
      <c r="D31" s="307">
        <v>120</v>
      </c>
      <c r="E31" s="273">
        <v>0</v>
      </c>
      <c r="F31" s="273">
        <f t="shared" si="1"/>
        <v>0</v>
      </c>
      <c r="G31" s="774"/>
      <c r="H31" s="776"/>
    </row>
    <row r="32" spans="1:8">
      <c r="A32" s="792"/>
      <c r="B32" s="797" t="s">
        <v>1045</v>
      </c>
      <c r="C32" s="307" t="s">
        <v>872</v>
      </c>
      <c r="D32" s="307">
        <v>30</v>
      </c>
      <c r="E32" s="273">
        <v>0</v>
      </c>
      <c r="F32" s="273">
        <f t="shared" si="1"/>
        <v>0</v>
      </c>
      <c r="G32" s="774"/>
      <c r="H32" s="776"/>
    </row>
    <row r="33" spans="1:8">
      <c r="A33" s="792"/>
      <c r="B33" s="797" t="s">
        <v>1046</v>
      </c>
      <c r="C33" s="307" t="s">
        <v>872</v>
      </c>
      <c r="D33" s="307">
        <v>30</v>
      </c>
      <c r="E33" s="273">
        <v>0</v>
      </c>
      <c r="F33" s="273">
        <f t="shared" si="1"/>
        <v>0</v>
      </c>
      <c r="G33" s="774"/>
      <c r="H33" s="776"/>
    </row>
    <row r="34" spans="1:8">
      <c r="A34" s="792"/>
      <c r="B34" s="797" t="s">
        <v>1047</v>
      </c>
      <c r="C34" s="307" t="s">
        <v>872</v>
      </c>
      <c r="D34" s="307">
        <v>20</v>
      </c>
      <c r="E34" s="273">
        <v>0</v>
      </c>
      <c r="F34" s="273">
        <f t="shared" si="1"/>
        <v>0</v>
      </c>
      <c r="G34" s="774"/>
      <c r="H34" s="776"/>
    </row>
    <row r="35" spans="1:8">
      <c r="A35" s="792"/>
      <c r="B35" s="797"/>
      <c r="E35" s="274"/>
      <c r="F35" s="274"/>
      <c r="G35" s="777"/>
      <c r="H35" s="778"/>
    </row>
    <row r="36" spans="1:8" ht="25.5">
      <c r="A36" s="794">
        <v>2</v>
      </c>
      <c r="B36" s="306" t="s">
        <v>1048</v>
      </c>
      <c r="C36" s="307" t="s">
        <v>17</v>
      </c>
      <c r="D36" s="307">
        <v>1</v>
      </c>
      <c r="E36" s="273">
        <v>0</v>
      </c>
      <c r="F36" s="273">
        <f>E36*D36</f>
        <v>0</v>
      </c>
      <c r="G36" s="774"/>
      <c r="H36" s="776"/>
    </row>
    <row r="37" spans="1:8">
      <c r="A37" s="794"/>
      <c r="B37" s="306"/>
      <c r="C37" s="307"/>
      <c r="D37" s="307"/>
      <c r="E37" s="275"/>
      <c r="F37" s="779"/>
      <c r="G37" s="780"/>
      <c r="H37" s="781"/>
    </row>
    <row r="38" spans="1:8" ht="25.5">
      <c r="A38" s="794">
        <v>3</v>
      </c>
      <c r="B38" s="306" t="s">
        <v>1049</v>
      </c>
      <c r="C38" s="307" t="s">
        <v>17</v>
      </c>
      <c r="D38" s="307">
        <v>10</v>
      </c>
      <c r="E38" s="273">
        <v>0</v>
      </c>
      <c r="F38" s="273">
        <f>E38*D38</f>
        <v>0</v>
      </c>
      <c r="G38" s="774"/>
      <c r="H38" s="776"/>
    </row>
    <row r="39" spans="1:8">
      <c r="A39" s="792"/>
      <c r="E39" s="276"/>
    </row>
    <row r="40" spans="1:8" s="775" customFormat="1" ht="25.5">
      <c r="A40" s="794">
        <v>4</v>
      </c>
      <c r="B40" s="306" t="s">
        <v>1050</v>
      </c>
      <c r="C40" s="307"/>
      <c r="D40" s="307"/>
      <c r="E40" s="275"/>
      <c r="F40" s="779"/>
      <c r="G40" s="780"/>
      <c r="H40" s="781"/>
    </row>
    <row r="41" spans="1:8" s="775" customFormat="1">
      <c r="A41" s="794"/>
      <c r="B41" s="306" t="s">
        <v>1051</v>
      </c>
      <c r="C41" s="307" t="s">
        <v>872</v>
      </c>
      <c r="D41" s="307">
        <v>650</v>
      </c>
      <c r="E41" s="273">
        <v>0</v>
      </c>
      <c r="F41" s="273">
        <f>E41*D41</f>
        <v>0</v>
      </c>
      <c r="G41" s="780"/>
      <c r="H41" s="781"/>
    </row>
    <row r="42" spans="1:8" s="775" customFormat="1">
      <c r="A42" s="794"/>
      <c r="B42" s="306" t="s">
        <v>1052</v>
      </c>
      <c r="C42" s="307" t="s">
        <v>872</v>
      </c>
      <c r="D42" s="307">
        <v>450</v>
      </c>
      <c r="E42" s="273">
        <v>0</v>
      </c>
      <c r="F42" s="273">
        <f>E42*D42</f>
        <v>0</v>
      </c>
      <c r="G42" s="774"/>
      <c r="H42" s="776"/>
    </row>
    <row r="43" spans="1:8" s="775" customFormat="1">
      <c r="A43" s="794"/>
      <c r="B43" s="306" t="s">
        <v>1053</v>
      </c>
      <c r="C43" s="307" t="s">
        <v>872</v>
      </c>
      <c r="D43" s="307">
        <v>200</v>
      </c>
      <c r="E43" s="273">
        <v>0</v>
      </c>
      <c r="F43" s="273">
        <f>E43*D43</f>
        <v>0</v>
      </c>
      <c r="G43" s="774"/>
      <c r="H43" s="776"/>
    </row>
    <row r="44" spans="1:8" s="775" customFormat="1">
      <c r="A44" s="794"/>
      <c r="B44" s="306" t="s">
        <v>1054</v>
      </c>
      <c r="C44" s="307" t="s">
        <v>872</v>
      </c>
      <c r="D44" s="307">
        <v>60</v>
      </c>
      <c r="E44" s="273">
        <v>0</v>
      </c>
      <c r="F44" s="273">
        <f>E44*D44</f>
        <v>0</v>
      </c>
      <c r="G44" s="774"/>
      <c r="H44" s="776"/>
    </row>
    <row r="45" spans="1:8" s="775" customFormat="1">
      <c r="A45" s="794"/>
      <c r="B45" s="306"/>
      <c r="C45" s="307"/>
      <c r="D45" s="307"/>
      <c r="E45" s="275"/>
      <c r="F45" s="779"/>
      <c r="G45" s="774"/>
      <c r="H45" s="776"/>
    </row>
    <row r="46" spans="1:8" s="775" customFormat="1" ht="25.5">
      <c r="A46" s="794">
        <v>5</v>
      </c>
      <c r="B46" s="306" t="s">
        <v>1055</v>
      </c>
      <c r="C46" s="307"/>
      <c r="D46" s="307"/>
      <c r="E46" s="275"/>
      <c r="F46" s="779"/>
      <c r="G46" s="780"/>
      <c r="H46" s="781"/>
    </row>
    <row r="47" spans="1:8" s="775" customFormat="1">
      <c r="A47" s="794"/>
      <c r="B47" s="306" t="s">
        <v>1051</v>
      </c>
      <c r="C47" s="307" t="s">
        <v>872</v>
      </c>
      <c r="D47" s="307">
        <v>140</v>
      </c>
      <c r="E47" s="273">
        <v>0</v>
      </c>
      <c r="F47" s="273">
        <f>E47*D47</f>
        <v>0</v>
      </c>
      <c r="G47" s="774"/>
      <c r="H47" s="776"/>
    </row>
    <row r="48" spans="1:8" s="775" customFormat="1">
      <c r="A48" s="794"/>
      <c r="B48" s="306" t="s">
        <v>1053</v>
      </c>
      <c r="C48" s="307" t="s">
        <v>872</v>
      </c>
      <c r="D48" s="307">
        <v>100</v>
      </c>
      <c r="E48" s="273">
        <v>0</v>
      </c>
      <c r="F48" s="273">
        <f>E48*D48</f>
        <v>0</v>
      </c>
      <c r="G48" s="774"/>
      <c r="H48" s="776"/>
    </row>
    <row r="49" spans="1:8" s="775" customFormat="1">
      <c r="A49" s="794"/>
      <c r="B49" s="306"/>
      <c r="C49" s="307"/>
      <c r="D49" s="307"/>
      <c r="E49" s="275"/>
      <c r="F49" s="779"/>
      <c r="G49" s="774"/>
      <c r="H49" s="776"/>
    </row>
    <row r="50" spans="1:8" s="775" customFormat="1" ht="38.25">
      <c r="A50" s="794">
        <v>6</v>
      </c>
      <c r="B50" s="306" t="s">
        <v>1056</v>
      </c>
      <c r="C50" s="307"/>
      <c r="D50" s="307"/>
      <c r="E50" s="275"/>
      <c r="F50" s="779"/>
      <c r="G50" s="780"/>
      <c r="H50" s="781"/>
    </row>
    <row r="51" spans="1:8" s="775" customFormat="1">
      <c r="A51" s="794"/>
      <c r="B51" s="306" t="s">
        <v>1057</v>
      </c>
      <c r="C51" s="307" t="s">
        <v>872</v>
      </c>
      <c r="D51" s="307">
        <v>20</v>
      </c>
      <c r="E51" s="273">
        <v>0</v>
      </c>
      <c r="F51" s="273">
        <f>E51*D51</f>
        <v>0</v>
      </c>
      <c r="G51" s="774"/>
      <c r="H51" s="776"/>
    </row>
    <row r="52" spans="1:8" s="775" customFormat="1">
      <c r="A52" s="794"/>
      <c r="B52" s="306" t="s">
        <v>1058</v>
      </c>
      <c r="C52" s="307" t="s">
        <v>872</v>
      </c>
      <c r="D52" s="307">
        <v>15</v>
      </c>
      <c r="E52" s="273">
        <v>0</v>
      </c>
      <c r="F52" s="273">
        <f>E52*D52</f>
        <v>0</v>
      </c>
      <c r="G52" s="774"/>
      <c r="H52" s="776"/>
    </row>
    <row r="53" spans="1:8" s="775" customFormat="1">
      <c r="A53" s="794"/>
      <c r="B53" s="306"/>
      <c r="C53" s="307"/>
      <c r="D53" s="307"/>
      <c r="E53" s="275"/>
      <c r="F53" s="779"/>
      <c r="G53" s="774"/>
      <c r="H53" s="776"/>
    </row>
    <row r="54" spans="1:8" s="775" customFormat="1" ht="38.25">
      <c r="A54" s="794">
        <v>7</v>
      </c>
      <c r="B54" s="306" t="s">
        <v>1059</v>
      </c>
      <c r="C54" s="307"/>
      <c r="D54" s="307"/>
      <c r="E54" s="275"/>
      <c r="F54" s="779"/>
      <c r="G54" s="780"/>
      <c r="H54" s="781"/>
    </row>
    <row r="55" spans="1:8" s="775" customFormat="1">
      <c r="A55" s="794"/>
      <c r="B55" s="306" t="s">
        <v>1057</v>
      </c>
      <c r="C55" s="307" t="s">
        <v>872</v>
      </c>
      <c r="D55" s="307">
        <v>60</v>
      </c>
      <c r="E55" s="273">
        <v>0</v>
      </c>
      <c r="F55" s="273">
        <f>E55*D55</f>
        <v>0</v>
      </c>
      <c r="G55" s="774"/>
      <c r="H55" s="776"/>
    </row>
    <row r="56" spans="1:8" s="775" customFormat="1">
      <c r="A56" s="794"/>
      <c r="B56" s="306" t="s">
        <v>1058</v>
      </c>
      <c r="C56" s="307" t="s">
        <v>872</v>
      </c>
      <c r="D56" s="307">
        <v>25</v>
      </c>
      <c r="E56" s="273">
        <v>0</v>
      </c>
      <c r="F56" s="273">
        <f>E56*D56</f>
        <v>0</v>
      </c>
      <c r="G56" s="774"/>
      <c r="H56" s="776"/>
    </row>
    <row r="57" spans="1:8" s="775" customFormat="1">
      <c r="A57" s="794"/>
      <c r="B57" s="306"/>
      <c r="C57" s="307"/>
      <c r="D57" s="307"/>
      <c r="E57" s="275"/>
      <c r="F57" s="779"/>
      <c r="G57" s="780"/>
      <c r="H57" s="781"/>
    </row>
    <row r="58" spans="1:8" s="775" customFormat="1">
      <c r="A58" s="794">
        <v>8</v>
      </c>
      <c r="B58" s="306" t="s">
        <v>1060</v>
      </c>
      <c r="C58" s="307"/>
      <c r="D58" s="307"/>
      <c r="E58" s="275"/>
      <c r="F58" s="779"/>
      <c r="G58" s="780"/>
      <c r="H58" s="781"/>
    </row>
    <row r="59" spans="1:8" s="775" customFormat="1">
      <c r="A59" s="794"/>
      <c r="B59" s="306" t="s">
        <v>1061</v>
      </c>
      <c r="C59" s="307" t="s">
        <v>872</v>
      </c>
      <c r="D59" s="307">
        <v>250</v>
      </c>
      <c r="E59" s="273">
        <v>0</v>
      </c>
      <c r="F59" s="273">
        <f>E59*D59</f>
        <v>0</v>
      </c>
      <c r="G59" s="774"/>
      <c r="H59" s="776"/>
    </row>
    <row r="60" spans="1:8" s="775" customFormat="1">
      <c r="A60" s="794"/>
      <c r="B60" s="306"/>
      <c r="C60" s="307"/>
      <c r="D60" s="307"/>
      <c r="E60" s="275"/>
      <c r="F60" s="779"/>
      <c r="G60" s="780"/>
      <c r="H60" s="781"/>
    </row>
    <row r="61" spans="1:8" s="775" customFormat="1" ht="54.75" customHeight="1">
      <c r="A61" s="794">
        <v>9</v>
      </c>
      <c r="B61" s="798" t="s">
        <v>1062</v>
      </c>
      <c r="C61" s="307"/>
      <c r="D61" s="307"/>
      <c r="E61" s="275"/>
      <c r="F61" s="779"/>
      <c r="G61" s="780"/>
      <c r="H61" s="781"/>
    </row>
    <row r="62" spans="1:8" s="775" customFormat="1">
      <c r="A62" s="794"/>
      <c r="B62" s="306" t="s">
        <v>1063</v>
      </c>
      <c r="C62" s="307" t="s">
        <v>872</v>
      </c>
      <c r="D62" s="307">
        <v>35</v>
      </c>
      <c r="E62" s="273">
        <v>0</v>
      </c>
      <c r="F62" s="273">
        <f>E62*D62</f>
        <v>0</v>
      </c>
      <c r="G62" s="774"/>
      <c r="H62" s="776"/>
    </row>
    <row r="63" spans="1:8" s="775" customFormat="1">
      <c r="A63" s="794"/>
      <c r="B63" s="306" t="s">
        <v>1064</v>
      </c>
      <c r="C63" s="307" t="s">
        <v>872</v>
      </c>
      <c r="D63" s="307">
        <v>10</v>
      </c>
      <c r="E63" s="273">
        <v>0</v>
      </c>
      <c r="F63" s="273">
        <f>E63*D63</f>
        <v>0</v>
      </c>
      <c r="G63" s="774"/>
      <c r="H63" s="776"/>
    </row>
    <row r="64" spans="1:8" s="775" customFormat="1">
      <c r="A64" s="794"/>
      <c r="B64" s="306" t="s">
        <v>1065</v>
      </c>
      <c r="C64" s="307" t="s">
        <v>872</v>
      </c>
      <c r="D64" s="307">
        <v>10</v>
      </c>
      <c r="E64" s="273">
        <v>0</v>
      </c>
      <c r="F64" s="273">
        <f>E64*D64</f>
        <v>0</v>
      </c>
      <c r="G64" s="774"/>
      <c r="H64" s="776"/>
    </row>
    <row r="65" spans="1:8" s="775" customFormat="1">
      <c r="A65" s="794"/>
      <c r="B65" s="306"/>
      <c r="C65" s="307"/>
      <c r="D65" s="307"/>
      <c r="E65" s="275"/>
      <c r="F65" s="779"/>
      <c r="G65" s="774"/>
      <c r="H65" s="776"/>
    </row>
    <row r="66" spans="1:8" s="775" customFormat="1" ht="25.5">
      <c r="A66" s="794">
        <v>10</v>
      </c>
      <c r="B66" s="306" t="s">
        <v>1066</v>
      </c>
      <c r="C66" s="307" t="s">
        <v>1067</v>
      </c>
      <c r="D66" s="307">
        <v>30</v>
      </c>
      <c r="E66" s="273">
        <v>0</v>
      </c>
      <c r="F66" s="273">
        <f>E66*D66</f>
        <v>0</v>
      </c>
      <c r="G66" s="774"/>
      <c r="H66" s="776"/>
    </row>
    <row r="67" spans="1:8" s="775" customFormat="1">
      <c r="A67" s="794"/>
      <c r="B67" s="306"/>
      <c r="C67" s="307"/>
      <c r="D67" s="307"/>
      <c r="E67" s="275"/>
      <c r="F67" s="779"/>
      <c r="G67" s="774"/>
      <c r="H67" s="776"/>
    </row>
    <row r="68" spans="1:8" s="775" customFormat="1" ht="25.5">
      <c r="A68" s="794">
        <v>11</v>
      </c>
      <c r="B68" s="306" t="s">
        <v>1068</v>
      </c>
      <c r="C68" s="307" t="s">
        <v>1069</v>
      </c>
      <c r="D68" s="307">
        <v>200</v>
      </c>
      <c r="E68" s="273">
        <v>0</v>
      </c>
      <c r="F68" s="273">
        <f>E68*D68</f>
        <v>0</v>
      </c>
      <c r="G68" s="774"/>
      <c r="H68" s="776"/>
    </row>
    <row r="69" spans="1:8" s="775" customFormat="1">
      <c r="A69" s="794"/>
      <c r="B69" s="306"/>
      <c r="C69" s="307"/>
      <c r="D69" s="307"/>
      <c r="E69" s="275"/>
      <c r="F69" s="779"/>
      <c r="G69" s="774"/>
      <c r="H69" s="776"/>
    </row>
    <row r="70" spans="1:8" s="775" customFormat="1">
      <c r="A70" s="794">
        <v>12</v>
      </c>
      <c r="B70" s="306" t="s">
        <v>1070</v>
      </c>
      <c r="C70" s="307" t="s">
        <v>1069</v>
      </c>
      <c r="D70" s="307">
        <v>300</v>
      </c>
      <c r="E70" s="273">
        <v>0</v>
      </c>
      <c r="F70" s="273">
        <f>E70*D70</f>
        <v>0</v>
      </c>
      <c r="G70" s="774"/>
      <c r="H70" s="776"/>
    </row>
    <row r="71" spans="1:8" s="775" customFormat="1">
      <c r="A71" s="794"/>
      <c r="B71" s="306"/>
      <c r="C71" s="307"/>
      <c r="D71" s="307"/>
      <c r="E71" s="275"/>
      <c r="F71" s="779"/>
      <c r="G71" s="780"/>
      <c r="H71" s="781"/>
    </row>
    <row r="72" spans="1:8" s="775" customFormat="1" ht="25.5">
      <c r="A72" s="794">
        <v>13</v>
      </c>
      <c r="B72" s="306" t="s">
        <v>1071</v>
      </c>
      <c r="C72" s="307" t="s">
        <v>872</v>
      </c>
      <c r="D72" s="307">
        <v>25</v>
      </c>
      <c r="E72" s="273">
        <v>0</v>
      </c>
      <c r="F72" s="273">
        <f>E72*D72</f>
        <v>0</v>
      </c>
      <c r="G72" s="774"/>
      <c r="H72" s="776"/>
    </row>
    <row r="73" spans="1:8" s="775" customFormat="1">
      <c r="A73" s="794"/>
      <c r="B73" s="306"/>
      <c r="C73" s="307"/>
      <c r="D73" s="307"/>
      <c r="E73" s="275"/>
      <c r="F73" s="779"/>
      <c r="G73" s="780"/>
      <c r="H73" s="781"/>
    </row>
    <row r="74" spans="1:8" s="775" customFormat="1" ht="51">
      <c r="A74" s="794">
        <v>14</v>
      </c>
      <c r="B74" s="306" t="s">
        <v>1072</v>
      </c>
      <c r="C74" s="307"/>
      <c r="D74" s="307"/>
      <c r="E74" s="275"/>
      <c r="F74" s="779"/>
      <c r="G74" s="774"/>
      <c r="H74" s="776"/>
    </row>
    <row r="75" spans="1:8" s="775" customFormat="1">
      <c r="A75" s="794"/>
      <c r="B75" s="306" t="s">
        <v>1073</v>
      </c>
      <c r="C75" s="307" t="s">
        <v>17</v>
      </c>
      <c r="D75" s="307">
        <v>27</v>
      </c>
      <c r="E75" s="273">
        <v>0</v>
      </c>
      <c r="F75" s="273">
        <f>E75*D75</f>
        <v>0</v>
      </c>
      <c r="G75" s="774"/>
      <c r="H75" s="776"/>
    </row>
    <row r="76" spans="1:8" s="775" customFormat="1">
      <c r="A76" s="794"/>
      <c r="B76" s="306" t="s">
        <v>1074</v>
      </c>
      <c r="C76" s="307" t="s">
        <v>17</v>
      </c>
      <c r="D76" s="307">
        <v>2</v>
      </c>
      <c r="E76" s="273">
        <v>0</v>
      </c>
      <c r="F76" s="273">
        <f>E76*D76</f>
        <v>0</v>
      </c>
      <c r="G76" s="774"/>
      <c r="H76" s="776"/>
    </row>
    <row r="77" spans="1:8" s="775" customFormat="1">
      <c r="A77" s="794"/>
      <c r="B77" s="306"/>
      <c r="C77" s="307"/>
      <c r="D77" s="307"/>
      <c r="E77" s="275"/>
      <c r="F77" s="779"/>
      <c r="G77" s="774"/>
      <c r="H77" s="776"/>
    </row>
    <row r="78" spans="1:8" s="775" customFormat="1" ht="25.5">
      <c r="A78" s="794">
        <v>15</v>
      </c>
      <c r="B78" s="306" t="s">
        <v>1075</v>
      </c>
      <c r="C78" s="307"/>
      <c r="D78" s="307"/>
      <c r="E78" s="275"/>
      <c r="F78" s="779"/>
      <c r="G78" s="780"/>
      <c r="H78" s="781"/>
    </row>
    <row r="79" spans="1:8" s="775" customFormat="1">
      <c r="A79" s="794"/>
      <c r="B79" s="306" t="s">
        <v>1076</v>
      </c>
      <c r="C79" s="307"/>
      <c r="D79" s="307"/>
      <c r="E79" s="275"/>
      <c r="F79" s="779"/>
      <c r="G79" s="780"/>
      <c r="H79" s="781"/>
    </row>
    <row r="80" spans="1:8" s="775" customFormat="1">
      <c r="A80" s="794"/>
      <c r="B80" s="306" t="s">
        <v>1077</v>
      </c>
      <c r="C80" s="307" t="s">
        <v>17</v>
      </c>
      <c r="D80" s="307">
        <v>9</v>
      </c>
      <c r="E80" s="273">
        <v>0</v>
      </c>
      <c r="F80" s="273">
        <f>E80*D80</f>
        <v>0</v>
      </c>
      <c r="G80" s="774"/>
      <c r="H80" s="776"/>
    </row>
    <row r="81" spans="1:8" s="775" customFormat="1">
      <c r="A81" s="794"/>
      <c r="B81" s="306"/>
      <c r="C81" s="307"/>
      <c r="D81" s="307"/>
      <c r="E81" s="275"/>
      <c r="F81" s="779"/>
      <c r="G81" s="774"/>
      <c r="H81" s="776"/>
    </row>
    <row r="82" spans="1:8" s="775" customFormat="1" ht="25.5">
      <c r="A82" s="794">
        <v>16</v>
      </c>
      <c r="B82" s="306" t="s">
        <v>1078</v>
      </c>
      <c r="C82" s="307"/>
      <c r="D82" s="307"/>
      <c r="E82" s="275"/>
      <c r="F82" s="779"/>
      <c r="G82" s="780"/>
      <c r="H82" s="781"/>
    </row>
    <row r="83" spans="1:8" s="775" customFormat="1">
      <c r="A83" s="794"/>
      <c r="B83" s="306" t="s">
        <v>1079</v>
      </c>
      <c r="C83" s="307"/>
      <c r="D83" s="307"/>
      <c r="E83" s="275"/>
      <c r="F83" s="779"/>
      <c r="G83" s="780"/>
      <c r="H83" s="781"/>
    </row>
    <row r="84" spans="1:8" s="775" customFormat="1">
      <c r="A84" s="794"/>
      <c r="B84" s="306" t="s">
        <v>1080</v>
      </c>
      <c r="C84" s="307" t="s">
        <v>17</v>
      </c>
      <c r="D84" s="307">
        <v>3</v>
      </c>
      <c r="E84" s="273">
        <v>0</v>
      </c>
      <c r="F84" s="273">
        <f>E84*D84</f>
        <v>0</v>
      </c>
      <c r="G84" s="780"/>
      <c r="H84" s="781"/>
    </row>
    <row r="85" spans="1:8" s="775" customFormat="1">
      <c r="A85" s="794"/>
      <c r="B85" s="306"/>
      <c r="C85" s="307"/>
      <c r="D85" s="307"/>
      <c r="E85" s="275"/>
      <c r="F85" s="779"/>
      <c r="G85" s="774"/>
      <c r="H85" s="776"/>
    </row>
    <row r="86" spans="1:8" s="775" customFormat="1" ht="25.5">
      <c r="A86" s="794">
        <v>17</v>
      </c>
      <c r="B86" s="306" t="s">
        <v>1081</v>
      </c>
      <c r="C86" s="307"/>
      <c r="D86" s="307"/>
      <c r="E86" s="275"/>
      <c r="F86" s="779"/>
      <c r="G86" s="780"/>
      <c r="H86" s="781"/>
    </row>
    <row r="87" spans="1:8" s="775" customFormat="1">
      <c r="A87" s="794"/>
      <c r="B87" s="306" t="s">
        <v>1082</v>
      </c>
      <c r="C87" s="307"/>
      <c r="D87" s="307"/>
      <c r="E87" s="275"/>
      <c r="F87" s="779"/>
      <c r="G87" s="780"/>
      <c r="H87" s="781"/>
    </row>
    <row r="88" spans="1:8" s="775" customFormat="1">
      <c r="A88" s="794"/>
      <c r="B88" s="306" t="s">
        <v>1083</v>
      </c>
      <c r="C88" s="307" t="s">
        <v>17</v>
      </c>
      <c r="D88" s="307">
        <v>20</v>
      </c>
      <c r="E88" s="273">
        <v>0</v>
      </c>
      <c r="F88" s="273">
        <f>E88*D88</f>
        <v>0</v>
      </c>
      <c r="G88" s="774"/>
      <c r="H88" s="776"/>
    </row>
    <row r="89" spans="1:8" s="775" customFormat="1">
      <c r="A89" s="794"/>
      <c r="B89" s="306"/>
      <c r="C89" s="307"/>
      <c r="D89" s="307"/>
      <c r="E89" s="275"/>
      <c r="F89" s="779"/>
      <c r="G89" s="780"/>
      <c r="H89" s="781"/>
    </row>
    <row r="90" spans="1:8" s="775" customFormat="1" ht="38.25">
      <c r="A90" s="794">
        <v>18</v>
      </c>
      <c r="B90" s="306" t="s">
        <v>1084</v>
      </c>
      <c r="C90" s="307"/>
      <c r="D90" s="307"/>
      <c r="E90" s="275"/>
      <c r="F90" s="779"/>
      <c r="G90" s="780"/>
      <c r="H90" s="781"/>
    </row>
    <row r="91" spans="1:8" s="775" customFormat="1" ht="25.5">
      <c r="A91" s="794"/>
      <c r="B91" s="306" t="s">
        <v>1085</v>
      </c>
      <c r="C91" s="307"/>
      <c r="D91" s="307"/>
      <c r="E91" s="275"/>
      <c r="F91" s="779"/>
      <c r="G91" s="780"/>
      <c r="H91" s="781"/>
    </row>
    <row r="92" spans="1:8" s="775" customFormat="1">
      <c r="A92" s="794"/>
      <c r="B92" s="306" t="s">
        <v>1086</v>
      </c>
      <c r="C92" s="307" t="s">
        <v>17</v>
      </c>
      <c r="D92" s="307">
        <v>7</v>
      </c>
      <c r="E92" s="273">
        <v>0</v>
      </c>
      <c r="F92" s="273">
        <f>E92*D92</f>
        <v>0</v>
      </c>
      <c r="G92" s="774"/>
      <c r="H92" s="776"/>
    </row>
    <row r="93" spans="1:8" s="775" customFormat="1">
      <c r="A93" s="794"/>
      <c r="B93" s="306" t="s">
        <v>1087</v>
      </c>
      <c r="C93" s="307" t="s">
        <v>17</v>
      </c>
      <c r="D93" s="307">
        <v>1</v>
      </c>
      <c r="E93" s="273">
        <v>0</v>
      </c>
      <c r="F93" s="273">
        <f>E93*D93</f>
        <v>0</v>
      </c>
      <c r="G93" s="774"/>
      <c r="H93" s="776"/>
    </row>
    <row r="94" spans="1:8" s="775" customFormat="1">
      <c r="A94" s="794"/>
      <c r="B94" s="306" t="s">
        <v>1088</v>
      </c>
      <c r="C94" s="307" t="s">
        <v>17</v>
      </c>
      <c r="D94" s="307">
        <v>1</v>
      </c>
      <c r="E94" s="273">
        <v>0</v>
      </c>
      <c r="F94" s="273">
        <f>E94*D94</f>
        <v>0</v>
      </c>
      <c r="G94" s="774"/>
      <c r="H94" s="776"/>
    </row>
    <row r="95" spans="1:8" s="775" customFormat="1">
      <c r="A95" s="794"/>
      <c r="B95" s="306"/>
      <c r="C95" s="307"/>
      <c r="D95" s="307"/>
      <c r="E95" s="273"/>
      <c r="F95" s="273"/>
      <c r="G95" s="774"/>
      <c r="H95" s="776"/>
    </row>
    <row r="96" spans="1:8" s="775" customFormat="1" ht="38.25">
      <c r="A96" s="794">
        <v>19</v>
      </c>
      <c r="B96" s="306" t="s">
        <v>1084</v>
      </c>
      <c r="C96" s="307"/>
      <c r="D96" s="307"/>
      <c r="E96" s="275"/>
      <c r="F96" s="779"/>
      <c r="G96" s="780"/>
      <c r="H96" s="781"/>
    </row>
    <row r="97" spans="1:8" s="775" customFormat="1">
      <c r="A97" s="794"/>
      <c r="B97" s="306" t="s">
        <v>1089</v>
      </c>
      <c r="C97" s="307"/>
      <c r="D97" s="307"/>
      <c r="E97" s="275"/>
      <c r="F97" s="779"/>
      <c r="G97" s="780"/>
      <c r="H97" s="781"/>
    </row>
    <row r="98" spans="1:8" s="775" customFormat="1">
      <c r="A98" s="794"/>
      <c r="B98" s="306" t="s">
        <v>1087</v>
      </c>
      <c r="C98" s="307" t="s">
        <v>17</v>
      </c>
      <c r="D98" s="307">
        <v>7</v>
      </c>
      <c r="E98" s="273">
        <v>0</v>
      </c>
      <c r="F98" s="273">
        <f>E98*D98</f>
        <v>0</v>
      </c>
      <c r="G98" s="774"/>
      <c r="H98" s="776"/>
    </row>
    <row r="99" spans="1:8" s="775" customFormat="1">
      <c r="A99" s="794"/>
      <c r="B99" s="306"/>
      <c r="C99" s="307"/>
      <c r="D99" s="307"/>
      <c r="E99" s="273"/>
      <c r="F99" s="273"/>
      <c r="G99" s="774"/>
      <c r="H99" s="776"/>
    </row>
    <row r="100" spans="1:8" s="775" customFormat="1" ht="25.5">
      <c r="A100" s="794">
        <v>20</v>
      </c>
      <c r="B100" s="306" t="s">
        <v>1090</v>
      </c>
      <c r="C100" s="307" t="s">
        <v>17</v>
      </c>
      <c r="D100" s="307">
        <v>1</v>
      </c>
      <c r="E100" s="273">
        <v>0</v>
      </c>
      <c r="F100" s="273">
        <f>E100*D100</f>
        <v>0</v>
      </c>
      <c r="G100" s="780"/>
      <c r="H100" s="781"/>
    </row>
    <row r="101" spans="1:8" s="775" customFormat="1">
      <c r="A101" s="794"/>
      <c r="B101" s="306"/>
      <c r="C101" s="307"/>
      <c r="D101" s="307"/>
      <c r="E101" s="275"/>
      <c r="F101" s="779"/>
      <c r="G101" s="780"/>
      <c r="H101" s="781"/>
    </row>
    <row r="102" spans="1:8" s="775" customFormat="1">
      <c r="A102" s="794">
        <v>21</v>
      </c>
      <c r="B102" s="306" t="s">
        <v>1091</v>
      </c>
      <c r="C102" s="307"/>
      <c r="D102" s="307"/>
      <c r="E102" s="275"/>
      <c r="F102" s="779"/>
      <c r="G102" s="774"/>
      <c r="H102" s="776"/>
    </row>
    <row r="103" spans="1:8" s="775" customFormat="1" ht="56.25" customHeight="1">
      <c r="A103" s="794"/>
      <c r="B103" s="798" t="s">
        <v>1092</v>
      </c>
      <c r="C103" s="307" t="s">
        <v>17</v>
      </c>
      <c r="D103" s="307">
        <v>9</v>
      </c>
      <c r="E103" s="273">
        <v>0</v>
      </c>
      <c r="F103" s="273">
        <f>E103*D103</f>
        <v>0</v>
      </c>
      <c r="G103" s="774"/>
      <c r="H103" s="776"/>
    </row>
    <row r="104" spans="1:8" s="775" customFormat="1">
      <c r="A104" s="794"/>
      <c r="B104" s="306"/>
      <c r="C104" s="307"/>
      <c r="D104" s="307"/>
      <c r="E104" s="277"/>
      <c r="F104" s="277"/>
      <c r="G104" s="774"/>
      <c r="H104" s="776"/>
    </row>
    <row r="105" spans="1:8" s="775" customFormat="1" ht="38.25">
      <c r="A105" s="794">
        <v>22</v>
      </c>
      <c r="B105" s="306" t="s">
        <v>1093</v>
      </c>
      <c r="C105" s="307"/>
      <c r="D105" s="307"/>
      <c r="E105" s="277"/>
      <c r="F105" s="779"/>
      <c r="G105" s="780"/>
      <c r="H105" s="781"/>
    </row>
    <row r="106" spans="1:8" s="775" customFormat="1">
      <c r="A106" s="794"/>
      <c r="B106" s="306" t="s">
        <v>1094</v>
      </c>
      <c r="C106" s="307" t="s">
        <v>868</v>
      </c>
      <c r="D106" s="307">
        <v>3</v>
      </c>
      <c r="E106" s="273">
        <v>0</v>
      </c>
      <c r="F106" s="273">
        <f t="shared" ref="F106:F113" si="2">E106*D106</f>
        <v>0</v>
      </c>
      <c r="G106" s="774"/>
      <c r="H106" s="776"/>
    </row>
    <row r="107" spans="1:8" s="775" customFormat="1">
      <c r="A107" s="794"/>
      <c r="B107" s="306" t="s">
        <v>1095</v>
      </c>
      <c r="C107" s="307" t="s">
        <v>868</v>
      </c>
      <c r="D107" s="307">
        <v>1</v>
      </c>
      <c r="E107" s="273">
        <v>0</v>
      </c>
      <c r="F107" s="273">
        <f t="shared" si="2"/>
        <v>0</v>
      </c>
      <c r="G107" s="774"/>
      <c r="H107" s="776"/>
    </row>
    <row r="108" spans="1:8" s="775" customFormat="1">
      <c r="A108" s="794"/>
      <c r="B108" s="306" t="s">
        <v>1096</v>
      </c>
      <c r="C108" s="307" t="s">
        <v>868</v>
      </c>
      <c r="D108" s="307">
        <v>1</v>
      </c>
      <c r="E108" s="273">
        <v>0</v>
      </c>
      <c r="F108" s="273">
        <f t="shared" si="2"/>
        <v>0</v>
      </c>
      <c r="G108" s="774"/>
      <c r="H108" s="776"/>
    </row>
    <row r="109" spans="1:8" s="775" customFormat="1">
      <c r="A109" s="794"/>
      <c r="B109" s="306" t="s">
        <v>1097</v>
      </c>
      <c r="C109" s="307" t="s">
        <v>868</v>
      </c>
      <c r="D109" s="307">
        <v>2</v>
      </c>
      <c r="E109" s="273">
        <v>0</v>
      </c>
      <c r="F109" s="273">
        <f t="shared" si="2"/>
        <v>0</v>
      </c>
      <c r="G109" s="774"/>
      <c r="H109" s="776"/>
    </row>
    <row r="110" spans="1:8" s="775" customFormat="1">
      <c r="A110" s="794"/>
      <c r="B110" s="306" t="s">
        <v>1098</v>
      </c>
      <c r="C110" s="307" t="s">
        <v>868</v>
      </c>
      <c r="D110" s="307">
        <v>2</v>
      </c>
      <c r="E110" s="273">
        <v>0</v>
      </c>
      <c r="F110" s="273">
        <f t="shared" si="2"/>
        <v>0</v>
      </c>
      <c r="G110" s="774"/>
      <c r="H110" s="776"/>
    </row>
    <row r="111" spans="1:8" s="775" customFormat="1">
      <c r="A111" s="794"/>
      <c r="B111" s="306" t="s">
        <v>1099</v>
      </c>
      <c r="C111" s="307" t="s">
        <v>868</v>
      </c>
      <c r="D111" s="307">
        <v>1</v>
      </c>
      <c r="E111" s="273">
        <v>0</v>
      </c>
      <c r="F111" s="273">
        <f t="shared" si="2"/>
        <v>0</v>
      </c>
      <c r="G111" s="774"/>
      <c r="H111" s="776"/>
    </row>
    <row r="112" spans="1:8" s="775" customFormat="1">
      <c r="A112" s="794"/>
      <c r="B112" s="306" t="s">
        <v>1100</v>
      </c>
      <c r="C112" s="307" t="s">
        <v>868</v>
      </c>
      <c r="D112" s="307">
        <v>1</v>
      </c>
      <c r="E112" s="273">
        <v>0</v>
      </c>
      <c r="F112" s="273">
        <f t="shared" si="2"/>
        <v>0</v>
      </c>
      <c r="G112" s="774"/>
      <c r="H112" s="776"/>
    </row>
    <row r="113" spans="1:8" s="775" customFormat="1">
      <c r="A113" s="794"/>
      <c r="B113" s="306" t="s">
        <v>1101</v>
      </c>
      <c r="C113" s="307" t="s">
        <v>868</v>
      </c>
      <c r="D113" s="307">
        <v>3</v>
      </c>
      <c r="E113" s="273">
        <v>0</v>
      </c>
      <c r="F113" s="273">
        <f t="shared" si="2"/>
        <v>0</v>
      </c>
      <c r="G113" s="774"/>
      <c r="H113" s="776"/>
    </row>
    <row r="114" spans="1:8" s="775" customFormat="1" ht="10.9" customHeight="1">
      <c r="A114" s="794"/>
      <c r="B114" s="306"/>
      <c r="C114" s="307"/>
      <c r="D114" s="307"/>
      <c r="E114" s="277"/>
      <c r="F114" s="779"/>
      <c r="G114" s="774"/>
      <c r="H114" s="776"/>
    </row>
    <row r="115" spans="1:8" s="775" customFormat="1">
      <c r="A115" s="794">
        <v>23</v>
      </c>
      <c r="B115" s="306" t="s">
        <v>1102</v>
      </c>
      <c r="C115" s="307"/>
      <c r="D115" s="307"/>
      <c r="E115" s="277"/>
      <c r="F115" s="779"/>
      <c r="G115" s="774"/>
      <c r="H115" s="776"/>
    </row>
    <row r="116" spans="1:8" s="775" customFormat="1">
      <c r="A116" s="794"/>
      <c r="B116" s="306" t="s">
        <v>1103</v>
      </c>
      <c r="C116" s="307" t="s">
        <v>868</v>
      </c>
      <c r="D116" s="307">
        <v>1</v>
      </c>
      <c r="E116" s="273">
        <v>0</v>
      </c>
      <c r="F116" s="273">
        <f t="shared" ref="F116:F122" si="3">E116*D116</f>
        <v>0</v>
      </c>
      <c r="G116" s="774"/>
      <c r="H116" s="776"/>
    </row>
    <row r="117" spans="1:8" s="775" customFormat="1">
      <c r="A117" s="794"/>
      <c r="B117" s="306" t="s">
        <v>1104</v>
      </c>
      <c r="C117" s="307" t="s">
        <v>868</v>
      </c>
      <c r="D117" s="307">
        <v>3</v>
      </c>
      <c r="E117" s="273">
        <v>0</v>
      </c>
      <c r="F117" s="273">
        <f t="shared" si="3"/>
        <v>0</v>
      </c>
      <c r="G117" s="774"/>
      <c r="H117" s="776"/>
    </row>
    <row r="118" spans="1:8" s="775" customFormat="1">
      <c r="A118" s="794"/>
      <c r="B118" s="306" t="s">
        <v>1105</v>
      </c>
      <c r="C118" s="307" t="s">
        <v>868</v>
      </c>
      <c r="D118" s="307">
        <v>2</v>
      </c>
      <c r="E118" s="273">
        <v>0</v>
      </c>
      <c r="F118" s="273">
        <f t="shared" si="3"/>
        <v>0</v>
      </c>
      <c r="G118" s="774"/>
      <c r="H118" s="776"/>
    </row>
    <row r="119" spans="1:8" s="775" customFormat="1">
      <c r="A119" s="794"/>
      <c r="B119" s="306" t="s">
        <v>1106</v>
      </c>
      <c r="C119" s="307" t="s">
        <v>868</v>
      </c>
      <c r="D119" s="307">
        <v>7</v>
      </c>
      <c r="E119" s="273">
        <v>0</v>
      </c>
      <c r="F119" s="273">
        <f t="shared" si="3"/>
        <v>0</v>
      </c>
      <c r="G119" s="774"/>
      <c r="H119" s="776"/>
    </row>
    <row r="120" spans="1:8" s="775" customFormat="1">
      <c r="A120" s="794"/>
      <c r="B120" s="306" t="s">
        <v>1107</v>
      </c>
      <c r="C120" s="307" t="s">
        <v>868</v>
      </c>
      <c r="D120" s="307">
        <v>12</v>
      </c>
      <c r="E120" s="273">
        <v>0</v>
      </c>
      <c r="F120" s="273">
        <f t="shared" si="3"/>
        <v>0</v>
      </c>
      <c r="G120" s="774"/>
      <c r="H120" s="776"/>
    </row>
    <row r="121" spans="1:8" s="775" customFormat="1">
      <c r="A121" s="794"/>
      <c r="B121" s="306" t="s">
        <v>1108</v>
      </c>
      <c r="C121" s="307" t="s">
        <v>868</v>
      </c>
      <c r="D121" s="307">
        <v>11</v>
      </c>
      <c r="E121" s="273">
        <v>0</v>
      </c>
      <c r="F121" s="273">
        <f>E121*D121</f>
        <v>0</v>
      </c>
      <c r="G121" s="774"/>
      <c r="H121" s="776"/>
    </row>
    <row r="122" spans="1:8" s="775" customFormat="1">
      <c r="A122" s="794"/>
      <c r="B122" s="306" t="s">
        <v>1109</v>
      </c>
      <c r="C122" s="307" t="s">
        <v>868</v>
      </c>
      <c r="D122" s="307">
        <v>4</v>
      </c>
      <c r="E122" s="273">
        <v>0</v>
      </c>
      <c r="F122" s="273">
        <f t="shared" si="3"/>
        <v>0</v>
      </c>
      <c r="G122" s="774"/>
      <c r="H122" s="776"/>
    </row>
    <row r="123" spans="1:8" s="775" customFormat="1">
      <c r="A123" s="794"/>
      <c r="B123" s="306"/>
      <c r="C123" s="307"/>
      <c r="D123" s="307"/>
      <c r="E123" s="273"/>
      <c r="F123" s="273"/>
      <c r="G123" s="774"/>
      <c r="H123" s="776"/>
    </row>
    <row r="124" spans="1:8" s="775" customFormat="1" ht="38.25">
      <c r="A124" s="794">
        <v>24</v>
      </c>
      <c r="B124" s="798" t="s">
        <v>1110</v>
      </c>
      <c r="C124" s="307" t="s">
        <v>868</v>
      </c>
      <c r="D124" s="307">
        <v>25</v>
      </c>
      <c r="E124" s="273">
        <v>0</v>
      </c>
      <c r="F124" s="273">
        <f>E124*D124</f>
        <v>0</v>
      </c>
      <c r="G124" s="774"/>
      <c r="H124" s="776"/>
    </row>
    <row r="125" spans="1:8" s="775" customFormat="1">
      <c r="A125" s="794"/>
      <c r="B125" s="799"/>
      <c r="C125" s="799"/>
      <c r="D125" s="799"/>
      <c r="E125" s="278"/>
      <c r="F125" s="278"/>
      <c r="G125" s="278"/>
      <c r="H125" s="278"/>
    </row>
    <row r="126" spans="1:8" s="775" customFormat="1" ht="63.75">
      <c r="A126" s="794">
        <v>25</v>
      </c>
      <c r="B126" s="798" t="s">
        <v>1111</v>
      </c>
      <c r="C126" s="307" t="s">
        <v>868</v>
      </c>
      <c r="D126" s="307">
        <v>5</v>
      </c>
      <c r="E126" s="273">
        <v>0</v>
      </c>
      <c r="F126" s="273">
        <f>E126*D126</f>
        <v>0</v>
      </c>
      <c r="G126" s="774"/>
      <c r="H126" s="776"/>
    </row>
    <row r="127" spans="1:8" s="775" customFormat="1">
      <c r="A127" s="794"/>
      <c r="B127" s="306"/>
      <c r="C127" s="307"/>
      <c r="D127" s="307"/>
      <c r="E127" s="273"/>
      <c r="F127" s="273"/>
      <c r="G127" s="774"/>
      <c r="H127" s="776"/>
    </row>
    <row r="128" spans="1:8" s="775" customFormat="1" ht="51">
      <c r="A128" s="794">
        <v>26</v>
      </c>
      <c r="B128" s="798" t="s">
        <v>1112</v>
      </c>
      <c r="C128" s="307"/>
      <c r="D128" s="307"/>
      <c r="E128" s="273"/>
      <c r="F128" s="273"/>
      <c r="G128" s="774"/>
      <c r="H128" s="776"/>
    </row>
    <row r="129" spans="1:13" s="775" customFormat="1">
      <c r="A129" s="794"/>
      <c r="B129" s="306" t="s">
        <v>1113</v>
      </c>
      <c r="C129" s="307" t="s">
        <v>868</v>
      </c>
      <c r="D129" s="307">
        <v>2</v>
      </c>
      <c r="E129" s="273">
        <v>0</v>
      </c>
      <c r="F129" s="273">
        <f>E129*D129</f>
        <v>0</v>
      </c>
      <c r="G129" s="774"/>
      <c r="H129" s="776"/>
    </row>
    <row r="130" spans="1:13" s="775" customFormat="1">
      <c r="A130" s="794"/>
      <c r="B130" s="306"/>
      <c r="C130" s="307"/>
      <c r="D130" s="307"/>
      <c r="E130" s="273"/>
      <c r="F130" s="273"/>
      <c r="G130" s="774"/>
      <c r="H130" s="776"/>
    </row>
    <row r="131" spans="1:13" s="775" customFormat="1" ht="25.5">
      <c r="A131" s="794">
        <v>27</v>
      </c>
      <c r="B131" s="798" t="s">
        <v>1114</v>
      </c>
      <c r="C131" s="307" t="s">
        <v>868</v>
      </c>
      <c r="D131" s="307">
        <v>1</v>
      </c>
      <c r="E131" s="273">
        <v>0</v>
      </c>
      <c r="F131" s="273">
        <f>E131*D131</f>
        <v>0</v>
      </c>
      <c r="G131" s="774"/>
      <c r="H131" s="776"/>
    </row>
    <row r="132" spans="1:13">
      <c r="A132" s="800"/>
      <c r="B132" s="801"/>
      <c r="C132" s="802"/>
      <c r="D132" s="802"/>
      <c r="E132" s="782"/>
      <c r="F132" s="782"/>
      <c r="G132" s="774"/>
      <c r="H132" s="776"/>
      <c r="K132" s="783"/>
      <c r="L132" s="784"/>
      <c r="M132" s="784"/>
    </row>
    <row r="133" spans="1:13" ht="13.5" thickBot="1">
      <c r="A133" s="803" t="s">
        <v>1024</v>
      </c>
      <c r="B133" s="804" t="s">
        <v>1115</v>
      </c>
      <c r="C133" s="334"/>
      <c r="D133" s="334"/>
      <c r="E133" s="785"/>
      <c r="F133" s="786">
        <f>SUM(F12:F132)</f>
        <v>0</v>
      </c>
      <c r="G133" s="762"/>
      <c r="H133" s="763"/>
      <c r="K133" s="783"/>
    </row>
    <row r="134" spans="1:13" ht="13.5" thickTop="1">
      <c r="B134" s="791"/>
      <c r="G134" s="774"/>
      <c r="H134" s="776"/>
      <c r="K134" s="783"/>
    </row>
    <row r="135" spans="1:13" s="764" customFormat="1">
      <c r="A135" s="291"/>
      <c r="B135" s="791"/>
      <c r="C135" s="293"/>
      <c r="D135" s="293"/>
      <c r="E135" s="787"/>
      <c r="F135" s="787"/>
      <c r="G135" s="762"/>
      <c r="H135" s="763"/>
    </row>
    <row r="136" spans="1:13" s="764" customFormat="1">
      <c r="A136" s="291"/>
      <c r="B136" s="791"/>
      <c r="C136" s="293"/>
      <c r="D136" s="293"/>
      <c r="E136" s="788"/>
      <c r="F136" s="788"/>
      <c r="G136" s="762"/>
      <c r="H136" s="763"/>
    </row>
    <row r="137" spans="1:13" s="764" customFormat="1">
      <c r="A137" s="291"/>
      <c r="B137" s="791"/>
      <c r="C137" s="293"/>
      <c r="D137" s="293"/>
      <c r="E137" s="787"/>
      <c r="F137" s="763"/>
      <c r="G137" s="762"/>
      <c r="H137" s="763"/>
    </row>
    <row r="138" spans="1:13" s="764" customFormat="1">
      <c r="A138" s="291"/>
      <c r="B138" s="791"/>
      <c r="C138" s="293"/>
      <c r="D138" s="293"/>
      <c r="E138" s="787"/>
      <c r="F138" s="763"/>
      <c r="G138" s="762"/>
      <c r="H138" s="763"/>
    </row>
    <row r="139" spans="1:13" s="764" customFormat="1">
      <c r="A139" s="291"/>
      <c r="B139" s="791"/>
      <c r="C139" s="293"/>
      <c r="D139" s="293"/>
      <c r="E139" s="787"/>
      <c r="F139" s="763"/>
      <c r="G139" s="762"/>
      <c r="H139" s="763"/>
    </row>
  </sheetData>
  <sheetProtection algorithmName="SHA-512" hashValue="D3LmcXyL1rY3MTTveJ1GOr1QH124+/ScKLccD+aBDcRWjSYLjr8quP1Cv//0OwOD5S7/lCZYzruwuh3+YF/kpQ==" saltValue="HyGjNb+sPuu2FTxRI2Jt/Q==" spinCount="100000" sheet="1" selectLockedCells="1"/>
  <pageMargins left="0.6692913385826772" right="0.15748031496062992" top="0.59055118110236227" bottom="0.59055118110236227" header="0.51181102362204722" footer="0.31496062992125984"/>
  <pageSetup paperSize="9" scale="92" orientation="portrait" blackAndWhite="1" horizontalDpi="300" verticalDpi="300" r:id="rId1"/>
  <headerFooter alignWithMargins="0">
    <oddFooter>Stran &amp;P od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76"/>
  <sheetViews>
    <sheetView view="pageLayout" zoomScale="115" zoomScaleNormal="100" zoomScaleSheetLayoutView="130" zoomScalePageLayoutView="115" workbookViewId="0">
      <selection activeCell="G13" sqref="G13"/>
    </sheetView>
  </sheetViews>
  <sheetFormatPr defaultRowHeight="12.75"/>
  <cols>
    <col min="1" max="1" width="4.5703125" style="820" customWidth="1"/>
    <col min="2" max="2" width="5.28515625" style="820" customWidth="1"/>
    <col min="3" max="3" width="33.85546875" style="857" customWidth="1"/>
    <col min="4" max="4" width="5.140625" style="823" customWidth="1"/>
    <col min="5" max="5" width="6.42578125" style="823" customWidth="1"/>
    <col min="6" max="6" width="10.28515625" style="805" customWidth="1"/>
    <col min="7" max="7" width="12.7109375" style="805" customWidth="1"/>
    <col min="8" max="8" width="16.28515625" style="819" customWidth="1"/>
    <col min="9" max="256" width="9.140625" style="819"/>
    <col min="257" max="257" width="4.5703125" style="819" customWidth="1"/>
    <col min="258" max="258" width="5.28515625" style="819" customWidth="1"/>
    <col min="259" max="259" width="52" style="819" customWidth="1"/>
    <col min="260" max="260" width="5.140625" style="819" customWidth="1"/>
    <col min="261" max="261" width="6.42578125" style="819" customWidth="1"/>
    <col min="262" max="262" width="10.28515625" style="819" customWidth="1"/>
    <col min="263" max="263" width="11.140625" style="819" customWidth="1"/>
    <col min="264" max="512" width="9.140625" style="819"/>
    <col min="513" max="513" width="4.5703125" style="819" customWidth="1"/>
    <col min="514" max="514" width="5.28515625" style="819" customWidth="1"/>
    <col min="515" max="515" width="52" style="819" customWidth="1"/>
    <col min="516" max="516" width="5.140625" style="819" customWidth="1"/>
    <col min="517" max="517" width="6.42578125" style="819" customWidth="1"/>
    <col min="518" max="518" width="10.28515625" style="819" customWidth="1"/>
    <col min="519" max="519" width="11.140625" style="819" customWidth="1"/>
    <col min="520" max="768" width="9.140625" style="819"/>
    <col min="769" max="769" width="4.5703125" style="819" customWidth="1"/>
    <col min="770" max="770" width="5.28515625" style="819" customWidth="1"/>
    <col min="771" max="771" width="52" style="819" customWidth="1"/>
    <col min="772" max="772" width="5.140625" style="819" customWidth="1"/>
    <col min="773" max="773" width="6.42578125" style="819" customWidth="1"/>
    <col min="774" max="774" width="10.28515625" style="819" customWidth="1"/>
    <col min="775" max="775" width="11.140625" style="819" customWidth="1"/>
    <col min="776" max="1024" width="9.140625" style="819"/>
    <col min="1025" max="1025" width="4.5703125" style="819" customWidth="1"/>
    <col min="1026" max="1026" width="5.28515625" style="819" customWidth="1"/>
    <col min="1027" max="1027" width="52" style="819" customWidth="1"/>
    <col min="1028" max="1028" width="5.140625" style="819" customWidth="1"/>
    <col min="1029" max="1029" width="6.42578125" style="819" customWidth="1"/>
    <col min="1030" max="1030" width="10.28515625" style="819" customWidth="1"/>
    <col min="1031" max="1031" width="11.140625" style="819" customWidth="1"/>
    <col min="1032" max="1280" width="9.140625" style="819"/>
    <col min="1281" max="1281" width="4.5703125" style="819" customWidth="1"/>
    <col min="1282" max="1282" width="5.28515625" style="819" customWidth="1"/>
    <col min="1283" max="1283" width="52" style="819" customWidth="1"/>
    <col min="1284" max="1284" width="5.140625" style="819" customWidth="1"/>
    <col min="1285" max="1285" width="6.42578125" style="819" customWidth="1"/>
    <col min="1286" max="1286" width="10.28515625" style="819" customWidth="1"/>
    <col min="1287" max="1287" width="11.140625" style="819" customWidth="1"/>
    <col min="1288" max="1536" width="9.140625" style="819"/>
    <col min="1537" max="1537" width="4.5703125" style="819" customWidth="1"/>
    <col min="1538" max="1538" width="5.28515625" style="819" customWidth="1"/>
    <col min="1539" max="1539" width="52" style="819" customWidth="1"/>
    <col min="1540" max="1540" width="5.140625" style="819" customWidth="1"/>
    <col min="1541" max="1541" width="6.42578125" style="819" customWidth="1"/>
    <col min="1542" max="1542" width="10.28515625" style="819" customWidth="1"/>
    <col min="1543" max="1543" width="11.140625" style="819" customWidth="1"/>
    <col min="1544" max="1792" width="9.140625" style="819"/>
    <col min="1793" max="1793" width="4.5703125" style="819" customWidth="1"/>
    <col min="1794" max="1794" width="5.28515625" style="819" customWidth="1"/>
    <col min="1795" max="1795" width="52" style="819" customWidth="1"/>
    <col min="1796" max="1796" width="5.140625" style="819" customWidth="1"/>
    <col min="1797" max="1797" width="6.42578125" style="819" customWidth="1"/>
    <col min="1798" max="1798" width="10.28515625" style="819" customWidth="1"/>
    <col min="1799" max="1799" width="11.140625" style="819" customWidth="1"/>
    <col min="1800" max="2048" width="9.140625" style="819"/>
    <col min="2049" max="2049" width="4.5703125" style="819" customWidth="1"/>
    <col min="2050" max="2050" width="5.28515625" style="819" customWidth="1"/>
    <col min="2051" max="2051" width="52" style="819" customWidth="1"/>
    <col min="2052" max="2052" width="5.140625" style="819" customWidth="1"/>
    <col min="2053" max="2053" width="6.42578125" style="819" customWidth="1"/>
    <col min="2054" max="2054" width="10.28515625" style="819" customWidth="1"/>
    <col min="2055" max="2055" width="11.140625" style="819" customWidth="1"/>
    <col min="2056" max="2304" width="9.140625" style="819"/>
    <col min="2305" max="2305" width="4.5703125" style="819" customWidth="1"/>
    <col min="2306" max="2306" width="5.28515625" style="819" customWidth="1"/>
    <col min="2307" max="2307" width="52" style="819" customWidth="1"/>
    <col min="2308" max="2308" width="5.140625" style="819" customWidth="1"/>
    <col min="2309" max="2309" width="6.42578125" style="819" customWidth="1"/>
    <col min="2310" max="2310" width="10.28515625" style="819" customWidth="1"/>
    <col min="2311" max="2311" width="11.140625" style="819" customWidth="1"/>
    <col min="2312" max="2560" width="9.140625" style="819"/>
    <col min="2561" max="2561" width="4.5703125" style="819" customWidth="1"/>
    <col min="2562" max="2562" width="5.28515625" style="819" customWidth="1"/>
    <col min="2563" max="2563" width="52" style="819" customWidth="1"/>
    <col min="2564" max="2564" width="5.140625" style="819" customWidth="1"/>
    <col min="2565" max="2565" width="6.42578125" style="819" customWidth="1"/>
    <col min="2566" max="2566" width="10.28515625" style="819" customWidth="1"/>
    <col min="2567" max="2567" width="11.140625" style="819" customWidth="1"/>
    <col min="2568" max="2816" width="9.140625" style="819"/>
    <col min="2817" max="2817" width="4.5703125" style="819" customWidth="1"/>
    <col min="2818" max="2818" width="5.28515625" style="819" customWidth="1"/>
    <col min="2819" max="2819" width="52" style="819" customWidth="1"/>
    <col min="2820" max="2820" width="5.140625" style="819" customWidth="1"/>
    <col min="2821" max="2821" width="6.42578125" style="819" customWidth="1"/>
    <col min="2822" max="2822" width="10.28515625" style="819" customWidth="1"/>
    <col min="2823" max="2823" width="11.140625" style="819" customWidth="1"/>
    <col min="2824" max="3072" width="9.140625" style="819"/>
    <col min="3073" max="3073" width="4.5703125" style="819" customWidth="1"/>
    <col min="3074" max="3074" width="5.28515625" style="819" customWidth="1"/>
    <col min="3075" max="3075" width="52" style="819" customWidth="1"/>
    <col min="3076" max="3076" width="5.140625" style="819" customWidth="1"/>
    <col min="3077" max="3077" width="6.42578125" style="819" customWidth="1"/>
    <col min="3078" max="3078" width="10.28515625" style="819" customWidth="1"/>
    <col min="3079" max="3079" width="11.140625" style="819" customWidth="1"/>
    <col min="3080" max="3328" width="9.140625" style="819"/>
    <col min="3329" max="3329" width="4.5703125" style="819" customWidth="1"/>
    <col min="3330" max="3330" width="5.28515625" style="819" customWidth="1"/>
    <col min="3331" max="3331" width="52" style="819" customWidth="1"/>
    <col min="3332" max="3332" width="5.140625" style="819" customWidth="1"/>
    <col min="3333" max="3333" width="6.42578125" style="819" customWidth="1"/>
    <col min="3334" max="3334" width="10.28515625" style="819" customWidth="1"/>
    <col min="3335" max="3335" width="11.140625" style="819" customWidth="1"/>
    <col min="3336" max="3584" width="9.140625" style="819"/>
    <col min="3585" max="3585" width="4.5703125" style="819" customWidth="1"/>
    <col min="3586" max="3586" width="5.28515625" style="819" customWidth="1"/>
    <col min="3587" max="3587" width="52" style="819" customWidth="1"/>
    <col min="3588" max="3588" width="5.140625" style="819" customWidth="1"/>
    <col min="3589" max="3589" width="6.42578125" style="819" customWidth="1"/>
    <col min="3590" max="3590" width="10.28515625" style="819" customWidth="1"/>
    <col min="3591" max="3591" width="11.140625" style="819" customWidth="1"/>
    <col min="3592" max="3840" width="9.140625" style="819"/>
    <col min="3841" max="3841" width="4.5703125" style="819" customWidth="1"/>
    <col min="3842" max="3842" width="5.28515625" style="819" customWidth="1"/>
    <col min="3843" max="3843" width="52" style="819" customWidth="1"/>
    <col min="3844" max="3844" width="5.140625" style="819" customWidth="1"/>
    <col min="3845" max="3845" width="6.42578125" style="819" customWidth="1"/>
    <col min="3846" max="3846" width="10.28515625" style="819" customWidth="1"/>
    <col min="3847" max="3847" width="11.140625" style="819" customWidth="1"/>
    <col min="3848" max="4096" width="9.140625" style="819"/>
    <col min="4097" max="4097" width="4.5703125" style="819" customWidth="1"/>
    <col min="4098" max="4098" width="5.28515625" style="819" customWidth="1"/>
    <col min="4099" max="4099" width="52" style="819" customWidth="1"/>
    <col min="4100" max="4100" width="5.140625" style="819" customWidth="1"/>
    <col min="4101" max="4101" width="6.42578125" style="819" customWidth="1"/>
    <col min="4102" max="4102" width="10.28515625" style="819" customWidth="1"/>
    <col min="4103" max="4103" width="11.140625" style="819" customWidth="1"/>
    <col min="4104" max="4352" width="9.140625" style="819"/>
    <col min="4353" max="4353" width="4.5703125" style="819" customWidth="1"/>
    <col min="4354" max="4354" width="5.28515625" style="819" customWidth="1"/>
    <col min="4355" max="4355" width="52" style="819" customWidth="1"/>
    <col min="4356" max="4356" width="5.140625" style="819" customWidth="1"/>
    <col min="4357" max="4357" width="6.42578125" style="819" customWidth="1"/>
    <col min="4358" max="4358" width="10.28515625" style="819" customWidth="1"/>
    <col min="4359" max="4359" width="11.140625" style="819" customWidth="1"/>
    <col min="4360" max="4608" width="9.140625" style="819"/>
    <col min="4609" max="4609" width="4.5703125" style="819" customWidth="1"/>
    <col min="4610" max="4610" width="5.28515625" style="819" customWidth="1"/>
    <col min="4611" max="4611" width="52" style="819" customWidth="1"/>
    <col min="4612" max="4612" width="5.140625" style="819" customWidth="1"/>
    <col min="4613" max="4613" width="6.42578125" style="819" customWidth="1"/>
    <col min="4614" max="4614" width="10.28515625" style="819" customWidth="1"/>
    <col min="4615" max="4615" width="11.140625" style="819" customWidth="1"/>
    <col min="4616" max="4864" width="9.140625" style="819"/>
    <col min="4865" max="4865" width="4.5703125" style="819" customWidth="1"/>
    <col min="4866" max="4866" width="5.28515625" style="819" customWidth="1"/>
    <col min="4867" max="4867" width="52" style="819" customWidth="1"/>
    <col min="4868" max="4868" width="5.140625" style="819" customWidth="1"/>
    <col min="4869" max="4869" width="6.42578125" style="819" customWidth="1"/>
    <col min="4870" max="4870" width="10.28515625" style="819" customWidth="1"/>
    <col min="4871" max="4871" width="11.140625" style="819" customWidth="1"/>
    <col min="4872" max="5120" width="9.140625" style="819"/>
    <col min="5121" max="5121" width="4.5703125" style="819" customWidth="1"/>
    <col min="5122" max="5122" width="5.28515625" style="819" customWidth="1"/>
    <col min="5123" max="5123" width="52" style="819" customWidth="1"/>
    <col min="5124" max="5124" width="5.140625" style="819" customWidth="1"/>
    <col min="5125" max="5125" width="6.42578125" style="819" customWidth="1"/>
    <col min="5126" max="5126" width="10.28515625" style="819" customWidth="1"/>
    <col min="5127" max="5127" width="11.140625" style="819" customWidth="1"/>
    <col min="5128" max="5376" width="9.140625" style="819"/>
    <col min="5377" max="5377" width="4.5703125" style="819" customWidth="1"/>
    <col min="5378" max="5378" width="5.28515625" style="819" customWidth="1"/>
    <col min="5379" max="5379" width="52" style="819" customWidth="1"/>
    <col min="5380" max="5380" width="5.140625" style="819" customWidth="1"/>
    <col min="5381" max="5381" width="6.42578125" style="819" customWidth="1"/>
    <col min="5382" max="5382" width="10.28515625" style="819" customWidth="1"/>
    <col min="5383" max="5383" width="11.140625" style="819" customWidth="1"/>
    <col min="5384" max="5632" width="9.140625" style="819"/>
    <col min="5633" max="5633" width="4.5703125" style="819" customWidth="1"/>
    <col min="5634" max="5634" width="5.28515625" style="819" customWidth="1"/>
    <col min="5635" max="5635" width="52" style="819" customWidth="1"/>
    <col min="5636" max="5636" width="5.140625" style="819" customWidth="1"/>
    <col min="5637" max="5637" width="6.42578125" style="819" customWidth="1"/>
    <col min="5638" max="5638" width="10.28515625" style="819" customWidth="1"/>
    <col min="5639" max="5639" width="11.140625" style="819" customWidth="1"/>
    <col min="5640" max="5888" width="9.140625" style="819"/>
    <col min="5889" max="5889" width="4.5703125" style="819" customWidth="1"/>
    <col min="5890" max="5890" width="5.28515625" style="819" customWidth="1"/>
    <col min="5891" max="5891" width="52" style="819" customWidth="1"/>
    <col min="5892" max="5892" width="5.140625" style="819" customWidth="1"/>
    <col min="5893" max="5893" width="6.42578125" style="819" customWidth="1"/>
    <col min="5894" max="5894" width="10.28515625" style="819" customWidth="1"/>
    <col min="5895" max="5895" width="11.140625" style="819" customWidth="1"/>
    <col min="5896" max="6144" width="9.140625" style="819"/>
    <col min="6145" max="6145" width="4.5703125" style="819" customWidth="1"/>
    <col min="6146" max="6146" width="5.28515625" style="819" customWidth="1"/>
    <col min="6147" max="6147" width="52" style="819" customWidth="1"/>
    <col min="6148" max="6148" width="5.140625" style="819" customWidth="1"/>
    <col min="6149" max="6149" width="6.42578125" style="819" customWidth="1"/>
    <col min="6150" max="6150" width="10.28515625" style="819" customWidth="1"/>
    <col min="6151" max="6151" width="11.140625" style="819" customWidth="1"/>
    <col min="6152" max="6400" width="9.140625" style="819"/>
    <col min="6401" max="6401" width="4.5703125" style="819" customWidth="1"/>
    <col min="6402" max="6402" width="5.28515625" style="819" customWidth="1"/>
    <col min="6403" max="6403" width="52" style="819" customWidth="1"/>
    <col min="6404" max="6404" width="5.140625" style="819" customWidth="1"/>
    <col min="6405" max="6405" width="6.42578125" style="819" customWidth="1"/>
    <col min="6406" max="6406" width="10.28515625" style="819" customWidth="1"/>
    <col min="6407" max="6407" width="11.140625" style="819" customWidth="1"/>
    <col min="6408" max="6656" width="9.140625" style="819"/>
    <col min="6657" max="6657" width="4.5703125" style="819" customWidth="1"/>
    <col min="6658" max="6658" width="5.28515625" style="819" customWidth="1"/>
    <col min="6659" max="6659" width="52" style="819" customWidth="1"/>
    <col min="6660" max="6660" width="5.140625" style="819" customWidth="1"/>
    <col min="6661" max="6661" width="6.42578125" style="819" customWidth="1"/>
    <col min="6662" max="6662" width="10.28515625" style="819" customWidth="1"/>
    <col min="6663" max="6663" width="11.140625" style="819" customWidth="1"/>
    <col min="6664" max="6912" width="9.140625" style="819"/>
    <col min="6913" max="6913" width="4.5703125" style="819" customWidth="1"/>
    <col min="6914" max="6914" width="5.28515625" style="819" customWidth="1"/>
    <col min="6915" max="6915" width="52" style="819" customWidth="1"/>
    <col min="6916" max="6916" width="5.140625" style="819" customWidth="1"/>
    <col min="6917" max="6917" width="6.42578125" style="819" customWidth="1"/>
    <col min="6918" max="6918" width="10.28515625" style="819" customWidth="1"/>
    <col min="6919" max="6919" width="11.140625" style="819" customWidth="1"/>
    <col min="6920" max="7168" width="9.140625" style="819"/>
    <col min="7169" max="7169" width="4.5703125" style="819" customWidth="1"/>
    <col min="7170" max="7170" width="5.28515625" style="819" customWidth="1"/>
    <col min="7171" max="7171" width="52" style="819" customWidth="1"/>
    <col min="7172" max="7172" width="5.140625" style="819" customWidth="1"/>
    <col min="7173" max="7173" width="6.42578125" style="819" customWidth="1"/>
    <col min="7174" max="7174" width="10.28515625" style="819" customWidth="1"/>
    <col min="7175" max="7175" width="11.140625" style="819" customWidth="1"/>
    <col min="7176" max="7424" width="9.140625" style="819"/>
    <col min="7425" max="7425" width="4.5703125" style="819" customWidth="1"/>
    <col min="7426" max="7426" width="5.28515625" style="819" customWidth="1"/>
    <col min="7427" max="7427" width="52" style="819" customWidth="1"/>
    <col min="7428" max="7428" width="5.140625" style="819" customWidth="1"/>
    <col min="7429" max="7429" width="6.42578125" style="819" customWidth="1"/>
    <col min="7430" max="7430" width="10.28515625" style="819" customWidth="1"/>
    <col min="7431" max="7431" width="11.140625" style="819" customWidth="1"/>
    <col min="7432" max="7680" width="9.140625" style="819"/>
    <col min="7681" max="7681" width="4.5703125" style="819" customWidth="1"/>
    <col min="7682" max="7682" width="5.28515625" style="819" customWidth="1"/>
    <col min="7683" max="7683" width="52" style="819" customWidth="1"/>
    <col min="7684" max="7684" width="5.140625" style="819" customWidth="1"/>
    <col min="7685" max="7685" width="6.42578125" style="819" customWidth="1"/>
    <col min="7686" max="7686" width="10.28515625" style="819" customWidth="1"/>
    <col min="7687" max="7687" width="11.140625" style="819" customWidth="1"/>
    <col min="7688" max="7936" width="9.140625" style="819"/>
    <col min="7937" max="7937" width="4.5703125" style="819" customWidth="1"/>
    <col min="7938" max="7938" width="5.28515625" style="819" customWidth="1"/>
    <col min="7939" max="7939" width="52" style="819" customWidth="1"/>
    <col min="7940" max="7940" width="5.140625" style="819" customWidth="1"/>
    <col min="7941" max="7941" width="6.42578125" style="819" customWidth="1"/>
    <col min="7942" max="7942" width="10.28515625" style="819" customWidth="1"/>
    <col min="7943" max="7943" width="11.140625" style="819" customWidth="1"/>
    <col min="7944" max="8192" width="9.140625" style="819"/>
    <col min="8193" max="8193" width="4.5703125" style="819" customWidth="1"/>
    <col min="8194" max="8194" width="5.28515625" style="819" customWidth="1"/>
    <col min="8195" max="8195" width="52" style="819" customWidth="1"/>
    <col min="8196" max="8196" width="5.140625" style="819" customWidth="1"/>
    <col min="8197" max="8197" width="6.42578125" style="819" customWidth="1"/>
    <col min="8198" max="8198" width="10.28515625" style="819" customWidth="1"/>
    <col min="8199" max="8199" width="11.140625" style="819" customWidth="1"/>
    <col min="8200" max="8448" width="9.140625" style="819"/>
    <col min="8449" max="8449" width="4.5703125" style="819" customWidth="1"/>
    <col min="8450" max="8450" width="5.28515625" style="819" customWidth="1"/>
    <col min="8451" max="8451" width="52" style="819" customWidth="1"/>
    <col min="8452" max="8452" width="5.140625" style="819" customWidth="1"/>
    <col min="8453" max="8453" width="6.42578125" style="819" customWidth="1"/>
    <col min="8454" max="8454" width="10.28515625" style="819" customWidth="1"/>
    <col min="8455" max="8455" width="11.140625" style="819" customWidth="1"/>
    <col min="8456" max="8704" width="9.140625" style="819"/>
    <col min="8705" max="8705" width="4.5703125" style="819" customWidth="1"/>
    <col min="8706" max="8706" width="5.28515625" style="819" customWidth="1"/>
    <col min="8707" max="8707" width="52" style="819" customWidth="1"/>
    <col min="8708" max="8708" width="5.140625" style="819" customWidth="1"/>
    <col min="8709" max="8709" width="6.42578125" style="819" customWidth="1"/>
    <col min="8710" max="8710" width="10.28515625" style="819" customWidth="1"/>
    <col min="8711" max="8711" width="11.140625" style="819" customWidth="1"/>
    <col min="8712" max="8960" width="9.140625" style="819"/>
    <col min="8961" max="8961" width="4.5703125" style="819" customWidth="1"/>
    <col min="8962" max="8962" width="5.28515625" style="819" customWidth="1"/>
    <col min="8963" max="8963" width="52" style="819" customWidth="1"/>
    <col min="8964" max="8964" width="5.140625" style="819" customWidth="1"/>
    <col min="8965" max="8965" width="6.42578125" style="819" customWidth="1"/>
    <col min="8966" max="8966" width="10.28515625" style="819" customWidth="1"/>
    <col min="8967" max="8967" width="11.140625" style="819" customWidth="1"/>
    <col min="8968" max="9216" width="9.140625" style="819"/>
    <col min="9217" max="9217" width="4.5703125" style="819" customWidth="1"/>
    <col min="9218" max="9218" width="5.28515625" style="819" customWidth="1"/>
    <col min="9219" max="9219" width="52" style="819" customWidth="1"/>
    <col min="9220" max="9220" width="5.140625" style="819" customWidth="1"/>
    <col min="9221" max="9221" width="6.42578125" style="819" customWidth="1"/>
    <col min="9222" max="9222" width="10.28515625" style="819" customWidth="1"/>
    <col min="9223" max="9223" width="11.140625" style="819" customWidth="1"/>
    <col min="9224" max="9472" width="9.140625" style="819"/>
    <col min="9473" max="9473" width="4.5703125" style="819" customWidth="1"/>
    <col min="9474" max="9474" width="5.28515625" style="819" customWidth="1"/>
    <col min="9475" max="9475" width="52" style="819" customWidth="1"/>
    <col min="9476" max="9476" width="5.140625" style="819" customWidth="1"/>
    <col min="9477" max="9477" width="6.42578125" style="819" customWidth="1"/>
    <col min="9478" max="9478" width="10.28515625" style="819" customWidth="1"/>
    <col min="9479" max="9479" width="11.140625" style="819" customWidth="1"/>
    <col min="9480" max="9728" width="9.140625" style="819"/>
    <col min="9729" max="9729" width="4.5703125" style="819" customWidth="1"/>
    <col min="9730" max="9730" width="5.28515625" style="819" customWidth="1"/>
    <col min="9731" max="9731" width="52" style="819" customWidth="1"/>
    <col min="9732" max="9732" width="5.140625" style="819" customWidth="1"/>
    <col min="9733" max="9733" width="6.42578125" style="819" customWidth="1"/>
    <col min="9734" max="9734" width="10.28515625" style="819" customWidth="1"/>
    <col min="9735" max="9735" width="11.140625" style="819" customWidth="1"/>
    <col min="9736" max="9984" width="9.140625" style="819"/>
    <col min="9985" max="9985" width="4.5703125" style="819" customWidth="1"/>
    <col min="9986" max="9986" width="5.28515625" style="819" customWidth="1"/>
    <col min="9987" max="9987" width="52" style="819" customWidth="1"/>
    <col min="9988" max="9988" width="5.140625" style="819" customWidth="1"/>
    <col min="9989" max="9989" width="6.42578125" style="819" customWidth="1"/>
    <col min="9990" max="9990" width="10.28515625" style="819" customWidth="1"/>
    <col min="9991" max="9991" width="11.140625" style="819" customWidth="1"/>
    <col min="9992" max="10240" width="9.140625" style="819"/>
    <col min="10241" max="10241" width="4.5703125" style="819" customWidth="1"/>
    <col min="10242" max="10242" width="5.28515625" style="819" customWidth="1"/>
    <col min="10243" max="10243" width="52" style="819" customWidth="1"/>
    <col min="10244" max="10244" width="5.140625" style="819" customWidth="1"/>
    <col min="10245" max="10245" width="6.42578125" style="819" customWidth="1"/>
    <col min="10246" max="10246" width="10.28515625" style="819" customWidth="1"/>
    <col min="10247" max="10247" width="11.140625" style="819" customWidth="1"/>
    <col min="10248" max="10496" width="9.140625" style="819"/>
    <col min="10497" max="10497" width="4.5703125" style="819" customWidth="1"/>
    <col min="10498" max="10498" width="5.28515625" style="819" customWidth="1"/>
    <col min="10499" max="10499" width="52" style="819" customWidth="1"/>
    <col min="10500" max="10500" width="5.140625" style="819" customWidth="1"/>
    <col min="10501" max="10501" width="6.42578125" style="819" customWidth="1"/>
    <col min="10502" max="10502" width="10.28515625" style="819" customWidth="1"/>
    <col min="10503" max="10503" width="11.140625" style="819" customWidth="1"/>
    <col min="10504" max="10752" width="9.140625" style="819"/>
    <col min="10753" max="10753" width="4.5703125" style="819" customWidth="1"/>
    <col min="10754" max="10754" width="5.28515625" style="819" customWidth="1"/>
    <col min="10755" max="10755" width="52" style="819" customWidth="1"/>
    <col min="10756" max="10756" width="5.140625" style="819" customWidth="1"/>
    <col min="10757" max="10757" width="6.42578125" style="819" customWidth="1"/>
    <col min="10758" max="10758" width="10.28515625" style="819" customWidth="1"/>
    <col min="10759" max="10759" width="11.140625" style="819" customWidth="1"/>
    <col min="10760" max="11008" width="9.140625" style="819"/>
    <col min="11009" max="11009" width="4.5703125" style="819" customWidth="1"/>
    <col min="11010" max="11010" width="5.28515625" style="819" customWidth="1"/>
    <col min="11011" max="11011" width="52" style="819" customWidth="1"/>
    <col min="11012" max="11012" width="5.140625" style="819" customWidth="1"/>
    <col min="11013" max="11013" width="6.42578125" style="819" customWidth="1"/>
    <col min="11014" max="11014" width="10.28515625" style="819" customWidth="1"/>
    <col min="11015" max="11015" width="11.140625" style="819" customWidth="1"/>
    <col min="11016" max="11264" width="9.140625" style="819"/>
    <col min="11265" max="11265" width="4.5703125" style="819" customWidth="1"/>
    <col min="11266" max="11266" width="5.28515625" style="819" customWidth="1"/>
    <col min="11267" max="11267" width="52" style="819" customWidth="1"/>
    <col min="11268" max="11268" width="5.140625" style="819" customWidth="1"/>
    <col min="11269" max="11269" width="6.42578125" style="819" customWidth="1"/>
    <col min="11270" max="11270" width="10.28515625" style="819" customWidth="1"/>
    <col min="11271" max="11271" width="11.140625" style="819" customWidth="1"/>
    <col min="11272" max="11520" width="9.140625" style="819"/>
    <col min="11521" max="11521" width="4.5703125" style="819" customWidth="1"/>
    <col min="11522" max="11522" width="5.28515625" style="819" customWidth="1"/>
    <col min="11523" max="11523" width="52" style="819" customWidth="1"/>
    <col min="11524" max="11524" width="5.140625" style="819" customWidth="1"/>
    <col min="11525" max="11525" width="6.42578125" style="819" customWidth="1"/>
    <col min="11526" max="11526" width="10.28515625" style="819" customWidth="1"/>
    <col min="11527" max="11527" width="11.140625" style="819" customWidth="1"/>
    <col min="11528" max="11776" width="9.140625" style="819"/>
    <col min="11777" max="11777" width="4.5703125" style="819" customWidth="1"/>
    <col min="11778" max="11778" width="5.28515625" style="819" customWidth="1"/>
    <col min="11779" max="11779" width="52" style="819" customWidth="1"/>
    <col min="11780" max="11780" width="5.140625" style="819" customWidth="1"/>
    <col min="11781" max="11781" width="6.42578125" style="819" customWidth="1"/>
    <col min="11782" max="11782" width="10.28515625" style="819" customWidth="1"/>
    <col min="11783" max="11783" width="11.140625" style="819" customWidth="1"/>
    <col min="11784" max="12032" width="9.140625" style="819"/>
    <col min="12033" max="12033" width="4.5703125" style="819" customWidth="1"/>
    <col min="12034" max="12034" width="5.28515625" style="819" customWidth="1"/>
    <col min="12035" max="12035" width="52" style="819" customWidth="1"/>
    <col min="12036" max="12036" width="5.140625" style="819" customWidth="1"/>
    <col min="12037" max="12037" width="6.42578125" style="819" customWidth="1"/>
    <col min="12038" max="12038" width="10.28515625" style="819" customWidth="1"/>
    <col min="12039" max="12039" width="11.140625" style="819" customWidth="1"/>
    <col min="12040" max="12288" width="9.140625" style="819"/>
    <col min="12289" max="12289" width="4.5703125" style="819" customWidth="1"/>
    <col min="12290" max="12290" width="5.28515625" style="819" customWidth="1"/>
    <col min="12291" max="12291" width="52" style="819" customWidth="1"/>
    <col min="12292" max="12292" width="5.140625" style="819" customWidth="1"/>
    <col min="12293" max="12293" width="6.42578125" style="819" customWidth="1"/>
    <col min="12294" max="12294" width="10.28515625" style="819" customWidth="1"/>
    <col min="12295" max="12295" width="11.140625" style="819" customWidth="1"/>
    <col min="12296" max="12544" width="9.140625" style="819"/>
    <col min="12545" max="12545" width="4.5703125" style="819" customWidth="1"/>
    <col min="12546" max="12546" width="5.28515625" style="819" customWidth="1"/>
    <col min="12547" max="12547" width="52" style="819" customWidth="1"/>
    <col min="12548" max="12548" width="5.140625" style="819" customWidth="1"/>
    <col min="12549" max="12549" width="6.42578125" style="819" customWidth="1"/>
    <col min="12550" max="12550" width="10.28515625" style="819" customWidth="1"/>
    <col min="12551" max="12551" width="11.140625" style="819" customWidth="1"/>
    <col min="12552" max="12800" width="9.140625" style="819"/>
    <col min="12801" max="12801" width="4.5703125" style="819" customWidth="1"/>
    <col min="12802" max="12802" width="5.28515625" style="819" customWidth="1"/>
    <col min="12803" max="12803" width="52" style="819" customWidth="1"/>
    <col min="12804" max="12804" width="5.140625" style="819" customWidth="1"/>
    <col min="12805" max="12805" width="6.42578125" style="819" customWidth="1"/>
    <col min="12806" max="12806" width="10.28515625" style="819" customWidth="1"/>
    <col min="12807" max="12807" width="11.140625" style="819" customWidth="1"/>
    <col min="12808" max="13056" width="9.140625" style="819"/>
    <col min="13057" max="13057" width="4.5703125" style="819" customWidth="1"/>
    <col min="13058" max="13058" width="5.28515625" style="819" customWidth="1"/>
    <col min="13059" max="13059" width="52" style="819" customWidth="1"/>
    <col min="13060" max="13060" width="5.140625" style="819" customWidth="1"/>
    <col min="13061" max="13061" width="6.42578125" style="819" customWidth="1"/>
    <col min="13062" max="13062" width="10.28515625" style="819" customWidth="1"/>
    <col min="13063" max="13063" width="11.140625" style="819" customWidth="1"/>
    <col min="13064" max="13312" width="9.140625" style="819"/>
    <col min="13313" max="13313" width="4.5703125" style="819" customWidth="1"/>
    <col min="13314" max="13314" width="5.28515625" style="819" customWidth="1"/>
    <col min="13315" max="13315" width="52" style="819" customWidth="1"/>
    <col min="13316" max="13316" width="5.140625" style="819" customWidth="1"/>
    <col min="13317" max="13317" width="6.42578125" style="819" customWidth="1"/>
    <col min="13318" max="13318" width="10.28515625" style="819" customWidth="1"/>
    <col min="13319" max="13319" width="11.140625" style="819" customWidth="1"/>
    <col min="13320" max="13568" width="9.140625" style="819"/>
    <col min="13569" max="13569" width="4.5703125" style="819" customWidth="1"/>
    <col min="13570" max="13570" width="5.28515625" style="819" customWidth="1"/>
    <col min="13571" max="13571" width="52" style="819" customWidth="1"/>
    <col min="13572" max="13572" width="5.140625" style="819" customWidth="1"/>
    <col min="13573" max="13573" width="6.42578125" style="819" customWidth="1"/>
    <col min="13574" max="13574" width="10.28515625" style="819" customWidth="1"/>
    <col min="13575" max="13575" width="11.140625" style="819" customWidth="1"/>
    <col min="13576" max="13824" width="9.140625" style="819"/>
    <col min="13825" max="13825" width="4.5703125" style="819" customWidth="1"/>
    <col min="13826" max="13826" width="5.28515625" style="819" customWidth="1"/>
    <col min="13827" max="13827" width="52" style="819" customWidth="1"/>
    <col min="13828" max="13828" width="5.140625" style="819" customWidth="1"/>
    <col min="13829" max="13829" width="6.42578125" style="819" customWidth="1"/>
    <col min="13830" max="13830" width="10.28515625" style="819" customWidth="1"/>
    <col min="13831" max="13831" width="11.140625" style="819" customWidth="1"/>
    <col min="13832" max="14080" width="9.140625" style="819"/>
    <col min="14081" max="14081" width="4.5703125" style="819" customWidth="1"/>
    <col min="14082" max="14082" width="5.28515625" style="819" customWidth="1"/>
    <col min="14083" max="14083" width="52" style="819" customWidth="1"/>
    <col min="14084" max="14084" width="5.140625" style="819" customWidth="1"/>
    <col min="14085" max="14085" width="6.42578125" style="819" customWidth="1"/>
    <col min="14086" max="14086" width="10.28515625" style="819" customWidth="1"/>
    <col min="14087" max="14087" width="11.140625" style="819" customWidth="1"/>
    <col min="14088" max="14336" width="9.140625" style="819"/>
    <col min="14337" max="14337" width="4.5703125" style="819" customWidth="1"/>
    <col min="14338" max="14338" width="5.28515625" style="819" customWidth="1"/>
    <col min="14339" max="14339" width="52" style="819" customWidth="1"/>
    <col min="14340" max="14340" width="5.140625" style="819" customWidth="1"/>
    <col min="14341" max="14341" width="6.42578125" style="819" customWidth="1"/>
    <col min="14342" max="14342" width="10.28515625" style="819" customWidth="1"/>
    <col min="14343" max="14343" width="11.140625" style="819" customWidth="1"/>
    <col min="14344" max="14592" width="9.140625" style="819"/>
    <col min="14593" max="14593" width="4.5703125" style="819" customWidth="1"/>
    <col min="14594" max="14594" width="5.28515625" style="819" customWidth="1"/>
    <col min="14595" max="14595" width="52" style="819" customWidth="1"/>
    <col min="14596" max="14596" width="5.140625" style="819" customWidth="1"/>
    <col min="14597" max="14597" width="6.42578125" style="819" customWidth="1"/>
    <col min="14598" max="14598" width="10.28515625" style="819" customWidth="1"/>
    <col min="14599" max="14599" width="11.140625" style="819" customWidth="1"/>
    <col min="14600" max="14848" width="9.140625" style="819"/>
    <col min="14849" max="14849" width="4.5703125" style="819" customWidth="1"/>
    <col min="14850" max="14850" width="5.28515625" style="819" customWidth="1"/>
    <col min="14851" max="14851" width="52" style="819" customWidth="1"/>
    <col min="14852" max="14852" width="5.140625" style="819" customWidth="1"/>
    <col min="14853" max="14853" width="6.42578125" style="819" customWidth="1"/>
    <col min="14854" max="14854" width="10.28515625" style="819" customWidth="1"/>
    <col min="14855" max="14855" width="11.140625" style="819" customWidth="1"/>
    <col min="14856" max="15104" width="9.140625" style="819"/>
    <col min="15105" max="15105" width="4.5703125" style="819" customWidth="1"/>
    <col min="15106" max="15106" width="5.28515625" style="819" customWidth="1"/>
    <col min="15107" max="15107" width="52" style="819" customWidth="1"/>
    <col min="15108" max="15108" width="5.140625" style="819" customWidth="1"/>
    <col min="15109" max="15109" width="6.42578125" style="819" customWidth="1"/>
    <col min="15110" max="15110" width="10.28515625" style="819" customWidth="1"/>
    <col min="15111" max="15111" width="11.140625" style="819" customWidth="1"/>
    <col min="15112" max="15360" width="9.140625" style="819"/>
    <col min="15361" max="15361" width="4.5703125" style="819" customWidth="1"/>
    <col min="15362" max="15362" width="5.28515625" style="819" customWidth="1"/>
    <col min="15363" max="15363" width="52" style="819" customWidth="1"/>
    <col min="15364" max="15364" width="5.140625" style="819" customWidth="1"/>
    <col min="15365" max="15365" width="6.42578125" style="819" customWidth="1"/>
    <col min="15366" max="15366" width="10.28515625" style="819" customWidth="1"/>
    <col min="15367" max="15367" width="11.140625" style="819" customWidth="1"/>
    <col min="15368" max="15616" width="9.140625" style="819"/>
    <col min="15617" max="15617" width="4.5703125" style="819" customWidth="1"/>
    <col min="15618" max="15618" width="5.28515625" style="819" customWidth="1"/>
    <col min="15619" max="15619" width="52" style="819" customWidth="1"/>
    <col min="15620" max="15620" width="5.140625" style="819" customWidth="1"/>
    <col min="15621" max="15621" width="6.42578125" style="819" customWidth="1"/>
    <col min="15622" max="15622" width="10.28515625" style="819" customWidth="1"/>
    <col min="15623" max="15623" width="11.140625" style="819" customWidth="1"/>
    <col min="15624" max="15872" width="9.140625" style="819"/>
    <col min="15873" max="15873" width="4.5703125" style="819" customWidth="1"/>
    <col min="15874" max="15874" width="5.28515625" style="819" customWidth="1"/>
    <col min="15875" max="15875" width="52" style="819" customWidth="1"/>
    <col min="15876" max="15876" width="5.140625" style="819" customWidth="1"/>
    <col min="15877" max="15877" width="6.42578125" style="819" customWidth="1"/>
    <col min="15878" max="15878" width="10.28515625" style="819" customWidth="1"/>
    <col min="15879" max="15879" width="11.140625" style="819" customWidth="1"/>
    <col min="15880" max="16128" width="9.140625" style="819"/>
    <col min="16129" max="16129" width="4.5703125" style="819" customWidth="1"/>
    <col min="16130" max="16130" width="5.28515625" style="819" customWidth="1"/>
    <col min="16131" max="16131" width="52" style="819" customWidth="1"/>
    <col min="16132" max="16132" width="5.140625" style="819" customWidth="1"/>
    <col min="16133" max="16133" width="6.42578125" style="819" customWidth="1"/>
    <col min="16134" max="16134" width="10.28515625" style="819" customWidth="1"/>
    <col min="16135" max="16135" width="11.140625" style="819" customWidth="1"/>
    <col min="16136" max="16384" width="9.140625" style="819"/>
  </cols>
  <sheetData>
    <row r="1" spans="1:8" s="807" customFormat="1">
      <c r="A1" s="820"/>
      <c r="B1" s="820"/>
      <c r="C1" s="821"/>
      <c r="D1" s="822"/>
      <c r="E1" s="823"/>
      <c r="F1" s="805"/>
      <c r="G1" s="806"/>
    </row>
    <row r="2" spans="1:8" s="807" customFormat="1">
      <c r="A2" s="820"/>
      <c r="B2" s="820"/>
      <c r="C2" s="821"/>
      <c r="D2" s="822"/>
      <c r="E2" s="823"/>
      <c r="F2" s="805"/>
      <c r="G2" s="806"/>
    </row>
    <row r="3" spans="1:8" s="807" customFormat="1" ht="38.25">
      <c r="A3" s="824" t="s">
        <v>1019</v>
      </c>
      <c r="B3" s="825" t="s">
        <v>1116</v>
      </c>
      <c r="C3" s="826" t="s">
        <v>1020</v>
      </c>
      <c r="D3" s="827" t="s">
        <v>1021</v>
      </c>
      <c r="E3" s="827" t="s">
        <v>232</v>
      </c>
      <c r="F3" s="808" t="s">
        <v>1022</v>
      </c>
      <c r="G3" s="809" t="s">
        <v>1023</v>
      </c>
      <c r="H3" s="810" t="s">
        <v>1363</v>
      </c>
    </row>
    <row r="4" spans="1:8" s="807" customFormat="1">
      <c r="A4" s="828"/>
      <c r="B4" s="829"/>
      <c r="C4" s="830"/>
      <c r="D4" s="831"/>
      <c r="E4" s="831"/>
      <c r="F4" s="811"/>
      <c r="G4" s="812"/>
    </row>
    <row r="5" spans="1:8" s="807" customFormat="1">
      <c r="A5" s="832" t="s">
        <v>1117</v>
      </c>
      <c r="B5" s="820"/>
      <c r="C5" s="833" t="s">
        <v>1118</v>
      </c>
      <c r="D5" s="823"/>
      <c r="E5" s="823"/>
      <c r="F5" s="805"/>
      <c r="G5" s="813"/>
    </row>
    <row r="6" spans="1:8" s="807" customFormat="1">
      <c r="A6" s="820"/>
      <c r="B6" s="820"/>
      <c r="C6" s="833"/>
      <c r="D6" s="823"/>
      <c r="E6" s="823"/>
      <c r="F6" s="805"/>
      <c r="G6" s="813"/>
    </row>
    <row r="7" spans="1:8" s="807" customFormat="1" ht="114.75">
      <c r="A7" s="820"/>
      <c r="B7" s="820"/>
      <c r="C7" s="834" t="s">
        <v>1119</v>
      </c>
      <c r="D7" s="823"/>
      <c r="E7" s="823"/>
      <c r="F7" s="805"/>
      <c r="G7" s="813"/>
    </row>
    <row r="8" spans="1:8" s="807" customFormat="1">
      <c r="A8" s="820"/>
      <c r="B8" s="820"/>
      <c r="C8" s="834"/>
      <c r="D8" s="823"/>
      <c r="E8" s="823"/>
      <c r="F8" s="805"/>
      <c r="G8" s="813"/>
    </row>
    <row r="9" spans="1:8" s="807" customFormat="1" ht="89.25">
      <c r="A9" s="820"/>
      <c r="B9" s="820"/>
      <c r="C9" s="834" t="s">
        <v>1120</v>
      </c>
      <c r="D9" s="823"/>
      <c r="E9" s="823"/>
      <c r="F9" s="805"/>
      <c r="G9" s="805"/>
    </row>
    <row r="10" spans="1:8" s="807" customFormat="1">
      <c r="A10" s="820"/>
      <c r="B10" s="820"/>
      <c r="C10" s="834"/>
      <c r="D10" s="823"/>
      <c r="E10" s="823"/>
      <c r="F10" s="805"/>
      <c r="G10" s="805"/>
    </row>
    <row r="11" spans="1:8" s="807" customFormat="1" ht="25.5">
      <c r="A11" s="820"/>
      <c r="B11" s="820"/>
      <c r="C11" s="835" t="s">
        <v>1121</v>
      </c>
      <c r="D11" s="823"/>
      <c r="E11" s="823"/>
      <c r="F11" s="805"/>
      <c r="G11" s="805"/>
    </row>
    <row r="12" spans="1:8" s="807" customFormat="1">
      <c r="A12" s="820"/>
      <c r="B12" s="820"/>
      <c r="C12" s="834"/>
      <c r="D12" s="823"/>
      <c r="E12" s="823"/>
      <c r="F12" s="805"/>
      <c r="G12" s="805"/>
    </row>
    <row r="13" spans="1:8" s="460" customFormat="1" ht="51">
      <c r="A13" s="342">
        <v>1</v>
      </c>
      <c r="B13" s="836" t="s">
        <v>1122</v>
      </c>
      <c r="C13" s="837" t="s">
        <v>1123</v>
      </c>
      <c r="D13" s="838" t="s">
        <v>17</v>
      </c>
      <c r="E13" s="839">
        <v>16</v>
      </c>
      <c r="F13" s="273">
        <v>0</v>
      </c>
      <c r="G13" s="279">
        <f>F13*E13</f>
        <v>0</v>
      </c>
    </row>
    <row r="14" spans="1:8" s="460" customFormat="1">
      <c r="A14" s="840"/>
      <c r="B14" s="836"/>
      <c r="C14" s="841"/>
      <c r="D14" s="842"/>
      <c r="E14" s="839"/>
      <c r="F14" s="279"/>
      <c r="G14" s="279"/>
    </row>
    <row r="15" spans="1:8" s="460" customFormat="1" ht="51">
      <c r="A15" s="342">
        <v>2</v>
      </c>
      <c r="B15" s="836" t="s">
        <v>1124</v>
      </c>
      <c r="C15" s="837" t="s">
        <v>1125</v>
      </c>
      <c r="D15" s="838" t="s">
        <v>17</v>
      </c>
      <c r="E15" s="839">
        <v>20</v>
      </c>
      <c r="F15" s="273">
        <v>0</v>
      </c>
      <c r="G15" s="279">
        <f>F15*E15</f>
        <v>0</v>
      </c>
    </row>
    <row r="16" spans="1:8" s="460" customFormat="1">
      <c r="A16" s="840"/>
      <c r="B16" s="836"/>
      <c r="C16" s="841"/>
      <c r="D16" s="842"/>
      <c r="E16" s="839"/>
      <c r="F16" s="279"/>
      <c r="G16" s="279"/>
    </row>
    <row r="17" spans="1:7" s="460" customFormat="1" ht="63.75">
      <c r="A17" s="342">
        <v>3</v>
      </c>
      <c r="B17" s="836" t="s">
        <v>1126</v>
      </c>
      <c r="C17" s="837" t="s">
        <v>1127</v>
      </c>
      <c r="D17" s="838" t="s">
        <v>17</v>
      </c>
      <c r="E17" s="839">
        <v>20</v>
      </c>
      <c r="F17" s="273">
        <v>0</v>
      </c>
      <c r="G17" s="279">
        <f>F17*E17</f>
        <v>0</v>
      </c>
    </row>
    <row r="18" spans="1:7" s="460" customFormat="1">
      <c r="A18" s="840"/>
      <c r="B18" s="836"/>
      <c r="C18" s="841"/>
      <c r="D18" s="842"/>
      <c r="E18" s="839"/>
      <c r="F18" s="279"/>
      <c r="G18" s="279"/>
    </row>
    <row r="19" spans="1:7" s="460" customFormat="1" ht="89.25">
      <c r="A19" s="342">
        <v>4</v>
      </c>
      <c r="B19" s="836" t="s">
        <v>1128</v>
      </c>
      <c r="C19" s="837" t="s">
        <v>1129</v>
      </c>
      <c r="D19" s="838" t="s">
        <v>17</v>
      </c>
      <c r="E19" s="839">
        <v>24</v>
      </c>
      <c r="F19" s="273">
        <v>0</v>
      </c>
      <c r="G19" s="279">
        <f>F19*E19</f>
        <v>0</v>
      </c>
    </row>
    <row r="20" spans="1:7" s="460" customFormat="1">
      <c r="A20" s="843"/>
      <c r="B20" s="836"/>
      <c r="C20" s="841"/>
      <c r="D20" s="842"/>
      <c r="E20" s="839"/>
      <c r="F20" s="279"/>
      <c r="G20" s="279"/>
    </row>
    <row r="21" spans="1:7" s="460" customFormat="1" ht="102">
      <c r="A21" s="342">
        <v>5</v>
      </c>
      <c r="B21" s="844"/>
      <c r="C21" s="837" t="s">
        <v>1130</v>
      </c>
      <c r="D21" s="838" t="s">
        <v>17</v>
      </c>
      <c r="E21" s="839">
        <v>6</v>
      </c>
      <c r="F21" s="273">
        <v>0</v>
      </c>
      <c r="G21" s="279">
        <f>F21*E21</f>
        <v>0</v>
      </c>
    </row>
    <row r="22" spans="1:7" s="460" customFormat="1">
      <c r="A22" s="840"/>
      <c r="B22" s="836"/>
      <c r="C22" s="841"/>
      <c r="D22" s="842"/>
      <c r="E22" s="839"/>
      <c r="F22" s="279"/>
      <c r="G22" s="279"/>
    </row>
    <row r="23" spans="1:7" s="460" customFormat="1" ht="63.75">
      <c r="A23" s="342">
        <v>6</v>
      </c>
      <c r="B23" s="836" t="s">
        <v>1131</v>
      </c>
      <c r="C23" s="837" t="s">
        <v>1132</v>
      </c>
      <c r="D23" s="838" t="s">
        <v>868</v>
      </c>
      <c r="E23" s="839">
        <v>6</v>
      </c>
      <c r="F23" s="273">
        <v>0</v>
      </c>
      <c r="G23" s="279">
        <f>F23*E23</f>
        <v>0</v>
      </c>
    </row>
    <row r="24" spans="1:7" s="460" customFormat="1">
      <c r="A24" s="840"/>
      <c r="B24" s="836"/>
      <c r="C24" s="841"/>
      <c r="D24" s="842"/>
      <c r="E24" s="839"/>
      <c r="F24" s="279"/>
      <c r="G24" s="279"/>
    </row>
    <row r="25" spans="1:7" s="460" customFormat="1" ht="51">
      <c r="A25" s="342">
        <v>7</v>
      </c>
      <c r="B25" s="836" t="s">
        <v>1133</v>
      </c>
      <c r="C25" s="837" t="s">
        <v>1134</v>
      </c>
      <c r="D25" s="838" t="s">
        <v>868</v>
      </c>
      <c r="E25" s="839">
        <v>5</v>
      </c>
      <c r="F25" s="273">
        <v>0</v>
      </c>
      <c r="G25" s="279">
        <f>F25*E25</f>
        <v>0</v>
      </c>
    </row>
    <row r="26" spans="1:7" s="460" customFormat="1">
      <c r="A26" s="840"/>
      <c r="B26" s="836"/>
      <c r="C26" s="841"/>
      <c r="D26" s="842"/>
      <c r="E26" s="839"/>
      <c r="F26" s="279"/>
      <c r="G26" s="279"/>
    </row>
    <row r="27" spans="1:7" s="460" customFormat="1" ht="14.25">
      <c r="A27" s="342">
        <v>8</v>
      </c>
      <c r="B27" s="836" t="s">
        <v>1135</v>
      </c>
      <c r="C27" s="837" t="s">
        <v>1136</v>
      </c>
      <c r="D27" s="838" t="s">
        <v>17</v>
      </c>
      <c r="E27" s="839">
        <v>1</v>
      </c>
      <c r="F27" s="273">
        <v>0</v>
      </c>
      <c r="G27" s="279">
        <f>F27*E27</f>
        <v>0</v>
      </c>
    </row>
    <row r="28" spans="1:7" s="460" customFormat="1">
      <c r="A28" s="342"/>
      <c r="B28" s="836"/>
      <c r="C28" s="841"/>
      <c r="D28" s="842"/>
      <c r="E28" s="839"/>
      <c r="F28" s="279"/>
      <c r="G28" s="279"/>
    </row>
    <row r="29" spans="1:7" s="460" customFormat="1" ht="14.25">
      <c r="A29" s="342">
        <v>9</v>
      </c>
      <c r="B29" s="836" t="s">
        <v>1137</v>
      </c>
      <c r="C29" s="837" t="s">
        <v>1138</v>
      </c>
      <c r="D29" s="838" t="s">
        <v>17</v>
      </c>
      <c r="E29" s="839">
        <v>1</v>
      </c>
      <c r="F29" s="273">
        <v>0</v>
      </c>
      <c r="G29" s="279">
        <f>F29*E29</f>
        <v>0</v>
      </c>
    </row>
    <row r="30" spans="1:7" s="460" customFormat="1">
      <c r="A30" s="840"/>
      <c r="B30" s="836"/>
      <c r="C30" s="841"/>
      <c r="D30" s="842"/>
      <c r="E30" s="839"/>
      <c r="F30" s="279"/>
      <c r="G30" s="279"/>
    </row>
    <row r="31" spans="1:7" s="460" customFormat="1" ht="76.5">
      <c r="A31" s="342">
        <v>10</v>
      </c>
      <c r="B31" s="836" t="s">
        <v>1139</v>
      </c>
      <c r="C31" s="837" t="s">
        <v>1140</v>
      </c>
      <c r="D31" s="838" t="s">
        <v>868</v>
      </c>
      <c r="E31" s="839">
        <v>2</v>
      </c>
      <c r="F31" s="273">
        <v>0</v>
      </c>
      <c r="G31" s="279">
        <f>F31*E31</f>
        <v>0</v>
      </c>
    </row>
    <row r="32" spans="1:7" s="460" customFormat="1">
      <c r="A32" s="840"/>
      <c r="B32" s="836"/>
      <c r="C32" s="845"/>
      <c r="D32" s="846"/>
      <c r="E32" s="839"/>
      <c r="F32" s="279"/>
      <c r="G32" s="279"/>
    </row>
    <row r="33" spans="1:7" s="460" customFormat="1" ht="76.5">
      <c r="A33" s="342">
        <v>11</v>
      </c>
      <c r="B33" s="836" t="s">
        <v>1141</v>
      </c>
      <c r="C33" s="837" t="s">
        <v>1142</v>
      </c>
      <c r="D33" s="838" t="s">
        <v>868</v>
      </c>
      <c r="E33" s="839">
        <v>1</v>
      </c>
      <c r="F33" s="273">
        <v>0</v>
      </c>
      <c r="G33" s="279">
        <f>F33*E33</f>
        <v>0</v>
      </c>
    </row>
    <row r="34" spans="1:7" s="460" customFormat="1">
      <c r="A34" s="840"/>
      <c r="B34" s="836"/>
      <c r="C34" s="845"/>
      <c r="D34" s="846"/>
      <c r="E34" s="839"/>
      <c r="F34" s="279"/>
      <c r="G34" s="279"/>
    </row>
    <row r="35" spans="1:7" s="461" customFormat="1" ht="76.5">
      <c r="A35" s="342">
        <v>12</v>
      </c>
      <c r="B35" s="836" t="s">
        <v>1143</v>
      </c>
      <c r="C35" s="837" t="s">
        <v>1144</v>
      </c>
      <c r="D35" s="838" t="s">
        <v>868</v>
      </c>
      <c r="E35" s="839">
        <v>1</v>
      </c>
      <c r="F35" s="273">
        <v>0</v>
      </c>
      <c r="G35" s="279">
        <f>F35*E35</f>
        <v>0</v>
      </c>
    </row>
    <row r="36" spans="1:7" s="461" customFormat="1">
      <c r="A36" s="840"/>
      <c r="B36" s="836"/>
      <c r="C36" s="837"/>
      <c r="D36" s="842"/>
      <c r="E36" s="839"/>
      <c r="F36" s="279"/>
      <c r="G36" s="279"/>
    </row>
    <row r="37" spans="1:7" s="461" customFormat="1" ht="76.5">
      <c r="A37" s="342">
        <v>13</v>
      </c>
      <c r="B37" s="836" t="s">
        <v>1145</v>
      </c>
      <c r="C37" s="837" t="s">
        <v>1140</v>
      </c>
      <c r="D37" s="838" t="s">
        <v>868</v>
      </c>
      <c r="E37" s="839">
        <v>1</v>
      </c>
      <c r="F37" s="273">
        <v>0</v>
      </c>
      <c r="G37" s="279">
        <f>F37*E37</f>
        <v>0</v>
      </c>
    </row>
    <row r="38" spans="1:7" s="461" customFormat="1">
      <c r="A38" s="840"/>
      <c r="B38" s="836"/>
      <c r="C38" s="847"/>
      <c r="D38" s="842"/>
      <c r="E38" s="839"/>
      <c r="F38" s="279"/>
      <c r="G38" s="279"/>
    </row>
    <row r="39" spans="1:7" s="461" customFormat="1" ht="127.5">
      <c r="A39" s="342">
        <v>14</v>
      </c>
      <c r="B39" s="836" t="s">
        <v>1146</v>
      </c>
      <c r="C39" s="837" t="s">
        <v>1147</v>
      </c>
      <c r="D39" s="838" t="s">
        <v>17</v>
      </c>
      <c r="E39" s="839">
        <v>1</v>
      </c>
      <c r="F39" s="273">
        <v>0</v>
      </c>
      <c r="G39" s="279">
        <f>F39*E39</f>
        <v>0</v>
      </c>
    </row>
    <row r="40" spans="1:7" s="461" customFormat="1">
      <c r="A40" s="840"/>
      <c r="B40" s="836"/>
      <c r="C40" s="847"/>
      <c r="D40" s="842"/>
      <c r="E40" s="839"/>
      <c r="F40" s="279"/>
      <c r="G40" s="279"/>
    </row>
    <row r="41" spans="1:7" s="461" customFormat="1" ht="127.5">
      <c r="A41" s="342">
        <v>15</v>
      </c>
      <c r="B41" s="836" t="s">
        <v>1148</v>
      </c>
      <c r="C41" s="837" t="s">
        <v>1149</v>
      </c>
      <c r="D41" s="842"/>
      <c r="E41" s="839">
        <v>10</v>
      </c>
      <c r="F41" s="273">
        <v>0</v>
      </c>
      <c r="G41" s="279">
        <f>F41*E41</f>
        <v>0</v>
      </c>
    </row>
    <row r="42" spans="1:7" s="461" customFormat="1">
      <c r="A42" s="840"/>
      <c r="B42" s="836"/>
      <c r="C42" s="847"/>
      <c r="D42" s="842"/>
      <c r="E42" s="839"/>
      <c r="F42" s="279"/>
      <c r="G42" s="279"/>
    </row>
    <row r="43" spans="1:7" s="461" customFormat="1" ht="140.25">
      <c r="A43" s="342">
        <v>16</v>
      </c>
      <c r="B43" s="836" t="s">
        <v>1150</v>
      </c>
      <c r="C43" s="848" t="s">
        <v>1151</v>
      </c>
      <c r="D43" s="838" t="s">
        <v>17</v>
      </c>
      <c r="E43" s="839">
        <v>3</v>
      </c>
      <c r="F43" s="273">
        <v>0</v>
      </c>
      <c r="G43" s="279">
        <f>F43*E43</f>
        <v>0</v>
      </c>
    </row>
    <row r="44" spans="1:7" s="461" customFormat="1" ht="14.25">
      <c r="A44" s="840"/>
      <c r="B44" s="836"/>
      <c r="C44" s="848"/>
      <c r="D44" s="838"/>
      <c r="E44" s="839"/>
      <c r="F44" s="279"/>
      <c r="G44" s="279"/>
    </row>
    <row r="45" spans="1:7" s="461" customFormat="1" ht="140.25">
      <c r="A45" s="342">
        <v>17</v>
      </c>
      <c r="B45" s="836" t="s">
        <v>1152</v>
      </c>
      <c r="C45" s="848" t="s">
        <v>1153</v>
      </c>
      <c r="D45" s="838" t="s">
        <v>17</v>
      </c>
      <c r="E45" s="839">
        <v>4</v>
      </c>
      <c r="F45" s="273">
        <v>0</v>
      </c>
      <c r="G45" s="279">
        <f>F45*E45</f>
        <v>0</v>
      </c>
    </row>
    <row r="46" spans="1:7" s="461" customFormat="1" ht="14.25">
      <c r="A46" s="342"/>
      <c r="B46" s="836"/>
      <c r="C46" s="848"/>
      <c r="D46" s="838"/>
      <c r="E46" s="839"/>
      <c r="F46" s="279"/>
      <c r="G46" s="279"/>
    </row>
    <row r="47" spans="1:7" s="461" customFormat="1" ht="114.75">
      <c r="A47" s="342">
        <v>18</v>
      </c>
      <c r="B47" s="836" t="s">
        <v>1154</v>
      </c>
      <c r="C47" s="848" t="s">
        <v>1155</v>
      </c>
      <c r="D47" s="838" t="s">
        <v>17</v>
      </c>
      <c r="E47" s="839">
        <v>6</v>
      </c>
      <c r="F47" s="273">
        <v>0</v>
      </c>
      <c r="G47" s="279">
        <f>F47*E47</f>
        <v>0</v>
      </c>
    </row>
    <row r="48" spans="1:7" s="461" customFormat="1" ht="14.25">
      <c r="A48" s="342"/>
      <c r="B48" s="836"/>
      <c r="C48" s="848"/>
      <c r="D48" s="838"/>
      <c r="E48" s="839"/>
      <c r="F48" s="279"/>
      <c r="G48" s="279"/>
    </row>
    <row r="49" spans="1:7" s="461" customFormat="1" ht="25.5">
      <c r="A49" s="342">
        <v>19</v>
      </c>
      <c r="B49" s="836" t="s">
        <v>1156</v>
      </c>
      <c r="C49" s="847" t="s">
        <v>1157</v>
      </c>
      <c r="D49" s="838" t="s">
        <v>17</v>
      </c>
      <c r="E49" s="839">
        <v>8</v>
      </c>
      <c r="F49" s="273">
        <v>0</v>
      </c>
      <c r="G49" s="279">
        <f>F49*E49</f>
        <v>0</v>
      </c>
    </row>
    <row r="50" spans="1:7" s="461" customFormat="1" ht="14.25">
      <c r="A50" s="342"/>
      <c r="B50" s="836"/>
      <c r="C50" s="848"/>
      <c r="D50" s="838"/>
      <c r="E50" s="839"/>
      <c r="F50" s="279"/>
      <c r="G50" s="279"/>
    </row>
    <row r="51" spans="1:7" s="461" customFormat="1" ht="38.25">
      <c r="A51" s="342">
        <v>20</v>
      </c>
      <c r="B51" s="836" t="s">
        <v>1156</v>
      </c>
      <c r="C51" s="847" t="s">
        <v>1158</v>
      </c>
      <c r="D51" s="838" t="s">
        <v>868</v>
      </c>
      <c r="E51" s="839">
        <v>1</v>
      </c>
      <c r="F51" s="273">
        <v>0</v>
      </c>
      <c r="G51" s="279">
        <f>F51*E51</f>
        <v>0</v>
      </c>
    </row>
    <row r="52" spans="1:7" s="461" customFormat="1" ht="14.25">
      <c r="A52" s="342"/>
      <c r="B52" s="836"/>
      <c r="C52" s="847"/>
      <c r="D52" s="838"/>
      <c r="E52" s="839"/>
      <c r="F52" s="279"/>
      <c r="G52" s="279"/>
    </row>
    <row r="53" spans="1:7" s="461" customFormat="1" ht="102">
      <c r="A53" s="342">
        <v>21</v>
      </c>
      <c r="B53" s="836" t="s">
        <v>1156</v>
      </c>
      <c r="C53" s="847" t="s">
        <v>1159</v>
      </c>
      <c r="D53" s="838" t="s">
        <v>868</v>
      </c>
      <c r="E53" s="839">
        <v>1</v>
      </c>
      <c r="F53" s="273">
        <v>0</v>
      </c>
      <c r="G53" s="279">
        <f>F53*E53</f>
        <v>0</v>
      </c>
    </row>
    <row r="54" spans="1:7" s="461" customFormat="1">
      <c r="A54" s="840"/>
      <c r="B54" s="836"/>
      <c r="C54" s="847"/>
      <c r="D54" s="842"/>
      <c r="E54" s="839"/>
      <c r="F54" s="279"/>
      <c r="G54" s="279"/>
    </row>
    <row r="55" spans="1:7" s="816" customFormat="1">
      <c r="A55" s="849"/>
      <c r="B55" s="849"/>
      <c r="C55" s="850"/>
      <c r="D55" s="851"/>
      <c r="E55" s="852"/>
      <c r="F55" s="814"/>
      <c r="G55" s="815"/>
    </row>
    <row r="56" spans="1:7" ht="13.5" thickBot="1">
      <c r="A56" s="853" t="s">
        <v>1117</v>
      </c>
      <c r="B56" s="854"/>
      <c r="C56" s="855" t="s">
        <v>1160</v>
      </c>
      <c r="D56" s="856"/>
      <c r="E56" s="856"/>
      <c r="F56" s="817"/>
      <c r="G56" s="818">
        <f>SUM(G13:G55)</f>
        <v>0</v>
      </c>
    </row>
    <row r="57" spans="1:7" ht="13.5" thickTop="1">
      <c r="C57" s="833"/>
      <c r="G57" s="813"/>
    </row>
    <row r="58" spans="1:7">
      <c r="C58" s="833"/>
      <c r="G58" s="813"/>
    </row>
    <row r="59" spans="1:7">
      <c r="C59" s="833"/>
      <c r="G59" s="813"/>
    </row>
    <row r="60" spans="1:7">
      <c r="C60" s="833"/>
      <c r="G60" s="813"/>
    </row>
    <row r="61" spans="1:7">
      <c r="C61" s="833"/>
      <c r="G61" s="813"/>
    </row>
    <row r="62" spans="1:7">
      <c r="C62" s="833"/>
      <c r="G62" s="813"/>
    </row>
    <row r="63" spans="1:7">
      <c r="C63" s="833"/>
      <c r="G63" s="813"/>
    </row>
    <row r="64" spans="1:7">
      <c r="C64" s="833"/>
      <c r="G64" s="813"/>
    </row>
    <row r="65" spans="3:7">
      <c r="C65" s="833"/>
      <c r="G65" s="813"/>
    </row>
    <row r="66" spans="3:7">
      <c r="C66" s="833"/>
      <c r="G66" s="813"/>
    </row>
    <row r="67" spans="3:7">
      <c r="C67" s="833"/>
      <c r="G67" s="813"/>
    </row>
    <row r="68" spans="3:7">
      <c r="C68" s="833"/>
      <c r="G68" s="813"/>
    </row>
    <row r="69" spans="3:7">
      <c r="C69" s="833"/>
      <c r="G69" s="813"/>
    </row>
    <row r="70" spans="3:7">
      <c r="C70" s="833"/>
      <c r="G70" s="813"/>
    </row>
    <row r="71" spans="3:7">
      <c r="C71" s="833"/>
      <c r="G71" s="813"/>
    </row>
    <row r="72" spans="3:7">
      <c r="C72" s="833"/>
      <c r="G72" s="813"/>
    </row>
    <row r="73" spans="3:7">
      <c r="C73" s="833"/>
      <c r="G73" s="813"/>
    </row>
    <row r="74" spans="3:7">
      <c r="C74" s="833"/>
      <c r="G74" s="813"/>
    </row>
    <row r="75" spans="3:7">
      <c r="C75" s="833"/>
      <c r="G75" s="813"/>
    </row>
    <row r="76" spans="3:7">
      <c r="C76" s="833"/>
    </row>
  </sheetData>
  <sheetProtection algorithmName="SHA-512" hashValue="ATISuaD62cd+dm3aMNPjNLV9+yOWWBeKh4CXDwhFpU5IZESBDWozkWzP10bfSXv5MUr2jHaQxVmNJ4X9hIVQ/A==" saltValue="QSQYKR6bpCwcAlo7Le+gMA==" spinCount="100000" sheet="1" selectLockedCells="1"/>
  <pageMargins left="0.6692913385826772" right="0.15748031496062992" top="0.59055118110236227" bottom="0.59055118110236227" header="0.51181102362204722" footer="0.31496062992125984"/>
  <pageSetup paperSize="9" orientation="portrait" blackAndWhite="1" horizontalDpi="300" verticalDpi="300" r:id="rId1"/>
  <headerFooter alignWithMargins="0">
    <oddFooter>Stran &amp;P od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G57"/>
  <sheetViews>
    <sheetView view="pageLayout" zoomScaleNormal="100" zoomScaleSheetLayoutView="100" workbookViewId="0">
      <selection activeCell="E16" sqref="E16"/>
    </sheetView>
  </sheetViews>
  <sheetFormatPr defaultRowHeight="12.75"/>
  <cols>
    <col min="1" max="1" width="4.5703125" style="291" customWidth="1"/>
    <col min="2" max="2" width="55.28515625" style="323" customWidth="1"/>
    <col min="3" max="3" width="5.140625" style="293" customWidth="1"/>
    <col min="4" max="4" width="7.5703125" style="293" customWidth="1"/>
    <col min="5" max="5" width="10.5703125" style="276" customWidth="1"/>
    <col min="6" max="6" width="10.85546875" style="276" customWidth="1"/>
    <col min="7" max="7" width="9.7109375" style="873" customWidth="1"/>
    <col min="8" max="256" width="9.140625" style="873"/>
    <col min="257" max="257" width="4.5703125" style="873" customWidth="1"/>
    <col min="258" max="258" width="58" style="873" customWidth="1"/>
    <col min="259" max="259" width="5.140625" style="873" customWidth="1"/>
    <col min="260" max="260" width="7.5703125" style="873" customWidth="1"/>
    <col min="261" max="261" width="10.5703125" style="873" customWidth="1"/>
    <col min="262" max="262" width="10.85546875" style="873" customWidth="1"/>
    <col min="263" max="512" width="9.140625" style="873"/>
    <col min="513" max="513" width="4.5703125" style="873" customWidth="1"/>
    <col min="514" max="514" width="58" style="873" customWidth="1"/>
    <col min="515" max="515" width="5.140625" style="873" customWidth="1"/>
    <col min="516" max="516" width="7.5703125" style="873" customWidth="1"/>
    <col min="517" max="517" width="10.5703125" style="873" customWidth="1"/>
    <col min="518" max="518" width="10.85546875" style="873" customWidth="1"/>
    <col min="519" max="768" width="9.140625" style="873"/>
    <col min="769" max="769" width="4.5703125" style="873" customWidth="1"/>
    <col min="770" max="770" width="58" style="873" customWidth="1"/>
    <col min="771" max="771" width="5.140625" style="873" customWidth="1"/>
    <col min="772" max="772" width="7.5703125" style="873" customWidth="1"/>
    <col min="773" max="773" width="10.5703125" style="873" customWidth="1"/>
    <col min="774" max="774" width="10.85546875" style="873" customWidth="1"/>
    <col min="775" max="1024" width="9.140625" style="873"/>
    <col min="1025" max="1025" width="4.5703125" style="873" customWidth="1"/>
    <col min="1026" max="1026" width="58" style="873" customWidth="1"/>
    <col min="1027" max="1027" width="5.140625" style="873" customWidth="1"/>
    <col min="1028" max="1028" width="7.5703125" style="873" customWidth="1"/>
    <col min="1029" max="1029" width="10.5703125" style="873" customWidth="1"/>
    <col min="1030" max="1030" width="10.85546875" style="873" customWidth="1"/>
    <col min="1031" max="1280" width="9.140625" style="873"/>
    <col min="1281" max="1281" width="4.5703125" style="873" customWidth="1"/>
    <col min="1282" max="1282" width="58" style="873" customWidth="1"/>
    <col min="1283" max="1283" width="5.140625" style="873" customWidth="1"/>
    <col min="1284" max="1284" width="7.5703125" style="873" customWidth="1"/>
    <col min="1285" max="1285" width="10.5703125" style="873" customWidth="1"/>
    <col min="1286" max="1286" width="10.85546875" style="873" customWidth="1"/>
    <col min="1287" max="1536" width="9.140625" style="873"/>
    <col min="1537" max="1537" width="4.5703125" style="873" customWidth="1"/>
    <col min="1538" max="1538" width="58" style="873" customWidth="1"/>
    <col min="1539" max="1539" width="5.140625" style="873" customWidth="1"/>
    <col min="1540" max="1540" width="7.5703125" style="873" customWidth="1"/>
    <col min="1541" max="1541" width="10.5703125" style="873" customWidth="1"/>
    <col min="1542" max="1542" width="10.85546875" style="873" customWidth="1"/>
    <col min="1543" max="1792" width="9.140625" style="873"/>
    <col min="1793" max="1793" width="4.5703125" style="873" customWidth="1"/>
    <col min="1794" max="1794" width="58" style="873" customWidth="1"/>
    <col min="1795" max="1795" width="5.140625" style="873" customWidth="1"/>
    <col min="1796" max="1796" width="7.5703125" style="873" customWidth="1"/>
    <col min="1797" max="1797" width="10.5703125" style="873" customWidth="1"/>
    <col min="1798" max="1798" width="10.85546875" style="873" customWidth="1"/>
    <col min="1799" max="2048" width="9.140625" style="873"/>
    <col min="2049" max="2049" width="4.5703125" style="873" customWidth="1"/>
    <col min="2050" max="2050" width="58" style="873" customWidth="1"/>
    <col min="2051" max="2051" width="5.140625" style="873" customWidth="1"/>
    <col min="2052" max="2052" width="7.5703125" style="873" customWidth="1"/>
    <col min="2053" max="2053" width="10.5703125" style="873" customWidth="1"/>
    <col min="2054" max="2054" width="10.85546875" style="873" customWidth="1"/>
    <col min="2055" max="2304" width="9.140625" style="873"/>
    <col min="2305" max="2305" width="4.5703125" style="873" customWidth="1"/>
    <col min="2306" max="2306" width="58" style="873" customWidth="1"/>
    <col min="2307" max="2307" width="5.140625" style="873" customWidth="1"/>
    <col min="2308" max="2308" width="7.5703125" style="873" customWidth="1"/>
    <col min="2309" max="2309" width="10.5703125" style="873" customWidth="1"/>
    <col min="2310" max="2310" width="10.85546875" style="873" customWidth="1"/>
    <col min="2311" max="2560" width="9.140625" style="873"/>
    <col min="2561" max="2561" width="4.5703125" style="873" customWidth="1"/>
    <col min="2562" max="2562" width="58" style="873" customWidth="1"/>
    <col min="2563" max="2563" width="5.140625" style="873" customWidth="1"/>
    <col min="2564" max="2564" width="7.5703125" style="873" customWidth="1"/>
    <col min="2565" max="2565" width="10.5703125" style="873" customWidth="1"/>
    <col min="2566" max="2566" width="10.85546875" style="873" customWidth="1"/>
    <col min="2567" max="2816" width="9.140625" style="873"/>
    <col min="2817" max="2817" width="4.5703125" style="873" customWidth="1"/>
    <col min="2818" max="2818" width="58" style="873" customWidth="1"/>
    <col min="2819" max="2819" width="5.140625" style="873" customWidth="1"/>
    <col min="2820" max="2820" width="7.5703125" style="873" customWidth="1"/>
    <col min="2821" max="2821" width="10.5703125" style="873" customWidth="1"/>
    <col min="2822" max="2822" width="10.85546875" style="873" customWidth="1"/>
    <col min="2823" max="3072" width="9.140625" style="873"/>
    <col min="3073" max="3073" width="4.5703125" style="873" customWidth="1"/>
    <col min="3074" max="3074" width="58" style="873" customWidth="1"/>
    <col min="3075" max="3075" width="5.140625" style="873" customWidth="1"/>
    <col min="3076" max="3076" width="7.5703125" style="873" customWidth="1"/>
    <col min="3077" max="3077" width="10.5703125" style="873" customWidth="1"/>
    <col min="3078" max="3078" width="10.85546875" style="873" customWidth="1"/>
    <col min="3079" max="3328" width="9.140625" style="873"/>
    <col min="3329" max="3329" width="4.5703125" style="873" customWidth="1"/>
    <col min="3330" max="3330" width="58" style="873" customWidth="1"/>
    <col min="3331" max="3331" width="5.140625" style="873" customWidth="1"/>
    <col min="3332" max="3332" width="7.5703125" style="873" customWidth="1"/>
    <col min="3333" max="3333" width="10.5703125" style="873" customWidth="1"/>
    <col min="3334" max="3334" width="10.85546875" style="873" customWidth="1"/>
    <col min="3335" max="3584" width="9.140625" style="873"/>
    <col min="3585" max="3585" width="4.5703125" style="873" customWidth="1"/>
    <col min="3586" max="3586" width="58" style="873" customWidth="1"/>
    <col min="3587" max="3587" width="5.140625" style="873" customWidth="1"/>
    <col min="3588" max="3588" width="7.5703125" style="873" customWidth="1"/>
    <col min="3589" max="3589" width="10.5703125" style="873" customWidth="1"/>
    <col min="3590" max="3590" width="10.85546875" style="873" customWidth="1"/>
    <col min="3591" max="3840" width="9.140625" style="873"/>
    <col min="3841" max="3841" width="4.5703125" style="873" customWidth="1"/>
    <col min="3842" max="3842" width="58" style="873" customWidth="1"/>
    <col min="3843" max="3843" width="5.140625" style="873" customWidth="1"/>
    <col min="3844" max="3844" width="7.5703125" style="873" customWidth="1"/>
    <col min="3845" max="3845" width="10.5703125" style="873" customWidth="1"/>
    <col min="3846" max="3846" width="10.85546875" style="873" customWidth="1"/>
    <col min="3847" max="4096" width="9.140625" style="873"/>
    <col min="4097" max="4097" width="4.5703125" style="873" customWidth="1"/>
    <col min="4098" max="4098" width="58" style="873" customWidth="1"/>
    <col min="4099" max="4099" width="5.140625" style="873" customWidth="1"/>
    <col min="4100" max="4100" width="7.5703125" style="873" customWidth="1"/>
    <col min="4101" max="4101" width="10.5703125" style="873" customWidth="1"/>
    <col min="4102" max="4102" width="10.85546875" style="873" customWidth="1"/>
    <col min="4103" max="4352" width="9.140625" style="873"/>
    <col min="4353" max="4353" width="4.5703125" style="873" customWidth="1"/>
    <col min="4354" max="4354" width="58" style="873" customWidth="1"/>
    <col min="4355" max="4355" width="5.140625" style="873" customWidth="1"/>
    <col min="4356" max="4356" width="7.5703125" style="873" customWidth="1"/>
    <col min="4357" max="4357" width="10.5703125" style="873" customWidth="1"/>
    <col min="4358" max="4358" width="10.85546875" style="873" customWidth="1"/>
    <col min="4359" max="4608" width="9.140625" style="873"/>
    <col min="4609" max="4609" width="4.5703125" style="873" customWidth="1"/>
    <col min="4610" max="4610" width="58" style="873" customWidth="1"/>
    <col min="4611" max="4611" width="5.140625" style="873" customWidth="1"/>
    <col min="4612" max="4612" width="7.5703125" style="873" customWidth="1"/>
    <col min="4613" max="4613" width="10.5703125" style="873" customWidth="1"/>
    <col min="4614" max="4614" width="10.85546875" style="873" customWidth="1"/>
    <col min="4615" max="4864" width="9.140625" style="873"/>
    <col min="4865" max="4865" width="4.5703125" style="873" customWidth="1"/>
    <col min="4866" max="4866" width="58" style="873" customWidth="1"/>
    <col min="4867" max="4867" width="5.140625" style="873" customWidth="1"/>
    <col min="4868" max="4868" width="7.5703125" style="873" customWidth="1"/>
    <col min="4869" max="4869" width="10.5703125" style="873" customWidth="1"/>
    <col min="4870" max="4870" width="10.85546875" style="873" customWidth="1"/>
    <col min="4871" max="5120" width="9.140625" style="873"/>
    <col min="5121" max="5121" width="4.5703125" style="873" customWidth="1"/>
    <col min="5122" max="5122" width="58" style="873" customWidth="1"/>
    <col min="5123" max="5123" width="5.140625" style="873" customWidth="1"/>
    <col min="5124" max="5124" width="7.5703125" style="873" customWidth="1"/>
    <col min="5125" max="5125" width="10.5703125" style="873" customWidth="1"/>
    <col min="5126" max="5126" width="10.85546875" style="873" customWidth="1"/>
    <col min="5127" max="5376" width="9.140625" style="873"/>
    <col min="5377" max="5377" width="4.5703125" style="873" customWidth="1"/>
    <col min="5378" max="5378" width="58" style="873" customWidth="1"/>
    <col min="5379" max="5379" width="5.140625" style="873" customWidth="1"/>
    <col min="5380" max="5380" width="7.5703125" style="873" customWidth="1"/>
    <col min="5381" max="5381" width="10.5703125" style="873" customWidth="1"/>
    <col min="5382" max="5382" width="10.85546875" style="873" customWidth="1"/>
    <col min="5383" max="5632" width="9.140625" style="873"/>
    <col min="5633" max="5633" width="4.5703125" style="873" customWidth="1"/>
    <col min="5634" max="5634" width="58" style="873" customWidth="1"/>
    <col min="5635" max="5635" width="5.140625" style="873" customWidth="1"/>
    <col min="5636" max="5636" width="7.5703125" style="873" customWidth="1"/>
    <col min="5637" max="5637" width="10.5703125" style="873" customWidth="1"/>
    <col min="5638" max="5638" width="10.85546875" style="873" customWidth="1"/>
    <col min="5639" max="5888" width="9.140625" style="873"/>
    <col min="5889" max="5889" width="4.5703125" style="873" customWidth="1"/>
    <col min="5890" max="5890" width="58" style="873" customWidth="1"/>
    <col min="5891" max="5891" width="5.140625" style="873" customWidth="1"/>
    <col min="5892" max="5892" width="7.5703125" style="873" customWidth="1"/>
    <col min="5893" max="5893" width="10.5703125" style="873" customWidth="1"/>
    <col min="5894" max="5894" width="10.85546875" style="873" customWidth="1"/>
    <col min="5895" max="6144" width="9.140625" style="873"/>
    <col min="6145" max="6145" width="4.5703125" style="873" customWidth="1"/>
    <col min="6146" max="6146" width="58" style="873" customWidth="1"/>
    <col min="6147" max="6147" width="5.140625" style="873" customWidth="1"/>
    <col min="6148" max="6148" width="7.5703125" style="873" customWidth="1"/>
    <col min="6149" max="6149" width="10.5703125" style="873" customWidth="1"/>
    <col min="6150" max="6150" width="10.85546875" style="873" customWidth="1"/>
    <col min="6151" max="6400" width="9.140625" style="873"/>
    <col min="6401" max="6401" width="4.5703125" style="873" customWidth="1"/>
    <col min="6402" max="6402" width="58" style="873" customWidth="1"/>
    <col min="6403" max="6403" width="5.140625" style="873" customWidth="1"/>
    <col min="6404" max="6404" width="7.5703125" style="873" customWidth="1"/>
    <col min="6405" max="6405" width="10.5703125" style="873" customWidth="1"/>
    <col min="6406" max="6406" width="10.85546875" style="873" customWidth="1"/>
    <col min="6407" max="6656" width="9.140625" style="873"/>
    <col min="6657" max="6657" width="4.5703125" style="873" customWidth="1"/>
    <col min="6658" max="6658" width="58" style="873" customWidth="1"/>
    <col min="6659" max="6659" width="5.140625" style="873" customWidth="1"/>
    <col min="6660" max="6660" width="7.5703125" style="873" customWidth="1"/>
    <col min="6661" max="6661" width="10.5703125" style="873" customWidth="1"/>
    <col min="6662" max="6662" width="10.85546875" style="873" customWidth="1"/>
    <col min="6663" max="6912" width="9.140625" style="873"/>
    <col min="6913" max="6913" width="4.5703125" style="873" customWidth="1"/>
    <col min="6914" max="6914" width="58" style="873" customWidth="1"/>
    <col min="6915" max="6915" width="5.140625" style="873" customWidth="1"/>
    <col min="6916" max="6916" width="7.5703125" style="873" customWidth="1"/>
    <col min="6917" max="6917" width="10.5703125" style="873" customWidth="1"/>
    <col min="6918" max="6918" width="10.85546875" style="873" customWidth="1"/>
    <col min="6919" max="7168" width="9.140625" style="873"/>
    <col min="7169" max="7169" width="4.5703125" style="873" customWidth="1"/>
    <col min="7170" max="7170" width="58" style="873" customWidth="1"/>
    <col min="7171" max="7171" width="5.140625" style="873" customWidth="1"/>
    <col min="7172" max="7172" width="7.5703125" style="873" customWidth="1"/>
    <col min="7173" max="7173" width="10.5703125" style="873" customWidth="1"/>
    <col min="7174" max="7174" width="10.85546875" style="873" customWidth="1"/>
    <col min="7175" max="7424" width="9.140625" style="873"/>
    <col min="7425" max="7425" width="4.5703125" style="873" customWidth="1"/>
    <col min="7426" max="7426" width="58" style="873" customWidth="1"/>
    <col min="7427" max="7427" width="5.140625" style="873" customWidth="1"/>
    <col min="7428" max="7428" width="7.5703125" style="873" customWidth="1"/>
    <col min="7429" max="7429" width="10.5703125" style="873" customWidth="1"/>
    <col min="7430" max="7430" width="10.85546875" style="873" customWidth="1"/>
    <col min="7431" max="7680" width="9.140625" style="873"/>
    <col min="7681" max="7681" width="4.5703125" style="873" customWidth="1"/>
    <col min="7682" max="7682" width="58" style="873" customWidth="1"/>
    <col min="7683" max="7683" width="5.140625" style="873" customWidth="1"/>
    <col min="7684" max="7684" width="7.5703125" style="873" customWidth="1"/>
    <col min="7685" max="7685" width="10.5703125" style="873" customWidth="1"/>
    <col min="7686" max="7686" width="10.85546875" style="873" customWidth="1"/>
    <col min="7687" max="7936" width="9.140625" style="873"/>
    <col min="7937" max="7937" width="4.5703125" style="873" customWidth="1"/>
    <col min="7938" max="7938" width="58" style="873" customWidth="1"/>
    <col min="7939" max="7939" width="5.140625" style="873" customWidth="1"/>
    <col min="7940" max="7940" width="7.5703125" style="873" customWidth="1"/>
    <col min="7941" max="7941" width="10.5703125" style="873" customWidth="1"/>
    <col min="7942" max="7942" width="10.85546875" style="873" customWidth="1"/>
    <col min="7943" max="8192" width="9.140625" style="873"/>
    <col min="8193" max="8193" width="4.5703125" style="873" customWidth="1"/>
    <col min="8194" max="8194" width="58" style="873" customWidth="1"/>
    <col min="8195" max="8195" width="5.140625" style="873" customWidth="1"/>
    <col min="8196" max="8196" width="7.5703125" style="873" customWidth="1"/>
    <col min="8197" max="8197" width="10.5703125" style="873" customWidth="1"/>
    <col min="8198" max="8198" width="10.85546875" style="873" customWidth="1"/>
    <col min="8199" max="8448" width="9.140625" style="873"/>
    <col min="8449" max="8449" width="4.5703125" style="873" customWidth="1"/>
    <col min="8450" max="8450" width="58" style="873" customWidth="1"/>
    <col min="8451" max="8451" width="5.140625" style="873" customWidth="1"/>
    <col min="8452" max="8452" width="7.5703125" style="873" customWidth="1"/>
    <col min="8453" max="8453" width="10.5703125" style="873" customWidth="1"/>
    <col min="8454" max="8454" width="10.85546875" style="873" customWidth="1"/>
    <col min="8455" max="8704" width="9.140625" style="873"/>
    <col min="8705" max="8705" width="4.5703125" style="873" customWidth="1"/>
    <col min="8706" max="8706" width="58" style="873" customWidth="1"/>
    <col min="8707" max="8707" width="5.140625" style="873" customWidth="1"/>
    <col min="8708" max="8708" width="7.5703125" style="873" customWidth="1"/>
    <col min="8709" max="8709" width="10.5703125" style="873" customWidth="1"/>
    <col min="8710" max="8710" width="10.85546875" style="873" customWidth="1"/>
    <col min="8711" max="8960" width="9.140625" style="873"/>
    <col min="8961" max="8961" width="4.5703125" style="873" customWidth="1"/>
    <col min="8962" max="8962" width="58" style="873" customWidth="1"/>
    <col min="8963" max="8963" width="5.140625" style="873" customWidth="1"/>
    <col min="8964" max="8964" width="7.5703125" style="873" customWidth="1"/>
    <col min="8965" max="8965" width="10.5703125" style="873" customWidth="1"/>
    <col min="8966" max="8966" width="10.85546875" style="873" customWidth="1"/>
    <col min="8967" max="9216" width="9.140625" style="873"/>
    <col min="9217" max="9217" width="4.5703125" style="873" customWidth="1"/>
    <col min="9218" max="9218" width="58" style="873" customWidth="1"/>
    <col min="9219" max="9219" width="5.140625" style="873" customWidth="1"/>
    <col min="9220" max="9220" width="7.5703125" style="873" customWidth="1"/>
    <col min="9221" max="9221" width="10.5703125" style="873" customWidth="1"/>
    <col min="9222" max="9222" width="10.85546875" style="873" customWidth="1"/>
    <col min="9223" max="9472" width="9.140625" style="873"/>
    <col min="9473" max="9473" width="4.5703125" style="873" customWidth="1"/>
    <col min="9474" max="9474" width="58" style="873" customWidth="1"/>
    <col min="9475" max="9475" width="5.140625" style="873" customWidth="1"/>
    <col min="9476" max="9476" width="7.5703125" style="873" customWidth="1"/>
    <col min="9477" max="9477" width="10.5703125" style="873" customWidth="1"/>
    <col min="9478" max="9478" width="10.85546875" style="873" customWidth="1"/>
    <col min="9479" max="9728" width="9.140625" style="873"/>
    <col min="9729" max="9729" width="4.5703125" style="873" customWidth="1"/>
    <col min="9730" max="9730" width="58" style="873" customWidth="1"/>
    <col min="9731" max="9731" width="5.140625" style="873" customWidth="1"/>
    <col min="9732" max="9732" width="7.5703125" style="873" customWidth="1"/>
    <col min="9733" max="9733" width="10.5703125" style="873" customWidth="1"/>
    <col min="9734" max="9734" width="10.85546875" style="873" customWidth="1"/>
    <col min="9735" max="9984" width="9.140625" style="873"/>
    <col min="9985" max="9985" width="4.5703125" style="873" customWidth="1"/>
    <col min="9986" max="9986" width="58" style="873" customWidth="1"/>
    <col min="9987" max="9987" width="5.140625" style="873" customWidth="1"/>
    <col min="9988" max="9988" width="7.5703125" style="873" customWidth="1"/>
    <col min="9989" max="9989" width="10.5703125" style="873" customWidth="1"/>
    <col min="9990" max="9990" width="10.85546875" style="873" customWidth="1"/>
    <col min="9991" max="10240" width="9.140625" style="873"/>
    <col min="10241" max="10241" width="4.5703125" style="873" customWidth="1"/>
    <col min="10242" max="10242" width="58" style="873" customWidth="1"/>
    <col min="10243" max="10243" width="5.140625" style="873" customWidth="1"/>
    <col min="10244" max="10244" width="7.5703125" style="873" customWidth="1"/>
    <col min="10245" max="10245" width="10.5703125" style="873" customWidth="1"/>
    <col min="10246" max="10246" width="10.85546875" style="873" customWidth="1"/>
    <col min="10247" max="10496" width="9.140625" style="873"/>
    <col min="10497" max="10497" width="4.5703125" style="873" customWidth="1"/>
    <col min="10498" max="10498" width="58" style="873" customWidth="1"/>
    <col min="10499" max="10499" width="5.140625" style="873" customWidth="1"/>
    <col min="10500" max="10500" width="7.5703125" style="873" customWidth="1"/>
    <col min="10501" max="10501" width="10.5703125" style="873" customWidth="1"/>
    <col min="10502" max="10502" width="10.85546875" style="873" customWidth="1"/>
    <col min="10503" max="10752" width="9.140625" style="873"/>
    <col min="10753" max="10753" width="4.5703125" style="873" customWidth="1"/>
    <col min="10754" max="10754" width="58" style="873" customWidth="1"/>
    <col min="10755" max="10755" width="5.140625" style="873" customWidth="1"/>
    <col min="10756" max="10756" width="7.5703125" style="873" customWidth="1"/>
    <col min="10757" max="10757" width="10.5703125" style="873" customWidth="1"/>
    <col min="10758" max="10758" width="10.85546875" style="873" customWidth="1"/>
    <col min="10759" max="11008" width="9.140625" style="873"/>
    <col min="11009" max="11009" width="4.5703125" style="873" customWidth="1"/>
    <col min="11010" max="11010" width="58" style="873" customWidth="1"/>
    <col min="11011" max="11011" width="5.140625" style="873" customWidth="1"/>
    <col min="11012" max="11012" width="7.5703125" style="873" customWidth="1"/>
    <col min="11013" max="11013" width="10.5703125" style="873" customWidth="1"/>
    <col min="11014" max="11014" width="10.85546875" style="873" customWidth="1"/>
    <col min="11015" max="11264" width="9.140625" style="873"/>
    <col min="11265" max="11265" width="4.5703125" style="873" customWidth="1"/>
    <col min="11266" max="11266" width="58" style="873" customWidth="1"/>
    <col min="11267" max="11267" width="5.140625" style="873" customWidth="1"/>
    <col min="11268" max="11268" width="7.5703125" style="873" customWidth="1"/>
    <col min="11269" max="11269" width="10.5703125" style="873" customWidth="1"/>
    <col min="11270" max="11270" width="10.85546875" style="873" customWidth="1"/>
    <col min="11271" max="11520" width="9.140625" style="873"/>
    <col min="11521" max="11521" width="4.5703125" style="873" customWidth="1"/>
    <col min="11522" max="11522" width="58" style="873" customWidth="1"/>
    <col min="11523" max="11523" width="5.140625" style="873" customWidth="1"/>
    <col min="11524" max="11524" width="7.5703125" style="873" customWidth="1"/>
    <col min="11525" max="11525" width="10.5703125" style="873" customWidth="1"/>
    <col min="11526" max="11526" width="10.85546875" style="873" customWidth="1"/>
    <col min="11527" max="11776" width="9.140625" style="873"/>
    <col min="11777" max="11777" width="4.5703125" style="873" customWidth="1"/>
    <col min="11778" max="11778" width="58" style="873" customWidth="1"/>
    <col min="11779" max="11779" width="5.140625" style="873" customWidth="1"/>
    <col min="11780" max="11780" width="7.5703125" style="873" customWidth="1"/>
    <col min="11781" max="11781" width="10.5703125" style="873" customWidth="1"/>
    <col min="11782" max="11782" width="10.85546875" style="873" customWidth="1"/>
    <col min="11783" max="12032" width="9.140625" style="873"/>
    <col min="12033" max="12033" width="4.5703125" style="873" customWidth="1"/>
    <col min="12034" max="12034" width="58" style="873" customWidth="1"/>
    <col min="12035" max="12035" width="5.140625" style="873" customWidth="1"/>
    <col min="12036" max="12036" width="7.5703125" style="873" customWidth="1"/>
    <col min="12037" max="12037" width="10.5703125" style="873" customWidth="1"/>
    <col min="12038" max="12038" width="10.85546875" style="873" customWidth="1"/>
    <col min="12039" max="12288" width="9.140625" style="873"/>
    <col min="12289" max="12289" width="4.5703125" style="873" customWidth="1"/>
    <col min="12290" max="12290" width="58" style="873" customWidth="1"/>
    <col min="12291" max="12291" width="5.140625" style="873" customWidth="1"/>
    <col min="12292" max="12292" width="7.5703125" style="873" customWidth="1"/>
    <col min="12293" max="12293" width="10.5703125" style="873" customWidth="1"/>
    <col min="12294" max="12294" width="10.85546875" style="873" customWidth="1"/>
    <col min="12295" max="12544" width="9.140625" style="873"/>
    <col min="12545" max="12545" width="4.5703125" style="873" customWidth="1"/>
    <col min="12546" max="12546" width="58" style="873" customWidth="1"/>
    <col min="12547" max="12547" width="5.140625" style="873" customWidth="1"/>
    <col min="12548" max="12548" width="7.5703125" style="873" customWidth="1"/>
    <col min="12549" max="12549" width="10.5703125" style="873" customWidth="1"/>
    <col min="12550" max="12550" width="10.85546875" style="873" customWidth="1"/>
    <col min="12551" max="12800" width="9.140625" style="873"/>
    <col min="12801" max="12801" width="4.5703125" style="873" customWidth="1"/>
    <col min="12802" max="12802" width="58" style="873" customWidth="1"/>
    <col min="12803" max="12803" width="5.140625" style="873" customWidth="1"/>
    <col min="12804" max="12804" width="7.5703125" style="873" customWidth="1"/>
    <col min="12805" max="12805" width="10.5703125" style="873" customWidth="1"/>
    <col min="12806" max="12806" width="10.85546875" style="873" customWidth="1"/>
    <col min="12807" max="13056" width="9.140625" style="873"/>
    <col min="13057" max="13057" width="4.5703125" style="873" customWidth="1"/>
    <col min="13058" max="13058" width="58" style="873" customWidth="1"/>
    <col min="13059" max="13059" width="5.140625" style="873" customWidth="1"/>
    <col min="13060" max="13060" width="7.5703125" style="873" customWidth="1"/>
    <col min="13061" max="13061" width="10.5703125" style="873" customWidth="1"/>
    <col min="13062" max="13062" width="10.85546875" style="873" customWidth="1"/>
    <col min="13063" max="13312" width="9.140625" style="873"/>
    <col min="13313" max="13313" width="4.5703125" style="873" customWidth="1"/>
    <col min="13314" max="13314" width="58" style="873" customWidth="1"/>
    <col min="13315" max="13315" width="5.140625" style="873" customWidth="1"/>
    <col min="13316" max="13316" width="7.5703125" style="873" customWidth="1"/>
    <col min="13317" max="13317" width="10.5703125" style="873" customWidth="1"/>
    <col min="13318" max="13318" width="10.85546875" style="873" customWidth="1"/>
    <col min="13319" max="13568" width="9.140625" style="873"/>
    <col min="13569" max="13569" width="4.5703125" style="873" customWidth="1"/>
    <col min="13570" max="13570" width="58" style="873" customWidth="1"/>
    <col min="13571" max="13571" width="5.140625" style="873" customWidth="1"/>
    <col min="13572" max="13572" width="7.5703125" style="873" customWidth="1"/>
    <col min="13573" max="13573" width="10.5703125" style="873" customWidth="1"/>
    <col min="13574" max="13574" width="10.85546875" style="873" customWidth="1"/>
    <col min="13575" max="13824" width="9.140625" style="873"/>
    <col min="13825" max="13825" width="4.5703125" style="873" customWidth="1"/>
    <col min="13826" max="13826" width="58" style="873" customWidth="1"/>
    <col min="13827" max="13827" width="5.140625" style="873" customWidth="1"/>
    <col min="13828" max="13828" width="7.5703125" style="873" customWidth="1"/>
    <col min="13829" max="13829" width="10.5703125" style="873" customWidth="1"/>
    <col min="13830" max="13830" width="10.85546875" style="873" customWidth="1"/>
    <col min="13831" max="14080" width="9.140625" style="873"/>
    <col min="14081" max="14081" width="4.5703125" style="873" customWidth="1"/>
    <col min="14082" max="14082" width="58" style="873" customWidth="1"/>
    <col min="14083" max="14083" width="5.140625" style="873" customWidth="1"/>
    <col min="14084" max="14084" width="7.5703125" style="873" customWidth="1"/>
    <col min="14085" max="14085" width="10.5703125" style="873" customWidth="1"/>
    <col min="14086" max="14086" width="10.85546875" style="873" customWidth="1"/>
    <col min="14087" max="14336" width="9.140625" style="873"/>
    <col min="14337" max="14337" width="4.5703125" style="873" customWidth="1"/>
    <col min="14338" max="14338" width="58" style="873" customWidth="1"/>
    <col min="14339" max="14339" width="5.140625" style="873" customWidth="1"/>
    <col min="14340" max="14340" width="7.5703125" style="873" customWidth="1"/>
    <col min="14341" max="14341" width="10.5703125" style="873" customWidth="1"/>
    <col min="14342" max="14342" width="10.85546875" style="873" customWidth="1"/>
    <col min="14343" max="14592" width="9.140625" style="873"/>
    <col min="14593" max="14593" width="4.5703125" style="873" customWidth="1"/>
    <col min="14594" max="14594" width="58" style="873" customWidth="1"/>
    <col min="14595" max="14595" width="5.140625" style="873" customWidth="1"/>
    <col min="14596" max="14596" width="7.5703125" style="873" customWidth="1"/>
    <col min="14597" max="14597" width="10.5703125" style="873" customWidth="1"/>
    <col min="14598" max="14598" width="10.85546875" style="873" customWidth="1"/>
    <col min="14599" max="14848" width="9.140625" style="873"/>
    <col min="14849" max="14849" width="4.5703125" style="873" customWidth="1"/>
    <col min="14850" max="14850" width="58" style="873" customWidth="1"/>
    <col min="14851" max="14851" width="5.140625" style="873" customWidth="1"/>
    <col min="14852" max="14852" width="7.5703125" style="873" customWidth="1"/>
    <col min="14853" max="14853" width="10.5703125" style="873" customWidth="1"/>
    <col min="14854" max="14854" width="10.85546875" style="873" customWidth="1"/>
    <col min="14855" max="15104" width="9.140625" style="873"/>
    <col min="15105" max="15105" width="4.5703125" style="873" customWidth="1"/>
    <col min="15106" max="15106" width="58" style="873" customWidth="1"/>
    <col min="15107" max="15107" width="5.140625" style="873" customWidth="1"/>
    <col min="15108" max="15108" width="7.5703125" style="873" customWidth="1"/>
    <col min="15109" max="15109" width="10.5703125" style="873" customWidth="1"/>
    <col min="15110" max="15110" width="10.85546875" style="873" customWidth="1"/>
    <col min="15111" max="15360" width="9.140625" style="873"/>
    <col min="15361" max="15361" width="4.5703125" style="873" customWidth="1"/>
    <col min="15362" max="15362" width="58" style="873" customWidth="1"/>
    <col min="15363" max="15363" width="5.140625" style="873" customWidth="1"/>
    <col min="15364" max="15364" width="7.5703125" style="873" customWidth="1"/>
    <col min="15365" max="15365" width="10.5703125" style="873" customWidth="1"/>
    <col min="15366" max="15366" width="10.85546875" style="873" customWidth="1"/>
    <col min="15367" max="15616" width="9.140625" style="873"/>
    <col min="15617" max="15617" width="4.5703125" style="873" customWidth="1"/>
    <col min="15618" max="15618" width="58" style="873" customWidth="1"/>
    <col min="15619" max="15619" width="5.140625" style="873" customWidth="1"/>
    <col min="15620" max="15620" width="7.5703125" style="873" customWidth="1"/>
    <col min="15621" max="15621" width="10.5703125" style="873" customWidth="1"/>
    <col min="15622" max="15622" width="10.85546875" style="873" customWidth="1"/>
    <col min="15623" max="15872" width="9.140625" style="873"/>
    <col min="15873" max="15873" width="4.5703125" style="873" customWidth="1"/>
    <col min="15874" max="15874" width="58" style="873" customWidth="1"/>
    <col min="15875" max="15875" width="5.140625" style="873" customWidth="1"/>
    <col min="15876" max="15876" width="7.5703125" style="873" customWidth="1"/>
    <col min="15877" max="15877" width="10.5703125" style="873" customWidth="1"/>
    <col min="15878" max="15878" width="10.85546875" style="873" customWidth="1"/>
    <col min="15879" max="16128" width="9.140625" style="873"/>
    <col min="16129" max="16129" width="4.5703125" style="873" customWidth="1"/>
    <col min="16130" max="16130" width="58" style="873" customWidth="1"/>
    <col min="16131" max="16131" width="5.140625" style="873" customWidth="1"/>
    <col min="16132" max="16132" width="7.5703125" style="873" customWidth="1"/>
    <col min="16133" max="16133" width="10.5703125" style="873" customWidth="1"/>
    <col min="16134" max="16134" width="10.85546875" style="873" customWidth="1"/>
    <col min="16135" max="16384" width="9.140625" style="873"/>
  </cols>
  <sheetData>
    <row r="1" spans="1:7" s="868" customFormat="1">
      <c r="A1" s="291"/>
      <c r="B1" s="292"/>
      <c r="C1" s="293"/>
      <c r="D1" s="293"/>
      <c r="E1" s="867"/>
      <c r="F1" s="867"/>
    </row>
    <row r="2" spans="1:7" s="868" customFormat="1">
      <c r="A2" s="291"/>
      <c r="B2" s="292"/>
      <c r="C2" s="293"/>
      <c r="D2" s="293"/>
      <c r="E2" s="867"/>
      <c r="F2" s="867"/>
    </row>
    <row r="3" spans="1:7" s="868" customFormat="1" ht="51">
      <c r="A3" s="294" t="s">
        <v>1019</v>
      </c>
      <c r="B3" s="295" t="s">
        <v>1020</v>
      </c>
      <c r="C3" s="296" t="s">
        <v>1021</v>
      </c>
      <c r="D3" s="324" t="s">
        <v>232</v>
      </c>
      <c r="E3" s="869" t="s">
        <v>1022</v>
      </c>
      <c r="F3" s="870" t="s">
        <v>1023</v>
      </c>
      <c r="G3" s="810" t="s">
        <v>1363</v>
      </c>
    </row>
    <row r="4" spans="1:7" s="868" customFormat="1">
      <c r="A4" s="336"/>
      <c r="B4" s="337"/>
      <c r="C4" s="789"/>
      <c r="D4" s="338"/>
      <c r="E4" s="871"/>
      <c r="F4" s="872"/>
    </row>
    <row r="5" spans="1:7">
      <c r="A5" s="291" t="s">
        <v>1161</v>
      </c>
      <c r="B5" s="791" t="s">
        <v>1162</v>
      </c>
      <c r="E5" s="787"/>
      <c r="F5" s="787"/>
    </row>
    <row r="6" spans="1:7" ht="7.5" customHeight="1">
      <c r="B6" s="791"/>
      <c r="E6" s="788"/>
      <c r="F6" s="788"/>
    </row>
    <row r="7" spans="1:7">
      <c r="B7" s="323" t="s">
        <v>1163</v>
      </c>
      <c r="D7" s="859"/>
      <c r="E7" s="788"/>
      <c r="F7" s="788"/>
    </row>
    <row r="8" spans="1:7">
      <c r="B8" s="323" t="s">
        <v>1164</v>
      </c>
      <c r="D8" s="859"/>
      <c r="E8" s="788"/>
      <c r="F8" s="788"/>
    </row>
    <row r="9" spans="1:7" s="868" customFormat="1">
      <c r="A9" s="291"/>
      <c r="B9" s="323" t="s">
        <v>1165</v>
      </c>
      <c r="C9" s="293"/>
      <c r="D9" s="859"/>
      <c r="E9" s="788"/>
      <c r="F9" s="788"/>
    </row>
    <row r="10" spans="1:7" s="868" customFormat="1">
      <c r="A10" s="291"/>
      <c r="B10" s="323" t="s">
        <v>1166</v>
      </c>
      <c r="C10" s="293"/>
      <c r="D10" s="859"/>
      <c r="E10" s="788"/>
      <c r="F10" s="788"/>
    </row>
    <row r="11" spans="1:7" ht="25.5">
      <c r="B11" s="323" t="s">
        <v>1167</v>
      </c>
      <c r="D11" s="859"/>
      <c r="E11" s="788"/>
      <c r="F11" s="788"/>
    </row>
    <row r="12" spans="1:7" s="771" customFormat="1">
      <c r="A12" s="291"/>
      <c r="B12" s="860" t="s">
        <v>1168</v>
      </c>
      <c r="C12" s="293"/>
      <c r="D12" s="859"/>
      <c r="E12" s="788"/>
      <c r="F12" s="788"/>
    </row>
    <row r="13" spans="1:7" s="771" customFormat="1">
      <c r="A13" s="291"/>
      <c r="B13" s="860" t="s">
        <v>1169</v>
      </c>
      <c r="C13" s="293"/>
      <c r="D13" s="859"/>
      <c r="E13" s="788"/>
      <c r="F13" s="788"/>
    </row>
    <row r="14" spans="1:7" s="771" customFormat="1">
      <c r="A14" s="291"/>
      <c r="B14" s="860" t="s">
        <v>1170</v>
      </c>
      <c r="C14" s="293"/>
      <c r="D14" s="859"/>
      <c r="E14" s="788"/>
      <c r="F14" s="788"/>
    </row>
    <row r="15" spans="1:7" s="771" customFormat="1">
      <c r="A15" s="291"/>
      <c r="B15" s="860" t="s">
        <v>1171</v>
      </c>
      <c r="C15" s="293"/>
      <c r="D15" s="859"/>
      <c r="E15" s="788"/>
      <c r="F15" s="788"/>
    </row>
    <row r="16" spans="1:7" s="771" customFormat="1">
      <c r="A16" s="291"/>
      <c r="B16" s="860" t="s">
        <v>1172</v>
      </c>
      <c r="C16" s="293"/>
      <c r="D16" s="859"/>
      <c r="E16" s="788"/>
      <c r="F16" s="788"/>
    </row>
    <row r="17" spans="1:6" s="771" customFormat="1">
      <c r="A17" s="291"/>
      <c r="B17" s="860" t="s">
        <v>1173</v>
      </c>
      <c r="C17" s="293"/>
      <c r="D17" s="859"/>
      <c r="E17" s="788"/>
      <c r="F17" s="788"/>
    </row>
    <row r="18" spans="1:6" s="771" customFormat="1">
      <c r="A18" s="291"/>
      <c r="B18" s="860" t="s">
        <v>1174</v>
      </c>
      <c r="C18" s="293"/>
      <c r="D18" s="859"/>
      <c r="E18" s="788"/>
      <c r="F18" s="788"/>
    </row>
    <row r="19" spans="1:6" s="771" customFormat="1">
      <c r="A19" s="291"/>
      <c r="B19" s="860" t="s">
        <v>1175</v>
      </c>
      <c r="C19" s="293"/>
      <c r="D19" s="859"/>
      <c r="E19" s="788"/>
      <c r="F19" s="788"/>
    </row>
    <row r="20" spans="1:6" s="771" customFormat="1">
      <c r="A20" s="291"/>
      <c r="B20" s="860" t="s">
        <v>1176</v>
      </c>
      <c r="C20" s="293"/>
      <c r="D20" s="859"/>
      <c r="E20" s="788"/>
      <c r="F20" s="788"/>
    </row>
    <row r="21" spans="1:6" s="771" customFormat="1">
      <c r="A21" s="291"/>
      <c r="B21" s="860" t="s">
        <v>1177</v>
      </c>
      <c r="C21" s="293"/>
      <c r="D21" s="859"/>
      <c r="E21" s="788"/>
      <c r="F21" s="788"/>
    </row>
    <row r="22" spans="1:6" s="771" customFormat="1">
      <c r="A22" s="291"/>
      <c r="B22" s="323" t="s">
        <v>1178</v>
      </c>
      <c r="C22" s="293"/>
      <c r="D22" s="859"/>
      <c r="E22" s="788"/>
      <c r="F22" s="788"/>
    </row>
    <row r="23" spans="1:6" s="771" customFormat="1">
      <c r="A23" s="291"/>
      <c r="B23" s="860" t="s">
        <v>1179</v>
      </c>
      <c r="C23" s="293"/>
      <c r="D23" s="859"/>
      <c r="E23" s="788"/>
      <c r="F23" s="788"/>
    </row>
    <row r="24" spans="1:6" s="771" customFormat="1">
      <c r="A24" s="291"/>
      <c r="B24" s="860" t="s">
        <v>1180</v>
      </c>
      <c r="C24" s="293"/>
      <c r="D24" s="859"/>
      <c r="E24" s="788"/>
      <c r="F24" s="788"/>
    </row>
    <row r="25" spans="1:6" s="771" customFormat="1">
      <c r="A25" s="291"/>
      <c r="B25" s="860" t="s">
        <v>1181</v>
      </c>
      <c r="C25" s="293"/>
      <c r="D25" s="859"/>
      <c r="E25" s="788"/>
      <c r="F25" s="788"/>
    </row>
    <row r="26" spans="1:6" s="771" customFormat="1">
      <c r="A26" s="291"/>
      <c r="B26" s="860" t="s">
        <v>1182</v>
      </c>
      <c r="C26" s="293"/>
      <c r="D26" s="859"/>
      <c r="E26" s="788"/>
      <c r="F26" s="788"/>
    </row>
    <row r="27" spans="1:6" s="771" customFormat="1">
      <c r="A27" s="291"/>
      <c r="B27" s="860" t="s">
        <v>1183</v>
      </c>
      <c r="C27" s="293"/>
      <c r="D27" s="859"/>
      <c r="E27" s="788"/>
      <c r="F27" s="788"/>
    </row>
    <row r="28" spans="1:6">
      <c r="B28" s="860" t="s">
        <v>1184</v>
      </c>
      <c r="D28" s="859"/>
      <c r="E28" s="788"/>
      <c r="F28" s="788"/>
    </row>
    <row r="29" spans="1:6">
      <c r="B29" s="860" t="s">
        <v>1185</v>
      </c>
      <c r="D29" s="859"/>
      <c r="E29" s="788"/>
      <c r="F29" s="788"/>
    </row>
    <row r="30" spans="1:6" ht="9" customHeight="1">
      <c r="A30" s="861"/>
      <c r="B30" s="862"/>
      <c r="C30" s="332"/>
      <c r="D30" s="332"/>
      <c r="E30" s="275"/>
      <c r="F30" s="275"/>
    </row>
    <row r="31" spans="1:6">
      <c r="A31" s="342">
        <v>1</v>
      </c>
      <c r="B31" s="863" t="s">
        <v>1186</v>
      </c>
      <c r="C31" s="332"/>
      <c r="D31" s="332"/>
      <c r="E31" s="275"/>
      <c r="F31" s="275"/>
    </row>
    <row r="32" spans="1:6" ht="63.75">
      <c r="A32" s="861"/>
      <c r="B32" s="358" t="s">
        <v>1187</v>
      </c>
      <c r="C32" s="332"/>
      <c r="D32" s="332"/>
      <c r="E32" s="275"/>
      <c r="F32" s="275"/>
    </row>
    <row r="33" spans="1:6" ht="4.5" customHeight="1">
      <c r="A33" s="861"/>
      <c r="B33" s="862"/>
      <c r="C33" s="332"/>
      <c r="D33" s="332"/>
      <c r="E33" s="275"/>
      <c r="F33" s="275"/>
    </row>
    <row r="34" spans="1:6" s="278" customFormat="1" ht="25.5">
      <c r="A34" s="861"/>
      <c r="B34" s="797" t="s">
        <v>1188</v>
      </c>
      <c r="C34" s="332" t="s">
        <v>17</v>
      </c>
      <c r="D34" s="332">
        <v>1</v>
      </c>
      <c r="E34" s="275"/>
      <c r="F34" s="275"/>
    </row>
    <row r="35" spans="1:6" s="278" customFormat="1">
      <c r="A35" s="861"/>
      <c r="B35" s="797" t="s">
        <v>1189</v>
      </c>
      <c r="C35" s="243" t="s">
        <v>17</v>
      </c>
      <c r="D35" s="243">
        <v>1</v>
      </c>
      <c r="E35" s="275"/>
      <c r="F35" s="275"/>
    </row>
    <row r="36" spans="1:6" s="278" customFormat="1">
      <c r="A36" s="861"/>
      <c r="B36" s="797" t="s">
        <v>1190</v>
      </c>
      <c r="C36" s="332" t="s">
        <v>17</v>
      </c>
      <c r="D36" s="332">
        <v>1</v>
      </c>
      <c r="E36" s="275"/>
      <c r="F36" s="275"/>
    </row>
    <row r="37" spans="1:6" s="278" customFormat="1">
      <c r="A37" s="861"/>
      <c r="B37" s="797" t="s">
        <v>1191</v>
      </c>
      <c r="C37" s="332" t="s">
        <v>17</v>
      </c>
      <c r="D37" s="332">
        <v>1</v>
      </c>
      <c r="E37" s="275"/>
      <c r="F37" s="275"/>
    </row>
    <row r="38" spans="1:6" s="278" customFormat="1">
      <c r="A38" s="864"/>
      <c r="B38" s="797" t="s">
        <v>1192</v>
      </c>
      <c r="C38" s="243" t="s">
        <v>17</v>
      </c>
      <c r="D38" s="243">
        <v>1</v>
      </c>
      <c r="E38" s="275"/>
      <c r="F38" s="275"/>
    </row>
    <row r="39" spans="1:6" s="278" customFormat="1">
      <c r="A39" s="864"/>
      <c r="B39" s="865" t="s">
        <v>1193</v>
      </c>
      <c r="C39" s="332" t="s">
        <v>17</v>
      </c>
      <c r="D39" s="332">
        <v>1</v>
      </c>
      <c r="E39" s="275"/>
      <c r="F39" s="275"/>
    </row>
    <row r="40" spans="1:6" s="278" customFormat="1">
      <c r="A40" s="864"/>
      <c r="B40" s="865" t="s">
        <v>1194</v>
      </c>
      <c r="C40" s="332" t="s">
        <v>17</v>
      </c>
      <c r="D40" s="332">
        <v>1</v>
      </c>
      <c r="E40" s="275"/>
      <c r="F40" s="275"/>
    </row>
    <row r="41" spans="1:6" s="278" customFormat="1">
      <c r="A41" s="861"/>
      <c r="B41" s="865" t="s">
        <v>1195</v>
      </c>
      <c r="C41" s="332" t="s">
        <v>17</v>
      </c>
      <c r="D41" s="332">
        <v>3</v>
      </c>
      <c r="E41" s="275"/>
      <c r="F41" s="275"/>
    </row>
    <row r="42" spans="1:6" s="278" customFormat="1">
      <c r="A42" s="861"/>
      <c r="B42" s="865" t="s">
        <v>1196</v>
      </c>
      <c r="C42" s="332" t="s">
        <v>17</v>
      </c>
      <c r="D42" s="332">
        <v>5</v>
      </c>
      <c r="E42" s="275"/>
      <c r="F42" s="275"/>
    </row>
    <row r="43" spans="1:6" s="278" customFormat="1">
      <c r="A43" s="861"/>
      <c r="B43" s="865" t="s">
        <v>1197</v>
      </c>
      <c r="C43" s="332" t="s">
        <v>17</v>
      </c>
      <c r="D43" s="332">
        <v>11</v>
      </c>
      <c r="E43" s="275"/>
      <c r="F43" s="275"/>
    </row>
    <row r="44" spans="1:6" s="278" customFormat="1">
      <c r="A44" s="861"/>
      <c r="B44" s="865" t="s">
        <v>1198</v>
      </c>
      <c r="C44" s="332" t="s">
        <v>17</v>
      </c>
      <c r="D44" s="332">
        <v>42</v>
      </c>
      <c r="E44" s="275"/>
      <c r="F44" s="275"/>
    </row>
    <row r="45" spans="1:6" s="278" customFormat="1">
      <c r="A45" s="861"/>
      <c r="B45" s="865" t="s">
        <v>1199</v>
      </c>
      <c r="C45" s="332" t="s">
        <v>17</v>
      </c>
      <c r="D45" s="332">
        <v>18</v>
      </c>
      <c r="E45" s="275"/>
      <c r="F45" s="275"/>
    </row>
    <row r="46" spans="1:6" s="278" customFormat="1">
      <c r="A46" s="861"/>
      <c r="B46" s="865" t="s">
        <v>1200</v>
      </c>
      <c r="C46" s="332" t="s">
        <v>17</v>
      </c>
      <c r="D46" s="332">
        <v>3</v>
      </c>
      <c r="E46" s="275"/>
      <c r="F46" s="275"/>
    </row>
    <row r="47" spans="1:6" s="278" customFormat="1">
      <c r="A47" s="861"/>
      <c r="B47" s="865" t="s">
        <v>1201</v>
      </c>
      <c r="C47" s="332" t="s">
        <v>17</v>
      </c>
      <c r="D47" s="332">
        <v>1</v>
      </c>
      <c r="E47" s="275"/>
      <c r="F47" s="275"/>
    </row>
    <row r="48" spans="1:6" s="278" customFormat="1" ht="25.5">
      <c r="A48" s="861"/>
      <c r="B48" s="865" t="s">
        <v>1202</v>
      </c>
      <c r="C48" s="332" t="s">
        <v>868</v>
      </c>
      <c r="D48" s="332">
        <v>1</v>
      </c>
      <c r="E48" s="275"/>
      <c r="F48" s="275"/>
    </row>
    <row r="49" spans="1:6" s="278" customFormat="1" ht="3.75" customHeight="1">
      <c r="A49" s="861"/>
      <c r="B49" s="865"/>
      <c r="C49" s="332"/>
      <c r="D49" s="332"/>
      <c r="E49" s="275"/>
      <c r="F49" s="275"/>
    </row>
    <row r="50" spans="1:6" s="278" customFormat="1">
      <c r="A50" s="861"/>
      <c r="B50" s="323" t="s">
        <v>1203</v>
      </c>
      <c r="C50" s="332" t="s">
        <v>17</v>
      </c>
      <c r="D50" s="332">
        <v>3</v>
      </c>
      <c r="E50" s="275"/>
      <c r="F50" s="275"/>
    </row>
    <row r="51" spans="1:6" s="278" customFormat="1">
      <c r="A51" s="864"/>
      <c r="B51" s="862" t="s">
        <v>1204</v>
      </c>
      <c r="C51" s="332" t="s">
        <v>17</v>
      </c>
      <c r="D51" s="332">
        <v>3</v>
      </c>
      <c r="E51" s="275"/>
      <c r="F51" s="275"/>
    </row>
    <row r="52" spans="1:6" s="278" customFormat="1" ht="5.25" customHeight="1">
      <c r="A52" s="864"/>
      <c r="B52" s="862"/>
      <c r="C52" s="332"/>
      <c r="D52" s="332"/>
      <c r="E52" s="275"/>
      <c r="F52" s="275"/>
    </row>
    <row r="53" spans="1:6" s="278" customFormat="1" ht="25.5">
      <c r="A53" s="861"/>
      <c r="B53" s="323" t="s">
        <v>1205</v>
      </c>
      <c r="C53" s="332" t="s">
        <v>868</v>
      </c>
      <c r="D53" s="332">
        <v>1</v>
      </c>
      <c r="E53" s="275"/>
      <c r="F53" s="275"/>
    </row>
    <row r="54" spans="1:6" s="278" customFormat="1">
      <c r="A54" s="861"/>
      <c r="B54" s="862" t="s">
        <v>1206</v>
      </c>
      <c r="C54" s="332" t="s">
        <v>1207</v>
      </c>
      <c r="D54" s="332">
        <v>1</v>
      </c>
      <c r="E54" s="273">
        <v>0</v>
      </c>
      <c r="F54" s="875">
        <f>E54*D54</f>
        <v>0</v>
      </c>
    </row>
    <row r="55" spans="1:6" s="278" customFormat="1">
      <c r="A55" s="861"/>
      <c r="B55" s="862"/>
      <c r="C55" s="332"/>
      <c r="D55" s="332"/>
      <c r="E55" s="876"/>
      <c r="F55" s="877"/>
    </row>
    <row r="56" spans="1:6" s="278" customFormat="1" ht="13.5" thickBot="1">
      <c r="A56" s="866" t="s">
        <v>1161</v>
      </c>
      <c r="B56" s="804" t="s">
        <v>1208</v>
      </c>
      <c r="C56" s="334"/>
      <c r="D56" s="334"/>
      <c r="E56" s="785"/>
      <c r="F56" s="878">
        <f>SUM(F50:F55)</f>
        <v>0</v>
      </c>
    </row>
    <row r="57" spans="1:6" ht="13.5" thickTop="1"/>
  </sheetData>
  <sheetProtection algorithmName="SHA-512" hashValue="Gyxw2uffiqnMVkJ+vB57CgxHYA7LFOE0SBzA2GPp1qAFHAxe4JirP1Im0XkUJlMvf/zMZX4U8WR1fwiNmce67A==" saltValue="FukMcq3/gnIscibY8Smk1A==" spinCount="100000" sheet="1" selectLockedCells="1"/>
  <pageMargins left="0.6692913385826772" right="0.15748031496062992" top="0.59055118110236227" bottom="0.59055118110236227" header="0.51181102362204722" footer="0.31496062992125984"/>
  <pageSetup paperSize="9" scale="91" orientation="portrait" blackAndWhite="1" horizontalDpi="300" verticalDpi="300" r:id="rId1"/>
  <headerFooter alignWithMargins="0">
    <oddFooter>Stran &amp;P od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G46"/>
  <sheetViews>
    <sheetView view="pageBreakPreview" zoomScaleNormal="100" zoomScaleSheetLayoutView="100" workbookViewId="0">
      <selection activeCell="F9" sqref="F9"/>
    </sheetView>
  </sheetViews>
  <sheetFormatPr defaultRowHeight="12.75"/>
  <cols>
    <col min="1" max="1" width="4.5703125" style="291" customWidth="1"/>
    <col min="2" max="2" width="55.5703125" style="323" customWidth="1"/>
    <col min="3" max="3" width="5.140625" style="293" customWidth="1"/>
    <col min="4" max="4" width="8" style="293" customWidth="1"/>
    <col min="5" max="6" width="11" style="770" customWidth="1"/>
    <col min="7" max="256" width="9.140625" style="873"/>
    <col min="257" max="257" width="4.5703125" style="873" customWidth="1"/>
    <col min="258" max="258" width="55.5703125" style="873" customWidth="1"/>
    <col min="259" max="259" width="5.140625" style="873" customWidth="1"/>
    <col min="260" max="260" width="8" style="873" customWidth="1"/>
    <col min="261" max="262" width="11" style="873" customWidth="1"/>
    <col min="263" max="512" width="9.140625" style="873"/>
    <col min="513" max="513" width="4.5703125" style="873" customWidth="1"/>
    <col min="514" max="514" width="55.5703125" style="873" customWidth="1"/>
    <col min="515" max="515" width="5.140625" style="873" customWidth="1"/>
    <col min="516" max="516" width="8" style="873" customWidth="1"/>
    <col min="517" max="518" width="11" style="873" customWidth="1"/>
    <col min="519" max="768" width="9.140625" style="873"/>
    <col min="769" max="769" width="4.5703125" style="873" customWidth="1"/>
    <col min="770" max="770" width="55.5703125" style="873" customWidth="1"/>
    <col min="771" max="771" width="5.140625" style="873" customWidth="1"/>
    <col min="772" max="772" width="8" style="873" customWidth="1"/>
    <col min="773" max="774" width="11" style="873" customWidth="1"/>
    <col min="775" max="1024" width="9.140625" style="873"/>
    <col min="1025" max="1025" width="4.5703125" style="873" customWidth="1"/>
    <col min="1026" max="1026" width="55.5703125" style="873" customWidth="1"/>
    <col min="1027" max="1027" width="5.140625" style="873" customWidth="1"/>
    <col min="1028" max="1028" width="8" style="873" customWidth="1"/>
    <col min="1029" max="1030" width="11" style="873" customWidth="1"/>
    <col min="1031" max="1280" width="9.140625" style="873"/>
    <col min="1281" max="1281" width="4.5703125" style="873" customWidth="1"/>
    <col min="1282" max="1282" width="55.5703125" style="873" customWidth="1"/>
    <col min="1283" max="1283" width="5.140625" style="873" customWidth="1"/>
    <col min="1284" max="1284" width="8" style="873" customWidth="1"/>
    <col min="1285" max="1286" width="11" style="873" customWidth="1"/>
    <col min="1287" max="1536" width="9.140625" style="873"/>
    <col min="1537" max="1537" width="4.5703125" style="873" customWidth="1"/>
    <col min="1538" max="1538" width="55.5703125" style="873" customWidth="1"/>
    <col min="1539" max="1539" width="5.140625" style="873" customWidth="1"/>
    <col min="1540" max="1540" width="8" style="873" customWidth="1"/>
    <col min="1541" max="1542" width="11" style="873" customWidth="1"/>
    <col min="1543" max="1792" width="9.140625" style="873"/>
    <col min="1793" max="1793" width="4.5703125" style="873" customWidth="1"/>
    <col min="1794" max="1794" width="55.5703125" style="873" customWidth="1"/>
    <col min="1795" max="1795" width="5.140625" style="873" customWidth="1"/>
    <col min="1796" max="1796" width="8" style="873" customWidth="1"/>
    <col min="1797" max="1798" width="11" style="873" customWidth="1"/>
    <col min="1799" max="2048" width="9.140625" style="873"/>
    <col min="2049" max="2049" width="4.5703125" style="873" customWidth="1"/>
    <col min="2050" max="2050" width="55.5703125" style="873" customWidth="1"/>
    <col min="2051" max="2051" width="5.140625" style="873" customWidth="1"/>
    <col min="2052" max="2052" width="8" style="873" customWidth="1"/>
    <col min="2053" max="2054" width="11" style="873" customWidth="1"/>
    <col min="2055" max="2304" width="9.140625" style="873"/>
    <col min="2305" max="2305" width="4.5703125" style="873" customWidth="1"/>
    <col min="2306" max="2306" width="55.5703125" style="873" customWidth="1"/>
    <col min="2307" max="2307" width="5.140625" style="873" customWidth="1"/>
    <col min="2308" max="2308" width="8" style="873" customWidth="1"/>
    <col min="2309" max="2310" width="11" style="873" customWidth="1"/>
    <col min="2311" max="2560" width="9.140625" style="873"/>
    <col min="2561" max="2561" width="4.5703125" style="873" customWidth="1"/>
    <col min="2562" max="2562" width="55.5703125" style="873" customWidth="1"/>
    <col min="2563" max="2563" width="5.140625" style="873" customWidth="1"/>
    <col min="2564" max="2564" width="8" style="873" customWidth="1"/>
    <col min="2565" max="2566" width="11" style="873" customWidth="1"/>
    <col min="2567" max="2816" width="9.140625" style="873"/>
    <col min="2817" max="2817" width="4.5703125" style="873" customWidth="1"/>
    <col min="2818" max="2818" width="55.5703125" style="873" customWidth="1"/>
    <col min="2819" max="2819" width="5.140625" style="873" customWidth="1"/>
    <col min="2820" max="2820" width="8" style="873" customWidth="1"/>
    <col min="2821" max="2822" width="11" style="873" customWidth="1"/>
    <col min="2823" max="3072" width="9.140625" style="873"/>
    <col min="3073" max="3073" width="4.5703125" style="873" customWidth="1"/>
    <col min="3074" max="3074" width="55.5703125" style="873" customWidth="1"/>
    <col min="3075" max="3075" width="5.140625" style="873" customWidth="1"/>
    <col min="3076" max="3076" width="8" style="873" customWidth="1"/>
    <col min="3077" max="3078" width="11" style="873" customWidth="1"/>
    <col min="3079" max="3328" width="9.140625" style="873"/>
    <col min="3329" max="3329" width="4.5703125" style="873" customWidth="1"/>
    <col min="3330" max="3330" width="55.5703125" style="873" customWidth="1"/>
    <col min="3331" max="3331" width="5.140625" style="873" customWidth="1"/>
    <col min="3332" max="3332" width="8" style="873" customWidth="1"/>
    <col min="3333" max="3334" width="11" style="873" customWidth="1"/>
    <col min="3335" max="3584" width="9.140625" style="873"/>
    <col min="3585" max="3585" width="4.5703125" style="873" customWidth="1"/>
    <col min="3586" max="3586" width="55.5703125" style="873" customWidth="1"/>
    <col min="3587" max="3587" width="5.140625" style="873" customWidth="1"/>
    <col min="3588" max="3588" width="8" style="873" customWidth="1"/>
    <col min="3589" max="3590" width="11" style="873" customWidth="1"/>
    <col min="3591" max="3840" width="9.140625" style="873"/>
    <col min="3841" max="3841" width="4.5703125" style="873" customWidth="1"/>
    <col min="3842" max="3842" width="55.5703125" style="873" customWidth="1"/>
    <col min="3843" max="3843" width="5.140625" style="873" customWidth="1"/>
    <col min="3844" max="3844" width="8" style="873" customWidth="1"/>
    <col min="3845" max="3846" width="11" style="873" customWidth="1"/>
    <col min="3847" max="4096" width="9.140625" style="873"/>
    <col min="4097" max="4097" width="4.5703125" style="873" customWidth="1"/>
    <col min="4098" max="4098" width="55.5703125" style="873" customWidth="1"/>
    <col min="4099" max="4099" width="5.140625" style="873" customWidth="1"/>
    <col min="4100" max="4100" width="8" style="873" customWidth="1"/>
    <col min="4101" max="4102" width="11" style="873" customWidth="1"/>
    <col min="4103" max="4352" width="9.140625" style="873"/>
    <col min="4353" max="4353" width="4.5703125" style="873" customWidth="1"/>
    <col min="4354" max="4354" width="55.5703125" style="873" customWidth="1"/>
    <col min="4355" max="4355" width="5.140625" style="873" customWidth="1"/>
    <col min="4356" max="4356" width="8" style="873" customWidth="1"/>
    <col min="4357" max="4358" width="11" style="873" customWidth="1"/>
    <col min="4359" max="4608" width="9.140625" style="873"/>
    <col min="4609" max="4609" width="4.5703125" style="873" customWidth="1"/>
    <col min="4610" max="4610" width="55.5703125" style="873" customWidth="1"/>
    <col min="4611" max="4611" width="5.140625" style="873" customWidth="1"/>
    <col min="4612" max="4612" width="8" style="873" customWidth="1"/>
    <col min="4613" max="4614" width="11" style="873" customWidth="1"/>
    <col min="4615" max="4864" width="9.140625" style="873"/>
    <col min="4865" max="4865" width="4.5703125" style="873" customWidth="1"/>
    <col min="4866" max="4866" width="55.5703125" style="873" customWidth="1"/>
    <col min="4867" max="4867" width="5.140625" style="873" customWidth="1"/>
    <col min="4868" max="4868" width="8" style="873" customWidth="1"/>
    <col min="4869" max="4870" width="11" style="873" customWidth="1"/>
    <col min="4871" max="5120" width="9.140625" style="873"/>
    <col min="5121" max="5121" width="4.5703125" style="873" customWidth="1"/>
    <col min="5122" max="5122" width="55.5703125" style="873" customWidth="1"/>
    <col min="5123" max="5123" width="5.140625" style="873" customWidth="1"/>
    <col min="5124" max="5124" width="8" style="873" customWidth="1"/>
    <col min="5125" max="5126" width="11" style="873" customWidth="1"/>
    <col min="5127" max="5376" width="9.140625" style="873"/>
    <col min="5377" max="5377" width="4.5703125" style="873" customWidth="1"/>
    <col min="5378" max="5378" width="55.5703125" style="873" customWidth="1"/>
    <col min="5379" max="5379" width="5.140625" style="873" customWidth="1"/>
    <col min="5380" max="5380" width="8" style="873" customWidth="1"/>
    <col min="5381" max="5382" width="11" style="873" customWidth="1"/>
    <col min="5383" max="5632" width="9.140625" style="873"/>
    <col min="5633" max="5633" width="4.5703125" style="873" customWidth="1"/>
    <col min="5634" max="5634" width="55.5703125" style="873" customWidth="1"/>
    <col min="5635" max="5635" width="5.140625" style="873" customWidth="1"/>
    <col min="5636" max="5636" width="8" style="873" customWidth="1"/>
    <col min="5637" max="5638" width="11" style="873" customWidth="1"/>
    <col min="5639" max="5888" width="9.140625" style="873"/>
    <col min="5889" max="5889" width="4.5703125" style="873" customWidth="1"/>
    <col min="5890" max="5890" width="55.5703125" style="873" customWidth="1"/>
    <col min="5891" max="5891" width="5.140625" style="873" customWidth="1"/>
    <col min="5892" max="5892" width="8" style="873" customWidth="1"/>
    <col min="5893" max="5894" width="11" style="873" customWidth="1"/>
    <col min="5895" max="6144" width="9.140625" style="873"/>
    <col min="6145" max="6145" width="4.5703125" style="873" customWidth="1"/>
    <col min="6146" max="6146" width="55.5703125" style="873" customWidth="1"/>
    <col min="6147" max="6147" width="5.140625" style="873" customWidth="1"/>
    <col min="6148" max="6148" width="8" style="873" customWidth="1"/>
    <col min="6149" max="6150" width="11" style="873" customWidth="1"/>
    <col min="6151" max="6400" width="9.140625" style="873"/>
    <col min="6401" max="6401" width="4.5703125" style="873" customWidth="1"/>
    <col min="6402" max="6402" width="55.5703125" style="873" customWidth="1"/>
    <col min="6403" max="6403" width="5.140625" style="873" customWidth="1"/>
    <col min="6404" max="6404" width="8" style="873" customWidth="1"/>
    <col min="6405" max="6406" width="11" style="873" customWidth="1"/>
    <col min="6407" max="6656" width="9.140625" style="873"/>
    <col min="6657" max="6657" width="4.5703125" style="873" customWidth="1"/>
    <col min="6658" max="6658" width="55.5703125" style="873" customWidth="1"/>
    <col min="6659" max="6659" width="5.140625" style="873" customWidth="1"/>
    <col min="6660" max="6660" width="8" style="873" customWidth="1"/>
    <col min="6661" max="6662" width="11" style="873" customWidth="1"/>
    <col min="6663" max="6912" width="9.140625" style="873"/>
    <col min="6913" max="6913" width="4.5703125" style="873" customWidth="1"/>
    <col min="6914" max="6914" width="55.5703125" style="873" customWidth="1"/>
    <col min="6915" max="6915" width="5.140625" style="873" customWidth="1"/>
    <col min="6916" max="6916" width="8" style="873" customWidth="1"/>
    <col min="6917" max="6918" width="11" style="873" customWidth="1"/>
    <col min="6919" max="7168" width="9.140625" style="873"/>
    <col min="7169" max="7169" width="4.5703125" style="873" customWidth="1"/>
    <col min="7170" max="7170" width="55.5703125" style="873" customWidth="1"/>
    <col min="7171" max="7171" width="5.140625" style="873" customWidth="1"/>
    <col min="7172" max="7172" width="8" style="873" customWidth="1"/>
    <col min="7173" max="7174" width="11" style="873" customWidth="1"/>
    <col min="7175" max="7424" width="9.140625" style="873"/>
    <col min="7425" max="7425" width="4.5703125" style="873" customWidth="1"/>
    <col min="7426" max="7426" width="55.5703125" style="873" customWidth="1"/>
    <col min="7427" max="7427" width="5.140625" style="873" customWidth="1"/>
    <col min="7428" max="7428" width="8" style="873" customWidth="1"/>
    <col min="7429" max="7430" width="11" style="873" customWidth="1"/>
    <col min="7431" max="7680" width="9.140625" style="873"/>
    <col min="7681" max="7681" width="4.5703125" style="873" customWidth="1"/>
    <col min="7682" max="7682" width="55.5703125" style="873" customWidth="1"/>
    <col min="7683" max="7683" width="5.140625" style="873" customWidth="1"/>
    <col min="7684" max="7684" width="8" style="873" customWidth="1"/>
    <col min="7685" max="7686" width="11" style="873" customWidth="1"/>
    <col min="7687" max="7936" width="9.140625" style="873"/>
    <col min="7937" max="7937" width="4.5703125" style="873" customWidth="1"/>
    <col min="7938" max="7938" width="55.5703125" style="873" customWidth="1"/>
    <col min="7939" max="7939" width="5.140625" style="873" customWidth="1"/>
    <col min="7940" max="7940" width="8" style="873" customWidth="1"/>
    <col min="7941" max="7942" width="11" style="873" customWidth="1"/>
    <col min="7943" max="8192" width="9.140625" style="873"/>
    <col min="8193" max="8193" width="4.5703125" style="873" customWidth="1"/>
    <col min="8194" max="8194" width="55.5703125" style="873" customWidth="1"/>
    <col min="8195" max="8195" width="5.140625" style="873" customWidth="1"/>
    <col min="8196" max="8196" width="8" style="873" customWidth="1"/>
    <col min="8197" max="8198" width="11" style="873" customWidth="1"/>
    <col min="8199" max="8448" width="9.140625" style="873"/>
    <col min="8449" max="8449" width="4.5703125" style="873" customWidth="1"/>
    <col min="8450" max="8450" width="55.5703125" style="873" customWidth="1"/>
    <col min="8451" max="8451" width="5.140625" style="873" customWidth="1"/>
    <col min="8452" max="8452" width="8" style="873" customWidth="1"/>
    <col min="8453" max="8454" width="11" style="873" customWidth="1"/>
    <col min="8455" max="8704" width="9.140625" style="873"/>
    <col min="8705" max="8705" width="4.5703125" style="873" customWidth="1"/>
    <col min="8706" max="8706" width="55.5703125" style="873" customWidth="1"/>
    <col min="8707" max="8707" width="5.140625" style="873" customWidth="1"/>
    <col min="8708" max="8708" width="8" style="873" customWidth="1"/>
    <col min="8709" max="8710" width="11" style="873" customWidth="1"/>
    <col min="8711" max="8960" width="9.140625" style="873"/>
    <col min="8961" max="8961" width="4.5703125" style="873" customWidth="1"/>
    <col min="8962" max="8962" width="55.5703125" style="873" customWidth="1"/>
    <col min="8963" max="8963" width="5.140625" style="873" customWidth="1"/>
    <col min="8964" max="8964" width="8" style="873" customWidth="1"/>
    <col min="8965" max="8966" width="11" style="873" customWidth="1"/>
    <col min="8967" max="9216" width="9.140625" style="873"/>
    <col min="9217" max="9217" width="4.5703125" style="873" customWidth="1"/>
    <col min="9218" max="9218" width="55.5703125" style="873" customWidth="1"/>
    <col min="9219" max="9219" width="5.140625" style="873" customWidth="1"/>
    <col min="9220" max="9220" width="8" style="873" customWidth="1"/>
    <col min="9221" max="9222" width="11" style="873" customWidth="1"/>
    <col min="9223" max="9472" width="9.140625" style="873"/>
    <col min="9473" max="9473" width="4.5703125" style="873" customWidth="1"/>
    <col min="9474" max="9474" width="55.5703125" style="873" customWidth="1"/>
    <col min="9475" max="9475" width="5.140625" style="873" customWidth="1"/>
    <col min="9476" max="9476" width="8" style="873" customWidth="1"/>
    <col min="9477" max="9478" width="11" style="873" customWidth="1"/>
    <col min="9479" max="9728" width="9.140625" style="873"/>
    <col min="9729" max="9729" width="4.5703125" style="873" customWidth="1"/>
    <col min="9730" max="9730" width="55.5703125" style="873" customWidth="1"/>
    <col min="9731" max="9731" width="5.140625" style="873" customWidth="1"/>
    <col min="9732" max="9732" width="8" style="873" customWidth="1"/>
    <col min="9733" max="9734" width="11" style="873" customWidth="1"/>
    <col min="9735" max="9984" width="9.140625" style="873"/>
    <col min="9985" max="9985" width="4.5703125" style="873" customWidth="1"/>
    <col min="9986" max="9986" width="55.5703125" style="873" customWidth="1"/>
    <col min="9987" max="9987" width="5.140625" style="873" customWidth="1"/>
    <col min="9988" max="9988" width="8" style="873" customWidth="1"/>
    <col min="9989" max="9990" width="11" style="873" customWidth="1"/>
    <col min="9991" max="10240" width="9.140625" style="873"/>
    <col min="10241" max="10241" width="4.5703125" style="873" customWidth="1"/>
    <col min="10242" max="10242" width="55.5703125" style="873" customWidth="1"/>
    <col min="10243" max="10243" width="5.140625" style="873" customWidth="1"/>
    <col min="10244" max="10244" width="8" style="873" customWidth="1"/>
    <col min="10245" max="10246" width="11" style="873" customWidth="1"/>
    <col min="10247" max="10496" width="9.140625" style="873"/>
    <col min="10497" max="10497" width="4.5703125" style="873" customWidth="1"/>
    <col min="10498" max="10498" width="55.5703125" style="873" customWidth="1"/>
    <col min="10499" max="10499" width="5.140625" style="873" customWidth="1"/>
    <col min="10500" max="10500" width="8" style="873" customWidth="1"/>
    <col min="10501" max="10502" width="11" style="873" customWidth="1"/>
    <col min="10503" max="10752" width="9.140625" style="873"/>
    <col min="10753" max="10753" width="4.5703125" style="873" customWidth="1"/>
    <col min="10754" max="10754" width="55.5703125" style="873" customWidth="1"/>
    <col min="10755" max="10755" width="5.140625" style="873" customWidth="1"/>
    <col min="10756" max="10756" width="8" style="873" customWidth="1"/>
    <col min="10757" max="10758" width="11" style="873" customWidth="1"/>
    <col min="10759" max="11008" width="9.140625" style="873"/>
    <col min="11009" max="11009" width="4.5703125" style="873" customWidth="1"/>
    <col min="11010" max="11010" width="55.5703125" style="873" customWidth="1"/>
    <col min="11011" max="11011" width="5.140625" style="873" customWidth="1"/>
    <col min="11012" max="11012" width="8" style="873" customWidth="1"/>
    <col min="11013" max="11014" width="11" style="873" customWidth="1"/>
    <col min="11015" max="11264" width="9.140625" style="873"/>
    <col min="11265" max="11265" width="4.5703125" style="873" customWidth="1"/>
    <col min="11266" max="11266" width="55.5703125" style="873" customWidth="1"/>
    <col min="11267" max="11267" width="5.140625" style="873" customWidth="1"/>
    <col min="11268" max="11268" width="8" style="873" customWidth="1"/>
    <col min="11269" max="11270" width="11" style="873" customWidth="1"/>
    <col min="11271" max="11520" width="9.140625" style="873"/>
    <col min="11521" max="11521" width="4.5703125" style="873" customWidth="1"/>
    <col min="11522" max="11522" width="55.5703125" style="873" customWidth="1"/>
    <col min="11523" max="11523" width="5.140625" style="873" customWidth="1"/>
    <col min="11524" max="11524" width="8" style="873" customWidth="1"/>
    <col min="11525" max="11526" width="11" style="873" customWidth="1"/>
    <col min="11527" max="11776" width="9.140625" style="873"/>
    <col min="11777" max="11777" width="4.5703125" style="873" customWidth="1"/>
    <col min="11778" max="11778" width="55.5703125" style="873" customWidth="1"/>
    <col min="11779" max="11779" width="5.140625" style="873" customWidth="1"/>
    <col min="11780" max="11780" width="8" style="873" customWidth="1"/>
    <col min="11781" max="11782" width="11" style="873" customWidth="1"/>
    <col min="11783" max="12032" width="9.140625" style="873"/>
    <col min="12033" max="12033" width="4.5703125" style="873" customWidth="1"/>
    <col min="12034" max="12034" width="55.5703125" style="873" customWidth="1"/>
    <col min="12035" max="12035" width="5.140625" style="873" customWidth="1"/>
    <col min="12036" max="12036" width="8" style="873" customWidth="1"/>
    <col min="12037" max="12038" width="11" style="873" customWidth="1"/>
    <col min="12039" max="12288" width="9.140625" style="873"/>
    <col min="12289" max="12289" width="4.5703125" style="873" customWidth="1"/>
    <col min="12290" max="12290" width="55.5703125" style="873" customWidth="1"/>
    <col min="12291" max="12291" width="5.140625" style="873" customWidth="1"/>
    <col min="12292" max="12292" width="8" style="873" customWidth="1"/>
    <col min="12293" max="12294" width="11" style="873" customWidth="1"/>
    <col min="12295" max="12544" width="9.140625" style="873"/>
    <col min="12545" max="12545" width="4.5703125" style="873" customWidth="1"/>
    <col min="12546" max="12546" width="55.5703125" style="873" customWidth="1"/>
    <col min="12547" max="12547" width="5.140625" style="873" customWidth="1"/>
    <col min="12548" max="12548" width="8" style="873" customWidth="1"/>
    <col min="12549" max="12550" width="11" style="873" customWidth="1"/>
    <col min="12551" max="12800" width="9.140625" style="873"/>
    <col min="12801" max="12801" width="4.5703125" style="873" customWidth="1"/>
    <col min="12802" max="12802" width="55.5703125" style="873" customWidth="1"/>
    <col min="12803" max="12803" width="5.140625" style="873" customWidth="1"/>
    <col min="12804" max="12804" width="8" style="873" customWidth="1"/>
    <col min="12805" max="12806" width="11" style="873" customWidth="1"/>
    <col min="12807" max="13056" width="9.140625" style="873"/>
    <col min="13057" max="13057" width="4.5703125" style="873" customWidth="1"/>
    <col min="13058" max="13058" width="55.5703125" style="873" customWidth="1"/>
    <col min="13059" max="13059" width="5.140625" style="873" customWidth="1"/>
    <col min="13060" max="13060" width="8" style="873" customWidth="1"/>
    <col min="13061" max="13062" width="11" style="873" customWidth="1"/>
    <col min="13063" max="13312" width="9.140625" style="873"/>
    <col min="13313" max="13313" width="4.5703125" style="873" customWidth="1"/>
    <col min="13314" max="13314" width="55.5703125" style="873" customWidth="1"/>
    <col min="13315" max="13315" width="5.140625" style="873" customWidth="1"/>
    <col min="13316" max="13316" width="8" style="873" customWidth="1"/>
    <col min="13317" max="13318" width="11" style="873" customWidth="1"/>
    <col min="13319" max="13568" width="9.140625" style="873"/>
    <col min="13569" max="13569" width="4.5703125" style="873" customWidth="1"/>
    <col min="13570" max="13570" width="55.5703125" style="873" customWidth="1"/>
    <col min="13571" max="13571" width="5.140625" style="873" customWidth="1"/>
    <col min="13572" max="13572" width="8" style="873" customWidth="1"/>
    <col min="13573" max="13574" width="11" style="873" customWidth="1"/>
    <col min="13575" max="13824" width="9.140625" style="873"/>
    <col min="13825" max="13825" width="4.5703125" style="873" customWidth="1"/>
    <col min="13826" max="13826" width="55.5703125" style="873" customWidth="1"/>
    <col min="13827" max="13827" width="5.140625" style="873" customWidth="1"/>
    <col min="13828" max="13828" width="8" style="873" customWidth="1"/>
    <col min="13829" max="13830" width="11" style="873" customWidth="1"/>
    <col min="13831" max="14080" width="9.140625" style="873"/>
    <col min="14081" max="14081" width="4.5703125" style="873" customWidth="1"/>
    <col min="14082" max="14082" width="55.5703125" style="873" customWidth="1"/>
    <col min="14083" max="14083" width="5.140625" style="873" customWidth="1"/>
    <col min="14084" max="14084" width="8" style="873" customWidth="1"/>
    <col min="14085" max="14086" width="11" style="873" customWidth="1"/>
    <col min="14087" max="14336" width="9.140625" style="873"/>
    <col min="14337" max="14337" width="4.5703125" style="873" customWidth="1"/>
    <col min="14338" max="14338" width="55.5703125" style="873" customWidth="1"/>
    <col min="14339" max="14339" width="5.140625" style="873" customWidth="1"/>
    <col min="14340" max="14340" width="8" style="873" customWidth="1"/>
    <col min="14341" max="14342" width="11" style="873" customWidth="1"/>
    <col min="14343" max="14592" width="9.140625" style="873"/>
    <col min="14593" max="14593" width="4.5703125" style="873" customWidth="1"/>
    <col min="14594" max="14594" width="55.5703125" style="873" customWidth="1"/>
    <col min="14595" max="14595" width="5.140625" style="873" customWidth="1"/>
    <col min="14596" max="14596" width="8" style="873" customWidth="1"/>
    <col min="14597" max="14598" width="11" style="873" customWidth="1"/>
    <col min="14599" max="14848" width="9.140625" style="873"/>
    <col min="14849" max="14849" width="4.5703125" style="873" customWidth="1"/>
    <col min="14850" max="14850" width="55.5703125" style="873" customWidth="1"/>
    <col min="14851" max="14851" width="5.140625" style="873" customWidth="1"/>
    <col min="14852" max="14852" width="8" style="873" customWidth="1"/>
    <col min="14853" max="14854" width="11" style="873" customWidth="1"/>
    <col min="14855" max="15104" width="9.140625" style="873"/>
    <col min="15105" max="15105" width="4.5703125" style="873" customWidth="1"/>
    <col min="15106" max="15106" width="55.5703125" style="873" customWidth="1"/>
    <col min="15107" max="15107" width="5.140625" style="873" customWidth="1"/>
    <col min="15108" max="15108" width="8" style="873" customWidth="1"/>
    <col min="15109" max="15110" width="11" style="873" customWidth="1"/>
    <col min="15111" max="15360" width="9.140625" style="873"/>
    <col min="15361" max="15361" width="4.5703125" style="873" customWidth="1"/>
    <col min="15362" max="15362" width="55.5703125" style="873" customWidth="1"/>
    <col min="15363" max="15363" width="5.140625" style="873" customWidth="1"/>
    <col min="15364" max="15364" width="8" style="873" customWidth="1"/>
    <col min="15365" max="15366" width="11" style="873" customWidth="1"/>
    <col min="15367" max="15616" width="9.140625" style="873"/>
    <col min="15617" max="15617" width="4.5703125" style="873" customWidth="1"/>
    <col min="15618" max="15618" width="55.5703125" style="873" customWidth="1"/>
    <col min="15619" max="15619" width="5.140625" style="873" customWidth="1"/>
    <col min="15620" max="15620" width="8" style="873" customWidth="1"/>
    <col min="15621" max="15622" width="11" style="873" customWidth="1"/>
    <col min="15623" max="15872" width="9.140625" style="873"/>
    <col min="15873" max="15873" width="4.5703125" style="873" customWidth="1"/>
    <col min="15874" max="15874" width="55.5703125" style="873" customWidth="1"/>
    <col min="15875" max="15875" width="5.140625" style="873" customWidth="1"/>
    <col min="15876" max="15876" width="8" style="873" customWidth="1"/>
    <col min="15877" max="15878" width="11" style="873" customWidth="1"/>
    <col min="15879" max="16128" width="9.140625" style="873"/>
    <col min="16129" max="16129" width="4.5703125" style="873" customWidth="1"/>
    <col min="16130" max="16130" width="55.5703125" style="873" customWidth="1"/>
    <col min="16131" max="16131" width="5.140625" style="873" customWidth="1"/>
    <col min="16132" max="16132" width="8" style="873" customWidth="1"/>
    <col min="16133" max="16134" width="11" style="873" customWidth="1"/>
    <col min="16135" max="16384" width="9.140625" style="873"/>
  </cols>
  <sheetData>
    <row r="1" spans="1:7" s="868" customFormat="1">
      <c r="A1" s="291"/>
      <c r="B1" s="292"/>
      <c r="C1" s="293"/>
      <c r="D1" s="293"/>
      <c r="E1" s="761"/>
      <c r="F1" s="761"/>
    </row>
    <row r="2" spans="1:7" s="868" customFormat="1">
      <c r="A2" s="291"/>
      <c r="B2" s="292"/>
      <c r="C2" s="293"/>
      <c r="D2" s="293"/>
      <c r="E2" s="761"/>
      <c r="F2" s="761"/>
    </row>
    <row r="3" spans="1:7" s="868" customFormat="1" ht="51">
      <c r="A3" s="294" t="s">
        <v>1019</v>
      </c>
      <c r="B3" s="295" t="s">
        <v>1020</v>
      </c>
      <c r="C3" s="296" t="s">
        <v>1021</v>
      </c>
      <c r="D3" s="297" t="s">
        <v>232</v>
      </c>
      <c r="E3" s="765" t="s">
        <v>1022</v>
      </c>
      <c r="F3" s="766" t="s">
        <v>1023</v>
      </c>
      <c r="G3" s="767" t="s">
        <v>1364</v>
      </c>
    </row>
    <row r="4" spans="1:7" s="868" customFormat="1">
      <c r="A4" s="336"/>
      <c r="B4" s="337"/>
      <c r="C4" s="789"/>
      <c r="D4" s="790"/>
      <c r="E4" s="768"/>
      <c r="F4" s="769"/>
    </row>
    <row r="5" spans="1:7" s="868" customFormat="1">
      <c r="A5" s="891" t="s">
        <v>1209</v>
      </c>
      <c r="B5" s="892" t="s">
        <v>1210</v>
      </c>
      <c r="C5" s="373" t="s">
        <v>4</v>
      </c>
      <c r="D5" s="893" t="s">
        <v>4</v>
      </c>
      <c r="E5" s="879"/>
      <c r="F5" s="879"/>
    </row>
    <row r="6" spans="1:7" s="880" customFormat="1">
      <c r="A6" s="891"/>
      <c r="B6" s="892"/>
      <c r="C6" s="373"/>
      <c r="D6" s="893"/>
      <c r="E6" s="879"/>
      <c r="F6" s="879"/>
    </row>
    <row r="7" spans="1:7" s="881" customFormat="1" ht="114.75">
      <c r="A7" s="342">
        <v>1</v>
      </c>
      <c r="B7" s="894" t="s">
        <v>1211</v>
      </c>
      <c r="C7" s="373" t="s">
        <v>868</v>
      </c>
      <c r="D7" s="893">
        <v>1</v>
      </c>
      <c r="E7" s="273">
        <v>0</v>
      </c>
      <c r="F7" s="875">
        <f>E7*D7</f>
        <v>0</v>
      </c>
    </row>
    <row r="8" spans="1:7" s="881" customFormat="1">
      <c r="A8" s="895"/>
      <c r="B8" s="894"/>
      <c r="C8" s="373"/>
      <c r="D8" s="893"/>
      <c r="E8" s="280"/>
      <c r="F8" s="281"/>
    </row>
    <row r="9" spans="1:7" s="881" customFormat="1" ht="38.25">
      <c r="A9" s="342">
        <v>2</v>
      </c>
      <c r="B9" s="896" t="s">
        <v>1212</v>
      </c>
      <c r="C9" s="373" t="s">
        <v>868</v>
      </c>
      <c r="D9" s="893">
        <v>1</v>
      </c>
      <c r="E9" s="273">
        <v>0</v>
      </c>
      <c r="F9" s="875">
        <f>E9*D9</f>
        <v>0</v>
      </c>
    </row>
    <row r="10" spans="1:7" s="881" customFormat="1">
      <c r="A10" s="895"/>
      <c r="B10" s="896"/>
      <c r="C10" s="373"/>
      <c r="D10" s="893"/>
      <c r="E10" s="280"/>
      <c r="F10" s="281"/>
    </row>
    <row r="11" spans="1:7" s="881" customFormat="1">
      <c r="A11" s="342">
        <v>3</v>
      </c>
      <c r="B11" s="896" t="s">
        <v>1213</v>
      </c>
      <c r="C11" s="373" t="s">
        <v>868</v>
      </c>
      <c r="D11" s="893">
        <v>2</v>
      </c>
      <c r="E11" s="273">
        <v>0</v>
      </c>
      <c r="F11" s="875">
        <f>E11*D11</f>
        <v>0</v>
      </c>
    </row>
    <row r="12" spans="1:7" s="881" customFormat="1">
      <c r="A12" s="895"/>
      <c r="B12" s="896"/>
      <c r="C12" s="373"/>
      <c r="D12" s="893"/>
      <c r="E12" s="280"/>
      <c r="F12" s="281"/>
    </row>
    <row r="13" spans="1:7" s="881" customFormat="1" ht="51">
      <c r="A13" s="342">
        <v>4</v>
      </c>
      <c r="B13" s="897" t="s">
        <v>1214</v>
      </c>
      <c r="C13" s="373" t="s">
        <v>868</v>
      </c>
      <c r="D13" s="893">
        <v>5</v>
      </c>
      <c r="E13" s="273">
        <v>0</v>
      </c>
      <c r="F13" s="875">
        <f>E13*D13</f>
        <v>0</v>
      </c>
    </row>
    <row r="14" spans="1:7" s="882" customFormat="1">
      <c r="A14" s="895"/>
      <c r="B14" s="896"/>
      <c r="C14" s="373"/>
      <c r="D14" s="893"/>
      <c r="E14" s="280"/>
      <c r="F14" s="281"/>
    </row>
    <row r="15" spans="1:7" s="881" customFormat="1" ht="51">
      <c r="A15" s="342">
        <v>5</v>
      </c>
      <c r="B15" s="897" t="s">
        <v>1215</v>
      </c>
      <c r="C15" s="373" t="s">
        <v>868</v>
      </c>
      <c r="D15" s="893">
        <v>3</v>
      </c>
      <c r="E15" s="273">
        <v>0</v>
      </c>
      <c r="F15" s="875">
        <f>E15*D15</f>
        <v>0</v>
      </c>
    </row>
    <row r="16" spans="1:7" s="881" customFormat="1">
      <c r="A16" s="895"/>
      <c r="B16" s="897"/>
      <c r="C16" s="373"/>
      <c r="D16" s="893"/>
      <c r="E16" s="281"/>
      <c r="F16" s="281"/>
    </row>
    <row r="17" spans="1:6" s="881" customFormat="1" ht="51">
      <c r="A17" s="342">
        <v>6</v>
      </c>
      <c r="B17" s="898" t="s">
        <v>1216</v>
      </c>
      <c r="C17" s="899" t="s">
        <v>872</v>
      </c>
      <c r="D17" s="900">
        <v>490</v>
      </c>
      <c r="E17" s="273">
        <v>0</v>
      </c>
      <c r="F17" s="875">
        <f>E17*D17</f>
        <v>0</v>
      </c>
    </row>
    <row r="18" spans="1:6" s="881" customFormat="1">
      <c r="A18" s="901"/>
      <c r="B18" s="902"/>
      <c r="C18" s="903"/>
      <c r="D18" s="904"/>
      <c r="E18" s="282"/>
      <c r="F18" s="282"/>
    </row>
    <row r="19" spans="1:6" s="881" customFormat="1" ht="25.5">
      <c r="A19" s="342">
        <v>7</v>
      </c>
      <c r="B19" s="905" t="s">
        <v>1217</v>
      </c>
      <c r="C19" s="899" t="s">
        <v>17</v>
      </c>
      <c r="D19" s="900">
        <v>5</v>
      </c>
      <c r="E19" s="273">
        <v>0</v>
      </c>
      <c r="F19" s="875">
        <f>E19*D19</f>
        <v>0</v>
      </c>
    </row>
    <row r="20" spans="1:6" s="881" customFormat="1">
      <c r="A20" s="901"/>
      <c r="B20" s="905"/>
      <c r="C20" s="899"/>
      <c r="D20" s="900"/>
      <c r="E20" s="282"/>
      <c r="F20" s="282"/>
    </row>
    <row r="21" spans="1:6" s="881" customFormat="1" ht="25.5">
      <c r="A21" s="342">
        <v>8</v>
      </c>
      <c r="B21" s="905" t="s">
        <v>1218</v>
      </c>
      <c r="C21" s="899" t="s">
        <v>17</v>
      </c>
      <c r="D21" s="900">
        <v>3</v>
      </c>
      <c r="E21" s="273">
        <v>0</v>
      </c>
      <c r="F21" s="875">
        <f>E21*D21</f>
        <v>0</v>
      </c>
    </row>
    <row r="22" spans="1:6" s="881" customFormat="1">
      <c r="A22" s="901"/>
      <c r="B22" s="905"/>
      <c r="C22" s="899"/>
      <c r="D22" s="900"/>
      <c r="E22" s="282"/>
      <c r="F22" s="282"/>
    </row>
    <row r="23" spans="1:6" s="881" customFormat="1" ht="51">
      <c r="A23" s="342">
        <v>9</v>
      </c>
      <c r="B23" s="898" t="s">
        <v>1219</v>
      </c>
      <c r="C23" s="899" t="s">
        <v>872</v>
      </c>
      <c r="D23" s="900">
        <v>95</v>
      </c>
      <c r="E23" s="273">
        <v>0</v>
      </c>
      <c r="F23" s="875">
        <f>E23*D23</f>
        <v>0</v>
      </c>
    </row>
    <row r="24" spans="1:6" s="881" customFormat="1">
      <c r="A24" s="901"/>
      <c r="B24" s="898"/>
      <c r="C24" s="899"/>
      <c r="D24" s="900"/>
      <c r="E24" s="282"/>
      <c r="F24" s="282"/>
    </row>
    <row r="25" spans="1:6" s="881" customFormat="1" ht="25.5">
      <c r="A25" s="342">
        <v>10</v>
      </c>
      <c r="B25" s="364" t="s">
        <v>1220</v>
      </c>
      <c r="C25" s="899" t="s">
        <v>872</v>
      </c>
      <c r="D25" s="900">
        <v>300</v>
      </c>
      <c r="E25" s="273">
        <v>0</v>
      </c>
      <c r="F25" s="875">
        <f>E25*D25</f>
        <v>0</v>
      </c>
    </row>
    <row r="26" spans="1:6" s="881" customFormat="1">
      <c r="A26" s="901"/>
      <c r="B26" s="898"/>
      <c r="C26" s="899"/>
      <c r="D26" s="900"/>
      <c r="E26" s="282"/>
      <c r="F26" s="282"/>
    </row>
    <row r="27" spans="1:6" s="884" customFormat="1">
      <c r="A27" s="342">
        <v>11</v>
      </c>
      <c r="B27" s="323" t="s">
        <v>1221</v>
      </c>
      <c r="C27" s="293"/>
      <c r="D27" s="293"/>
      <c r="E27" s="283"/>
      <c r="F27" s="883"/>
    </row>
    <row r="28" spans="1:6" s="884" customFormat="1">
      <c r="A28" s="858"/>
      <c r="B28" s="906" t="s">
        <v>1222</v>
      </c>
      <c r="C28" s="907" t="s">
        <v>872</v>
      </c>
      <c r="D28" s="908">
        <v>50</v>
      </c>
      <c r="E28" s="273">
        <v>0</v>
      </c>
      <c r="F28" s="875">
        <f>E28*D28</f>
        <v>0</v>
      </c>
    </row>
    <row r="29" spans="1:6" s="884" customFormat="1">
      <c r="A29" s="858"/>
      <c r="B29" s="906" t="s">
        <v>1223</v>
      </c>
      <c r="C29" s="907" t="s">
        <v>872</v>
      </c>
      <c r="D29" s="908">
        <v>40</v>
      </c>
      <c r="E29" s="273">
        <v>0</v>
      </c>
      <c r="F29" s="875">
        <f>E29*D29</f>
        <v>0</v>
      </c>
    </row>
    <row r="30" spans="1:6" s="884" customFormat="1">
      <c r="A30" s="909"/>
      <c r="B30" s="906"/>
      <c r="C30" s="907"/>
      <c r="D30" s="908"/>
      <c r="E30" s="284"/>
      <c r="F30" s="284"/>
    </row>
    <row r="31" spans="1:6" s="884" customFormat="1">
      <c r="A31" s="342">
        <v>12</v>
      </c>
      <c r="B31" s="323" t="s">
        <v>1224</v>
      </c>
      <c r="C31" s="293" t="s">
        <v>868</v>
      </c>
      <c r="D31" s="293">
        <v>1</v>
      </c>
      <c r="E31" s="273">
        <v>0</v>
      </c>
      <c r="F31" s="875">
        <f>E31*D31</f>
        <v>0</v>
      </c>
    </row>
    <row r="32" spans="1:6" s="884" customFormat="1">
      <c r="A32" s="291"/>
      <c r="B32" s="323"/>
      <c r="C32" s="293"/>
      <c r="D32" s="293"/>
      <c r="E32" s="273"/>
      <c r="F32" s="883"/>
    </row>
    <row r="33" spans="1:6" s="884" customFormat="1">
      <c r="A33" s="342">
        <v>12</v>
      </c>
      <c r="B33" s="323" t="s">
        <v>1225</v>
      </c>
      <c r="C33" s="293" t="s">
        <v>868</v>
      </c>
      <c r="D33" s="293">
        <v>1</v>
      </c>
      <c r="E33" s="273">
        <v>0</v>
      </c>
      <c r="F33" s="875">
        <f>E33*D33</f>
        <v>0</v>
      </c>
    </row>
    <row r="34" spans="1:6" s="884" customFormat="1">
      <c r="A34" s="291"/>
      <c r="B34" s="323"/>
      <c r="C34" s="293"/>
      <c r="D34" s="293"/>
      <c r="E34" s="283"/>
      <c r="F34" s="883"/>
    </row>
    <row r="35" spans="1:6" s="884" customFormat="1" ht="13.5" thickBot="1">
      <c r="A35" s="910" t="s">
        <v>1209</v>
      </c>
      <c r="B35" s="911" t="s">
        <v>1226</v>
      </c>
      <c r="C35" s="912"/>
      <c r="D35" s="913"/>
      <c r="E35" s="885"/>
      <c r="F35" s="886">
        <f>SUM(F7:F34)</f>
        <v>0</v>
      </c>
    </row>
    <row r="36" spans="1:6" s="884" customFormat="1" ht="13.5" thickTop="1">
      <c r="A36" s="914"/>
      <c r="B36" s="915"/>
      <c r="C36" s="300"/>
      <c r="D36" s="299"/>
      <c r="E36" s="887"/>
      <c r="F36" s="888"/>
    </row>
    <row r="37" spans="1:6" s="884" customFormat="1">
      <c r="A37" s="914"/>
      <c r="B37" s="915"/>
      <c r="C37" s="300"/>
      <c r="D37" s="299"/>
      <c r="E37" s="887"/>
      <c r="F37" s="888"/>
    </row>
    <row r="38" spans="1:6" s="890" customFormat="1">
      <c r="A38" s="301"/>
      <c r="B38" s="299"/>
      <c r="C38" s="300"/>
      <c r="D38" s="299"/>
      <c r="E38" s="889"/>
      <c r="F38" s="889"/>
    </row>
    <row r="39" spans="1:6" s="881" customFormat="1">
      <c r="A39" s="301"/>
      <c r="B39" s="299" t="s">
        <v>1227</v>
      </c>
      <c r="C39" s="300"/>
      <c r="D39" s="299"/>
      <c r="E39" s="889"/>
      <c r="F39" s="889"/>
    </row>
    <row r="40" spans="1:6" s="881" customFormat="1" ht="25.5">
      <c r="A40" s="901"/>
      <c r="B40" s="369" t="s">
        <v>1228</v>
      </c>
      <c r="C40" s="370"/>
      <c r="D40" s="369"/>
      <c r="E40" s="879"/>
      <c r="F40" s="879"/>
    </row>
    <row r="41" spans="1:6" s="881" customFormat="1">
      <c r="A41" s="901"/>
      <c r="B41" s="369" t="s">
        <v>1229</v>
      </c>
      <c r="C41" s="370"/>
      <c r="D41" s="369"/>
      <c r="E41" s="879"/>
      <c r="F41" s="879"/>
    </row>
    <row r="42" spans="1:6" s="881" customFormat="1" ht="25.5">
      <c r="A42" s="901"/>
      <c r="B42" s="369" t="s">
        <v>1230</v>
      </c>
      <c r="C42" s="370"/>
      <c r="D42" s="369"/>
      <c r="E42" s="879"/>
      <c r="F42" s="879"/>
    </row>
    <row r="43" spans="1:6" s="881" customFormat="1">
      <c r="A43" s="901"/>
      <c r="B43" s="369" t="s">
        <v>1231</v>
      </c>
      <c r="C43" s="370"/>
      <c r="D43" s="369"/>
      <c r="E43" s="879"/>
      <c r="F43" s="879"/>
    </row>
    <row r="44" spans="1:6" s="881" customFormat="1">
      <c r="A44" s="901"/>
      <c r="B44" s="369"/>
      <c r="C44" s="370"/>
      <c r="D44" s="369"/>
      <c r="E44" s="879"/>
      <c r="F44" s="879"/>
    </row>
    <row r="45" spans="1:6" s="884" customFormat="1">
      <c r="A45" s="901"/>
      <c r="B45" s="369"/>
      <c r="C45" s="370"/>
      <c r="D45" s="369"/>
      <c r="E45" s="879"/>
      <c r="F45" s="879"/>
    </row>
    <row r="46" spans="1:6" s="884" customFormat="1">
      <c r="A46" s="901"/>
      <c r="B46" s="369"/>
      <c r="C46" s="370"/>
      <c r="D46" s="369"/>
      <c r="E46" s="879"/>
      <c r="F46" s="879"/>
    </row>
  </sheetData>
  <sheetProtection algorithmName="SHA-512" hashValue="hJgUGz2jfWJ4+xoZkHhuSE43sAgE0ELLD+yzW9c0POpFTuCbv5ixqxsZRT54Xh0Sv12acLFXUnivguCMGuq4TA==" saltValue="FWnR26OtLBN/ArykbcEJWA==" spinCount="100000" sheet="1" selectLockedCells="1"/>
  <pageMargins left="0.6692913385826772" right="0.15748031496062992" top="0.59055118110236227" bottom="0.59055118110236227" header="0.51181102362204722" footer="0.31496062992125984"/>
  <pageSetup paperSize="9" scale="92" orientation="portrait" blackAndWhite="1" horizontalDpi="300" verticalDpi="300" r:id="rId1"/>
  <headerFooter alignWithMargins="0">
    <oddFooter>Stran &amp;P od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G52"/>
  <sheetViews>
    <sheetView view="pageLayout" zoomScaleNormal="100" zoomScaleSheetLayoutView="100" workbookViewId="0">
      <selection activeCell="E8" sqref="E8"/>
    </sheetView>
  </sheetViews>
  <sheetFormatPr defaultRowHeight="12.75"/>
  <cols>
    <col min="1" max="1" width="4.5703125" style="291" customWidth="1"/>
    <col min="2" max="2" width="50" style="323" customWidth="1"/>
    <col min="3" max="3" width="5.28515625" style="293" customWidth="1"/>
    <col min="4" max="4" width="8.140625" style="293" customWidth="1"/>
    <col min="5" max="6" width="10.5703125" style="276" customWidth="1"/>
    <col min="7" max="7" width="14" style="873" customWidth="1"/>
    <col min="8" max="256" width="9.140625" style="873"/>
    <col min="257" max="257" width="4.5703125" style="873" customWidth="1"/>
    <col min="258" max="258" width="56.7109375" style="873" customWidth="1"/>
    <col min="259" max="259" width="5.28515625" style="873" customWidth="1"/>
    <col min="260" max="260" width="8.140625" style="873" customWidth="1"/>
    <col min="261" max="262" width="10.5703125" style="873" customWidth="1"/>
    <col min="263" max="512" width="9.140625" style="873"/>
    <col min="513" max="513" width="4.5703125" style="873" customWidth="1"/>
    <col min="514" max="514" width="56.7109375" style="873" customWidth="1"/>
    <col min="515" max="515" width="5.28515625" style="873" customWidth="1"/>
    <col min="516" max="516" width="8.140625" style="873" customWidth="1"/>
    <col min="517" max="518" width="10.5703125" style="873" customWidth="1"/>
    <col min="519" max="768" width="9.140625" style="873"/>
    <col min="769" max="769" width="4.5703125" style="873" customWidth="1"/>
    <col min="770" max="770" width="56.7109375" style="873" customWidth="1"/>
    <col min="771" max="771" width="5.28515625" style="873" customWidth="1"/>
    <col min="772" max="772" width="8.140625" style="873" customWidth="1"/>
    <col min="773" max="774" width="10.5703125" style="873" customWidth="1"/>
    <col min="775" max="1024" width="9.140625" style="873"/>
    <col min="1025" max="1025" width="4.5703125" style="873" customWidth="1"/>
    <col min="1026" max="1026" width="56.7109375" style="873" customWidth="1"/>
    <col min="1027" max="1027" width="5.28515625" style="873" customWidth="1"/>
    <col min="1028" max="1028" width="8.140625" style="873" customWidth="1"/>
    <col min="1029" max="1030" width="10.5703125" style="873" customWidth="1"/>
    <col min="1031" max="1280" width="9.140625" style="873"/>
    <col min="1281" max="1281" width="4.5703125" style="873" customWidth="1"/>
    <col min="1282" max="1282" width="56.7109375" style="873" customWidth="1"/>
    <col min="1283" max="1283" width="5.28515625" style="873" customWidth="1"/>
    <col min="1284" max="1284" width="8.140625" style="873" customWidth="1"/>
    <col min="1285" max="1286" width="10.5703125" style="873" customWidth="1"/>
    <col min="1287" max="1536" width="9.140625" style="873"/>
    <col min="1537" max="1537" width="4.5703125" style="873" customWidth="1"/>
    <col min="1538" max="1538" width="56.7109375" style="873" customWidth="1"/>
    <col min="1539" max="1539" width="5.28515625" style="873" customWidth="1"/>
    <col min="1540" max="1540" width="8.140625" style="873" customWidth="1"/>
    <col min="1541" max="1542" width="10.5703125" style="873" customWidth="1"/>
    <col min="1543" max="1792" width="9.140625" style="873"/>
    <col min="1793" max="1793" width="4.5703125" style="873" customWidth="1"/>
    <col min="1794" max="1794" width="56.7109375" style="873" customWidth="1"/>
    <col min="1795" max="1795" width="5.28515625" style="873" customWidth="1"/>
    <col min="1796" max="1796" width="8.140625" style="873" customWidth="1"/>
    <col min="1797" max="1798" width="10.5703125" style="873" customWidth="1"/>
    <col min="1799" max="2048" width="9.140625" style="873"/>
    <col min="2049" max="2049" width="4.5703125" style="873" customWidth="1"/>
    <col min="2050" max="2050" width="56.7109375" style="873" customWidth="1"/>
    <col min="2051" max="2051" width="5.28515625" style="873" customWidth="1"/>
    <col min="2052" max="2052" width="8.140625" style="873" customWidth="1"/>
    <col min="2053" max="2054" width="10.5703125" style="873" customWidth="1"/>
    <col min="2055" max="2304" width="9.140625" style="873"/>
    <col min="2305" max="2305" width="4.5703125" style="873" customWidth="1"/>
    <col min="2306" max="2306" width="56.7109375" style="873" customWidth="1"/>
    <col min="2307" max="2307" width="5.28515625" style="873" customWidth="1"/>
    <col min="2308" max="2308" width="8.140625" style="873" customWidth="1"/>
    <col min="2309" max="2310" width="10.5703125" style="873" customWidth="1"/>
    <col min="2311" max="2560" width="9.140625" style="873"/>
    <col min="2561" max="2561" width="4.5703125" style="873" customWidth="1"/>
    <col min="2562" max="2562" width="56.7109375" style="873" customWidth="1"/>
    <col min="2563" max="2563" width="5.28515625" style="873" customWidth="1"/>
    <col min="2564" max="2564" width="8.140625" style="873" customWidth="1"/>
    <col min="2565" max="2566" width="10.5703125" style="873" customWidth="1"/>
    <col min="2567" max="2816" width="9.140625" style="873"/>
    <col min="2817" max="2817" width="4.5703125" style="873" customWidth="1"/>
    <col min="2818" max="2818" width="56.7109375" style="873" customWidth="1"/>
    <col min="2819" max="2819" width="5.28515625" style="873" customWidth="1"/>
    <col min="2820" max="2820" width="8.140625" style="873" customWidth="1"/>
    <col min="2821" max="2822" width="10.5703125" style="873" customWidth="1"/>
    <col min="2823" max="3072" width="9.140625" style="873"/>
    <col min="3073" max="3073" width="4.5703125" style="873" customWidth="1"/>
    <col min="3074" max="3074" width="56.7109375" style="873" customWidth="1"/>
    <col min="3075" max="3075" width="5.28515625" style="873" customWidth="1"/>
    <col min="3076" max="3076" width="8.140625" style="873" customWidth="1"/>
    <col min="3077" max="3078" width="10.5703125" style="873" customWidth="1"/>
    <col min="3079" max="3328" width="9.140625" style="873"/>
    <col min="3329" max="3329" width="4.5703125" style="873" customWidth="1"/>
    <col min="3330" max="3330" width="56.7109375" style="873" customWidth="1"/>
    <col min="3331" max="3331" width="5.28515625" style="873" customWidth="1"/>
    <col min="3332" max="3332" width="8.140625" style="873" customWidth="1"/>
    <col min="3333" max="3334" width="10.5703125" style="873" customWidth="1"/>
    <col min="3335" max="3584" width="9.140625" style="873"/>
    <col min="3585" max="3585" width="4.5703125" style="873" customWidth="1"/>
    <col min="3586" max="3586" width="56.7109375" style="873" customWidth="1"/>
    <col min="3587" max="3587" width="5.28515625" style="873" customWidth="1"/>
    <col min="3588" max="3588" width="8.140625" style="873" customWidth="1"/>
    <col min="3589" max="3590" width="10.5703125" style="873" customWidth="1"/>
    <col min="3591" max="3840" width="9.140625" style="873"/>
    <col min="3841" max="3841" width="4.5703125" style="873" customWidth="1"/>
    <col min="3842" max="3842" width="56.7109375" style="873" customWidth="1"/>
    <col min="3843" max="3843" width="5.28515625" style="873" customWidth="1"/>
    <col min="3844" max="3844" width="8.140625" style="873" customWidth="1"/>
    <col min="3845" max="3846" width="10.5703125" style="873" customWidth="1"/>
    <col min="3847" max="4096" width="9.140625" style="873"/>
    <col min="4097" max="4097" width="4.5703125" style="873" customWidth="1"/>
    <col min="4098" max="4098" width="56.7109375" style="873" customWidth="1"/>
    <col min="4099" max="4099" width="5.28515625" style="873" customWidth="1"/>
    <col min="4100" max="4100" width="8.140625" style="873" customWidth="1"/>
    <col min="4101" max="4102" width="10.5703125" style="873" customWidth="1"/>
    <col min="4103" max="4352" width="9.140625" style="873"/>
    <col min="4353" max="4353" width="4.5703125" style="873" customWidth="1"/>
    <col min="4354" max="4354" width="56.7109375" style="873" customWidth="1"/>
    <col min="4355" max="4355" width="5.28515625" style="873" customWidth="1"/>
    <col min="4356" max="4356" width="8.140625" style="873" customWidth="1"/>
    <col min="4357" max="4358" width="10.5703125" style="873" customWidth="1"/>
    <col min="4359" max="4608" width="9.140625" style="873"/>
    <col min="4609" max="4609" width="4.5703125" style="873" customWidth="1"/>
    <col min="4610" max="4610" width="56.7109375" style="873" customWidth="1"/>
    <col min="4611" max="4611" width="5.28515625" style="873" customWidth="1"/>
    <col min="4612" max="4612" width="8.140625" style="873" customWidth="1"/>
    <col min="4613" max="4614" width="10.5703125" style="873" customWidth="1"/>
    <col min="4615" max="4864" width="9.140625" style="873"/>
    <col min="4865" max="4865" width="4.5703125" style="873" customWidth="1"/>
    <col min="4866" max="4866" width="56.7109375" style="873" customWidth="1"/>
    <col min="4867" max="4867" width="5.28515625" style="873" customWidth="1"/>
    <col min="4868" max="4868" width="8.140625" style="873" customWidth="1"/>
    <col min="4869" max="4870" width="10.5703125" style="873" customWidth="1"/>
    <col min="4871" max="5120" width="9.140625" style="873"/>
    <col min="5121" max="5121" width="4.5703125" style="873" customWidth="1"/>
    <col min="5122" max="5122" width="56.7109375" style="873" customWidth="1"/>
    <col min="5123" max="5123" width="5.28515625" style="873" customWidth="1"/>
    <col min="5124" max="5124" width="8.140625" style="873" customWidth="1"/>
    <col min="5125" max="5126" width="10.5703125" style="873" customWidth="1"/>
    <col min="5127" max="5376" width="9.140625" style="873"/>
    <col min="5377" max="5377" width="4.5703125" style="873" customWidth="1"/>
    <col min="5378" max="5378" width="56.7109375" style="873" customWidth="1"/>
    <col min="5379" max="5379" width="5.28515625" style="873" customWidth="1"/>
    <col min="5380" max="5380" width="8.140625" style="873" customWidth="1"/>
    <col min="5381" max="5382" width="10.5703125" style="873" customWidth="1"/>
    <col min="5383" max="5632" width="9.140625" style="873"/>
    <col min="5633" max="5633" width="4.5703125" style="873" customWidth="1"/>
    <col min="5634" max="5634" width="56.7109375" style="873" customWidth="1"/>
    <col min="5635" max="5635" width="5.28515625" style="873" customWidth="1"/>
    <col min="5636" max="5636" width="8.140625" style="873" customWidth="1"/>
    <col min="5637" max="5638" width="10.5703125" style="873" customWidth="1"/>
    <col min="5639" max="5888" width="9.140625" style="873"/>
    <col min="5889" max="5889" width="4.5703125" style="873" customWidth="1"/>
    <col min="5890" max="5890" width="56.7109375" style="873" customWidth="1"/>
    <col min="5891" max="5891" width="5.28515625" style="873" customWidth="1"/>
    <col min="5892" max="5892" width="8.140625" style="873" customWidth="1"/>
    <col min="5893" max="5894" width="10.5703125" style="873" customWidth="1"/>
    <col min="5895" max="6144" width="9.140625" style="873"/>
    <col min="6145" max="6145" width="4.5703125" style="873" customWidth="1"/>
    <col min="6146" max="6146" width="56.7109375" style="873" customWidth="1"/>
    <col min="6147" max="6147" width="5.28515625" style="873" customWidth="1"/>
    <col min="6148" max="6148" width="8.140625" style="873" customWidth="1"/>
    <col min="6149" max="6150" width="10.5703125" style="873" customWidth="1"/>
    <col min="6151" max="6400" width="9.140625" style="873"/>
    <col min="6401" max="6401" width="4.5703125" style="873" customWidth="1"/>
    <col min="6402" max="6402" width="56.7109375" style="873" customWidth="1"/>
    <col min="6403" max="6403" width="5.28515625" style="873" customWidth="1"/>
    <col min="6404" max="6404" width="8.140625" style="873" customWidth="1"/>
    <col min="6405" max="6406" width="10.5703125" style="873" customWidth="1"/>
    <col min="6407" max="6656" width="9.140625" style="873"/>
    <col min="6657" max="6657" width="4.5703125" style="873" customWidth="1"/>
    <col min="6658" max="6658" width="56.7109375" style="873" customWidth="1"/>
    <col min="6659" max="6659" width="5.28515625" style="873" customWidth="1"/>
    <col min="6660" max="6660" width="8.140625" style="873" customWidth="1"/>
    <col min="6661" max="6662" width="10.5703125" style="873" customWidth="1"/>
    <col min="6663" max="6912" width="9.140625" style="873"/>
    <col min="6913" max="6913" width="4.5703125" style="873" customWidth="1"/>
    <col min="6914" max="6914" width="56.7109375" style="873" customWidth="1"/>
    <col min="6915" max="6915" width="5.28515625" style="873" customWidth="1"/>
    <col min="6916" max="6916" width="8.140625" style="873" customWidth="1"/>
    <col min="6917" max="6918" width="10.5703125" style="873" customWidth="1"/>
    <col min="6919" max="7168" width="9.140625" style="873"/>
    <col min="7169" max="7169" width="4.5703125" style="873" customWidth="1"/>
    <col min="7170" max="7170" width="56.7109375" style="873" customWidth="1"/>
    <col min="7171" max="7171" width="5.28515625" style="873" customWidth="1"/>
    <col min="7172" max="7172" width="8.140625" style="873" customWidth="1"/>
    <col min="7173" max="7174" width="10.5703125" style="873" customWidth="1"/>
    <col min="7175" max="7424" width="9.140625" style="873"/>
    <col min="7425" max="7425" width="4.5703125" style="873" customWidth="1"/>
    <col min="7426" max="7426" width="56.7109375" style="873" customWidth="1"/>
    <col min="7427" max="7427" width="5.28515625" style="873" customWidth="1"/>
    <col min="7428" max="7428" width="8.140625" style="873" customWidth="1"/>
    <col min="7429" max="7430" width="10.5703125" style="873" customWidth="1"/>
    <col min="7431" max="7680" width="9.140625" style="873"/>
    <col min="7681" max="7681" width="4.5703125" style="873" customWidth="1"/>
    <col min="7682" max="7682" width="56.7109375" style="873" customWidth="1"/>
    <col min="7683" max="7683" width="5.28515625" style="873" customWidth="1"/>
    <col min="7684" max="7684" width="8.140625" style="873" customWidth="1"/>
    <col min="7685" max="7686" width="10.5703125" style="873" customWidth="1"/>
    <col min="7687" max="7936" width="9.140625" style="873"/>
    <col min="7937" max="7937" width="4.5703125" style="873" customWidth="1"/>
    <col min="7938" max="7938" width="56.7109375" style="873" customWidth="1"/>
    <col min="7939" max="7939" width="5.28515625" style="873" customWidth="1"/>
    <col min="7940" max="7940" width="8.140625" style="873" customWidth="1"/>
    <col min="7941" max="7942" width="10.5703125" style="873" customWidth="1"/>
    <col min="7943" max="8192" width="9.140625" style="873"/>
    <col min="8193" max="8193" width="4.5703125" style="873" customWidth="1"/>
    <col min="8194" max="8194" width="56.7109375" style="873" customWidth="1"/>
    <col min="8195" max="8195" width="5.28515625" style="873" customWidth="1"/>
    <col min="8196" max="8196" width="8.140625" style="873" customWidth="1"/>
    <col min="8197" max="8198" width="10.5703125" style="873" customWidth="1"/>
    <col min="8199" max="8448" width="9.140625" style="873"/>
    <col min="8449" max="8449" width="4.5703125" style="873" customWidth="1"/>
    <col min="8450" max="8450" width="56.7109375" style="873" customWidth="1"/>
    <col min="8451" max="8451" width="5.28515625" style="873" customWidth="1"/>
    <col min="8452" max="8452" width="8.140625" style="873" customWidth="1"/>
    <col min="8453" max="8454" width="10.5703125" style="873" customWidth="1"/>
    <col min="8455" max="8704" width="9.140625" style="873"/>
    <col min="8705" max="8705" width="4.5703125" style="873" customWidth="1"/>
    <col min="8706" max="8706" width="56.7109375" style="873" customWidth="1"/>
    <col min="8707" max="8707" width="5.28515625" style="873" customWidth="1"/>
    <col min="8708" max="8708" width="8.140625" style="873" customWidth="1"/>
    <col min="8709" max="8710" width="10.5703125" style="873" customWidth="1"/>
    <col min="8711" max="8960" width="9.140625" style="873"/>
    <col min="8961" max="8961" width="4.5703125" style="873" customWidth="1"/>
    <col min="8962" max="8962" width="56.7109375" style="873" customWidth="1"/>
    <col min="8963" max="8963" width="5.28515625" style="873" customWidth="1"/>
    <col min="8964" max="8964" width="8.140625" style="873" customWidth="1"/>
    <col min="8965" max="8966" width="10.5703125" style="873" customWidth="1"/>
    <col min="8967" max="9216" width="9.140625" style="873"/>
    <col min="9217" max="9217" width="4.5703125" style="873" customWidth="1"/>
    <col min="9218" max="9218" width="56.7109375" style="873" customWidth="1"/>
    <col min="9219" max="9219" width="5.28515625" style="873" customWidth="1"/>
    <col min="9220" max="9220" width="8.140625" style="873" customWidth="1"/>
    <col min="9221" max="9222" width="10.5703125" style="873" customWidth="1"/>
    <col min="9223" max="9472" width="9.140625" style="873"/>
    <col min="9473" max="9473" width="4.5703125" style="873" customWidth="1"/>
    <col min="9474" max="9474" width="56.7109375" style="873" customWidth="1"/>
    <col min="9475" max="9475" width="5.28515625" style="873" customWidth="1"/>
    <col min="9476" max="9476" width="8.140625" style="873" customWidth="1"/>
    <col min="9477" max="9478" width="10.5703125" style="873" customWidth="1"/>
    <col min="9479" max="9728" width="9.140625" style="873"/>
    <col min="9729" max="9729" width="4.5703125" style="873" customWidth="1"/>
    <col min="9730" max="9730" width="56.7109375" style="873" customWidth="1"/>
    <col min="9731" max="9731" width="5.28515625" style="873" customWidth="1"/>
    <col min="9732" max="9732" width="8.140625" style="873" customWidth="1"/>
    <col min="9733" max="9734" width="10.5703125" style="873" customWidth="1"/>
    <col min="9735" max="9984" width="9.140625" style="873"/>
    <col min="9985" max="9985" width="4.5703125" style="873" customWidth="1"/>
    <col min="9986" max="9986" width="56.7109375" style="873" customWidth="1"/>
    <col min="9987" max="9987" width="5.28515625" style="873" customWidth="1"/>
    <col min="9988" max="9988" width="8.140625" style="873" customWidth="1"/>
    <col min="9989" max="9990" width="10.5703125" style="873" customWidth="1"/>
    <col min="9991" max="10240" width="9.140625" style="873"/>
    <col min="10241" max="10241" width="4.5703125" style="873" customWidth="1"/>
    <col min="10242" max="10242" width="56.7109375" style="873" customWidth="1"/>
    <col min="10243" max="10243" width="5.28515625" style="873" customWidth="1"/>
    <col min="10244" max="10244" width="8.140625" style="873" customWidth="1"/>
    <col min="10245" max="10246" width="10.5703125" style="873" customWidth="1"/>
    <col min="10247" max="10496" width="9.140625" style="873"/>
    <col min="10497" max="10497" width="4.5703125" style="873" customWidth="1"/>
    <col min="10498" max="10498" width="56.7109375" style="873" customWidth="1"/>
    <col min="10499" max="10499" width="5.28515625" style="873" customWidth="1"/>
    <col min="10500" max="10500" width="8.140625" style="873" customWidth="1"/>
    <col min="10501" max="10502" width="10.5703125" style="873" customWidth="1"/>
    <col min="10503" max="10752" width="9.140625" style="873"/>
    <col min="10753" max="10753" width="4.5703125" style="873" customWidth="1"/>
    <col min="10754" max="10754" width="56.7109375" style="873" customWidth="1"/>
    <col min="10755" max="10755" width="5.28515625" style="873" customWidth="1"/>
    <col min="10756" max="10756" width="8.140625" style="873" customWidth="1"/>
    <col min="10757" max="10758" width="10.5703125" style="873" customWidth="1"/>
    <col min="10759" max="11008" width="9.140625" style="873"/>
    <col min="11009" max="11009" width="4.5703125" style="873" customWidth="1"/>
    <col min="11010" max="11010" width="56.7109375" style="873" customWidth="1"/>
    <col min="11011" max="11011" width="5.28515625" style="873" customWidth="1"/>
    <col min="11012" max="11012" width="8.140625" style="873" customWidth="1"/>
    <col min="11013" max="11014" width="10.5703125" style="873" customWidth="1"/>
    <col min="11015" max="11264" width="9.140625" style="873"/>
    <col min="11265" max="11265" width="4.5703125" style="873" customWidth="1"/>
    <col min="11266" max="11266" width="56.7109375" style="873" customWidth="1"/>
    <col min="11267" max="11267" width="5.28515625" style="873" customWidth="1"/>
    <col min="11268" max="11268" width="8.140625" style="873" customWidth="1"/>
    <col min="11269" max="11270" width="10.5703125" style="873" customWidth="1"/>
    <col min="11271" max="11520" width="9.140625" style="873"/>
    <col min="11521" max="11521" width="4.5703125" style="873" customWidth="1"/>
    <col min="11522" max="11522" width="56.7109375" style="873" customWidth="1"/>
    <col min="11523" max="11523" width="5.28515625" style="873" customWidth="1"/>
    <col min="11524" max="11524" width="8.140625" style="873" customWidth="1"/>
    <col min="11525" max="11526" width="10.5703125" style="873" customWidth="1"/>
    <col min="11527" max="11776" width="9.140625" style="873"/>
    <col min="11777" max="11777" width="4.5703125" style="873" customWidth="1"/>
    <col min="11778" max="11778" width="56.7109375" style="873" customWidth="1"/>
    <col min="11779" max="11779" width="5.28515625" style="873" customWidth="1"/>
    <col min="11780" max="11780" width="8.140625" style="873" customWidth="1"/>
    <col min="11781" max="11782" width="10.5703125" style="873" customWidth="1"/>
    <col min="11783" max="12032" width="9.140625" style="873"/>
    <col min="12033" max="12033" width="4.5703125" style="873" customWidth="1"/>
    <col min="12034" max="12034" width="56.7109375" style="873" customWidth="1"/>
    <col min="12035" max="12035" width="5.28515625" style="873" customWidth="1"/>
    <col min="12036" max="12036" width="8.140625" style="873" customWidth="1"/>
    <col min="12037" max="12038" width="10.5703125" style="873" customWidth="1"/>
    <col min="12039" max="12288" width="9.140625" style="873"/>
    <col min="12289" max="12289" width="4.5703125" style="873" customWidth="1"/>
    <col min="12290" max="12290" width="56.7109375" style="873" customWidth="1"/>
    <col min="12291" max="12291" width="5.28515625" style="873" customWidth="1"/>
    <col min="12292" max="12292" width="8.140625" style="873" customWidth="1"/>
    <col min="12293" max="12294" width="10.5703125" style="873" customWidth="1"/>
    <col min="12295" max="12544" width="9.140625" style="873"/>
    <col min="12545" max="12545" width="4.5703125" style="873" customWidth="1"/>
    <col min="12546" max="12546" width="56.7109375" style="873" customWidth="1"/>
    <col min="12547" max="12547" width="5.28515625" style="873" customWidth="1"/>
    <col min="12548" max="12548" width="8.140625" style="873" customWidth="1"/>
    <col min="12549" max="12550" width="10.5703125" style="873" customWidth="1"/>
    <col min="12551" max="12800" width="9.140625" style="873"/>
    <col min="12801" max="12801" width="4.5703125" style="873" customWidth="1"/>
    <col min="12802" max="12802" width="56.7109375" style="873" customWidth="1"/>
    <col min="12803" max="12803" width="5.28515625" style="873" customWidth="1"/>
    <col min="12804" max="12804" width="8.140625" style="873" customWidth="1"/>
    <col min="12805" max="12806" width="10.5703125" style="873" customWidth="1"/>
    <col min="12807" max="13056" width="9.140625" style="873"/>
    <col min="13057" max="13057" width="4.5703125" style="873" customWidth="1"/>
    <col min="13058" max="13058" width="56.7109375" style="873" customWidth="1"/>
    <col min="13059" max="13059" width="5.28515625" style="873" customWidth="1"/>
    <col min="13060" max="13060" width="8.140625" style="873" customWidth="1"/>
    <col min="13061" max="13062" width="10.5703125" style="873" customWidth="1"/>
    <col min="13063" max="13312" width="9.140625" style="873"/>
    <col min="13313" max="13313" width="4.5703125" style="873" customWidth="1"/>
    <col min="13314" max="13314" width="56.7109375" style="873" customWidth="1"/>
    <col min="13315" max="13315" width="5.28515625" style="873" customWidth="1"/>
    <col min="13316" max="13316" width="8.140625" style="873" customWidth="1"/>
    <col min="13317" max="13318" width="10.5703125" style="873" customWidth="1"/>
    <col min="13319" max="13568" width="9.140625" style="873"/>
    <col min="13569" max="13569" width="4.5703125" style="873" customWidth="1"/>
    <col min="13570" max="13570" width="56.7109375" style="873" customWidth="1"/>
    <col min="13571" max="13571" width="5.28515625" style="873" customWidth="1"/>
    <col min="13572" max="13572" width="8.140625" style="873" customWidth="1"/>
    <col min="13573" max="13574" width="10.5703125" style="873" customWidth="1"/>
    <col min="13575" max="13824" width="9.140625" style="873"/>
    <col min="13825" max="13825" width="4.5703125" style="873" customWidth="1"/>
    <col min="13826" max="13826" width="56.7109375" style="873" customWidth="1"/>
    <col min="13827" max="13827" width="5.28515625" style="873" customWidth="1"/>
    <col min="13828" max="13828" width="8.140625" style="873" customWidth="1"/>
    <col min="13829" max="13830" width="10.5703125" style="873" customWidth="1"/>
    <col min="13831" max="14080" width="9.140625" style="873"/>
    <col min="14081" max="14081" width="4.5703125" style="873" customWidth="1"/>
    <col min="14082" max="14082" width="56.7109375" style="873" customWidth="1"/>
    <col min="14083" max="14083" width="5.28515625" style="873" customWidth="1"/>
    <col min="14084" max="14084" width="8.140625" style="873" customWidth="1"/>
    <col min="14085" max="14086" width="10.5703125" style="873" customWidth="1"/>
    <col min="14087" max="14336" width="9.140625" style="873"/>
    <col min="14337" max="14337" width="4.5703125" style="873" customWidth="1"/>
    <col min="14338" max="14338" width="56.7109375" style="873" customWidth="1"/>
    <col min="14339" max="14339" width="5.28515625" style="873" customWidth="1"/>
    <col min="14340" max="14340" width="8.140625" style="873" customWidth="1"/>
    <col min="14341" max="14342" width="10.5703125" style="873" customWidth="1"/>
    <col min="14343" max="14592" width="9.140625" style="873"/>
    <col min="14593" max="14593" width="4.5703125" style="873" customWidth="1"/>
    <col min="14594" max="14594" width="56.7109375" style="873" customWidth="1"/>
    <col min="14595" max="14595" width="5.28515625" style="873" customWidth="1"/>
    <col min="14596" max="14596" width="8.140625" style="873" customWidth="1"/>
    <col min="14597" max="14598" width="10.5703125" style="873" customWidth="1"/>
    <col min="14599" max="14848" width="9.140625" style="873"/>
    <col min="14849" max="14849" width="4.5703125" style="873" customWidth="1"/>
    <col min="14850" max="14850" width="56.7109375" style="873" customWidth="1"/>
    <col min="14851" max="14851" width="5.28515625" style="873" customWidth="1"/>
    <col min="14852" max="14852" width="8.140625" style="873" customWidth="1"/>
    <col min="14853" max="14854" width="10.5703125" style="873" customWidth="1"/>
    <col min="14855" max="15104" width="9.140625" style="873"/>
    <col min="15105" max="15105" width="4.5703125" style="873" customWidth="1"/>
    <col min="15106" max="15106" width="56.7109375" style="873" customWidth="1"/>
    <col min="15107" max="15107" width="5.28515625" style="873" customWidth="1"/>
    <col min="15108" max="15108" width="8.140625" style="873" customWidth="1"/>
    <col min="15109" max="15110" width="10.5703125" style="873" customWidth="1"/>
    <col min="15111" max="15360" width="9.140625" style="873"/>
    <col min="15361" max="15361" width="4.5703125" style="873" customWidth="1"/>
    <col min="15362" max="15362" width="56.7109375" style="873" customWidth="1"/>
    <col min="15363" max="15363" width="5.28515625" style="873" customWidth="1"/>
    <col min="15364" max="15364" width="8.140625" style="873" customWidth="1"/>
    <col min="15365" max="15366" width="10.5703125" style="873" customWidth="1"/>
    <col min="15367" max="15616" width="9.140625" style="873"/>
    <col min="15617" max="15617" width="4.5703125" style="873" customWidth="1"/>
    <col min="15618" max="15618" width="56.7109375" style="873" customWidth="1"/>
    <col min="15619" max="15619" width="5.28515625" style="873" customWidth="1"/>
    <col min="15620" max="15620" width="8.140625" style="873" customWidth="1"/>
    <col min="15621" max="15622" width="10.5703125" style="873" customWidth="1"/>
    <col min="15623" max="15872" width="9.140625" style="873"/>
    <col min="15873" max="15873" width="4.5703125" style="873" customWidth="1"/>
    <col min="15874" max="15874" width="56.7109375" style="873" customWidth="1"/>
    <col min="15875" max="15875" width="5.28515625" style="873" customWidth="1"/>
    <col min="15876" max="15876" width="8.140625" style="873" customWidth="1"/>
    <col min="15877" max="15878" width="10.5703125" style="873" customWidth="1"/>
    <col min="15879" max="16128" width="9.140625" style="873"/>
    <col min="16129" max="16129" width="4.5703125" style="873" customWidth="1"/>
    <col min="16130" max="16130" width="56.7109375" style="873" customWidth="1"/>
    <col min="16131" max="16131" width="5.28515625" style="873" customWidth="1"/>
    <col min="16132" max="16132" width="8.140625" style="873" customWidth="1"/>
    <col min="16133" max="16134" width="10.5703125" style="873" customWidth="1"/>
    <col min="16135" max="16384" width="9.140625" style="873"/>
  </cols>
  <sheetData>
    <row r="1" spans="1:7" s="868" customFormat="1">
      <c r="A1" s="291"/>
      <c r="B1" s="292"/>
      <c r="C1" s="293"/>
      <c r="D1" s="293"/>
      <c r="E1" s="867"/>
      <c r="F1" s="867"/>
    </row>
    <row r="2" spans="1:7" s="868" customFormat="1" ht="38.25">
      <c r="A2" s="294" t="s">
        <v>1019</v>
      </c>
      <c r="B2" s="295" t="s">
        <v>1020</v>
      </c>
      <c r="C2" s="296" t="s">
        <v>1021</v>
      </c>
      <c r="D2" s="324" t="s">
        <v>232</v>
      </c>
      <c r="E2" s="869" t="s">
        <v>1022</v>
      </c>
      <c r="F2" s="870" t="s">
        <v>1023</v>
      </c>
      <c r="G2" s="916" t="s">
        <v>1364</v>
      </c>
    </row>
    <row r="3" spans="1:7" s="918" customFormat="1">
      <c r="A3" s="901"/>
      <c r="B3" s="369"/>
      <c r="C3" s="370"/>
      <c r="D3" s="370"/>
      <c r="E3" s="917"/>
      <c r="F3" s="917"/>
    </row>
    <row r="4" spans="1:7" s="918" customFormat="1">
      <c r="A4" s="901"/>
      <c r="B4" s="369"/>
      <c r="C4" s="370"/>
      <c r="D4" s="370"/>
      <c r="E4" s="917"/>
      <c r="F4" s="917"/>
    </row>
    <row r="5" spans="1:7" s="918" customFormat="1">
      <c r="A5" s="927" t="s">
        <v>1232</v>
      </c>
      <c r="B5" s="992" t="s">
        <v>1233</v>
      </c>
      <c r="C5" s="993"/>
      <c r="D5" s="373" t="s">
        <v>4</v>
      </c>
      <c r="E5" s="917"/>
      <c r="F5" s="917"/>
    </row>
    <row r="6" spans="1:7" s="920" customFormat="1">
      <c r="A6" s="928"/>
      <c r="B6" s="929"/>
      <c r="C6" s="375"/>
      <c r="D6" s="375"/>
      <c r="E6" s="919"/>
      <c r="F6" s="919"/>
    </row>
    <row r="7" spans="1:7" s="462" customFormat="1" ht="51">
      <c r="A7" s="342"/>
      <c r="B7" s="364" t="s">
        <v>1234</v>
      </c>
      <c r="C7" s="362"/>
      <c r="D7" s="376"/>
      <c r="E7" s="237"/>
      <c r="F7" s="877"/>
    </row>
    <row r="8" spans="1:7" s="462" customFormat="1">
      <c r="A8" s="342"/>
      <c r="B8" s="364"/>
      <c r="C8" s="362"/>
      <c r="D8" s="376"/>
      <c r="E8" s="238"/>
      <c r="F8" s="875"/>
    </row>
    <row r="9" spans="1:7" s="462" customFormat="1" ht="14.25" customHeight="1">
      <c r="A9" s="342">
        <f>COUNT($A$4:A8)+1</f>
        <v>1</v>
      </c>
      <c r="B9" s="364" t="s">
        <v>1235</v>
      </c>
      <c r="C9" s="362" t="s">
        <v>868</v>
      </c>
      <c r="D9" s="376">
        <v>1</v>
      </c>
      <c r="E9" s="273">
        <v>0</v>
      </c>
      <c r="F9" s="875">
        <f>E9*D9</f>
        <v>0</v>
      </c>
    </row>
    <row r="10" spans="1:7" s="921" customFormat="1">
      <c r="A10" s="930"/>
      <c r="B10" s="931"/>
      <c r="C10" s="307"/>
      <c r="D10" s="307"/>
      <c r="E10" s="285"/>
      <c r="F10" s="238"/>
    </row>
    <row r="11" spans="1:7" s="462" customFormat="1" ht="38.25">
      <c r="A11" s="342">
        <f>COUNT($A$4:A10)+1</f>
        <v>2</v>
      </c>
      <c r="B11" s="932" t="s">
        <v>1367</v>
      </c>
      <c r="C11" s="362" t="s">
        <v>17</v>
      </c>
      <c r="D11" s="376">
        <v>7</v>
      </c>
      <c r="E11" s="273">
        <v>0</v>
      </c>
      <c r="F11" s="875">
        <f>E11*D11</f>
        <v>0</v>
      </c>
    </row>
    <row r="12" spans="1:7" s="462" customFormat="1">
      <c r="A12" s="342"/>
      <c r="B12" s="364"/>
      <c r="C12" s="362"/>
      <c r="D12" s="376"/>
      <c r="E12" s="238"/>
      <c r="F12" s="875"/>
    </row>
    <row r="13" spans="1:7" s="462" customFormat="1" ht="51">
      <c r="A13" s="342">
        <f>COUNT($A$4:A12)+1</f>
        <v>3</v>
      </c>
      <c r="B13" s="932" t="s">
        <v>1374</v>
      </c>
      <c r="C13" s="362" t="s">
        <v>17</v>
      </c>
      <c r="D13" s="376">
        <v>4</v>
      </c>
      <c r="E13" s="273">
        <v>0</v>
      </c>
      <c r="F13" s="875">
        <f>E13*D13</f>
        <v>0</v>
      </c>
    </row>
    <row r="14" spans="1:7" s="462" customFormat="1">
      <c r="A14" s="342"/>
      <c r="B14" s="364"/>
      <c r="C14" s="362"/>
      <c r="D14" s="376"/>
      <c r="E14" s="238"/>
      <c r="F14" s="875"/>
    </row>
    <row r="15" spans="1:7" s="462" customFormat="1" ht="63.75">
      <c r="A15" s="342">
        <f>COUNT($A$4:A14)+1</f>
        <v>4</v>
      </c>
      <c r="B15" s="932" t="s">
        <v>1368</v>
      </c>
      <c r="C15" s="362" t="s">
        <v>17</v>
      </c>
      <c r="D15" s="376">
        <v>3</v>
      </c>
      <c r="E15" s="273">
        <v>0</v>
      </c>
      <c r="F15" s="875">
        <f>E15*D15</f>
        <v>0</v>
      </c>
    </row>
    <row r="16" spans="1:7" s="462" customFormat="1">
      <c r="A16" s="342"/>
      <c r="B16" s="364"/>
      <c r="C16" s="362"/>
      <c r="D16" s="376"/>
      <c r="E16" s="238"/>
      <c r="F16" s="875"/>
    </row>
    <row r="17" spans="1:6" s="462" customFormat="1" ht="38.25">
      <c r="A17" s="342">
        <f>COUNT($A$4:A16)+1</f>
        <v>5</v>
      </c>
      <c r="B17" s="364" t="s">
        <v>1236</v>
      </c>
      <c r="C17" s="362" t="s">
        <v>17</v>
      </c>
      <c r="D17" s="376">
        <v>5</v>
      </c>
      <c r="E17" s="273">
        <v>0</v>
      </c>
      <c r="F17" s="875">
        <f>E17*D17</f>
        <v>0</v>
      </c>
    </row>
    <row r="18" spans="1:6" s="462" customFormat="1">
      <c r="A18" s="342"/>
      <c r="B18" s="364"/>
      <c r="C18" s="362"/>
      <c r="D18" s="376"/>
      <c r="E18" s="238"/>
      <c r="F18" s="875"/>
    </row>
    <row r="19" spans="1:6" s="462" customFormat="1" ht="51">
      <c r="A19" s="342">
        <f>COUNT($A$4:A18)+1</f>
        <v>6</v>
      </c>
      <c r="B19" s="932" t="s">
        <v>1369</v>
      </c>
      <c r="C19" s="362" t="s">
        <v>17</v>
      </c>
      <c r="D19" s="376">
        <v>4</v>
      </c>
      <c r="E19" s="273">
        <v>0</v>
      </c>
      <c r="F19" s="875">
        <f>E19*D19</f>
        <v>0</v>
      </c>
    </row>
    <row r="20" spans="1:6" s="462" customFormat="1">
      <c r="A20" s="342"/>
      <c r="B20" s="364"/>
      <c r="C20" s="362"/>
      <c r="D20" s="376"/>
      <c r="E20" s="238"/>
      <c r="F20" s="875"/>
    </row>
    <row r="21" spans="1:6" s="462" customFormat="1" ht="63.75">
      <c r="A21" s="342">
        <f>COUNT($A$4:A20)+1</f>
        <v>7</v>
      </c>
      <c r="B21" s="932" t="s">
        <v>1370</v>
      </c>
      <c r="C21" s="362" t="s">
        <v>868</v>
      </c>
      <c r="D21" s="376">
        <v>3</v>
      </c>
      <c r="E21" s="273">
        <v>0</v>
      </c>
      <c r="F21" s="875">
        <f>E21*D21</f>
        <v>0</v>
      </c>
    </row>
    <row r="22" spans="1:6" s="462" customFormat="1">
      <c r="A22" s="342"/>
      <c r="B22" s="364"/>
      <c r="C22" s="362"/>
      <c r="D22" s="376"/>
      <c r="E22" s="238"/>
      <c r="F22" s="875"/>
    </row>
    <row r="23" spans="1:6" s="462" customFormat="1" ht="38.25">
      <c r="A23" s="342">
        <f>COUNT($A$4:A22)+1</f>
        <v>8</v>
      </c>
      <c r="B23" s="932" t="s">
        <v>1372</v>
      </c>
      <c r="C23" s="362" t="s">
        <v>17</v>
      </c>
      <c r="D23" s="376">
        <v>3</v>
      </c>
      <c r="E23" s="273">
        <v>0</v>
      </c>
      <c r="F23" s="875">
        <f>E23*D23</f>
        <v>0</v>
      </c>
    </row>
    <row r="24" spans="1:6" s="462" customFormat="1">
      <c r="A24" s="342"/>
      <c r="B24" s="364"/>
      <c r="C24" s="362"/>
      <c r="D24" s="376"/>
      <c r="E24" s="238"/>
      <c r="F24" s="875"/>
    </row>
    <row r="25" spans="1:6" s="462" customFormat="1" ht="38.25">
      <c r="A25" s="342">
        <f>COUNT($A$4:A24)+1</f>
        <v>9</v>
      </c>
      <c r="B25" s="932" t="s">
        <v>1371</v>
      </c>
      <c r="C25" s="362" t="s">
        <v>17</v>
      </c>
      <c r="D25" s="376">
        <v>4</v>
      </c>
      <c r="E25" s="273">
        <v>0</v>
      </c>
      <c r="F25" s="875">
        <f>E25*D25</f>
        <v>0</v>
      </c>
    </row>
    <row r="26" spans="1:6" s="462" customFormat="1">
      <c r="A26" s="342"/>
      <c r="B26" s="364"/>
      <c r="C26" s="362"/>
      <c r="D26" s="376"/>
      <c r="E26" s="238"/>
      <c r="F26" s="875"/>
    </row>
    <row r="27" spans="1:6" s="462" customFormat="1" ht="76.5">
      <c r="A27" s="342">
        <f>COUNT($A$4:A26)+1</f>
        <v>10</v>
      </c>
      <c r="B27" s="364" t="s">
        <v>1237</v>
      </c>
      <c r="C27" s="362" t="s">
        <v>17</v>
      </c>
      <c r="D27" s="376">
        <v>2</v>
      </c>
      <c r="E27" s="273">
        <v>0</v>
      </c>
      <c r="F27" s="875">
        <f>E27*D27</f>
        <v>0</v>
      </c>
    </row>
    <row r="28" spans="1:6" s="462" customFormat="1">
      <c r="A28" s="342"/>
      <c r="B28" s="364"/>
      <c r="C28" s="362"/>
      <c r="D28" s="376"/>
      <c r="E28" s="238"/>
      <c r="F28" s="875"/>
    </row>
    <row r="29" spans="1:6" s="462" customFormat="1" ht="38.25">
      <c r="A29" s="342">
        <f>COUNT($A$4:A28)+1</f>
        <v>11</v>
      </c>
      <c r="B29" s="932" t="s">
        <v>1373</v>
      </c>
      <c r="C29" s="362" t="s">
        <v>17</v>
      </c>
      <c r="D29" s="376">
        <f>D15+D13+D11+D17+D19+D21+D27</f>
        <v>28</v>
      </c>
      <c r="E29" s="273">
        <v>0</v>
      </c>
      <c r="F29" s="875">
        <f>E29*D29</f>
        <v>0</v>
      </c>
    </row>
    <row r="30" spans="1:6" s="462" customFormat="1">
      <c r="A30" s="342"/>
      <c r="B30" s="364"/>
      <c r="C30" s="362"/>
      <c r="D30" s="376"/>
      <c r="E30" s="238"/>
      <c r="F30" s="875"/>
    </row>
    <row r="31" spans="1:6" s="462" customFormat="1" ht="25.5">
      <c r="A31" s="342">
        <f>COUNT($A$4:A30)+1</f>
        <v>12</v>
      </c>
      <c r="B31" s="933" t="s">
        <v>1238</v>
      </c>
      <c r="C31" s="934" t="s">
        <v>872</v>
      </c>
      <c r="D31" s="935">
        <v>250</v>
      </c>
      <c r="E31" s="273">
        <v>0</v>
      </c>
      <c r="F31" s="875">
        <f>E31*D31</f>
        <v>0</v>
      </c>
    </row>
    <row r="32" spans="1:6" s="462" customFormat="1">
      <c r="A32" s="342"/>
      <c r="B32" s="933"/>
      <c r="C32" s="934"/>
      <c r="D32" s="935"/>
      <c r="E32" s="239"/>
      <c r="F32" s="875"/>
    </row>
    <row r="33" spans="1:6" s="462" customFormat="1" ht="13.5" customHeight="1">
      <c r="A33" s="342">
        <f>COUNT($A$4:A32)+1</f>
        <v>13</v>
      </c>
      <c r="B33" s="933" t="s">
        <v>1239</v>
      </c>
      <c r="C33" s="934" t="s">
        <v>872</v>
      </c>
      <c r="D33" s="935">
        <v>120</v>
      </c>
      <c r="E33" s="273">
        <v>0</v>
      </c>
      <c r="F33" s="875">
        <f>E33*D33</f>
        <v>0</v>
      </c>
    </row>
    <row r="34" spans="1:6" s="462" customFormat="1" ht="13.5" customHeight="1">
      <c r="A34" s="342"/>
      <c r="B34" s="933"/>
      <c r="C34" s="934"/>
      <c r="D34" s="935"/>
      <c r="E34" s="239"/>
      <c r="F34" s="875"/>
    </row>
    <row r="35" spans="1:6" s="462" customFormat="1" ht="30.75" customHeight="1">
      <c r="A35" s="342">
        <f>COUNT($A$4:A34)+1</f>
        <v>14</v>
      </c>
      <c r="B35" s="936" t="s">
        <v>1240</v>
      </c>
      <c r="C35" s="937" t="s">
        <v>872</v>
      </c>
      <c r="D35" s="935">
        <v>90</v>
      </c>
      <c r="E35" s="273">
        <v>0</v>
      </c>
      <c r="F35" s="875">
        <f>E35*D35</f>
        <v>0</v>
      </c>
    </row>
    <row r="36" spans="1:6" s="462" customFormat="1">
      <c r="A36" s="342"/>
      <c r="B36" s="936"/>
      <c r="C36" s="937"/>
      <c r="D36" s="935"/>
      <c r="E36" s="240"/>
      <c r="F36" s="875"/>
    </row>
    <row r="37" spans="1:6" s="462" customFormat="1" ht="51">
      <c r="A37" s="342">
        <f>COUNT($A$4:A36)+1</f>
        <v>15</v>
      </c>
      <c r="B37" s="933" t="s">
        <v>1241</v>
      </c>
      <c r="C37" s="934" t="s">
        <v>868</v>
      </c>
      <c r="D37" s="935">
        <v>1</v>
      </c>
      <c r="E37" s="273">
        <v>0</v>
      </c>
      <c r="F37" s="875">
        <f>E37*D37</f>
        <v>0</v>
      </c>
    </row>
    <row r="38" spans="1:6" s="462" customFormat="1">
      <c r="A38" s="342"/>
      <c r="B38" s="933"/>
      <c r="C38" s="934"/>
      <c r="D38" s="935"/>
      <c r="E38" s="239"/>
      <c r="F38" s="875"/>
    </row>
    <row r="39" spans="1:6" s="462" customFormat="1" ht="63.75">
      <c r="A39" s="342">
        <f>COUNT($A$4:A38)+1</f>
        <v>16</v>
      </c>
      <c r="B39" s="933" t="s">
        <v>1242</v>
      </c>
      <c r="C39" s="934" t="s">
        <v>868</v>
      </c>
      <c r="D39" s="935">
        <v>1</v>
      </c>
      <c r="E39" s="273">
        <v>0</v>
      </c>
      <c r="F39" s="875">
        <f>E39*D39</f>
        <v>0</v>
      </c>
    </row>
    <row r="40" spans="1:6" s="462" customFormat="1">
      <c r="A40" s="342"/>
      <c r="B40" s="933"/>
      <c r="C40" s="934"/>
      <c r="D40" s="935"/>
      <c r="E40" s="239"/>
      <c r="F40" s="875"/>
    </row>
    <row r="41" spans="1:6" s="462" customFormat="1" ht="38.25">
      <c r="A41" s="342">
        <f>COUNT($A$4:A40)+1</f>
        <v>17</v>
      </c>
      <c r="B41" s="933" t="s">
        <v>1243</v>
      </c>
      <c r="C41" s="934" t="s">
        <v>17</v>
      </c>
      <c r="D41" s="935">
        <v>1</v>
      </c>
      <c r="E41" s="273">
        <v>0</v>
      </c>
      <c r="F41" s="875">
        <f>E41*D41</f>
        <v>0</v>
      </c>
    </row>
    <row r="42" spans="1:6" s="462" customFormat="1">
      <c r="A42" s="342"/>
      <c r="B42" s="933"/>
      <c r="C42" s="934"/>
      <c r="D42" s="935"/>
      <c r="E42" s="239"/>
      <c r="F42" s="875"/>
    </row>
    <row r="43" spans="1:6" s="462" customFormat="1" ht="51">
      <c r="A43" s="342">
        <f>COUNT($A$4:A42)+1</f>
        <v>18</v>
      </c>
      <c r="B43" s="933" t="s">
        <v>1244</v>
      </c>
      <c r="C43" s="934" t="s">
        <v>17</v>
      </c>
      <c r="D43" s="935">
        <v>1</v>
      </c>
      <c r="E43" s="273">
        <v>0</v>
      </c>
      <c r="F43" s="875">
        <f>E43*D43</f>
        <v>0</v>
      </c>
    </row>
    <row r="44" spans="1:6" s="462" customFormat="1">
      <c r="A44" s="342"/>
      <c r="B44" s="364"/>
      <c r="C44" s="362"/>
      <c r="D44" s="376"/>
      <c r="E44" s="239"/>
      <c r="F44" s="875"/>
    </row>
    <row r="45" spans="1:6" s="462" customFormat="1" ht="25.5">
      <c r="A45" s="342">
        <f>COUNT($A$4:A44)+1</f>
        <v>19</v>
      </c>
      <c r="B45" s="364" t="s">
        <v>1245</v>
      </c>
      <c r="C45" s="362" t="s">
        <v>17</v>
      </c>
      <c r="D45" s="376">
        <v>1</v>
      </c>
      <c r="E45" s="273">
        <v>0</v>
      </c>
      <c r="F45" s="875">
        <f>E45*D45</f>
        <v>0</v>
      </c>
    </row>
    <row r="46" spans="1:6" s="922" customFormat="1">
      <c r="A46" s="342"/>
      <c r="B46" s="938"/>
      <c r="C46" s="362"/>
      <c r="D46" s="939"/>
      <c r="E46" s="286"/>
      <c r="F46" s="875"/>
    </row>
    <row r="47" spans="1:6" s="462" customFormat="1" ht="38.25">
      <c r="A47" s="342">
        <f>COUNT($A$4:A46)+1</f>
        <v>20</v>
      </c>
      <c r="B47" s="361" t="s">
        <v>1246</v>
      </c>
      <c r="C47" s="362"/>
      <c r="D47" s="363">
        <v>0.03</v>
      </c>
      <c r="E47" s="238"/>
      <c r="F47" s="238">
        <f>SUM(F7:F46)*D47</f>
        <v>0</v>
      </c>
    </row>
    <row r="48" spans="1:6" s="462" customFormat="1">
      <c r="A48" s="342"/>
      <c r="B48" s="361"/>
      <c r="C48" s="362"/>
      <c r="D48" s="363"/>
      <c r="E48" s="238"/>
      <c r="F48" s="238"/>
    </row>
    <row r="49" spans="1:6" s="923" customFormat="1" ht="63.75">
      <c r="A49" s="342">
        <f>COUNT($A$4:A47)+1</f>
        <v>21</v>
      </c>
      <c r="B49" s="940" t="s">
        <v>1247</v>
      </c>
      <c r="C49" s="937" t="s">
        <v>868</v>
      </c>
      <c r="D49" s="935">
        <v>1</v>
      </c>
      <c r="E49" s="273">
        <v>0</v>
      </c>
      <c r="F49" s="875">
        <f>E49*D49</f>
        <v>0</v>
      </c>
    </row>
    <row r="50" spans="1:6" s="924" customFormat="1">
      <c r="A50" s="930"/>
      <c r="B50" s="931"/>
      <c r="C50" s="307"/>
      <c r="D50" s="307"/>
      <c r="E50" s="237"/>
      <c r="F50" s="237"/>
    </row>
    <row r="51" spans="1:6" s="924" customFormat="1" ht="13.5" thickBot="1">
      <c r="A51" s="941" t="s">
        <v>1232</v>
      </c>
      <c r="B51" s="942" t="s">
        <v>1248</v>
      </c>
      <c r="C51" s="943"/>
      <c r="D51" s="367"/>
      <c r="E51" s="925"/>
      <c r="F51" s="926">
        <f>SUM(F7:F50)</f>
        <v>0</v>
      </c>
    </row>
    <row r="52" spans="1:6" s="920" customFormat="1" ht="13.5" thickTop="1">
      <c r="A52" s="928"/>
      <c r="B52" s="929"/>
      <c r="C52" s="375"/>
      <c r="D52" s="375"/>
      <c r="E52" s="919"/>
      <c r="F52" s="919"/>
    </row>
  </sheetData>
  <sheetProtection algorithmName="SHA-512" hashValue="1T86UnRXJYcnTMRXpInYvM0QEychsgnIRXQXzpRNw7nqJbctpli3ZkKLnjLqvwf7lK2wZeXW3DlS4YZRk61lPA==" saltValue="giwjcXCDhTOZhpyjr5y7Cw==" spinCount="100000" sheet="1" selectLockedCells="1"/>
  <mergeCells count="1">
    <mergeCell ref="B5:C5"/>
  </mergeCells>
  <pageMargins left="0.6692913385826772" right="0.15748031496062992" top="0.59055118110236227" bottom="0.59055118110236227" header="0.51181102362204722" footer="0.31496062992125984"/>
  <pageSetup paperSize="9" scale="92" orientation="portrait" blackAndWhite="1" horizontalDpi="300" verticalDpi="300" r:id="rId1"/>
  <headerFooter alignWithMargins="0">
    <oddFooter>Stran &amp;P od &amp;N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G31"/>
  <sheetViews>
    <sheetView view="pageLayout" zoomScaleNormal="100" zoomScaleSheetLayoutView="100" workbookViewId="0">
      <selection activeCell="G6" sqref="G6"/>
    </sheetView>
  </sheetViews>
  <sheetFormatPr defaultRowHeight="12.75"/>
  <cols>
    <col min="1" max="1" width="4.5703125" style="291" customWidth="1"/>
    <col min="2" max="2" width="36.85546875" style="323" customWidth="1"/>
    <col min="3" max="3" width="6" style="293" customWidth="1"/>
    <col min="4" max="4" width="8.140625" style="293" customWidth="1"/>
    <col min="5" max="6" width="10.5703125" style="276" customWidth="1"/>
    <col min="7" max="7" width="17.42578125" style="873" customWidth="1"/>
    <col min="8" max="256" width="9.140625" style="873"/>
    <col min="257" max="257" width="4.5703125" style="873" customWidth="1"/>
    <col min="258" max="258" width="56.7109375" style="873" customWidth="1"/>
    <col min="259" max="259" width="6" style="873" customWidth="1"/>
    <col min="260" max="260" width="8.140625" style="873" customWidth="1"/>
    <col min="261" max="262" width="10.5703125" style="873" customWidth="1"/>
    <col min="263" max="512" width="9.140625" style="873"/>
    <col min="513" max="513" width="4.5703125" style="873" customWidth="1"/>
    <col min="514" max="514" width="56.7109375" style="873" customWidth="1"/>
    <col min="515" max="515" width="6" style="873" customWidth="1"/>
    <col min="516" max="516" width="8.140625" style="873" customWidth="1"/>
    <col min="517" max="518" width="10.5703125" style="873" customWidth="1"/>
    <col min="519" max="768" width="9.140625" style="873"/>
    <col min="769" max="769" width="4.5703125" style="873" customWidth="1"/>
    <col min="770" max="770" width="56.7109375" style="873" customWidth="1"/>
    <col min="771" max="771" width="6" style="873" customWidth="1"/>
    <col min="772" max="772" width="8.140625" style="873" customWidth="1"/>
    <col min="773" max="774" width="10.5703125" style="873" customWidth="1"/>
    <col min="775" max="1024" width="9.140625" style="873"/>
    <col min="1025" max="1025" width="4.5703125" style="873" customWidth="1"/>
    <col min="1026" max="1026" width="56.7109375" style="873" customWidth="1"/>
    <col min="1027" max="1027" width="6" style="873" customWidth="1"/>
    <col min="1028" max="1028" width="8.140625" style="873" customWidth="1"/>
    <col min="1029" max="1030" width="10.5703125" style="873" customWidth="1"/>
    <col min="1031" max="1280" width="9.140625" style="873"/>
    <col min="1281" max="1281" width="4.5703125" style="873" customWidth="1"/>
    <col min="1282" max="1282" width="56.7109375" style="873" customWidth="1"/>
    <col min="1283" max="1283" width="6" style="873" customWidth="1"/>
    <col min="1284" max="1284" width="8.140625" style="873" customWidth="1"/>
    <col min="1285" max="1286" width="10.5703125" style="873" customWidth="1"/>
    <col min="1287" max="1536" width="9.140625" style="873"/>
    <col min="1537" max="1537" width="4.5703125" style="873" customWidth="1"/>
    <col min="1538" max="1538" width="56.7109375" style="873" customWidth="1"/>
    <col min="1539" max="1539" width="6" style="873" customWidth="1"/>
    <col min="1540" max="1540" width="8.140625" style="873" customWidth="1"/>
    <col min="1541" max="1542" width="10.5703125" style="873" customWidth="1"/>
    <col min="1543" max="1792" width="9.140625" style="873"/>
    <col min="1793" max="1793" width="4.5703125" style="873" customWidth="1"/>
    <col min="1794" max="1794" width="56.7109375" style="873" customWidth="1"/>
    <col min="1795" max="1795" width="6" style="873" customWidth="1"/>
    <col min="1796" max="1796" width="8.140625" style="873" customWidth="1"/>
    <col min="1797" max="1798" width="10.5703125" style="873" customWidth="1"/>
    <col min="1799" max="2048" width="9.140625" style="873"/>
    <col min="2049" max="2049" width="4.5703125" style="873" customWidth="1"/>
    <col min="2050" max="2050" width="56.7109375" style="873" customWidth="1"/>
    <col min="2051" max="2051" width="6" style="873" customWidth="1"/>
    <col min="2052" max="2052" width="8.140625" style="873" customWidth="1"/>
    <col min="2053" max="2054" width="10.5703125" style="873" customWidth="1"/>
    <col min="2055" max="2304" width="9.140625" style="873"/>
    <col min="2305" max="2305" width="4.5703125" style="873" customWidth="1"/>
    <col min="2306" max="2306" width="56.7109375" style="873" customWidth="1"/>
    <col min="2307" max="2307" width="6" style="873" customWidth="1"/>
    <col min="2308" max="2308" width="8.140625" style="873" customWidth="1"/>
    <col min="2309" max="2310" width="10.5703125" style="873" customWidth="1"/>
    <col min="2311" max="2560" width="9.140625" style="873"/>
    <col min="2561" max="2561" width="4.5703125" style="873" customWidth="1"/>
    <col min="2562" max="2562" width="56.7109375" style="873" customWidth="1"/>
    <col min="2563" max="2563" width="6" style="873" customWidth="1"/>
    <col min="2564" max="2564" width="8.140625" style="873" customWidth="1"/>
    <col min="2565" max="2566" width="10.5703125" style="873" customWidth="1"/>
    <col min="2567" max="2816" width="9.140625" style="873"/>
    <col min="2817" max="2817" width="4.5703125" style="873" customWidth="1"/>
    <col min="2818" max="2818" width="56.7109375" style="873" customWidth="1"/>
    <col min="2819" max="2819" width="6" style="873" customWidth="1"/>
    <col min="2820" max="2820" width="8.140625" style="873" customWidth="1"/>
    <col min="2821" max="2822" width="10.5703125" style="873" customWidth="1"/>
    <col min="2823" max="3072" width="9.140625" style="873"/>
    <col min="3073" max="3073" width="4.5703125" style="873" customWidth="1"/>
    <col min="3074" max="3074" width="56.7109375" style="873" customWidth="1"/>
    <col min="3075" max="3075" width="6" style="873" customWidth="1"/>
    <col min="3076" max="3076" width="8.140625" style="873" customWidth="1"/>
    <col min="3077" max="3078" width="10.5703125" style="873" customWidth="1"/>
    <col min="3079" max="3328" width="9.140625" style="873"/>
    <col min="3329" max="3329" width="4.5703125" style="873" customWidth="1"/>
    <col min="3330" max="3330" width="56.7109375" style="873" customWidth="1"/>
    <col min="3331" max="3331" width="6" style="873" customWidth="1"/>
    <col min="3332" max="3332" width="8.140625" style="873" customWidth="1"/>
    <col min="3333" max="3334" width="10.5703125" style="873" customWidth="1"/>
    <col min="3335" max="3584" width="9.140625" style="873"/>
    <col min="3585" max="3585" width="4.5703125" style="873" customWidth="1"/>
    <col min="3586" max="3586" width="56.7109375" style="873" customWidth="1"/>
    <col min="3587" max="3587" width="6" style="873" customWidth="1"/>
    <col min="3588" max="3588" width="8.140625" style="873" customWidth="1"/>
    <col min="3589" max="3590" width="10.5703125" style="873" customWidth="1"/>
    <col min="3591" max="3840" width="9.140625" style="873"/>
    <col min="3841" max="3841" width="4.5703125" style="873" customWidth="1"/>
    <col min="3842" max="3842" width="56.7109375" style="873" customWidth="1"/>
    <col min="3843" max="3843" width="6" style="873" customWidth="1"/>
    <col min="3844" max="3844" width="8.140625" style="873" customWidth="1"/>
    <col min="3845" max="3846" width="10.5703125" style="873" customWidth="1"/>
    <col min="3847" max="4096" width="9.140625" style="873"/>
    <col min="4097" max="4097" width="4.5703125" style="873" customWidth="1"/>
    <col min="4098" max="4098" width="56.7109375" style="873" customWidth="1"/>
    <col min="4099" max="4099" width="6" style="873" customWidth="1"/>
    <col min="4100" max="4100" width="8.140625" style="873" customWidth="1"/>
    <col min="4101" max="4102" width="10.5703125" style="873" customWidth="1"/>
    <col min="4103" max="4352" width="9.140625" style="873"/>
    <col min="4353" max="4353" width="4.5703125" style="873" customWidth="1"/>
    <col min="4354" max="4354" width="56.7109375" style="873" customWidth="1"/>
    <col min="4355" max="4355" width="6" style="873" customWidth="1"/>
    <col min="4356" max="4356" width="8.140625" style="873" customWidth="1"/>
    <col min="4357" max="4358" width="10.5703125" style="873" customWidth="1"/>
    <col min="4359" max="4608" width="9.140625" style="873"/>
    <col min="4609" max="4609" width="4.5703125" style="873" customWidth="1"/>
    <col min="4610" max="4610" width="56.7109375" style="873" customWidth="1"/>
    <col min="4611" max="4611" width="6" style="873" customWidth="1"/>
    <col min="4612" max="4612" width="8.140625" style="873" customWidth="1"/>
    <col min="4613" max="4614" width="10.5703125" style="873" customWidth="1"/>
    <col min="4615" max="4864" width="9.140625" style="873"/>
    <col min="4865" max="4865" width="4.5703125" style="873" customWidth="1"/>
    <col min="4866" max="4866" width="56.7109375" style="873" customWidth="1"/>
    <col min="4867" max="4867" width="6" style="873" customWidth="1"/>
    <col min="4868" max="4868" width="8.140625" style="873" customWidth="1"/>
    <col min="4869" max="4870" width="10.5703125" style="873" customWidth="1"/>
    <col min="4871" max="5120" width="9.140625" style="873"/>
    <col min="5121" max="5121" width="4.5703125" style="873" customWidth="1"/>
    <col min="5122" max="5122" width="56.7109375" style="873" customWidth="1"/>
    <col min="5123" max="5123" width="6" style="873" customWidth="1"/>
    <col min="5124" max="5124" width="8.140625" style="873" customWidth="1"/>
    <col min="5125" max="5126" width="10.5703125" style="873" customWidth="1"/>
    <col min="5127" max="5376" width="9.140625" style="873"/>
    <col min="5377" max="5377" width="4.5703125" style="873" customWidth="1"/>
    <col min="5378" max="5378" width="56.7109375" style="873" customWidth="1"/>
    <col min="5379" max="5379" width="6" style="873" customWidth="1"/>
    <col min="5380" max="5380" width="8.140625" style="873" customWidth="1"/>
    <col min="5381" max="5382" width="10.5703125" style="873" customWidth="1"/>
    <col min="5383" max="5632" width="9.140625" style="873"/>
    <col min="5633" max="5633" width="4.5703125" style="873" customWidth="1"/>
    <col min="5634" max="5634" width="56.7109375" style="873" customWidth="1"/>
    <col min="5635" max="5635" width="6" style="873" customWidth="1"/>
    <col min="5636" max="5636" width="8.140625" style="873" customWidth="1"/>
    <col min="5637" max="5638" width="10.5703125" style="873" customWidth="1"/>
    <col min="5639" max="5888" width="9.140625" style="873"/>
    <col min="5889" max="5889" width="4.5703125" style="873" customWidth="1"/>
    <col min="5890" max="5890" width="56.7109375" style="873" customWidth="1"/>
    <col min="5891" max="5891" width="6" style="873" customWidth="1"/>
    <col min="5892" max="5892" width="8.140625" style="873" customWidth="1"/>
    <col min="5893" max="5894" width="10.5703125" style="873" customWidth="1"/>
    <col min="5895" max="6144" width="9.140625" style="873"/>
    <col min="6145" max="6145" width="4.5703125" style="873" customWidth="1"/>
    <col min="6146" max="6146" width="56.7109375" style="873" customWidth="1"/>
    <col min="6147" max="6147" width="6" style="873" customWidth="1"/>
    <col min="6148" max="6148" width="8.140625" style="873" customWidth="1"/>
    <col min="6149" max="6150" width="10.5703125" style="873" customWidth="1"/>
    <col min="6151" max="6400" width="9.140625" style="873"/>
    <col min="6401" max="6401" width="4.5703125" style="873" customWidth="1"/>
    <col min="6402" max="6402" width="56.7109375" style="873" customWidth="1"/>
    <col min="6403" max="6403" width="6" style="873" customWidth="1"/>
    <col min="6404" max="6404" width="8.140625" style="873" customWidth="1"/>
    <col min="6405" max="6406" width="10.5703125" style="873" customWidth="1"/>
    <col min="6407" max="6656" width="9.140625" style="873"/>
    <col min="6657" max="6657" width="4.5703125" style="873" customWidth="1"/>
    <col min="6658" max="6658" width="56.7109375" style="873" customWidth="1"/>
    <col min="6659" max="6659" width="6" style="873" customWidth="1"/>
    <col min="6660" max="6660" width="8.140625" style="873" customWidth="1"/>
    <col min="6661" max="6662" width="10.5703125" style="873" customWidth="1"/>
    <col min="6663" max="6912" width="9.140625" style="873"/>
    <col min="6913" max="6913" width="4.5703125" style="873" customWidth="1"/>
    <col min="6914" max="6914" width="56.7109375" style="873" customWidth="1"/>
    <col min="6915" max="6915" width="6" style="873" customWidth="1"/>
    <col min="6916" max="6916" width="8.140625" style="873" customWidth="1"/>
    <col min="6917" max="6918" width="10.5703125" style="873" customWidth="1"/>
    <col min="6919" max="7168" width="9.140625" style="873"/>
    <col min="7169" max="7169" width="4.5703125" style="873" customWidth="1"/>
    <col min="7170" max="7170" width="56.7109375" style="873" customWidth="1"/>
    <col min="7171" max="7171" width="6" style="873" customWidth="1"/>
    <col min="7172" max="7172" width="8.140625" style="873" customWidth="1"/>
    <col min="7173" max="7174" width="10.5703125" style="873" customWidth="1"/>
    <col min="7175" max="7424" width="9.140625" style="873"/>
    <col min="7425" max="7425" width="4.5703125" style="873" customWidth="1"/>
    <col min="7426" max="7426" width="56.7109375" style="873" customWidth="1"/>
    <col min="7427" max="7427" width="6" style="873" customWidth="1"/>
    <col min="7428" max="7428" width="8.140625" style="873" customWidth="1"/>
    <col min="7429" max="7430" width="10.5703125" style="873" customWidth="1"/>
    <col min="7431" max="7680" width="9.140625" style="873"/>
    <col min="7681" max="7681" width="4.5703125" style="873" customWidth="1"/>
    <col min="7682" max="7682" width="56.7109375" style="873" customWidth="1"/>
    <col min="7683" max="7683" width="6" style="873" customWidth="1"/>
    <col min="7684" max="7684" width="8.140625" style="873" customWidth="1"/>
    <col min="7685" max="7686" width="10.5703125" style="873" customWidth="1"/>
    <col min="7687" max="7936" width="9.140625" style="873"/>
    <col min="7937" max="7937" width="4.5703125" style="873" customWidth="1"/>
    <col min="7938" max="7938" width="56.7109375" style="873" customWidth="1"/>
    <col min="7939" max="7939" width="6" style="873" customWidth="1"/>
    <col min="7940" max="7940" width="8.140625" style="873" customWidth="1"/>
    <col min="7941" max="7942" width="10.5703125" style="873" customWidth="1"/>
    <col min="7943" max="8192" width="9.140625" style="873"/>
    <col min="8193" max="8193" width="4.5703125" style="873" customWidth="1"/>
    <col min="8194" max="8194" width="56.7109375" style="873" customWidth="1"/>
    <col min="8195" max="8195" width="6" style="873" customWidth="1"/>
    <col min="8196" max="8196" width="8.140625" style="873" customWidth="1"/>
    <col min="8197" max="8198" width="10.5703125" style="873" customWidth="1"/>
    <col min="8199" max="8448" width="9.140625" style="873"/>
    <col min="8449" max="8449" width="4.5703125" style="873" customWidth="1"/>
    <col min="8450" max="8450" width="56.7109375" style="873" customWidth="1"/>
    <col min="8451" max="8451" width="6" style="873" customWidth="1"/>
    <col min="8452" max="8452" width="8.140625" style="873" customWidth="1"/>
    <col min="8453" max="8454" width="10.5703125" style="873" customWidth="1"/>
    <col min="8455" max="8704" width="9.140625" style="873"/>
    <col min="8705" max="8705" width="4.5703125" style="873" customWidth="1"/>
    <col min="8706" max="8706" width="56.7109375" style="873" customWidth="1"/>
    <col min="8707" max="8707" width="6" style="873" customWidth="1"/>
    <col min="8708" max="8708" width="8.140625" style="873" customWidth="1"/>
    <col min="8709" max="8710" width="10.5703125" style="873" customWidth="1"/>
    <col min="8711" max="8960" width="9.140625" style="873"/>
    <col min="8961" max="8961" width="4.5703125" style="873" customWidth="1"/>
    <col min="8962" max="8962" width="56.7109375" style="873" customWidth="1"/>
    <col min="8963" max="8963" width="6" style="873" customWidth="1"/>
    <col min="8964" max="8964" width="8.140625" style="873" customWidth="1"/>
    <col min="8965" max="8966" width="10.5703125" style="873" customWidth="1"/>
    <col min="8967" max="9216" width="9.140625" style="873"/>
    <col min="9217" max="9217" width="4.5703125" style="873" customWidth="1"/>
    <col min="9218" max="9218" width="56.7109375" style="873" customWidth="1"/>
    <col min="9219" max="9219" width="6" style="873" customWidth="1"/>
    <col min="9220" max="9220" width="8.140625" style="873" customWidth="1"/>
    <col min="9221" max="9222" width="10.5703125" style="873" customWidth="1"/>
    <col min="9223" max="9472" width="9.140625" style="873"/>
    <col min="9473" max="9473" width="4.5703125" style="873" customWidth="1"/>
    <col min="9474" max="9474" width="56.7109375" style="873" customWidth="1"/>
    <col min="9475" max="9475" width="6" style="873" customWidth="1"/>
    <col min="9476" max="9476" width="8.140625" style="873" customWidth="1"/>
    <col min="9477" max="9478" width="10.5703125" style="873" customWidth="1"/>
    <col min="9479" max="9728" width="9.140625" style="873"/>
    <col min="9729" max="9729" width="4.5703125" style="873" customWidth="1"/>
    <col min="9730" max="9730" width="56.7109375" style="873" customWidth="1"/>
    <col min="9731" max="9731" width="6" style="873" customWidth="1"/>
    <col min="9732" max="9732" width="8.140625" style="873" customWidth="1"/>
    <col min="9733" max="9734" width="10.5703125" style="873" customWidth="1"/>
    <col min="9735" max="9984" width="9.140625" style="873"/>
    <col min="9985" max="9985" width="4.5703125" style="873" customWidth="1"/>
    <col min="9986" max="9986" width="56.7109375" style="873" customWidth="1"/>
    <col min="9987" max="9987" width="6" style="873" customWidth="1"/>
    <col min="9988" max="9988" width="8.140625" style="873" customWidth="1"/>
    <col min="9989" max="9990" width="10.5703125" style="873" customWidth="1"/>
    <col min="9991" max="10240" width="9.140625" style="873"/>
    <col min="10241" max="10241" width="4.5703125" style="873" customWidth="1"/>
    <col min="10242" max="10242" width="56.7109375" style="873" customWidth="1"/>
    <col min="10243" max="10243" width="6" style="873" customWidth="1"/>
    <col min="10244" max="10244" width="8.140625" style="873" customWidth="1"/>
    <col min="10245" max="10246" width="10.5703125" style="873" customWidth="1"/>
    <col min="10247" max="10496" width="9.140625" style="873"/>
    <col min="10497" max="10497" width="4.5703125" style="873" customWidth="1"/>
    <col min="10498" max="10498" width="56.7109375" style="873" customWidth="1"/>
    <col min="10499" max="10499" width="6" style="873" customWidth="1"/>
    <col min="10500" max="10500" width="8.140625" style="873" customWidth="1"/>
    <col min="10501" max="10502" width="10.5703125" style="873" customWidth="1"/>
    <col min="10503" max="10752" width="9.140625" style="873"/>
    <col min="10753" max="10753" width="4.5703125" style="873" customWidth="1"/>
    <col min="10754" max="10754" width="56.7109375" style="873" customWidth="1"/>
    <col min="10755" max="10755" width="6" style="873" customWidth="1"/>
    <col min="10756" max="10756" width="8.140625" style="873" customWidth="1"/>
    <col min="10757" max="10758" width="10.5703125" style="873" customWidth="1"/>
    <col min="10759" max="11008" width="9.140625" style="873"/>
    <col min="11009" max="11009" width="4.5703125" style="873" customWidth="1"/>
    <col min="11010" max="11010" width="56.7109375" style="873" customWidth="1"/>
    <col min="11011" max="11011" width="6" style="873" customWidth="1"/>
    <col min="11012" max="11012" width="8.140625" style="873" customWidth="1"/>
    <col min="11013" max="11014" width="10.5703125" style="873" customWidth="1"/>
    <col min="11015" max="11264" width="9.140625" style="873"/>
    <col min="11265" max="11265" width="4.5703125" style="873" customWidth="1"/>
    <col min="11266" max="11266" width="56.7109375" style="873" customWidth="1"/>
    <col min="11267" max="11267" width="6" style="873" customWidth="1"/>
    <col min="11268" max="11268" width="8.140625" style="873" customWidth="1"/>
    <col min="11269" max="11270" width="10.5703125" style="873" customWidth="1"/>
    <col min="11271" max="11520" width="9.140625" style="873"/>
    <col min="11521" max="11521" width="4.5703125" style="873" customWidth="1"/>
    <col min="11522" max="11522" width="56.7109375" style="873" customWidth="1"/>
    <col min="11523" max="11523" width="6" style="873" customWidth="1"/>
    <col min="11524" max="11524" width="8.140625" style="873" customWidth="1"/>
    <col min="11525" max="11526" width="10.5703125" style="873" customWidth="1"/>
    <col min="11527" max="11776" width="9.140625" style="873"/>
    <col min="11777" max="11777" width="4.5703125" style="873" customWidth="1"/>
    <col min="11778" max="11778" width="56.7109375" style="873" customWidth="1"/>
    <col min="11779" max="11779" width="6" style="873" customWidth="1"/>
    <col min="11780" max="11780" width="8.140625" style="873" customWidth="1"/>
    <col min="11781" max="11782" width="10.5703125" style="873" customWidth="1"/>
    <col min="11783" max="12032" width="9.140625" style="873"/>
    <col min="12033" max="12033" width="4.5703125" style="873" customWidth="1"/>
    <col min="12034" max="12034" width="56.7109375" style="873" customWidth="1"/>
    <col min="12035" max="12035" width="6" style="873" customWidth="1"/>
    <col min="12036" max="12036" width="8.140625" style="873" customWidth="1"/>
    <col min="12037" max="12038" width="10.5703125" style="873" customWidth="1"/>
    <col min="12039" max="12288" width="9.140625" style="873"/>
    <col min="12289" max="12289" width="4.5703125" style="873" customWidth="1"/>
    <col min="12290" max="12290" width="56.7109375" style="873" customWidth="1"/>
    <col min="12291" max="12291" width="6" style="873" customWidth="1"/>
    <col min="12292" max="12292" width="8.140625" style="873" customWidth="1"/>
    <col min="12293" max="12294" width="10.5703125" style="873" customWidth="1"/>
    <col min="12295" max="12544" width="9.140625" style="873"/>
    <col min="12545" max="12545" width="4.5703125" style="873" customWidth="1"/>
    <col min="12546" max="12546" width="56.7109375" style="873" customWidth="1"/>
    <col min="12547" max="12547" width="6" style="873" customWidth="1"/>
    <col min="12548" max="12548" width="8.140625" style="873" customWidth="1"/>
    <col min="12549" max="12550" width="10.5703125" style="873" customWidth="1"/>
    <col min="12551" max="12800" width="9.140625" style="873"/>
    <col min="12801" max="12801" width="4.5703125" style="873" customWidth="1"/>
    <col min="12802" max="12802" width="56.7109375" style="873" customWidth="1"/>
    <col min="12803" max="12803" width="6" style="873" customWidth="1"/>
    <col min="12804" max="12804" width="8.140625" style="873" customWidth="1"/>
    <col min="12805" max="12806" width="10.5703125" style="873" customWidth="1"/>
    <col min="12807" max="13056" width="9.140625" style="873"/>
    <col min="13057" max="13057" width="4.5703125" style="873" customWidth="1"/>
    <col min="13058" max="13058" width="56.7109375" style="873" customWidth="1"/>
    <col min="13059" max="13059" width="6" style="873" customWidth="1"/>
    <col min="13060" max="13060" width="8.140625" style="873" customWidth="1"/>
    <col min="13061" max="13062" width="10.5703125" style="873" customWidth="1"/>
    <col min="13063" max="13312" width="9.140625" style="873"/>
    <col min="13313" max="13313" width="4.5703125" style="873" customWidth="1"/>
    <col min="13314" max="13314" width="56.7109375" style="873" customWidth="1"/>
    <col min="13315" max="13315" width="6" style="873" customWidth="1"/>
    <col min="13316" max="13316" width="8.140625" style="873" customWidth="1"/>
    <col min="13317" max="13318" width="10.5703125" style="873" customWidth="1"/>
    <col min="13319" max="13568" width="9.140625" style="873"/>
    <col min="13569" max="13569" width="4.5703125" style="873" customWidth="1"/>
    <col min="13570" max="13570" width="56.7109375" style="873" customWidth="1"/>
    <col min="13571" max="13571" width="6" style="873" customWidth="1"/>
    <col min="13572" max="13572" width="8.140625" style="873" customWidth="1"/>
    <col min="13573" max="13574" width="10.5703125" style="873" customWidth="1"/>
    <col min="13575" max="13824" width="9.140625" style="873"/>
    <col min="13825" max="13825" width="4.5703125" style="873" customWidth="1"/>
    <col min="13826" max="13826" width="56.7109375" style="873" customWidth="1"/>
    <col min="13827" max="13827" width="6" style="873" customWidth="1"/>
    <col min="13828" max="13828" width="8.140625" style="873" customWidth="1"/>
    <col min="13829" max="13830" width="10.5703125" style="873" customWidth="1"/>
    <col min="13831" max="14080" width="9.140625" style="873"/>
    <col min="14081" max="14081" width="4.5703125" style="873" customWidth="1"/>
    <col min="14082" max="14082" width="56.7109375" style="873" customWidth="1"/>
    <col min="14083" max="14083" width="6" style="873" customWidth="1"/>
    <col min="14084" max="14084" width="8.140625" style="873" customWidth="1"/>
    <col min="14085" max="14086" width="10.5703125" style="873" customWidth="1"/>
    <col min="14087" max="14336" width="9.140625" style="873"/>
    <col min="14337" max="14337" width="4.5703125" style="873" customWidth="1"/>
    <col min="14338" max="14338" width="56.7109375" style="873" customWidth="1"/>
    <col min="14339" max="14339" width="6" style="873" customWidth="1"/>
    <col min="14340" max="14340" width="8.140625" style="873" customWidth="1"/>
    <col min="14341" max="14342" width="10.5703125" style="873" customWidth="1"/>
    <col min="14343" max="14592" width="9.140625" style="873"/>
    <col min="14593" max="14593" width="4.5703125" style="873" customWidth="1"/>
    <col min="14594" max="14594" width="56.7109375" style="873" customWidth="1"/>
    <col min="14595" max="14595" width="6" style="873" customWidth="1"/>
    <col min="14596" max="14596" width="8.140625" style="873" customWidth="1"/>
    <col min="14597" max="14598" width="10.5703125" style="873" customWidth="1"/>
    <col min="14599" max="14848" width="9.140625" style="873"/>
    <col min="14849" max="14849" width="4.5703125" style="873" customWidth="1"/>
    <col min="14850" max="14850" width="56.7109375" style="873" customWidth="1"/>
    <col min="14851" max="14851" width="6" style="873" customWidth="1"/>
    <col min="14852" max="14852" width="8.140625" style="873" customWidth="1"/>
    <col min="14853" max="14854" width="10.5703125" style="873" customWidth="1"/>
    <col min="14855" max="15104" width="9.140625" style="873"/>
    <col min="15105" max="15105" width="4.5703125" style="873" customWidth="1"/>
    <col min="15106" max="15106" width="56.7109375" style="873" customWidth="1"/>
    <col min="15107" max="15107" width="6" style="873" customWidth="1"/>
    <col min="15108" max="15108" width="8.140625" style="873" customWidth="1"/>
    <col min="15109" max="15110" width="10.5703125" style="873" customWidth="1"/>
    <col min="15111" max="15360" width="9.140625" style="873"/>
    <col min="15361" max="15361" width="4.5703125" style="873" customWidth="1"/>
    <col min="15362" max="15362" width="56.7109375" style="873" customWidth="1"/>
    <col min="15363" max="15363" width="6" style="873" customWidth="1"/>
    <col min="15364" max="15364" width="8.140625" style="873" customWidth="1"/>
    <col min="15365" max="15366" width="10.5703125" style="873" customWidth="1"/>
    <col min="15367" max="15616" width="9.140625" style="873"/>
    <col min="15617" max="15617" width="4.5703125" style="873" customWidth="1"/>
    <col min="15618" max="15618" width="56.7109375" style="873" customWidth="1"/>
    <col min="15619" max="15619" width="6" style="873" customWidth="1"/>
    <col min="15620" max="15620" width="8.140625" style="873" customWidth="1"/>
    <col min="15621" max="15622" width="10.5703125" style="873" customWidth="1"/>
    <col min="15623" max="15872" width="9.140625" style="873"/>
    <col min="15873" max="15873" width="4.5703125" style="873" customWidth="1"/>
    <col min="15874" max="15874" width="56.7109375" style="873" customWidth="1"/>
    <col min="15875" max="15875" width="6" style="873" customWidth="1"/>
    <col min="15876" max="15876" width="8.140625" style="873" customWidth="1"/>
    <col min="15877" max="15878" width="10.5703125" style="873" customWidth="1"/>
    <col min="15879" max="16128" width="9.140625" style="873"/>
    <col min="16129" max="16129" width="4.5703125" style="873" customWidth="1"/>
    <col min="16130" max="16130" width="56.7109375" style="873" customWidth="1"/>
    <col min="16131" max="16131" width="6" style="873" customWidth="1"/>
    <col min="16132" max="16132" width="8.140625" style="873" customWidth="1"/>
    <col min="16133" max="16134" width="10.5703125" style="873" customWidth="1"/>
    <col min="16135" max="16384" width="9.140625" style="873"/>
  </cols>
  <sheetData>
    <row r="1" spans="1:7" s="868" customFormat="1">
      <c r="A1" s="291"/>
      <c r="B1" s="292"/>
      <c r="C1" s="293"/>
      <c r="D1" s="293"/>
      <c r="E1" s="867"/>
      <c r="F1" s="867"/>
    </row>
    <row r="2" spans="1:7" s="868" customFormat="1" ht="25.5">
      <c r="A2" s="294" t="s">
        <v>1019</v>
      </c>
      <c r="B2" s="295" t="s">
        <v>1020</v>
      </c>
      <c r="C2" s="296" t="s">
        <v>1021</v>
      </c>
      <c r="D2" s="324" t="s">
        <v>232</v>
      </c>
      <c r="E2" s="869" t="s">
        <v>1022</v>
      </c>
      <c r="F2" s="870" t="s">
        <v>1023</v>
      </c>
      <c r="G2" s="944" t="s">
        <v>1364</v>
      </c>
    </row>
    <row r="3" spans="1:7" s="278" customFormat="1">
      <c r="A3" s="301"/>
      <c r="B3" s="299"/>
      <c r="C3" s="300"/>
      <c r="D3" s="300"/>
      <c r="E3" s="945"/>
      <c r="F3" s="946"/>
    </row>
    <row r="4" spans="1:7" s="278" customFormat="1">
      <c r="A4" s="298" t="s">
        <v>1249</v>
      </c>
      <c r="B4" s="299" t="s">
        <v>1250</v>
      </c>
      <c r="C4" s="373"/>
      <c r="D4" s="373"/>
      <c r="E4" s="917"/>
      <c r="F4" s="917"/>
    </row>
    <row r="5" spans="1:7" s="278" customFormat="1">
      <c r="A5" s="298"/>
      <c r="B5" s="299"/>
      <c r="C5" s="373"/>
      <c r="D5" s="373"/>
      <c r="E5" s="917"/>
      <c r="F5" s="917"/>
    </row>
    <row r="6" spans="1:7" s="278" customFormat="1" ht="51">
      <c r="A6" s="298"/>
      <c r="B6" s="299" t="s">
        <v>1251</v>
      </c>
      <c r="C6" s="373"/>
      <c r="D6" s="373"/>
      <c r="E6" s="917"/>
      <c r="F6" s="917"/>
    </row>
    <row r="7" spans="1:7" s="278" customFormat="1">
      <c r="A7" s="298"/>
      <c r="B7" s="299"/>
      <c r="C7" s="373"/>
      <c r="D7" s="373"/>
      <c r="E7" s="917"/>
      <c r="F7" s="917"/>
    </row>
    <row r="8" spans="1:7" s="462" customFormat="1" ht="76.5">
      <c r="A8" s="342">
        <v>1</v>
      </c>
      <c r="B8" s="364" t="s">
        <v>1252</v>
      </c>
      <c r="C8" s="362" t="s">
        <v>868</v>
      </c>
      <c r="D8" s="376">
        <v>1</v>
      </c>
      <c r="E8" s="273">
        <v>0</v>
      </c>
      <c r="F8" s="875">
        <f>E8*D8</f>
        <v>0</v>
      </c>
    </row>
    <row r="9" spans="1:7" s="462" customFormat="1">
      <c r="A9" s="342"/>
      <c r="B9" s="364"/>
      <c r="C9" s="362"/>
      <c r="D9" s="376"/>
      <c r="E9" s="238"/>
      <c r="F9" s="875"/>
    </row>
    <row r="10" spans="1:7" s="462" customFormat="1" ht="63.75">
      <c r="A10" s="342">
        <f>COUNT($A$8:A8)+1</f>
        <v>2</v>
      </c>
      <c r="B10" s="364" t="s">
        <v>1253</v>
      </c>
      <c r="C10" s="362" t="s">
        <v>868</v>
      </c>
      <c r="D10" s="376">
        <v>1</v>
      </c>
      <c r="E10" s="273">
        <v>0</v>
      </c>
      <c r="F10" s="875">
        <f>E10*D10</f>
        <v>0</v>
      </c>
    </row>
    <row r="11" spans="1:7" s="462" customFormat="1">
      <c r="A11" s="342"/>
      <c r="B11" s="364"/>
      <c r="C11" s="362"/>
      <c r="D11" s="376"/>
      <c r="E11" s="238"/>
      <c r="F11" s="875"/>
    </row>
    <row r="12" spans="1:7" s="462" customFormat="1" ht="38.25">
      <c r="A12" s="342">
        <f>COUNT($A$8:A10)+1</f>
        <v>3</v>
      </c>
      <c r="B12" s="364" t="s">
        <v>1254</v>
      </c>
      <c r="C12" s="362" t="s">
        <v>17</v>
      </c>
      <c r="D12" s="376">
        <v>4</v>
      </c>
      <c r="E12" s="273">
        <v>0</v>
      </c>
      <c r="F12" s="875">
        <f>E12*D12</f>
        <v>0</v>
      </c>
    </row>
    <row r="13" spans="1:7" s="462" customFormat="1">
      <c r="A13" s="342"/>
      <c r="B13" s="364"/>
      <c r="C13" s="362"/>
      <c r="D13" s="376"/>
      <c r="E13" s="238"/>
      <c r="F13" s="875"/>
    </row>
    <row r="14" spans="1:7" s="462" customFormat="1" ht="51">
      <c r="A14" s="342">
        <f>COUNT($A$4:A13)+1</f>
        <v>4</v>
      </c>
      <c r="B14" s="364" t="s">
        <v>1255</v>
      </c>
      <c r="C14" s="362" t="s">
        <v>17</v>
      </c>
      <c r="D14" s="376">
        <v>3</v>
      </c>
      <c r="E14" s="273">
        <v>0</v>
      </c>
      <c r="F14" s="875">
        <f>E14*D14</f>
        <v>0</v>
      </c>
    </row>
    <row r="15" spans="1:7" s="462" customFormat="1">
      <c r="A15" s="342"/>
      <c r="B15" s="364"/>
      <c r="C15" s="362"/>
      <c r="D15" s="376"/>
      <c r="E15" s="238"/>
      <c r="F15" s="875"/>
    </row>
    <row r="16" spans="1:7" s="462" customFormat="1" ht="51">
      <c r="A16" s="342">
        <f>COUNT($A$4:A15)+1</f>
        <v>5</v>
      </c>
      <c r="B16" s="364" t="s">
        <v>1256</v>
      </c>
      <c r="C16" s="362" t="s">
        <v>872</v>
      </c>
      <c r="D16" s="376">
        <v>85</v>
      </c>
      <c r="E16" s="273">
        <v>0</v>
      </c>
      <c r="F16" s="875">
        <f>E16*D16</f>
        <v>0</v>
      </c>
    </row>
    <row r="17" spans="1:6" s="462" customFormat="1">
      <c r="A17" s="342"/>
      <c r="B17" s="364"/>
      <c r="C17" s="362"/>
      <c r="D17" s="376"/>
      <c r="E17" s="238"/>
      <c r="F17" s="875"/>
    </row>
    <row r="18" spans="1:6" s="462" customFormat="1" ht="25.5">
      <c r="A18" s="342">
        <f>COUNT($A$4:A17)+1</f>
        <v>6</v>
      </c>
      <c r="B18" s="364" t="s">
        <v>1220</v>
      </c>
      <c r="C18" s="362" t="s">
        <v>872</v>
      </c>
      <c r="D18" s="376">
        <v>60</v>
      </c>
      <c r="E18" s="273">
        <v>0</v>
      </c>
      <c r="F18" s="875">
        <f>E18*D18</f>
        <v>0</v>
      </c>
    </row>
    <row r="19" spans="1:6" s="462" customFormat="1">
      <c r="A19" s="342"/>
      <c r="B19" s="364"/>
      <c r="C19" s="362"/>
      <c r="D19" s="376"/>
      <c r="E19" s="238"/>
      <c r="F19" s="875"/>
    </row>
    <row r="20" spans="1:6" s="462" customFormat="1" ht="25.5">
      <c r="A20" s="342">
        <f>COUNT($A$4:A19)+1</f>
        <v>7</v>
      </c>
      <c r="B20" s="364" t="s">
        <v>1257</v>
      </c>
      <c r="C20" s="362" t="s">
        <v>868</v>
      </c>
      <c r="D20" s="376">
        <v>1</v>
      </c>
      <c r="E20" s="273">
        <v>0</v>
      </c>
      <c r="F20" s="875">
        <f>E20*D20</f>
        <v>0</v>
      </c>
    </row>
    <row r="21" spans="1:6" s="462" customFormat="1">
      <c r="A21" s="342"/>
      <c r="B21" s="364"/>
      <c r="C21" s="362"/>
      <c r="D21" s="376"/>
      <c r="E21" s="238"/>
      <c r="F21" s="875"/>
    </row>
    <row r="22" spans="1:6" s="462" customFormat="1" ht="51">
      <c r="A22" s="342">
        <f>COUNT($A$4:A21)+1</f>
        <v>8</v>
      </c>
      <c r="B22" s="364" t="s">
        <v>1258</v>
      </c>
      <c r="C22" s="362" t="s">
        <v>868</v>
      </c>
      <c r="D22" s="376">
        <v>1</v>
      </c>
      <c r="E22" s="273">
        <v>0</v>
      </c>
      <c r="F22" s="875">
        <f>E22*D22</f>
        <v>0</v>
      </c>
    </row>
    <row r="23" spans="1:6" s="462" customFormat="1">
      <c r="A23" s="342"/>
      <c r="B23" s="364"/>
      <c r="C23" s="362"/>
      <c r="D23" s="376"/>
      <c r="E23" s="238"/>
      <c r="F23" s="875"/>
    </row>
    <row r="24" spans="1:6" s="462" customFormat="1">
      <c r="A24" s="342">
        <f>COUNT($A$4:A23)+1</f>
        <v>9</v>
      </c>
      <c r="B24" s="364" t="s">
        <v>1259</v>
      </c>
      <c r="C24" s="362" t="s">
        <v>868</v>
      </c>
      <c r="D24" s="376">
        <v>1</v>
      </c>
      <c r="E24" s="273">
        <v>0</v>
      </c>
      <c r="F24" s="875">
        <f>E24*D24</f>
        <v>0</v>
      </c>
    </row>
    <row r="25" spans="1:6" s="462" customFormat="1">
      <c r="A25" s="342"/>
      <c r="B25" s="364"/>
      <c r="C25" s="362"/>
      <c r="D25" s="949"/>
      <c r="E25" s="238"/>
      <c r="F25" s="875"/>
    </row>
    <row r="26" spans="1:6" s="462" customFormat="1" ht="38.25">
      <c r="A26" s="342">
        <v>10</v>
      </c>
      <c r="B26" s="364" t="s">
        <v>1246</v>
      </c>
      <c r="C26" s="362"/>
      <c r="D26" s="363">
        <v>0.03</v>
      </c>
      <c r="E26" s="238"/>
      <c r="F26" s="238">
        <f>SUM(F8:F25)*D26</f>
        <v>0</v>
      </c>
    </row>
    <row r="27" spans="1:6" s="278" customFormat="1">
      <c r="A27" s="298"/>
      <c r="B27" s="299"/>
      <c r="C27" s="373"/>
      <c r="D27" s="373"/>
      <c r="E27" s="917"/>
      <c r="F27" s="917"/>
    </row>
    <row r="28" spans="1:6" s="947" customFormat="1">
      <c r="A28" s="342"/>
      <c r="B28" s="364"/>
      <c r="C28" s="362"/>
      <c r="D28" s="376"/>
      <c r="E28" s="237"/>
      <c r="F28" s="877"/>
    </row>
    <row r="29" spans="1:6" s="924" customFormat="1" ht="13.5" thickBot="1">
      <c r="A29" s="950" t="s">
        <v>1249</v>
      </c>
      <c r="B29" s="942" t="s">
        <v>1260</v>
      </c>
      <c r="C29" s="368"/>
      <c r="D29" s="367"/>
      <c r="E29" s="948"/>
      <c r="F29" s="926">
        <f>SUM(F8:F28)</f>
        <v>0</v>
      </c>
    </row>
    <row r="30" spans="1:6" s="278" customFormat="1" ht="13.5" thickTop="1">
      <c r="A30" s="298"/>
      <c r="B30" s="299"/>
      <c r="C30" s="373"/>
      <c r="D30" s="373"/>
      <c r="E30" s="917"/>
      <c r="F30" s="917"/>
    </row>
    <row r="31" spans="1:6" s="278" customFormat="1">
      <c r="A31" s="298"/>
      <c r="B31" s="299"/>
      <c r="C31" s="373"/>
      <c r="D31" s="373"/>
      <c r="E31" s="917"/>
      <c r="F31" s="917"/>
    </row>
  </sheetData>
  <sheetProtection algorithmName="SHA-512" hashValue="R4wV3xn0R1FGWD75jlmjGamqzm1qZd1qZo6GRTBtEewLp8nlxjGnDFcnDQiCXcdiq2RshwyBBn+Xnn2Z3a9yaw==" saltValue="vcvFE6m8QcZhlwsC3auYzg==" spinCount="100000" sheet="1" selectLockedCells="1"/>
  <pageMargins left="0.6692913385826772" right="0.15748031496062992" top="0.59055118110236227" bottom="0.59055118110236227" header="0.51181102362204722" footer="0.31496062992125984"/>
  <pageSetup paperSize="9" orientation="portrait" blackAndWhite="1" horizontalDpi="300" verticalDpi="300" r:id="rId1"/>
  <headerFooter alignWithMargins="0">
    <oddFooter>Stran &amp;P od &amp;N</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G26"/>
  <sheetViews>
    <sheetView view="pageLayout" zoomScaleNormal="100" zoomScaleSheetLayoutView="100" workbookViewId="0">
      <selection activeCell="E9" sqref="E9"/>
    </sheetView>
  </sheetViews>
  <sheetFormatPr defaultRowHeight="12.75"/>
  <cols>
    <col min="1" max="1" width="4.5703125" style="291" customWidth="1"/>
    <col min="2" max="2" width="47.7109375" style="323" customWidth="1"/>
    <col min="3" max="3" width="6.42578125" style="293" customWidth="1"/>
    <col min="4" max="4" width="8.140625" style="293" customWidth="1"/>
    <col min="5" max="6" width="10.5703125" style="276" customWidth="1"/>
    <col min="7" max="7" width="13.140625" style="873" customWidth="1"/>
    <col min="8" max="256" width="9.140625" style="873"/>
    <col min="257" max="257" width="4.5703125" style="873" customWidth="1"/>
    <col min="258" max="258" width="55" style="873" customWidth="1"/>
    <col min="259" max="259" width="6.42578125" style="873" customWidth="1"/>
    <col min="260" max="260" width="8.140625" style="873" customWidth="1"/>
    <col min="261" max="262" width="10.5703125" style="873" customWidth="1"/>
    <col min="263" max="512" width="9.140625" style="873"/>
    <col min="513" max="513" width="4.5703125" style="873" customWidth="1"/>
    <col min="514" max="514" width="55" style="873" customWidth="1"/>
    <col min="515" max="515" width="6.42578125" style="873" customWidth="1"/>
    <col min="516" max="516" width="8.140625" style="873" customWidth="1"/>
    <col min="517" max="518" width="10.5703125" style="873" customWidth="1"/>
    <col min="519" max="768" width="9.140625" style="873"/>
    <col min="769" max="769" width="4.5703125" style="873" customWidth="1"/>
    <col min="770" max="770" width="55" style="873" customWidth="1"/>
    <col min="771" max="771" width="6.42578125" style="873" customWidth="1"/>
    <col min="772" max="772" width="8.140625" style="873" customWidth="1"/>
    <col min="773" max="774" width="10.5703125" style="873" customWidth="1"/>
    <col min="775" max="1024" width="9.140625" style="873"/>
    <col min="1025" max="1025" width="4.5703125" style="873" customWidth="1"/>
    <col min="1026" max="1026" width="55" style="873" customWidth="1"/>
    <col min="1027" max="1027" width="6.42578125" style="873" customWidth="1"/>
    <col min="1028" max="1028" width="8.140625" style="873" customWidth="1"/>
    <col min="1029" max="1030" width="10.5703125" style="873" customWidth="1"/>
    <col min="1031" max="1280" width="9.140625" style="873"/>
    <col min="1281" max="1281" width="4.5703125" style="873" customWidth="1"/>
    <col min="1282" max="1282" width="55" style="873" customWidth="1"/>
    <col min="1283" max="1283" width="6.42578125" style="873" customWidth="1"/>
    <col min="1284" max="1284" width="8.140625" style="873" customWidth="1"/>
    <col min="1285" max="1286" width="10.5703125" style="873" customWidth="1"/>
    <col min="1287" max="1536" width="9.140625" style="873"/>
    <col min="1537" max="1537" width="4.5703125" style="873" customWidth="1"/>
    <col min="1538" max="1538" width="55" style="873" customWidth="1"/>
    <col min="1539" max="1539" width="6.42578125" style="873" customWidth="1"/>
    <col min="1540" max="1540" width="8.140625" style="873" customWidth="1"/>
    <col min="1541" max="1542" width="10.5703125" style="873" customWidth="1"/>
    <col min="1543" max="1792" width="9.140625" style="873"/>
    <col min="1793" max="1793" width="4.5703125" style="873" customWidth="1"/>
    <col min="1794" max="1794" width="55" style="873" customWidth="1"/>
    <col min="1795" max="1795" width="6.42578125" style="873" customWidth="1"/>
    <col min="1796" max="1796" width="8.140625" style="873" customWidth="1"/>
    <col min="1797" max="1798" width="10.5703125" style="873" customWidth="1"/>
    <col min="1799" max="2048" width="9.140625" style="873"/>
    <col min="2049" max="2049" width="4.5703125" style="873" customWidth="1"/>
    <col min="2050" max="2050" width="55" style="873" customWidth="1"/>
    <col min="2051" max="2051" width="6.42578125" style="873" customWidth="1"/>
    <col min="2052" max="2052" width="8.140625" style="873" customWidth="1"/>
    <col min="2053" max="2054" width="10.5703125" style="873" customWidth="1"/>
    <col min="2055" max="2304" width="9.140625" style="873"/>
    <col min="2305" max="2305" width="4.5703125" style="873" customWidth="1"/>
    <col min="2306" max="2306" width="55" style="873" customWidth="1"/>
    <col min="2307" max="2307" width="6.42578125" style="873" customWidth="1"/>
    <col min="2308" max="2308" width="8.140625" style="873" customWidth="1"/>
    <col min="2309" max="2310" width="10.5703125" style="873" customWidth="1"/>
    <col min="2311" max="2560" width="9.140625" style="873"/>
    <col min="2561" max="2561" width="4.5703125" style="873" customWidth="1"/>
    <col min="2562" max="2562" width="55" style="873" customWidth="1"/>
    <col min="2563" max="2563" width="6.42578125" style="873" customWidth="1"/>
    <col min="2564" max="2564" width="8.140625" style="873" customWidth="1"/>
    <col min="2565" max="2566" width="10.5703125" style="873" customWidth="1"/>
    <col min="2567" max="2816" width="9.140625" style="873"/>
    <col min="2817" max="2817" width="4.5703125" style="873" customWidth="1"/>
    <col min="2818" max="2818" width="55" style="873" customWidth="1"/>
    <col min="2819" max="2819" width="6.42578125" style="873" customWidth="1"/>
    <col min="2820" max="2820" width="8.140625" style="873" customWidth="1"/>
    <col min="2821" max="2822" width="10.5703125" style="873" customWidth="1"/>
    <col min="2823" max="3072" width="9.140625" style="873"/>
    <col min="3073" max="3073" width="4.5703125" style="873" customWidth="1"/>
    <col min="3074" max="3074" width="55" style="873" customWidth="1"/>
    <col min="3075" max="3075" width="6.42578125" style="873" customWidth="1"/>
    <col min="3076" max="3076" width="8.140625" style="873" customWidth="1"/>
    <col min="3077" max="3078" width="10.5703125" style="873" customWidth="1"/>
    <col min="3079" max="3328" width="9.140625" style="873"/>
    <col min="3329" max="3329" width="4.5703125" style="873" customWidth="1"/>
    <col min="3330" max="3330" width="55" style="873" customWidth="1"/>
    <col min="3331" max="3331" width="6.42578125" style="873" customWidth="1"/>
    <col min="3332" max="3332" width="8.140625" style="873" customWidth="1"/>
    <col min="3333" max="3334" width="10.5703125" style="873" customWidth="1"/>
    <col min="3335" max="3584" width="9.140625" style="873"/>
    <col min="3585" max="3585" width="4.5703125" style="873" customWidth="1"/>
    <col min="3586" max="3586" width="55" style="873" customWidth="1"/>
    <col min="3587" max="3587" width="6.42578125" style="873" customWidth="1"/>
    <col min="3588" max="3588" width="8.140625" style="873" customWidth="1"/>
    <col min="3589" max="3590" width="10.5703125" style="873" customWidth="1"/>
    <col min="3591" max="3840" width="9.140625" style="873"/>
    <col min="3841" max="3841" width="4.5703125" style="873" customWidth="1"/>
    <col min="3842" max="3842" width="55" style="873" customWidth="1"/>
    <col min="3843" max="3843" width="6.42578125" style="873" customWidth="1"/>
    <col min="3844" max="3844" width="8.140625" style="873" customWidth="1"/>
    <col min="3845" max="3846" width="10.5703125" style="873" customWidth="1"/>
    <col min="3847" max="4096" width="9.140625" style="873"/>
    <col min="4097" max="4097" width="4.5703125" style="873" customWidth="1"/>
    <col min="4098" max="4098" width="55" style="873" customWidth="1"/>
    <col min="4099" max="4099" width="6.42578125" style="873" customWidth="1"/>
    <col min="4100" max="4100" width="8.140625" style="873" customWidth="1"/>
    <col min="4101" max="4102" width="10.5703125" style="873" customWidth="1"/>
    <col min="4103" max="4352" width="9.140625" style="873"/>
    <col min="4353" max="4353" width="4.5703125" style="873" customWidth="1"/>
    <col min="4354" max="4354" width="55" style="873" customWidth="1"/>
    <col min="4355" max="4355" width="6.42578125" style="873" customWidth="1"/>
    <col min="4356" max="4356" width="8.140625" style="873" customWidth="1"/>
    <col min="4357" max="4358" width="10.5703125" style="873" customWidth="1"/>
    <col min="4359" max="4608" width="9.140625" style="873"/>
    <col min="4609" max="4609" width="4.5703125" style="873" customWidth="1"/>
    <col min="4610" max="4610" width="55" style="873" customWidth="1"/>
    <col min="4611" max="4611" width="6.42578125" style="873" customWidth="1"/>
    <col min="4612" max="4612" width="8.140625" style="873" customWidth="1"/>
    <col min="4613" max="4614" width="10.5703125" style="873" customWidth="1"/>
    <col min="4615" max="4864" width="9.140625" style="873"/>
    <col min="4865" max="4865" width="4.5703125" style="873" customWidth="1"/>
    <col min="4866" max="4866" width="55" style="873" customWidth="1"/>
    <col min="4867" max="4867" width="6.42578125" style="873" customWidth="1"/>
    <col min="4868" max="4868" width="8.140625" style="873" customWidth="1"/>
    <col min="4869" max="4870" width="10.5703125" style="873" customWidth="1"/>
    <col min="4871" max="5120" width="9.140625" style="873"/>
    <col min="5121" max="5121" width="4.5703125" style="873" customWidth="1"/>
    <col min="5122" max="5122" width="55" style="873" customWidth="1"/>
    <col min="5123" max="5123" width="6.42578125" style="873" customWidth="1"/>
    <col min="5124" max="5124" width="8.140625" style="873" customWidth="1"/>
    <col min="5125" max="5126" width="10.5703125" style="873" customWidth="1"/>
    <col min="5127" max="5376" width="9.140625" style="873"/>
    <col min="5377" max="5377" width="4.5703125" style="873" customWidth="1"/>
    <col min="5378" max="5378" width="55" style="873" customWidth="1"/>
    <col min="5379" max="5379" width="6.42578125" style="873" customWidth="1"/>
    <col min="5380" max="5380" width="8.140625" style="873" customWidth="1"/>
    <col min="5381" max="5382" width="10.5703125" style="873" customWidth="1"/>
    <col min="5383" max="5632" width="9.140625" style="873"/>
    <col min="5633" max="5633" width="4.5703125" style="873" customWidth="1"/>
    <col min="5634" max="5634" width="55" style="873" customWidth="1"/>
    <col min="5635" max="5635" width="6.42578125" style="873" customWidth="1"/>
    <col min="5636" max="5636" width="8.140625" style="873" customWidth="1"/>
    <col min="5637" max="5638" width="10.5703125" style="873" customWidth="1"/>
    <col min="5639" max="5888" width="9.140625" style="873"/>
    <col min="5889" max="5889" width="4.5703125" style="873" customWidth="1"/>
    <col min="5890" max="5890" width="55" style="873" customWidth="1"/>
    <col min="5891" max="5891" width="6.42578125" style="873" customWidth="1"/>
    <col min="5892" max="5892" width="8.140625" style="873" customWidth="1"/>
    <col min="5893" max="5894" width="10.5703125" style="873" customWidth="1"/>
    <col min="5895" max="6144" width="9.140625" style="873"/>
    <col min="6145" max="6145" width="4.5703125" style="873" customWidth="1"/>
    <col min="6146" max="6146" width="55" style="873" customWidth="1"/>
    <col min="6147" max="6147" width="6.42578125" style="873" customWidth="1"/>
    <col min="6148" max="6148" width="8.140625" style="873" customWidth="1"/>
    <col min="6149" max="6150" width="10.5703125" style="873" customWidth="1"/>
    <col min="6151" max="6400" width="9.140625" style="873"/>
    <col min="6401" max="6401" width="4.5703125" style="873" customWidth="1"/>
    <col min="6402" max="6402" width="55" style="873" customWidth="1"/>
    <col min="6403" max="6403" width="6.42578125" style="873" customWidth="1"/>
    <col min="6404" max="6404" width="8.140625" style="873" customWidth="1"/>
    <col min="6405" max="6406" width="10.5703125" style="873" customWidth="1"/>
    <col min="6407" max="6656" width="9.140625" style="873"/>
    <col min="6657" max="6657" width="4.5703125" style="873" customWidth="1"/>
    <col min="6658" max="6658" width="55" style="873" customWidth="1"/>
    <col min="6659" max="6659" width="6.42578125" style="873" customWidth="1"/>
    <col min="6660" max="6660" width="8.140625" style="873" customWidth="1"/>
    <col min="6661" max="6662" width="10.5703125" style="873" customWidth="1"/>
    <col min="6663" max="6912" width="9.140625" style="873"/>
    <col min="6913" max="6913" width="4.5703125" style="873" customWidth="1"/>
    <col min="6914" max="6914" width="55" style="873" customWidth="1"/>
    <col min="6915" max="6915" width="6.42578125" style="873" customWidth="1"/>
    <col min="6916" max="6916" width="8.140625" style="873" customWidth="1"/>
    <col min="6917" max="6918" width="10.5703125" style="873" customWidth="1"/>
    <col min="6919" max="7168" width="9.140625" style="873"/>
    <col min="7169" max="7169" width="4.5703125" style="873" customWidth="1"/>
    <col min="7170" max="7170" width="55" style="873" customWidth="1"/>
    <col min="7171" max="7171" width="6.42578125" style="873" customWidth="1"/>
    <col min="7172" max="7172" width="8.140625" style="873" customWidth="1"/>
    <col min="7173" max="7174" width="10.5703125" style="873" customWidth="1"/>
    <col min="7175" max="7424" width="9.140625" style="873"/>
    <col min="7425" max="7425" width="4.5703125" style="873" customWidth="1"/>
    <col min="7426" max="7426" width="55" style="873" customWidth="1"/>
    <col min="7427" max="7427" width="6.42578125" style="873" customWidth="1"/>
    <col min="7428" max="7428" width="8.140625" style="873" customWidth="1"/>
    <col min="7429" max="7430" width="10.5703125" style="873" customWidth="1"/>
    <col min="7431" max="7680" width="9.140625" style="873"/>
    <col min="7681" max="7681" width="4.5703125" style="873" customWidth="1"/>
    <col min="7682" max="7682" width="55" style="873" customWidth="1"/>
    <col min="7683" max="7683" width="6.42578125" style="873" customWidth="1"/>
    <col min="7684" max="7684" width="8.140625" style="873" customWidth="1"/>
    <col min="7685" max="7686" width="10.5703125" style="873" customWidth="1"/>
    <col min="7687" max="7936" width="9.140625" style="873"/>
    <col min="7937" max="7937" width="4.5703125" style="873" customWidth="1"/>
    <col min="7938" max="7938" width="55" style="873" customWidth="1"/>
    <col min="7939" max="7939" width="6.42578125" style="873" customWidth="1"/>
    <col min="7940" max="7940" width="8.140625" style="873" customWidth="1"/>
    <col min="7941" max="7942" width="10.5703125" style="873" customWidth="1"/>
    <col min="7943" max="8192" width="9.140625" style="873"/>
    <col min="8193" max="8193" width="4.5703125" style="873" customWidth="1"/>
    <col min="8194" max="8194" width="55" style="873" customWidth="1"/>
    <col min="8195" max="8195" width="6.42578125" style="873" customWidth="1"/>
    <col min="8196" max="8196" width="8.140625" style="873" customWidth="1"/>
    <col min="8197" max="8198" width="10.5703125" style="873" customWidth="1"/>
    <col min="8199" max="8448" width="9.140625" style="873"/>
    <col min="8449" max="8449" width="4.5703125" style="873" customWidth="1"/>
    <col min="8450" max="8450" width="55" style="873" customWidth="1"/>
    <col min="8451" max="8451" width="6.42578125" style="873" customWidth="1"/>
    <col min="8452" max="8452" width="8.140625" style="873" customWidth="1"/>
    <col min="8453" max="8454" width="10.5703125" style="873" customWidth="1"/>
    <col min="8455" max="8704" width="9.140625" style="873"/>
    <col min="8705" max="8705" width="4.5703125" style="873" customWidth="1"/>
    <col min="8706" max="8706" width="55" style="873" customWidth="1"/>
    <col min="8707" max="8707" width="6.42578125" style="873" customWidth="1"/>
    <col min="8708" max="8708" width="8.140625" style="873" customWidth="1"/>
    <col min="8709" max="8710" width="10.5703125" style="873" customWidth="1"/>
    <col min="8711" max="8960" width="9.140625" style="873"/>
    <col min="8961" max="8961" width="4.5703125" style="873" customWidth="1"/>
    <col min="8962" max="8962" width="55" style="873" customWidth="1"/>
    <col min="8963" max="8963" width="6.42578125" style="873" customWidth="1"/>
    <col min="8964" max="8964" width="8.140625" style="873" customWidth="1"/>
    <col min="8965" max="8966" width="10.5703125" style="873" customWidth="1"/>
    <col min="8967" max="9216" width="9.140625" style="873"/>
    <col min="9217" max="9217" width="4.5703125" style="873" customWidth="1"/>
    <col min="9218" max="9218" width="55" style="873" customWidth="1"/>
    <col min="9219" max="9219" width="6.42578125" style="873" customWidth="1"/>
    <col min="9220" max="9220" width="8.140625" style="873" customWidth="1"/>
    <col min="9221" max="9222" width="10.5703125" style="873" customWidth="1"/>
    <col min="9223" max="9472" width="9.140625" style="873"/>
    <col min="9473" max="9473" width="4.5703125" style="873" customWidth="1"/>
    <col min="9474" max="9474" width="55" style="873" customWidth="1"/>
    <col min="9475" max="9475" width="6.42578125" style="873" customWidth="1"/>
    <col min="9476" max="9476" width="8.140625" style="873" customWidth="1"/>
    <col min="9477" max="9478" width="10.5703125" style="873" customWidth="1"/>
    <col min="9479" max="9728" width="9.140625" style="873"/>
    <col min="9729" max="9729" width="4.5703125" style="873" customWidth="1"/>
    <col min="9730" max="9730" width="55" style="873" customWidth="1"/>
    <col min="9731" max="9731" width="6.42578125" style="873" customWidth="1"/>
    <col min="9732" max="9732" width="8.140625" style="873" customWidth="1"/>
    <col min="9733" max="9734" width="10.5703125" style="873" customWidth="1"/>
    <col min="9735" max="9984" width="9.140625" style="873"/>
    <col min="9985" max="9985" width="4.5703125" style="873" customWidth="1"/>
    <col min="9986" max="9986" width="55" style="873" customWidth="1"/>
    <col min="9987" max="9987" width="6.42578125" style="873" customWidth="1"/>
    <col min="9988" max="9988" width="8.140625" style="873" customWidth="1"/>
    <col min="9989" max="9990" width="10.5703125" style="873" customWidth="1"/>
    <col min="9991" max="10240" width="9.140625" style="873"/>
    <col min="10241" max="10241" width="4.5703125" style="873" customWidth="1"/>
    <col min="10242" max="10242" width="55" style="873" customWidth="1"/>
    <col min="10243" max="10243" width="6.42578125" style="873" customWidth="1"/>
    <col min="10244" max="10244" width="8.140625" style="873" customWidth="1"/>
    <col min="10245" max="10246" width="10.5703125" style="873" customWidth="1"/>
    <col min="10247" max="10496" width="9.140625" style="873"/>
    <col min="10497" max="10497" width="4.5703125" style="873" customWidth="1"/>
    <col min="10498" max="10498" width="55" style="873" customWidth="1"/>
    <col min="10499" max="10499" width="6.42578125" style="873" customWidth="1"/>
    <col min="10500" max="10500" width="8.140625" style="873" customWidth="1"/>
    <col min="10501" max="10502" width="10.5703125" style="873" customWidth="1"/>
    <col min="10503" max="10752" width="9.140625" style="873"/>
    <col min="10753" max="10753" width="4.5703125" style="873" customWidth="1"/>
    <col min="10754" max="10754" width="55" style="873" customWidth="1"/>
    <col min="10755" max="10755" width="6.42578125" style="873" customWidth="1"/>
    <col min="10756" max="10756" width="8.140625" style="873" customWidth="1"/>
    <col min="10757" max="10758" width="10.5703125" style="873" customWidth="1"/>
    <col min="10759" max="11008" width="9.140625" style="873"/>
    <col min="11009" max="11009" width="4.5703125" style="873" customWidth="1"/>
    <col min="11010" max="11010" width="55" style="873" customWidth="1"/>
    <col min="11011" max="11011" width="6.42578125" style="873" customWidth="1"/>
    <col min="11012" max="11012" width="8.140625" style="873" customWidth="1"/>
    <col min="11013" max="11014" width="10.5703125" style="873" customWidth="1"/>
    <col min="11015" max="11264" width="9.140625" style="873"/>
    <col min="11265" max="11265" width="4.5703125" style="873" customWidth="1"/>
    <col min="11266" max="11266" width="55" style="873" customWidth="1"/>
    <col min="11267" max="11267" width="6.42578125" style="873" customWidth="1"/>
    <col min="11268" max="11268" width="8.140625" style="873" customWidth="1"/>
    <col min="11269" max="11270" width="10.5703125" style="873" customWidth="1"/>
    <col min="11271" max="11520" width="9.140625" style="873"/>
    <col min="11521" max="11521" width="4.5703125" style="873" customWidth="1"/>
    <col min="11522" max="11522" width="55" style="873" customWidth="1"/>
    <col min="11523" max="11523" width="6.42578125" style="873" customWidth="1"/>
    <col min="11524" max="11524" width="8.140625" style="873" customWidth="1"/>
    <col min="11525" max="11526" width="10.5703125" style="873" customWidth="1"/>
    <col min="11527" max="11776" width="9.140625" style="873"/>
    <col min="11777" max="11777" width="4.5703125" style="873" customWidth="1"/>
    <col min="11778" max="11778" width="55" style="873" customWidth="1"/>
    <col min="11779" max="11779" width="6.42578125" style="873" customWidth="1"/>
    <col min="11780" max="11780" width="8.140625" style="873" customWidth="1"/>
    <col min="11781" max="11782" width="10.5703125" style="873" customWidth="1"/>
    <col min="11783" max="12032" width="9.140625" style="873"/>
    <col min="12033" max="12033" width="4.5703125" style="873" customWidth="1"/>
    <col min="12034" max="12034" width="55" style="873" customWidth="1"/>
    <col min="12035" max="12035" width="6.42578125" style="873" customWidth="1"/>
    <col min="12036" max="12036" width="8.140625" style="873" customWidth="1"/>
    <col min="12037" max="12038" width="10.5703125" style="873" customWidth="1"/>
    <col min="12039" max="12288" width="9.140625" style="873"/>
    <col min="12289" max="12289" width="4.5703125" style="873" customWidth="1"/>
    <col min="12290" max="12290" width="55" style="873" customWidth="1"/>
    <col min="12291" max="12291" width="6.42578125" style="873" customWidth="1"/>
    <col min="12292" max="12292" width="8.140625" style="873" customWidth="1"/>
    <col min="12293" max="12294" width="10.5703125" style="873" customWidth="1"/>
    <col min="12295" max="12544" width="9.140625" style="873"/>
    <col min="12545" max="12545" width="4.5703125" style="873" customWidth="1"/>
    <col min="12546" max="12546" width="55" style="873" customWidth="1"/>
    <col min="12547" max="12547" width="6.42578125" style="873" customWidth="1"/>
    <col min="12548" max="12548" width="8.140625" style="873" customWidth="1"/>
    <col min="12549" max="12550" width="10.5703125" style="873" customWidth="1"/>
    <col min="12551" max="12800" width="9.140625" style="873"/>
    <col min="12801" max="12801" width="4.5703125" style="873" customWidth="1"/>
    <col min="12802" max="12802" width="55" style="873" customWidth="1"/>
    <col min="12803" max="12803" width="6.42578125" style="873" customWidth="1"/>
    <col min="12804" max="12804" width="8.140625" style="873" customWidth="1"/>
    <col min="12805" max="12806" width="10.5703125" style="873" customWidth="1"/>
    <col min="12807" max="13056" width="9.140625" style="873"/>
    <col min="13057" max="13057" width="4.5703125" style="873" customWidth="1"/>
    <col min="13058" max="13058" width="55" style="873" customWidth="1"/>
    <col min="13059" max="13059" width="6.42578125" style="873" customWidth="1"/>
    <col min="13060" max="13060" width="8.140625" style="873" customWidth="1"/>
    <col min="13061" max="13062" width="10.5703125" style="873" customWidth="1"/>
    <col min="13063" max="13312" width="9.140625" style="873"/>
    <col min="13313" max="13313" width="4.5703125" style="873" customWidth="1"/>
    <col min="13314" max="13314" width="55" style="873" customWidth="1"/>
    <col min="13315" max="13315" width="6.42578125" style="873" customWidth="1"/>
    <col min="13316" max="13316" width="8.140625" style="873" customWidth="1"/>
    <col min="13317" max="13318" width="10.5703125" style="873" customWidth="1"/>
    <col min="13319" max="13568" width="9.140625" style="873"/>
    <col min="13569" max="13569" width="4.5703125" style="873" customWidth="1"/>
    <col min="13570" max="13570" width="55" style="873" customWidth="1"/>
    <col min="13571" max="13571" width="6.42578125" style="873" customWidth="1"/>
    <col min="13572" max="13572" width="8.140625" style="873" customWidth="1"/>
    <col min="13573" max="13574" width="10.5703125" style="873" customWidth="1"/>
    <col min="13575" max="13824" width="9.140625" style="873"/>
    <col min="13825" max="13825" width="4.5703125" style="873" customWidth="1"/>
    <col min="13826" max="13826" width="55" style="873" customWidth="1"/>
    <col min="13827" max="13827" width="6.42578125" style="873" customWidth="1"/>
    <col min="13828" max="13828" width="8.140625" style="873" customWidth="1"/>
    <col min="13829" max="13830" width="10.5703125" style="873" customWidth="1"/>
    <col min="13831" max="14080" width="9.140625" style="873"/>
    <col min="14081" max="14081" width="4.5703125" style="873" customWidth="1"/>
    <col min="14082" max="14082" width="55" style="873" customWidth="1"/>
    <col min="14083" max="14083" width="6.42578125" style="873" customWidth="1"/>
    <col min="14084" max="14084" width="8.140625" style="873" customWidth="1"/>
    <col min="14085" max="14086" width="10.5703125" style="873" customWidth="1"/>
    <col min="14087" max="14336" width="9.140625" style="873"/>
    <col min="14337" max="14337" width="4.5703125" style="873" customWidth="1"/>
    <col min="14338" max="14338" width="55" style="873" customWidth="1"/>
    <col min="14339" max="14339" width="6.42578125" style="873" customWidth="1"/>
    <col min="14340" max="14340" width="8.140625" style="873" customWidth="1"/>
    <col min="14341" max="14342" width="10.5703125" style="873" customWidth="1"/>
    <col min="14343" max="14592" width="9.140625" style="873"/>
    <col min="14593" max="14593" width="4.5703125" style="873" customWidth="1"/>
    <col min="14594" max="14594" width="55" style="873" customWidth="1"/>
    <col min="14595" max="14595" width="6.42578125" style="873" customWidth="1"/>
    <col min="14596" max="14596" width="8.140625" style="873" customWidth="1"/>
    <col min="14597" max="14598" width="10.5703125" style="873" customWidth="1"/>
    <col min="14599" max="14848" width="9.140625" style="873"/>
    <col min="14849" max="14849" width="4.5703125" style="873" customWidth="1"/>
    <col min="14850" max="14850" width="55" style="873" customWidth="1"/>
    <col min="14851" max="14851" width="6.42578125" style="873" customWidth="1"/>
    <col min="14852" max="14852" width="8.140625" style="873" customWidth="1"/>
    <col min="14853" max="14854" width="10.5703125" style="873" customWidth="1"/>
    <col min="14855" max="15104" width="9.140625" style="873"/>
    <col min="15105" max="15105" width="4.5703125" style="873" customWidth="1"/>
    <col min="15106" max="15106" width="55" style="873" customWidth="1"/>
    <col min="15107" max="15107" width="6.42578125" style="873" customWidth="1"/>
    <col min="15108" max="15108" width="8.140625" style="873" customWidth="1"/>
    <col min="15109" max="15110" width="10.5703125" style="873" customWidth="1"/>
    <col min="15111" max="15360" width="9.140625" style="873"/>
    <col min="15361" max="15361" width="4.5703125" style="873" customWidth="1"/>
    <col min="15362" max="15362" width="55" style="873" customWidth="1"/>
    <col min="15363" max="15363" width="6.42578125" style="873" customWidth="1"/>
    <col min="15364" max="15364" width="8.140625" style="873" customWidth="1"/>
    <col min="15365" max="15366" width="10.5703125" style="873" customWidth="1"/>
    <col min="15367" max="15616" width="9.140625" style="873"/>
    <col min="15617" max="15617" width="4.5703125" style="873" customWidth="1"/>
    <col min="15618" max="15618" width="55" style="873" customWidth="1"/>
    <col min="15619" max="15619" width="6.42578125" style="873" customWidth="1"/>
    <col min="15620" max="15620" width="8.140625" style="873" customWidth="1"/>
    <col min="15621" max="15622" width="10.5703125" style="873" customWidth="1"/>
    <col min="15623" max="15872" width="9.140625" style="873"/>
    <col min="15873" max="15873" width="4.5703125" style="873" customWidth="1"/>
    <col min="15874" max="15874" width="55" style="873" customWidth="1"/>
    <col min="15875" max="15875" width="6.42578125" style="873" customWidth="1"/>
    <col min="15876" max="15876" width="8.140625" style="873" customWidth="1"/>
    <col min="15877" max="15878" width="10.5703125" style="873" customWidth="1"/>
    <col min="15879" max="16128" width="9.140625" style="873"/>
    <col min="16129" max="16129" width="4.5703125" style="873" customWidth="1"/>
    <col min="16130" max="16130" width="55" style="873" customWidth="1"/>
    <col min="16131" max="16131" width="6.42578125" style="873" customWidth="1"/>
    <col min="16132" max="16132" width="8.140625" style="873" customWidth="1"/>
    <col min="16133" max="16134" width="10.5703125" style="873" customWidth="1"/>
    <col min="16135" max="16384" width="9.140625" style="873"/>
  </cols>
  <sheetData>
    <row r="1" spans="1:7" s="868" customFormat="1">
      <c r="A1" s="291"/>
      <c r="B1" s="954"/>
      <c r="C1" s="293"/>
      <c r="D1" s="293"/>
      <c r="E1" s="867"/>
      <c r="F1" s="867"/>
    </row>
    <row r="2" spans="1:7" s="868" customFormat="1" ht="38.25">
      <c r="A2" s="294" t="s">
        <v>1019</v>
      </c>
      <c r="B2" s="295" t="s">
        <v>1020</v>
      </c>
      <c r="C2" s="296" t="s">
        <v>1021</v>
      </c>
      <c r="D2" s="324" t="s">
        <v>232</v>
      </c>
      <c r="E2" s="869" t="s">
        <v>1022</v>
      </c>
      <c r="F2" s="870" t="s">
        <v>1023</v>
      </c>
      <c r="G2" s="916" t="s">
        <v>1364</v>
      </c>
    </row>
    <row r="3" spans="1:7" s="884" customFormat="1">
      <c r="A3" s="901"/>
      <c r="B3" s="369"/>
      <c r="C3" s="370"/>
      <c r="D3" s="370"/>
      <c r="E3" s="917"/>
      <c r="F3" s="917"/>
    </row>
    <row r="4" spans="1:7" s="884" customFormat="1">
      <c r="A4" s="927" t="s">
        <v>1261</v>
      </c>
      <c r="B4" s="371" t="s">
        <v>1262</v>
      </c>
      <c r="C4" s="372"/>
      <c r="D4" s="373" t="s">
        <v>4</v>
      </c>
      <c r="E4" s="917"/>
      <c r="F4" s="917"/>
    </row>
    <row r="5" spans="1:7" s="890" customFormat="1">
      <c r="A5" s="928"/>
      <c r="B5" s="374" t="s">
        <v>4</v>
      </c>
      <c r="C5" s="375"/>
      <c r="D5" s="375"/>
      <c r="E5" s="919"/>
      <c r="F5" s="919"/>
    </row>
    <row r="6" spans="1:7" s="462" customFormat="1" ht="51">
      <c r="A6" s="342"/>
      <c r="B6" s="364" t="s">
        <v>1263</v>
      </c>
      <c r="C6" s="362"/>
      <c r="D6" s="376"/>
      <c r="E6" s="237"/>
      <c r="F6" s="877"/>
    </row>
    <row r="7" spans="1:7" s="462" customFormat="1">
      <c r="A7" s="342"/>
      <c r="B7" s="377"/>
      <c r="C7" s="378"/>
      <c r="D7" s="379"/>
      <c r="E7" s="951"/>
      <c r="F7" s="877"/>
    </row>
    <row r="8" spans="1:7" s="779" customFormat="1">
      <c r="A8" s="342"/>
      <c r="B8" s="377"/>
      <c r="C8" s="362"/>
      <c r="D8" s="376"/>
      <c r="E8" s="237"/>
      <c r="F8" s="877"/>
    </row>
    <row r="9" spans="1:7" s="779" customFormat="1" ht="25.5">
      <c r="A9" s="342">
        <f>COUNT($A$4:A8)+1</f>
        <v>1</v>
      </c>
      <c r="B9" s="955" t="s">
        <v>1264</v>
      </c>
      <c r="C9" s="362" t="s">
        <v>17</v>
      </c>
      <c r="D9" s="376">
        <v>5</v>
      </c>
      <c r="E9" s="273">
        <v>0</v>
      </c>
      <c r="F9" s="875">
        <f>E9*D9</f>
        <v>0</v>
      </c>
    </row>
    <row r="10" spans="1:7" s="779" customFormat="1">
      <c r="A10" s="342"/>
      <c r="B10" s="377"/>
      <c r="C10" s="362"/>
      <c r="D10" s="376"/>
      <c r="E10" s="238"/>
      <c r="F10" s="875"/>
    </row>
    <row r="11" spans="1:7" s="779" customFormat="1" ht="25.5">
      <c r="A11" s="342">
        <f>COUNT($A$4:A10)+1</f>
        <v>2</v>
      </c>
      <c r="B11" s="955" t="s">
        <v>1265</v>
      </c>
      <c r="C11" s="362" t="s">
        <v>17</v>
      </c>
      <c r="D11" s="376">
        <v>5</v>
      </c>
      <c r="E11" s="273">
        <v>0</v>
      </c>
      <c r="F11" s="875">
        <f>E11*D11</f>
        <v>0</v>
      </c>
    </row>
    <row r="12" spans="1:7" s="779" customFormat="1">
      <c r="A12" s="342"/>
      <c r="B12" s="377"/>
      <c r="C12" s="956"/>
      <c r="D12" s="957"/>
      <c r="E12" s="273"/>
      <c r="F12" s="875"/>
    </row>
    <row r="13" spans="1:7" s="779" customFormat="1">
      <c r="A13" s="342">
        <f>COUNT($A$4:A12)+1</f>
        <v>3</v>
      </c>
      <c r="B13" s="377" t="s">
        <v>1266</v>
      </c>
      <c r="C13" s="956" t="s">
        <v>868</v>
      </c>
      <c r="D13" s="957">
        <v>1</v>
      </c>
      <c r="E13" s="273">
        <v>0</v>
      </c>
      <c r="F13" s="875">
        <f>E13*D13</f>
        <v>0</v>
      </c>
    </row>
    <row r="14" spans="1:7" s="779" customFormat="1">
      <c r="A14" s="342"/>
      <c r="B14" s="377"/>
      <c r="C14" s="956"/>
      <c r="D14" s="957"/>
      <c r="E14" s="273"/>
      <c r="F14" s="875"/>
    </row>
    <row r="15" spans="1:7" s="779" customFormat="1">
      <c r="A15" s="342"/>
      <c r="B15" s="377"/>
      <c r="C15" s="956"/>
      <c r="D15" s="957"/>
      <c r="E15" s="273"/>
      <c r="F15" s="875"/>
    </row>
    <row r="16" spans="1:7" s="779" customFormat="1" ht="38.25">
      <c r="A16" s="342">
        <f>COUNT($A$4:A15)+1</f>
        <v>4</v>
      </c>
      <c r="B16" s="955" t="s">
        <v>1267</v>
      </c>
      <c r="C16" s="362" t="s">
        <v>868</v>
      </c>
      <c r="D16" s="376">
        <v>1</v>
      </c>
      <c r="E16" s="273">
        <v>0</v>
      </c>
      <c r="F16" s="875">
        <f>E16*D16</f>
        <v>0</v>
      </c>
    </row>
    <row r="17" spans="1:6" s="779" customFormat="1">
      <c r="A17" s="342"/>
      <c r="B17" s="377"/>
      <c r="C17" s="956"/>
      <c r="D17" s="957"/>
      <c r="E17" s="273"/>
      <c r="F17" s="875"/>
    </row>
    <row r="18" spans="1:6" s="779" customFormat="1" ht="51">
      <c r="A18" s="342">
        <f>COUNT($A$4:A17)+1</f>
        <v>5</v>
      </c>
      <c r="B18" s="364" t="s">
        <v>1268</v>
      </c>
      <c r="C18" s="362" t="s">
        <v>868</v>
      </c>
      <c r="D18" s="376">
        <v>1</v>
      </c>
      <c r="E18" s="273">
        <v>0</v>
      </c>
      <c r="F18" s="875">
        <f>E18*D18</f>
        <v>0</v>
      </c>
    </row>
    <row r="19" spans="1:6" s="779" customFormat="1">
      <c r="A19" s="342"/>
      <c r="B19" s="377"/>
      <c r="C19" s="956"/>
      <c r="D19" s="957"/>
      <c r="E19" s="273"/>
      <c r="F19" s="875"/>
    </row>
    <row r="20" spans="1:6" s="779" customFormat="1" ht="25.5">
      <c r="A20" s="342">
        <f>COUNT($A$4:A19)+1</f>
        <v>6</v>
      </c>
      <c r="B20" s="364" t="s">
        <v>1269</v>
      </c>
      <c r="C20" s="362" t="s">
        <v>868</v>
      </c>
      <c r="D20" s="376">
        <v>1</v>
      </c>
      <c r="E20" s="273">
        <v>0</v>
      </c>
      <c r="F20" s="875">
        <f>E20*D20</f>
        <v>0</v>
      </c>
    </row>
    <row r="21" spans="1:6" s="462" customFormat="1">
      <c r="A21" s="342"/>
      <c r="B21" s="358"/>
      <c r="C21" s="359"/>
      <c r="D21" s="360"/>
      <c r="E21" s="952"/>
      <c r="F21" s="953"/>
    </row>
    <row r="22" spans="1:6" s="462" customFormat="1" ht="38.25">
      <c r="A22" s="342">
        <f>COUNT($A$4:A21)+1</f>
        <v>7</v>
      </c>
      <c r="B22" s="361" t="s">
        <v>1246</v>
      </c>
      <c r="C22" s="362"/>
      <c r="D22" s="363">
        <v>0.03</v>
      </c>
      <c r="E22" s="238"/>
      <c r="F22" s="238">
        <f>SUM(F6:F20)*D22</f>
        <v>0</v>
      </c>
    </row>
    <row r="23" spans="1:6">
      <c r="A23" s="342"/>
      <c r="B23" s="364"/>
      <c r="C23" s="362"/>
      <c r="D23" s="363"/>
      <c r="E23" s="237"/>
      <c r="F23" s="237"/>
    </row>
    <row r="24" spans="1:6" ht="17.25" customHeight="1" thickBot="1">
      <c r="A24" s="958" t="s">
        <v>1261</v>
      </c>
      <c r="B24" s="365" t="s">
        <v>1270</v>
      </c>
      <c r="C24" s="366"/>
      <c r="D24" s="367"/>
      <c r="E24" s="948"/>
      <c r="F24" s="926">
        <f>SUM(F4:F23)</f>
        <v>0</v>
      </c>
    </row>
    <row r="25" spans="1:6" ht="13.5" thickTop="1">
      <c r="A25" s="301"/>
      <c r="B25" s="299"/>
      <c r="C25" s="300"/>
      <c r="D25" s="300"/>
      <c r="E25" s="945"/>
      <c r="F25" s="946"/>
    </row>
    <row r="26" spans="1:6">
      <c r="A26" s="301"/>
      <c r="B26" s="299"/>
      <c r="C26" s="300"/>
      <c r="D26" s="300"/>
      <c r="E26" s="946"/>
      <c r="F26" s="946"/>
    </row>
  </sheetData>
  <sheetProtection algorithmName="SHA-512" hashValue="dP9nV7eW468YV5qj7/Ii8Kyk1u3YQ4kQR14IgbC08N/lUwJturydTlM5/qN7650S1gFaixcH5IU1iIKc0L0rJw==" saltValue="fCpr+6nzmdSpAoFuq65DTQ==" spinCount="100000" sheet="1" selectLockedCells="1"/>
  <pageMargins left="0.6692913385826772" right="0.15748031496062992" top="0.59055118110236227" bottom="0.59055118110236227" header="0.51181102362204722" footer="0.31496062992125984"/>
  <pageSetup paperSize="9" scale="92" orientation="portrait" blackAndWhite="1" horizontalDpi="300" verticalDpi="300" r:id="rId1"/>
  <headerFooter alignWithMargins="0">
    <oddFooter>Stran &amp;P od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G34"/>
  <sheetViews>
    <sheetView view="pageLayout" zoomScaleNormal="100" zoomScaleSheetLayoutView="100" workbookViewId="0">
      <selection activeCell="E12" sqref="E12"/>
    </sheetView>
  </sheetViews>
  <sheetFormatPr defaultRowHeight="12.75"/>
  <cols>
    <col min="1" max="1" width="4.5703125" style="291" customWidth="1"/>
    <col min="2" max="2" width="51.85546875" style="323" customWidth="1"/>
    <col min="3" max="3" width="4.85546875" style="293" customWidth="1"/>
    <col min="4" max="4" width="7.28515625" style="293" customWidth="1"/>
    <col min="5" max="5" width="9.85546875" style="276" customWidth="1"/>
    <col min="6" max="6" width="11.5703125" style="276" customWidth="1"/>
    <col min="7" max="7" width="11.42578125" style="976" customWidth="1"/>
    <col min="8" max="256" width="9.140625" style="976"/>
    <col min="257" max="257" width="4.5703125" style="976" customWidth="1"/>
    <col min="258" max="258" width="56" style="976" customWidth="1"/>
    <col min="259" max="259" width="4.85546875" style="976" customWidth="1"/>
    <col min="260" max="260" width="7.28515625" style="976" customWidth="1"/>
    <col min="261" max="261" width="9.85546875" style="976" customWidth="1"/>
    <col min="262" max="262" width="11.5703125" style="976" customWidth="1"/>
    <col min="263" max="512" width="9.140625" style="976"/>
    <col min="513" max="513" width="4.5703125" style="976" customWidth="1"/>
    <col min="514" max="514" width="56" style="976" customWidth="1"/>
    <col min="515" max="515" width="4.85546875" style="976" customWidth="1"/>
    <col min="516" max="516" width="7.28515625" style="976" customWidth="1"/>
    <col min="517" max="517" width="9.85546875" style="976" customWidth="1"/>
    <col min="518" max="518" width="11.5703125" style="976" customWidth="1"/>
    <col min="519" max="768" width="9.140625" style="976"/>
    <col min="769" max="769" width="4.5703125" style="976" customWidth="1"/>
    <col min="770" max="770" width="56" style="976" customWidth="1"/>
    <col min="771" max="771" width="4.85546875" style="976" customWidth="1"/>
    <col min="772" max="772" width="7.28515625" style="976" customWidth="1"/>
    <col min="773" max="773" width="9.85546875" style="976" customWidth="1"/>
    <col min="774" max="774" width="11.5703125" style="976" customWidth="1"/>
    <col min="775" max="1024" width="9.140625" style="976"/>
    <col min="1025" max="1025" width="4.5703125" style="976" customWidth="1"/>
    <col min="1026" max="1026" width="56" style="976" customWidth="1"/>
    <col min="1027" max="1027" width="4.85546875" style="976" customWidth="1"/>
    <col min="1028" max="1028" width="7.28515625" style="976" customWidth="1"/>
    <col min="1029" max="1029" width="9.85546875" style="976" customWidth="1"/>
    <col min="1030" max="1030" width="11.5703125" style="976" customWidth="1"/>
    <col min="1031" max="1280" width="9.140625" style="976"/>
    <col min="1281" max="1281" width="4.5703125" style="976" customWidth="1"/>
    <col min="1282" max="1282" width="56" style="976" customWidth="1"/>
    <col min="1283" max="1283" width="4.85546875" style="976" customWidth="1"/>
    <col min="1284" max="1284" width="7.28515625" style="976" customWidth="1"/>
    <col min="1285" max="1285" width="9.85546875" style="976" customWidth="1"/>
    <col min="1286" max="1286" width="11.5703125" style="976" customWidth="1"/>
    <col min="1287" max="1536" width="9.140625" style="976"/>
    <col min="1537" max="1537" width="4.5703125" style="976" customWidth="1"/>
    <col min="1538" max="1538" width="56" style="976" customWidth="1"/>
    <col min="1539" max="1539" width="4.85546875" style="976" customWidth="1"/>
    <col min="1540" max="1540" width="7.28515625" style="976" customWidth="1"/>
    <col min="1541" max="1541" width="9.85546875" style="976" customWidth="1"/>
    <col min="1542" max="1542" width="11.5703125" style="976" customWidth="1"/>
    <col min="1543" max="1792" width="9.140625" style="976"/>
    <col min="1793" max="1793" width="4.5703125" style="976" customWidth="1"/>
    <col min="1794" max="1794" width="56" style="976" customWidth="1"/>
    <col min="1795" max="1795" width="4.85546875" style="976" customWidth="1"/>
    <col min="1796" max="1796" width="7.28515625" style="976" customWidth="1"/>
    <col min="1797" max="1797" width="9.85546875" style="976" customWidth="1"/>
    <col min="1798" max="1798" width="11.5703125" style="976" customWidth="1"/>
    <col min="1799" max="2048" width="9.140625" style="976"/>
    <col min="2049" max="2049" width="4.5703125" style="976" customWidth="1"/>
    <col min="2050" max="2050" width="56" style="976" customWidth="1"/>
    <col min="2051" max="2051" width="4.85546875" style="976" customWidth="1"/>
    <col min="2052" max="2052" width="7.28515625" style="976" customWidth="1"/>
    <col min="2053" max="2053" width="9.85546875" style="976" customWidth="1"/>
    <col min="2054" max="2054" width="11.5703125" style="976" customWidth="1"/>
    <col min="2055" max="2304" width="9.140625" style="976"/>
    <col min="2305" max="2305" width="4.5703125" style="976" customWidth="1"/>
    <col min="2306" max="2306" width="56" style="976" customWidth="1"/>
    <col min="2307" max="2307" width="4.85546875" style="976" customWidth="1"/>
    <col min="2308" max="2308" width="7.28515625" style="976" customWidth="1"/>
    <col min="2309" max="2309" width="9.85546875" style="976" customWidth="1"/>
    <col min="2310" max="2310" width="11.5703125" style="976" customWidth="1"/>
    <col min="2311" max="2560" width="9.140625" style="976"/>
    <col min="2561" max="2561" width="4.5703125" style="976" customWidth="1"/>
    <col min="2562" max="2562" width="56" style="976" customWidth="1"/>
    <col min="2563" max="2563" width="4.85546875" style="976" customWidth="1"/>
    <col min="2564" max="2564" width="7.28515625" style="976" customWidth="1"/>
    <col min="2565" max="2565" width="9.85546875" style="976" customWidth="1"/>
    <col min="2566" max="2566" width="11.5703125" style="976" customWidth="1"/>
    <col min="2567" max="2816" width="9.140625" style="976"/>
    <col min="2817" max="2817" width="4.5703125" style="976" customWidth="1"/>
    <col min="2818" max="2818" width="56" style="976" customWidth="1"/>
    <col min="2819" max="2819" width="4.85546875" style="976" customWidth="1"/>
    <col min="2820" max="2820" width="7.28515625" style="976" customWidth="1"/>
    <col min="2821" max="2821" width="9.85546875" style="976" customWidth="1"/>
    <col min="2822" max="2822" width="11.5703125" style="976" customWidth="1"/>
    <col min="2823" max="3072" width="9.140625" style="976"/>
    <col min="3073" max="3073" width="4.5703125" style="976" customWidth="1"/>
    <col min="3074" max="3074" width="56" style="976" customWidth="1"/>
    <col min="3075" max="3075" width="4.85546875" style="976" customWidth="1"/>
    <col min="3076" max="3076" width="7.28515625" style="976" customWidth="1"/>
    <col min="3077" max="3077" width="9.85546875" style="976" customWidth="1"/>
    <col min="3078" max="3078" width="11.5703125" style="976" customWidth="1"/>
    <col min="3079" max="3328" width="9.140625" style="976"/>
    <col min="3329" max="3329" width="4.5703125" style="976" customWidth="1"/>
    <col min="3330" max="3330" width="56" style="976" customWidth="1"/>
    <col min="3331" max="3331" width="4.85546875" style="976" customWidth="1"/>
    <col min="3332" max="3332" width="7.28515625" style="976" customWidth="1"/>
    <col min="3333" max="3333" width="9.85546875" style="976" customWidth="1"/>
    <col min="3334" max="3334" width="11.5703125" style="976" customWidth="1"/>
    <col min="3335" max="3584" width="9.140625" style="976"/>
    <col min="3585" max="3585" width="4.5703125" style="976" customWidth="1"/>
    <col min="3586" max="3586" width="56" style="976" customWidth="1"/>
    <col min="3587" max="3587" width="4.85546875" style="976" customWidth="1"/>
    <col min="3588" max="3588" width="7.28515625" style="976" customWidth="1"/>
    <col min="3589" max="3589" width="9.85546875" style="976" customWidth="1"/>
    <col min="3590" max="3590" width="11.5703125" style="976" customWidth="1"/>
    <col min="3591" max="3840" width="9.140625" style="976"/>
    <col min="3841" max="3841" width="4.5703125" style="976" customWidth="1"/>
    <col min="3842" max="3842" width="56" style="976" customWidth="1"/>
    <col min="3843" max="3843" width="4.85546875" style="976" customWidth="1"/>
    <col min="3844" max="3844" width="7.28515625" style="976" customWidth="1"/>
    <col min="3845" max="3845" width="9.85546875" style="976" customWidth="1"/>
    <col min="3846" max="3846" width="11.5703125" style="976" customWidth="1"/>
    <col min="3847" max="4096" width="9.140625" style="976"/>
    <col min="4097" max="4097" width="4.5703125" style="976" customWidth="1"/>
    <col min="4098" max="4098" width="56" style="976" customWidth="1"/>
    <col min="4099" max="4099" width="4.85546875" style="976" customWidth="1"/>
    <col min="4100" max="4100" width="7.28515625" style="976" customWidth="1"/>
    <col min="4101" max="4101" width="9.85546875" style="976" customWidth="1"/>
    <col min="4102" max="4102" width="11.5703125" style="976" customWidth="1"/>
    <col min="4103" max="4352" width="9.140625" style="976"/>
    <col min="4353" max="4353" width="4.5703125" style="976" customWidth="1"/>
    <col min="4354" max="4354" width="56" style="976" customWidth="1"/>
    <col min="4355" max="4355" width="4.85546875" style="976" customWidth="1"/>
    <col min="4356" max="4356" width="7.28515625" style="976" customWidth="1"/>
    <col min="4357" max="4357" width="9.85546875" style="976" customWidth="1"/>
    <col min="4358" max="4358" width="11.5703125" style="976" customWidth="1"/>
    <col min="4359" max="4608" width="9.140625" style="976"/>
    <col min="4609" max="4609" width="4.5703125" style="976" customWidth="1"/>
    <col min="4610" max="4610" width="56" style="976" customWidth="1"/>
    <col min="4611" max="4611" width="4.85546875" style="976" customWidth="1"/>
    <col min="4612" max="4612" width="7.28515625" style="976" customWidth="1"/>
    <col min="4613" max="4613" width="9.85546875" style="976" customWidth="1"/>
    <col min="4614" max="4614" width="11.5703125" style="976" customWidth="1"/>
    <col min="4615" max="4864" width="9.140625" style="976"/>
    <col min="4865" max="4865" width="4.5703125" style="976" customWidth="1"/>
    <col min="4866" max="4866" width="56" style="976" customWidth="1"/>
    <col min="4867" max="4867" width="4.85546875" style="976" customWidth="1"/>
    <col min="4868" max="4868" width="7.28515625" style="976" customWidth="1"/>
    <col min="4869" max="4869" width="9.85546875" style="976" customWidth="1"/>
    <col min="4870" max="4870" width="11.5703125" style="976" customWidth="1"/>
    <col min="4871" max="5120" width="9.140625" style="976"/>
    <col min="5121" max="5121" width="4.5703125" style="976" customWidth="1"/>
    <col min="5122" max="5122" width="56" style="976" customWidth="1"/>
    <col min="5123" max="5123" width="4.85546875" style="976" customWidth="1"/>
    <col min="5124" max="5124" width="7.28515625" style="976" customWidth="1"/>
    <col min="5125" max="5125" width="9.85546875" style="976" customWidth="1"/>
    <col min="5126" max="5126" width="11.5703125" style="976" customWidth="1"/>
    <col min="5127" max="5376" width="9.140625" style="976"/>
    <col min="5377" max="5377" width="4.5703125" style="976" customWidth="1"/>
    <col min="5378" max="5378" width="56" style="976" customWidth="1"/>
    <col min="5379" max="5379" width="4.85546875" style="976" customWidth="1"/>
    <col min="5380" max="5380" width="7.28515625" style="976" customWidth="1"/>
    <col min="5381" max="5381" width="9.85546875" style="976" customWidth="1"/>
    <col min="5382" max="5382" width="11.5703125" style="976" customWidth="1"/>
    <col min="5383" max="5632" width="9.140625" style="976"/>
    <col min="5633" max="5633" width="4.5703125" style="976" customWidth="1"/>
    <col min="5634" max="5634" width="56" style="976" customWidth="1"/>
    <col min="5635" max="5635" width="4.85546875" style="976" customWidth="1"/>
    <col min="5636" max="5636" width="7.28515625" style="976" customWidth="1"/>
    <col min="5637" max="5637" width="9.85546875" style="976" customWidth="1"/>
    <col min="5638" max="5638" width="11.5703125" style="976" customWidth="1"/>
    <col min="5639" max="5888" width="9.140625" style="976"/>
    <col min="5889" max="5889" width="4.5703125" style="976" customWidth="1"/>
    <col min="5890" max="5890" width="56" style="976" customWidth="1"/>
    <col min="5891" max="5891" width="4.85546875" style="976" customWidth="1"/>
    <col min="5892" max="5892" width="7.28515625" style="976" customWidth="1"/>
    <col min="5893" max="5893" width="9.85546875" style="976" customWidth="1"/>
    <col min="5894" max="5894" width="11.5703125" style="976" customWidth="1"/>
    <col min="5895" max="6144" width="9.140625" style="976"/>
    <col min="6145" max="6145" width="4.5703125" style="976" customWidth="1"/>
    <col min="6146" max="6146" width="56" style="976" customWidth="1"/>
    <col min="6147" max="6147" width="4.85546875" style="976" customWidth="1"/>
    <col min="6148" max="6148" width="7.28515625" style="976" customWidth="1"/>
    <col min="6149" max="6149" width="9.85546875" style="976" customWidth="1"/>
    <col min="6150" max="6150" width="11.5703125" style="976" customWidth="1"/>
    <col min="6151" max="6400" width="9.140625" style="976"/>
    <col min="6401" max="6401" width="4.5703125" style="976" customWidth="1"/>
    <col min="6402" max="6402" width="56" style="976" customWidth="1"/>
    <col min="6403" max="6403" width="4.85546875" style="976" customWidth="1"/>
    <col min="6404" max="6404" width="7.28515625" style="976" customWidth="1"/>
    <col min="6405" max="6405" width="9.85546875" style="976" customWidth="1"/>
    <col min="6406" max="6406" width="11.5703125" style="976" customWidth="1"/>
    <col min="6407" max="6656" width="9.140625" style="976"/>
    <col min="6657" max="6657" width="4.5703125" style="976" customWidth="1"/>
    <col min="6658" max="6658" width="56" style="976" customWidth="1"/>
    <col min="6659" max="6659" width="4.85546875" style="976" customWidth="1"/>
    <col min="6660" max="6660" width="7.28515625" style="976" customWidth="1"/>
    <col min="6661" max="6661" width="9.85546875" style="976" customWidth="1"/>
    <col min="6662" max="6662" width="11.5703125" style="976" customWidth="1"/>
    <col min="6663" max="6912" width="9.140625" style="976"/>
    <col min="6913" max="6913" width="4.5703125" style="976" customWidth="1"/>
    <col min="6914" max="6914" width="56" style="976" customWidth="1"/>
    <col min="6915" max="6915" width="4.85546875" style="976" customWidth="1"/>
    <col min="6916" max="6916" width="7.28515625" style="976" customWidth="1"/>
    <col min="6917" max="6917" width="9.85546875" style="976" customWidth="1"/>
    <col min="6918" max="6918" width="11.5703125" style="976" customWidth="1"/>
    <col min="6919" max="7168" width="9.140625" style="976"/>
    <col min="7169" max="7169" width="4.5703125" style="976" customWidth="1"/>
    <col min="7170" max="7170" width="56" style="976" customWidth="1"/>
    <col min="7171" max="7171" width="4.85546875" style="976" customWidth="1"/>
    <col min="7172" max="7172" width="7.28515625" style="976" customWidth="1"/>
    <col min="7173" max="7173" width="9.85546875" style="976" customWidth="1"/>
    <col min="7174" max="7174" width="11.5703125" style="976" customWidth="1"/>
    <col min="7175" max="7424" width="9.140625" style="976"/>
    <col min="7425" max="7425" width="4.5703125" style="976" customWidth="1"/>
    <col min="7426" max="7426" width="56" style="976" customWidth="1"/>
    <col min="7427" max="7427" width="4.85546875" style="976" customWidth="1"/>
    <col min="7428" max="7428" width="7.28515625" style="976" customWidth="1"/>
    <col min="7429" max="7429" width="9.85546875" style="976" customWidth="1"/>
    <col min="7430" max="7430" width="11.5703125" style="976" customWidth="1"/>
    <col min="7431" max="7680" width="9.140625" style="976"/>
    <col min="7681" max="7681" width="4.5703125" style="976" customWidth="1"/>
    <col min="7682" max="7682" width="56" style="976" customWidth="1"/>
    <col min="7683" max="7683" width="4.85546875" style="976" customWidth="1"/>
    <col min="7684" max="7684" width="7.28515625" style="976" customWidth="1"/>
    <col min="7685" max="7685" width="9.85546875" style="976" customWidth="1"/>
    <col min="7686" max="7686" width="11.5703125" style="976" customWidth="1"/>
    <col min="7687" max="7936" width="9.140625" style="976"/>
    <col min="7937" max="7937" width="4.5703125" style="976" customWidth="1"/>
    <col min="7938" max="7938" width="56" style="976" customWidth="1"/>
    <col min="7939" max="7939" width="4.85546875" style="976" customWidth="1"/>
    <col min="7940" max="7940" width="7.28515625" style="976" customWidth="1"/>
    <col min="7941" max="7941" width="9.85546875" style="976" customWidth="1"/>
    <col min="7942" max="7942" width="11.5703125" style="976" customWidth="1"/>
    <col min="7943" max="8192" width="9.140625" style="976"/>
    <col min="8193" max="8193" width="4.5703125" style="976" customWidth="1"/>
    <col min="8194" max="8194" width="56" style="976" customWidth="1"/>
    <col min="8195" max="8195" width="4.85546875" style="976" customWidth="1"/>
    <col min="8196" max="8196" width="7.28515625" style="976" customWidth="1"/>
    <col min="8197" max="8197" width="9.85546875" style="976" customWidth="1"/>
    <col min="8198" max="8198" width="11.5703125" style="976" customWidth="1"/>
    <col min="8199" max="8448" width="9.140625" style="976"/>
    <col min="8449" max="8449" width="4.5703125" style="976" customWidth="1"/>
    <col min="8450" max="8450" width="56" style="976" customWidth="1"/>
    <col min="8451" max="8451" width="4.85546875" style="976" customWidth="1"/>
    <col min="8452" max="8452" width="7.28515625" style="976" customWidth="1"/>
    <col min="8453" max="8453" width="9.85546875" style="976" customWidth="1"/>
    <col min="8454" max="8454" width="11.5703125" style="976" customWidth="1"/>
    <col min="8455" max="8704" width="9.140625" style="976"/>
    <col min="8705" max="8705" width="4.5703125" style="976" customWidth="1"/>
    <col min="8706" max="8706" width="56" style="976" customWidth="1"/>
    <col min="8707" max="8707" width="4.85546875" style="976" customWidth="1"/>
    <col min="8708" max="8708" width="7.28515625" style="976" customWidth="1"/>
    <col min="8709" max="8709" width="9.85546875" style="976" customWidth="1"/>
    <col min="8710" max="8710" width="11.5703125" style="976" customWidth="1"/>
    <col min="8711" max="8960" width="9.140625" style="976"/>
    <col min="8961" max="8961" width="4.5703125" style="976" customWidth="1"/>
    <col min="8962" max="8962" width="56" style="976" customWidth="1"/>
    <col min="8963" max="8963" width="4.85546875" style="976" customWidth="1"/>
    <col min="8964" max="8964" width="7.28515625" style="976" customWidth="1"/>
    <col min="8965" max="8965" width="9.85546875" style="976" customWidth="1"/>
    <col min="8966" max="8966" width="11.5703125" style="976" customWidth="1"/>
    <col min="8967" max="9216" width="9.140625" style="976"/>
    <col min="9217" max="9217" width="4.5703125" style="976" customWidth="1"/>
    <col min="9218" max="9218" width="56" style="976" customWidth="1"/>
    <col min="9219" max="9219" width="4.85546875" style="976" customWidth="1"/>
    <col min="9220" max="9220" width="7.28515625" style="976" customWidth="1"/>
    <col min="9221" max="9221" width="9.85546875" style="976" customWidth="1"/>
    <col min="9222" max="9222" width="11.5703125" style="976" customWidth="1"/>
    <col min="9223" max="9472" width="9.140625" style="976"/>
    <col min="9473" max="9473" width="4.5703125" style="976" customWidth="1"/>
    <col min="9474" max="9474" width="56" style="976" customWidth="1"/>
    <col min="9475" max="9475" width="4.85546875" style="976" customWidth="1"/>
    <col min="9476" max="9476" width="7.28515625" style="976" customWidth="1"/>
    <col min="9477" max="9477" width="9.85546875" style="976" customWidth="1"/>
    <col min="9478" max="9478" width="11.5703125" style="976" customWidth="1"/>
    <col min="9479" max="9728" width="9.140625" style="976"/>
    <col min="9729" max="9729" width="4.5703125" style="976" customWidth="1"/>
    <col min="9730" max="9730" width="56" style="976" customWidth="1"/>
    <col min="9731" max="9731" width="4.85546875" style="976" customWidth="1"/>
    <col min="9732" max="9732" width="7.28515625" style="976" customWidth="1"/>
    <col min="9733" max="9733" width="9.85546875" style="976" customWidth="1"/>
    <col min="9734" max="9734" width="11.5703125" style="976" customWidth="1"/>
    <col min="9735" max="9984" width="9.140625" style="976"/>
    <col min="9985" max="9985" width="4.5703125" style="976" customWidth="1"/>
    <col min="9986" max="9986" width="56" style="976" customWidth="1"/>
    <col min="9987" max="9987" width="4.85546875" style="976" customWidth="1"/>
    <col min="9988" max="9988" width="7.28515625" style="976" customWidth="1"/>
    <col min="9989" max="9989" width="9.85546875" style="976" customWidth="1"/>
    <col min="9990" max="9990" width="11.5703125" style="976" customWidth="1"/>
    <col min="9991" max="10240" width="9.140625" style="976"/>
    <col min="10241" max="10241" width="4.5703125" style="976" customWidth="1"/>
    <col min="10242" max="10242" width="56" style="976" customWidth="1"/>
    <col min="10243" max="10243" width="4.85546875" style="976" customWidth="1"/>
    <col min="10244" max="10244" width="7.28515625" style="976" customWidth="1"/>
    <col min="10245" max="10245" width="9.85546875" style="976" customWidth="1"/>
    <col min="10246" max="10246" width="11.5703125" style="976" customWidth="1"/>
    <col min="10247" max="10496" width="9.140625" style="976"/>
    <col min="10497" max="10497" width="4.5703125" style="976" customWidth="1"/>
    <col min="10498" max="10498" width="56" style="976" customWidth="1"/>
    <col min="10499" max="10499" width="4.85546875" style="976" customWidth="1"/>
    <col min="10500" max="10500" width="7.28515625" style="976" customWidth="1"/>
    <col min="10501" max="10501" width="9.85546875" style="976" customWidth="1"/>
    <col min="10502" max="10502" width="11.5703125" style="976" customWidth="1"/>
    <col min="10503" max="10752" width="9.140625" style="976"/>
    <col min="10753" max="10753" width="4.5703125" style="976" customWidth="1"/>
    <col min="10754" max="10754" width="56" style="976" customWidth="1"/>
    <col min="10755" max="10755" width="4.85546875" style="976" customWidth="1"/>
    <col min="10756" max="10756" width="7.28515625" style="976" customWidth="1"/>
    <col min="10757" max="10757" width="9.85546875" style="976" customWidth="1"/>
    <col min="10758" max="10758" width="11.5703125" style="976" customWidth="1"/>
    <col min="10759" max="11008" width="9.140625" style="976"/>
    <col min="11009" max="11009" width="4.5703125" style="976" customWidth="1"/>
    <col min="11010" max="11010" width="56" style="976" customWidth="1"/>
    <col min="11011" max="11011" width="4.85546875" style="976" customWidth="1"/>
    <col min="11012" max="11012" width="7.28515625" style="976" customWidth="1"/>
    <col min="11013" max="11013" width="9.85546875" style="976" customWidth="1"/>
    <col min="11014" max="11014" width="11.5703125" style="976" customWidth="1"/>
    <col min="11015" max="11264" width="9.140625" style="976"/>
    <col min="11265" max="11265" width="4.5703125" style="976" customWidth="1"/>
    <col min="11266" max="11266" width="56" style="976" customWidth="1"/>
    <col min="11267" max="11267" width="4.85546875" style="976" customWidth="1"/>
    <col min="11268" max="11268" width="7.28515625" style="976" customWidth="1"/>
    <col min="11269" max="11269" width="9.85546875" style="976" customWidth="1"/>
    <col min="11270" max="11270" width="11.5703125" style="976" customWidth="1"/>
    <col min="11271" max="11520" width="9.140625" style="976"/>
    <col min="11521" max="11521" width="4.5703125" style="976" customWidth="1"/>
    <col min="11522" max="11522" width="56" style="976" customWidth="1"/>
    <col min="11523" max="11523" width="4.85546875" style="976" customWidth="1"/>
    <col min="11524" max="11524" width="7.28515625" style="976" customWidth="1"/>
    <col min="11525" max="11525" width="9.85546875" style="976" customWidth="1"/>
    <col min="11526" max="11526" width="11.5703125" style="976" customWidth="1"/>
    <col min="11527" max="11776" width="9.140625" style="976"/>
    <col min="11777" max="11777" width="4.5703125" style="976" customWidth="1"/>
    <col min="11778" max="11778" width="56" style="976" customWidth="1"/>
    <col min="11779" max="11779" width="4.85546875" style="976" customWidth="1"/>
    <col min="11780" max="11780" width="7.28515625" style="976" customWidth="1"/>
    <col min="11781" max="11781" width="9.85546875" style="976" customWidth="1"/>
    <col min="11782" max="11782" width="11.5703125" style="976" customWidth="1"/>
    <col min="11783" max="12032" width="9.140625" style="976"/>
    <col min="12033" max="12033" width="4.5703125" style="976" customWidth="1"/>
    <col min="12034" max="12034" width="56" style="976" customWidth="1"/>
    <col min="12035" max="12035" width="4.85546875" style="976" customWidth="1"/>
    <col min="12036" max="12036" width="7.28515625" style="976" customWidth="1"/>
    <col min="12037" max="12037" width="9.85546875" style="976" customWidth="1"/>
    <col min="12038" max="12038" width="11.5703125" style="976" customWidth="1"/>
    <col min="12039" max="12288" width="9.140625" style="976"/>
    <col min="12289" max="12289" width="4.5703125" style="976" customWidth="1"/>
    <col min="12290" max="12290" width="56" style="976" customWidth="1"/>
    <col min="12291" max="12291" width="4.85546875" style="976" customWidth="1"/>
    <col min="12292" max="12292" width="7.28515625" style="976" customWidth="1"/>
    <col min="12293" max="12293" width="9.85546875" style="976" customWidth="1"/>
    <col min="12294" max="12294" width="11.5703125" style="976" customWidth="1"/>
    <col min="12295" max="12544" width="9.140625" style="976"/>
    <col min="12545" max="12545" width="4.5703125" style="976" customWidth="1"/>
    <col min="12546" max="12546" width="56" style="976" customWidth="1"/>
    <col min="12547" max="12547" width="4.85546875" style="976" customWidth="1"/>
    <col min="12548" max="12548" width="7.28515625" style="976" customWidth="1"/>
    <col min="12549" max="12549" width="9.85546875" style="976" customWidth="1"/>
    <col min="12550" max="12550" width="11.5703125" style="976" customWidth="1"/>
    <col min="12551" max="12800" width="9.140625" style="976"/>
    <col min="12801" max="12801" width="4.5703125" style="976" customWidth="1"/>
    <col min="12802" max="12802" width="56" style="976" customWidth="1"/>
    <col min="12803" max="12803" width="4.85546875" style="976" customWidth="1"/>
    <col min="12804" max="12804" width="7.28515625" style="976" customWidth="1"/>
    <col min="12805" max="12805" width="9.85546875" style="976" customWidth="1"/>
    <col min="12806" max="12806" width="11.5703125" style="976" customWidth="1"/>
    <col min="12807" max="13056" width="9.140625" style="976"/>
    <col min="13057" max="13057" width="4.5703125" style="976" customWidth="1"/>
    <col min="13058" max="13058" width="56" style="976" customWidth="1"/>
    <col min="13059" max="13059" width="4.85546875" style="976" customWidth="1"/>
    <col min="13060" max="13060" width="7.28515625" style="976" customWidth="1"/>
    <col min="13061" max="13061" width="9.85546875" style="976" customWidth="1"/>
    <col min="13062" max="13062" width="11.5703125" style="976" customWidth="1"/>
    <col min="13063" max="13312" width="9.140625" style="976"/>
    <col min="13313" max="13313" width="4.5703125" style="976" customWidth="1"/>
    <col min="13314" max="13314" width="56" style="976" customWidth="1"/>
    <col min="13315" max="13315" width="4.85546875" style="976" customWidth="1"/>
    <col min="13316" max="13316" width="7.28515625" style="976" customWidth="1"/>
    <col min="13317" max="13317" width="9.85546875" style="976" customWidth="1"/>
    <col min="13318" max="13318" width="11.5703125" style="976" customWidth="1"/>
    <col min="13319" max="13568" width="9.140625" style="976"/>
    <col min="13569" max="13569" width="4.5703125" style="976" customWidth="1"/>
    <col min="13570" max="13570" width="56" style="976" customWidth="1"/>
    <col min="13571" max="13571" width="4.85546875" style="976" customWidth="1"/>
    <col min="13572" max="13572" width="7.28515625" style="976" customWidth="1"/>
    <col min="13573" max="13573" width="9.85546875" style="976" customWidth="1"/>
    <col min="13574" max="13574" width="11.5703125" style="976" customWidth="1"/>
    <col min="13575" max="13824" width="9.140625" style="976"/>
    <col min="13825" max="13825" width="4.5703125" style="976" customWidth="1"/>
    <col min="13826" max="13826" width="56" style="976" customWidth="1"/>
    <col min="13827" max="13827" width="4.85546875" style="976" customWidth="1"/>
    <col min="13828" max="13828" width="7.28515625" style="976" customWidth="1"/>
    <col min="13829" max="13829" width="9.85546875" style="976" customWidth="1"/>
    <col min="13830" max="13830" width="11.5703125" style="976" customWidth="1"/>
    <col min="13831" max="14080" width="9.140625" style="976"/>
    <col min="14081" max="14081" width="4.5703125" style="976" customWidth="1"/>
    <col min="14082" max="14082" width="56" style="976" customWidth="1"/>
    <col min="14083" max="14083" width="4.85546875" style="976" customWidth="1"/>
    <col min="14084" max="14084" width="7.28515625" style="976" customWidth="1"/>
    <col min="14085" max="14085" width="9.85546875" style="976" customWidth="1"/>
    <col min="14086" max="14086" width="11.5703125" style="976" customWidth="1"/>
    <col min="14087" max="14336" width="9.140625" style="976"/>
    <col min="14337" max="14337" width="4.5703125" style="976" customWidth="1"/>
    <col min="14338" max="14338" width="56" style="976" customWidth="1"/>
    <col min="14339" max="14339" width="4.85546875" style="976" customWidth="1"/>
    <col min="14340" max="14340" width="7.28515625" style="976" customWidth="1"/>
    <col min="14341" max="14341" width="9.85546875" style="976" customWidth="1"/>
    <col min="14342" max="14342" width="11.5703125" style="976" customWidth="1"/>
    <col min="14343" max="14592" width="9.140625" style="976"/>
    <col min="14593" max="14593" width="4.5703125" style="976" customWidth="1"/>
    <col min="14594" max="14594" width="56" style="976" customWidth="1"/>
    <col min="14595" max="14595" width="4.85546875" style="976" customWidth="1"/>
    <col min="14596" max="14596" width="7.28515625" style="976" customWidth="1"/>
    <col min="14597" max="14597" width="9.85546875" style="976" customWidth="1"/>
    <col min="14598" max="14598" width="11.5703125" style="976" customWidth="1"/>
    <col min="14599" max="14848" width="9.140625" style="976"/>
    <col min="14849" max="14849" width="4.5703125" style="976" customWidth="1"/>
    <col min="14850" max="14850" width="56" style="976" customWidth="1"/>
    <col min="14851" max="14851" width="4.85546875" style="976" customWidth="1"/>
    <col min="14852" max="14852" width="7.28515625" style="976" customWidth="1"/>
    <col min="14853" max="14853" width="9.85546875" style="976" customWidth="1"/>
    <col min="14854" max="14854" width="11.5703125" style="976" customWidth="1"/>
    <col min="14855" max="15104" width="9.140625" style="976"/>
    <col min="15105" max="15105" width="4.5703125" style="976" customWidth="1"/>
    <col min="15106" max="15106" width="56" style="976" customWidth="1"/>
    <col min="15107" max="15107" width="4.85546875" style="976" customWidth="1"/>
    <col min="15108" max="15108" width="7.28515625" style="976" customWidth="1"/>
    <col min="15109" max="15109" width="9.85546875" style="976" customWidth="1"/>
    <col min="15110" max="15110" width="11.5703125" style="976" customWidth="1"/>
    <col min="15111" max="15360" width="9.140625" style="976"/>
    <col min="15361" max="15361" width="4.5703125" style="976" customWidth="1"/>
    <col min="15362" max="15362" width="56" style="976" customWidth="1"/>
    <col min="15363" max="15363" width="4.85546875" style="976" customWidth="1"/>
    <col min="15364" max="15364" width="7.28515625" style="976" customWidth="1"/>
    <col min="15365" max="15365" width="9.85546875" style="976" customWidth="1"/>
    <col min="15366" max="15366" width="11.5703125" style="976" customWidth="1"/>
    <col min="15367" max="15616" width="9.140625" style="976"/>
    <col min="15617" max="15617" width="4.5703125" style="976" customWidth="1"/>
    <col min="15618" max="15618" width="56" style="976" customWidth="1"/>
    <col min="15619" max="15619" width="4.85546875" style="976" customWidth="1"/>
    <col min="15620" max="15620" width="7.28515625" style="976" customWidth="1"/>
    <col min="15621" max="15621" width="9.85546875" style="976" customWidth="1"/>
    <col min="15622" max="15622" width="11.5703125" style="976" customWidth="1"/>
    <col min="15623" max="15872" width="9.140625" style="976"/>
    <col min="15873" max="15873" width="4.5703125" style="976" customWidth="1"/>
    <col min="15874" max="15874" width="56" style="976" customWidth="1"/>
    <col min="15875" max="15875" width="4.85546875" style="976" customWidth="1"/>
    <col min="15876" max="15876" width="7.28515625" style="976" customWidth="1"/>
    <col min="15877" max="15877" width="9.85546875" style="976" customWidth="1"/>
    <col min="15878" max="15878" width="11.5703125" style="976" customWidth="1"/>
    <col min="15879" max="16128" width="9.140625" style="976"/>
    <col min="16129" max="16129" width="4.5703125" style="976" customWidth="1"/>
    <col min="16130" max="16130" width="56" style="976" customWidth="1"/>
    <col min="16131" max="16131" width="4.85546875" style="976" customWidth="1"/>
    <col min="16132" max="16132" width="7.28515625" style="976" customWidth="1"/>
    <col min="16133" max="16133" width="9.85546875" style="976" customWidth="1"/>
    <col min="16134" max="16134" width="11.5703125" style="976" customWidth="1"/>
    <col min="16135" max="16384" width="9.140625" style="976"/>
  </cols>
  <sheetData>
    <row r="1" spans="1:7" s="959" customFormat="1">
      <c r="A1" s="291"/>
      <c r="B1" s="292"/>
      <c r="C1" s="293"/>
      <c r="D1" s="293"/>
      <c r="E1" s="867"/>
      <c r="F1" s="867"/>
    </row>
    <row r="2" spans="1:7" s="959" customFormat="1" ht="38.25">
      <c r="A2" s="294" t="s">
        <v>1019</v>
      </c>
      <c r="B2" s="295" t="s">
        <v>1020</v>
      </c>
      <c r="C2" s="324" t="s">
        <v>1021</v>
      </c>
      <c r="D2" s="324" t="s">
        <v>232</v>
      </c>
      <c r="E2" s="960" t="s">
        <v>1022</v>
      </c>
      <c r="F2" s="961" t="s">
        <v>1023</v>
      </c>
      <c r="G2" s="962" t="s">
        <v>1364</v>
      </c>
    </row>
    <row r="3" spans="1:7" s="959" customFormat="1">
      <c r="A3" s="336"/>
      <c r="B3" s="337"/>
      <c r="C3" s="338"/>
      <c r="D3" s="338"/>
      <c r="E3" s="963"/>
      <c r="F3" s="964"/>
    </row>
    <row r="4" spans="1:7" s="965" customFormat="1">
      <c r="A4" s="298"/>
      <c r="B4" s="299"/>
      <c r="C4" s="300"/>
      <c r="D4" s="300"/>
      <c r="E4" s="945"/>
      <c r="F4" s="946"/>
    </row>
    <row r="5" spans="1:7" s="965" customFormat="1">
      <c r="A5" s="242" t="s">
        <v>1271</v>
      </c>
      <c r="B5" s="302" t="s">
        <v>1272</v>
      </c>
      <c r="C5" s="325"/>
      <c r="D5" s="325"/>
      <c r="E5" s="966"/>
      <c r="F5" s="874"/>
    </row>
    <row r="6" spans="1:7" s="965" customFormat="1">
      <c r="A6" s="244"/>
      <c r="B6" s="305"/>
      <c r="C6" s="325"/>
      <c r="D6" s="325"/>
      <c r="E6" s="966"/>
      <c r="F6" s="874"/>
    </row>
    <row r="7" spans="1:7" s="965" customFormat="1">
      <c r="A7" s="339"/>
      <c r="B7" s="340"/>
      <c r="C7" s="310"/>
      <c r="D7" s="310"/>
      <c r="E7" s="967"/>
      <c r="F7" s="874"/>
    </row>
    <row r="8" spans="1:7" s="965" customFormat="1" ht="25.5">
      <c r="A8" s="339"/>
      <c r="B8" s="245" t="s">
        <v>1273</v>
      </c>
      <c r="C8" s="357"/>
      <c r="D8" s="357"/>
      <c r="E8" s="967"/>
      <c r="F8" s="874"/>
    </row>
    <row r="9" spans="1:7" s="764" customFormat="1">
      <c r="A9" s="341"/>
      <c r="B9" s="340"/>
      <c r="C9" s="310"/>
      <c r="D9" s="310"/>
      <c r="E9" s="967"/>
      <c r="F9" s="874"/>
    </row>
    <row r="10" spans="1:7" s="764" customFormat="1" ht="25.5">
      <c r="A10" s="342">
        <v>1</v>
      </c>
      <c r="B10" s="343" t="s">
        <v>1274</v>
      </c>
      <c r="C10" s="344"/>
      <c r="D10" s="344"/>
      <c r="E10" s="968"/>
      <c r="F10" s="968"/>
    </row>
    <row r="11" spans="1:7" s="970" customFormat="1">
      <c r="A11" s="345"/>
      <c r="B11" s="346" t="s">
        <v>1275</v>
      </c>
      <c r="C11" s="347" t="s">
        <v>872</v>
      </c>
      <c r="D11" s="347">
        <v>180</v>
      </c>
      <c r="E11" s="273">
        <v>0</v>
      </c>
      <c r="F11" s="969">
        <f>D11*E11</f>
        <v>0</v>
      </c>
    </row>
    <row r="12" spans="1:7" s="970" customFormat="1">
      <c r="A12" s="345"/>
      <c r="B12" s="346" t="s">
        <v>1223</v>
      </c>
      <c r="C12" s="347" t="s">
        <v>872</v>
      </c>
      <c r="D12" s="347">
        <v>130</v>
      </c>
      <c r="E12" s="273">
        <v>0</v>
      </c>
      <c r="F12" s="969">
        <f t="shared" ref="F12" si="0">D12*E12</f>
        <v>0</v>
      </c>
    </row>
    <row r="13" spans="1:7" s="970" customFormat="1">
      <c r="A13" s="345"/>
      <c r="B13" s="346" t="s">
        <v>1276</v>
      </c>
      <c r="C13" s="347" t="s">
        <v>872</v>
      </c>
      <c r="D13" s="347">
        <v>170</v>
      </c>
      <c r="E13" s="273">
        <v>0</v>
      </c>
      <c r="F13" s="969">
        <f>D13*E13</f>
        <v>0</v>
      </c>
    </row>
    <row r="14" spans="1:7" s="970" customFormat="1">
      <c r="A14" s="345"/>
      <c r="B14" s="346" t="s">
        <v>1222</v>
      </c>
      <c r="C14" s="347" t="s">
        <v>872</v>
      </c>
      <c r="D14" s="347">
        <v>150</v>
      </c>
      <c r="E14" s="273">
        <v>0</v>
      </c>
      <c r="F14" s="969">
        <f t="shared" ref="F14" si="1">D14*E14</f>
        <v>0</v>
      </c>
    </row>
    <row r="15" spans="1:7" s="970" customFormat="1">
      <c r="A15" s="345"/>
      <c r="B15" s="343"/>
      <c r="C15" s="344"/>
      <c r="D15" s="344"/>
      <c r="E15" s="288"/>
      <c r="F15" s="288"/>
    </row>
    <row r="16" spans="1:7" s="970" customFormat="1" ht="38.25">
      <c r="A16" s="342">
        <v>2</v>
      </c>
      <c r="B16" s="343" t="s">
        <v>1277</v>
      </c>
      <c r="C16" s="344"/>
      <c r="D16" s="344"/>
      <c r="E16" s="288"/>
      <c r="F16" s="288"/>
    </row>
    <row r="17" spans="1:6" s="970" customFormat="1">
      <c r="A17" s="348"/>
      <c r="B17" s="343" t="s">
        <v>1278</v>
      </c>
      <c r="C17" s="344" t="s">
        <v>17</v>
      </c>
      <c r="D17" s="344">
        <v>3</v>
      </c>
      <c r="E17" s="273">
        <v>0</v>
      </c>
      <c r="F17" s="969">
        <f>D17*E17</f>
        <v>0</v>
      </c>
    </row>
    <row r="18" spans="1:6" s="970" customFormat="1" ht="51">
      <c r="A18" s="342"/>
      <c r="B18" s="343" t="s">
        <v>1279</v>
      </c>
      <c r="C18" s="344" t="s">
        <v>17</v>
      </c>
      <c r="D18" s="344">
        <v>40</v>
      </c>
      <c r="E18" s="273">
        <v>0</v>
      </c>
      <c r="F18" s="969">
        <f>D18*E18</f>
        <v>0</v>
      </c>
    </row>
    <row r="19" spans="1:6" s="965" customFormat="1" ht="25.5">
      <c r="A19" s="339"/>
      <c r="B19" s="349" t="s">
        <v>1280</v>
      </c>
      <c r="C19" s="344" t="s">
        <v>17</v>
      </c>
      <c r="D19" s="344">
        <v>30</v>
      </c>
      <c r="E19" s="273">
        <v>0</v>
      </c>
      <c r="F19" s="969">
        <f>D19*E19</f>
        <v>0</v>
      </c>
    </row>
    <row r="20" spans="1:6" s="965" customFormat="1">
      <c r="A20" s="339"/>
      <c r="B20" s="349"/>
      <c r="C20" s="332"/>
      <c r="D20" s="332"/>
      <c r="E20" s="274"/>
      <c r="F20" s="274"/>
    </row>
    <row r="21" spans="1:6" s="965" customFormat="1" ht="25.5">
      <c r="A21" s="342">
        <v>3</v>
      </c>
      <c r="B21" s="349" t="s">
        <v>1281</v>
      </c>
      <c r="C21" s="332" t="s">
        <v>868</v>
      </c>
      <c r="D21" s="332">
        <v>1</v>
      </c>
      <c r="E21" s="273">
        <v>0</v>
      </c>
      <c r="F21" s="969">
        <f>D21*E21</f>
        <v>0</v>
      </c>
    </row>
    <row r="22" spans="1:6" s="965" customFormat="1">
      <c r="A22" s="339"/>
      <c r="B22" s="340"/>
      <c r="C22" s="310"/>
      <c r="D22" s="310"/>
      <c r="E22" s="287"/>
      <c r="F22" s="971"/>
    </row>
    <row r="23" spans="1:6" s="965" customFormat="1" ht="38.25">
      <c r="A23" s="342">
        <v>4</v>
      </c>
      <c r="B23" s="349" t="s">
        <v>1282</v>
      </c>
      <c r="C23" s="332" t="s">
        <v>868</v>
      </c>
      <c r="D23" s="332">
        <v>9</v>
      </c>
      <c r="E23" s="273">
        <v>0</v>
      </c>
      <c r="F23" s="969">
        <f>D23*E23</f>
        <v>0</v>
      </c>
    </row>
    <row r="24" spans="1:6" s="965" customFormat="1">
      <c r="A24" s="339"/>
      <c r="B24" s="340"/>
      <c r="C24" s="310"/>
      <c r="D24" s="310"/>
      <c r="E24" s="287"/>
      <c r="F24" s="971"/>
    </row>
    <row r="25" spans="1:6" s="965" customFormat="1" ht="38.25">
      <c r="A25" s="342">
        <v>5</v>
      </c>
      <c r="B25" s="340" t="s">
        <v>1283</v>
      </c>
      <c r="C25" s="310" t="s">
        <v>868</v>
      </c>
      <c r="D25" s="310">
        <v>1</v>
      </c>
      <c r="E25" s="273">
        <v>0</v>
      </c>
      <c r="F25" s="969">
        <f>D25*E25</f>
        <v>0</v>
      </c>
    </row>
    <row r="26" spans="1:6" s="965" customFormat="1">
      <c r="A26" s="339"/>
      <c r="B26" s="340"/>
      <c r="C26" s="310"/>
      <c r="D26" s="310"/>
      <c r="E26" s="287"/>
      <c r="F26" s="971"/>
    </row>
    <row r="27" spans="1:6" s="965" customFormat="1">
      <c r="A27" s="342">
        <v>6</v>
      </c>
      <c r="B27" s="350" t="s">
        <v>1284</v>
      </c>
      <c r="C27" s="351"/>
      <c r="D27" s="352">
        <v>0.03</v>
      </c>
      <c r="E27" s="287"/>
      <c r="F27" s="971">
        <f>SUM(F7:F25)*D27</f>
        <v>0</v>
      </c>
    </row>
    <row r="28" spans="1:6" s="965" customFormat="1">
      <c r="A28" s="339"/>
      <c r="B28" s="350"/>
      <c r="C28" s="351"/>
      <c r="D28" s="351"/>
      <c r="E28" s="287"/>
      <c r="F28" s="971"/>
    </row>
    <row r="29" spans="1:6" s="965" customFormat="1">
      <c r="A29" s="342">
        <v>7</v>
      </c>
      <c r="B29" s="350" t="s">
        <v>1285</v>
      </c>
      <c r="C29" s="351"/>
      <c r="D29" s="352">
        <v>0.03</v>
      </c>
      <c r="E29" s="287"/>
      <c r="F29" s="971">
        <f>SUM(F7:F25)*D29</f>
        <v>0</v>
      </c>
    </row>
    <row r="30" spans="1:6" s="965" customFormat="1">
      <c r="A30" s="353"/>
      <c r="B30" s="354"/>
      <c r="C30" s="355"/>
      <c r="D30" s="355"/>
      <c r="E30" s="287"/>
      <c r="F30" s="971"/>
    </row>
    <row r="31" spans="1:6" s="965" customFormat="1">
      <c r="A31" s="342">
        <v>8</v>
      </c>
      <c r="B31" s="354" t="s">
        <v>1286</v>
      </c>
      <c r="C31" s="355"/>
      <c r="D31" s="356">
        <v>0.05</v>
      </c>
      <c r="E31" s="287"/>
      <c r="F31" s="971">
        <f>SUM(F7:F25)*D31</f>
        <v>0</v>
      </c>
    </row>
    <row r="32" spans="1:6" s="965" customFormat="1">
      <c r="A32" s="246"/>
      <c r="B32" s="320"/>
      <c r="C32" s="247"/>
      <c r="D32" s="247"/>
      <c r="E32" s="972"/>
      <c r="F32" s="973"/>
    </row>
    <row r="33" spans="1:6" s="965" customFormat="1" ht="13.5" thickBot="1">
      <c r="A33" s="248" t="s">
        <v>1271</v>
      </c>
      <c r="B33" s="249" t="s">
        <v>1287</v>
      </c>
      <c r="C33" s="334"/>
      <c r="D33" s="335"/>
      <c r="E33" s="974"/>
      <c r="F33" s="975">
        <f>SUM(F7:F32)</f>
        <v>0</v>
      </c>
    </row>
    <row r="34" spans="1:6" ht="13.5" thickTop="1"/>
  </sheetData>
  <sheetProtection algorithmName="SHA-512" hashValue="6LETBBK7lVy/54OkDshNTqaRw+6zNt685ulcbqlFhGLZ8Sd3fv9uCXnVm2hxekcYntglBDyivv7Z/Enh2/M1YA==" saltValue="ZeK+cpMH0NkcVdCZA7HOrw==" spinCount="100000" sheet="1" selectLockedCells="1"/>
  <pageMargins left="0.6692913385826772" right="0.15748031496062992" top="0.59055118110236227" bottom="0.59055118110236227" header="0.51181102362204722" footer="0.31496062992125984"/>
  <pageSetup paperSize="9" scale="93" orientation="portrait" blackAndWhite="1" horizontalDpi="300" verticalDpi="300" r:id="rId1"/>
  <headerFooter alignWithMargins="0">
    <oddFooter>Stran &amp;P od &amp;N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AE26"/>
  <sheetViews>
    <sheetView view="pageLayout" zoomScaleNormal="100" zoomScaleSheetLayoutView="100" workbookViewId="0">
      <selection activeCell="E13" sqref="E13"/>
    </sheetView>
  </sheetViews>
  <sheetFormatPr defaultRowHeight="12.75"/>
  <cols>
    <col min="1" max="1" width="4.5703125" style="291" customWidth="1"/>
    <col min="2" max="2" width="49.7109375" style="323" customWidth="1"/>
    <col min="3" max="3" width="4.85546875" style="293" customWidth="1"/>
    <col min="4" max="4" width="7.28515625" style="293" customWidth="1"/>
    <col min="5" max="5" width="11" style="276" customWidth="1"/>
    <col min="6" max="6" width="11.5703125" style="276" customWidth="1"/>
    <col min="7" max="7" width="13.140625" style="976" customWidth="1"/>
    <col min="8" max="256" width="9.140625" style="976"/>
    <col min="257" max="257" width="4.5703125" style="976" customWidth="1"/>
    <col min="258" max="258" width="56" style="976" customWidth="1"/>
    <col min="259" max="259" width="4.85546875" style="976" customWidth="1"/>
    <col min="260" max="260" width="7.28515625" style="976" customWidth="1"/>
    <col min="261" max="261" width="11" style="976" customWidth="1"/>
    <col min="262" max="262" width="11.5703125" style="976" customWidth="1"/>
    <col min="263" max="512" width="9.140625" style="976"/>
    <col min="513" max="513" width="4.5703125" style="976" customWidth="1"/>
    <col min="514" max="514" width="56" style="976" customWidth="1"/>
    <col min="515" max="515" width="4.85546875" style="976" customWidth="1"/>
    <col min="516" max="516" width="7.28515625" style="976" customWidth="1"/>
    <col min="517" max="517" width="11" style="976" customWidth="1"/>
    <col min="518" max="518" width="11.5703125" style="976" customWidth="1"/>
    <col min="519" max="768" width="9.140625" style="976"/>
    <col min="769" max="769" width="4.5703125" style="976" customWidth="1"/>
    <col min="770" max="770" width="56" style="976" customWidth="1"/>
    <col min="771" max="771" width="4.85546875" style="976" customWidth="1"/>
    <col min="772" max="772" width="7.28515625" style="976" customWidth="1"/>
    <col min="773" max="773" width="11" style="976" customWidth="1"/>
    <col min="774" max="774" width="11.5703125" style="976" customWidth="1"/>
    <col min="775" max="1024" width="9.140625" style="976"/>
    <col min="1025" max="1025" width="4.5703125" style="976" customWidth="1"/>
    <col min="1026" max="1026" width="56" style="976" customWidth="1"/>
    <col min="1027" max="1027" width="4.85546875" style="976" customWidth="1"/>
    <col min="1028" max="1028" width="7.28515625" style="976" customWidth="1"/>
    <col min="1029" max="1029" width="11" style="976" customWidth="1"/>
    <col min="1030" max="1030" width="11.5703125" style="976" customWidth="1"/>
    <col min="1031" max="1280" width="9.140625" style="976"/>
    <col min="1281" max="1281" width="4.5703125" style="976" customWidth="1"/>
    <col min="1282" max="1282" width="56" style="976" customWidth="1"/>
    <col min="1283" max="1283" width="4.85546875" style="976" customWidth="1"/>
    <col min="1284" max="1284" width="7.28515625" style="976" customWidth="1"/>
    <col min="1285" max="1285" width="11" style="976" customWidth="1"/>
    <col min="1286" max="1286" width="11.5703125" style="976" customWidth="1"/>
    <col min="1287" max="1536" width="9.140625" style="976"/>
    <col min="1537" max="1537" width="4.5703125" style="976" customWidth="1"/>
    <col min="1538" max="1538" width="56" style="976" customWidth="1"/>
    <col min="1539" max="1539" width="4.85546875" style="976" customWidth="1"/>
    <col min="1540" max="1540" width="7.28515625" style="976" customWidth="1"/>
    <col min="1541" max="1541" width="11" style="976" customWidth="1"/>
    <col min="1542" max="1542" width="11.5703125" style="976" customWidth="1"/>
    <col min="1543" max="1792" width="9.140625" style="976"/>
    <col min="1793" max="1793" width="4.5703125" style="976" customWidth="1"/>
    <col min="1794" max="1794" width="56" style="976" customWidth="1"/>
    <col min="1795" max="1795" width="4.85546875" style="976" customWidth="1"/>
    <col min="1796" max="1796" width="7.28515625" style="976" customWidth="1"/>
    <col min="1797" max="1797" width="11" style="976" customWidth="1"/>
    <col min="1798" max="1798" width="11.5703125" style="976" customWidth="1"/>
    <col min="1799" max="2048" width="9.140625" style="976"/>
    <col min="2049" max="2049" width="4.5703125" style="976" customWidth="1"/>
    <col min="2050" max="2050" width="56" style="976" customWidth="1"/>
    <col min="2051" max="2051" width="4.85546875" style="976" customWidth="1"/>
    <col min="2052" max="2052" width="7.28515625" style="976" customWidth="1"/>
    <col min="2053" max="2053" width="11" style="976" customWidth="1"/>
    <col min="2054" max="2054" width="11.5703125" style="976" customWidth="1"/>
    <col min="2055" max="2304" width="9.140625" style="976"/>
    <col min="2305" max="2305" width="4.5703125" style="976" customWidth="1"/>
    <col min="2306" max="2306" width="56" style="976" customWidth="1"/>
    <col min="2307" max="2307" width="4.85546875" style="976" customWidth="1"/>
    <col min="2308" max="2308" width="7.28515625" style="976" customWidth="1"/>
    <col min="2309" max="2309" width="11" style="976" customWidth="1"/>
    <col min="2310" max="2310" width="11.5703125" style="976" customWidth="1"/>
    <col min="2311" max="2560" width="9.140625" style="976"/>
    <col min="2561" max="2561" width="4.5703125" style="976" customWidth="1"/>
    <col min="2562" max="2562" width="56" style="976" customWidth="1"/>
    <col min="2563" max="2563" width="4.85546875" style="976" customWidth="1"/>
    <col min="2564" max="2564" width="7.28515625" style="976" customWidth="1"/>
    <col min="2565" max="2565" width="11" style="976" customWidth="1"/>
    <col min="2566" max="2566" width="11.5703125" style="976" customWidth="1"/>
    <col min="2567" max="2816" width="9.140625" style="976"/>
    <col min="2817" max="2817" width="4.5703125" style="976" customWidth="1"/>
    <col min="2818" max="2818" width="56" style="976" customWidth="1"/>
    <col min="2819" max="2819" width="4.85546875" style="976" customWidth="1"/>
    <col min="2820" max="2820" width="7.28515625" style="976" customWidth="1"/>
    <col min="2821" max="2821" width="11" style="976" customWidth="1"/>
    <col min="2822" max="2822" width="11.5703125" style="976" customWidth="1"/>
    <col min="2823" max="3072" width="9.140625" style="976"/>
    <col min="3073" max="3073" width="4.5703125" style="976" customWidth="1"/>
    <col min="3074" max="3074" width="56" style="976" customWidth="1"/>
    <col min="3075" max="3075" width="4.85546875" style="976" customWidth="1"/>
    <col min="3076" max="3076" width="7.28515625" style="976" customWidth="1"/>
    <col min="3077" max="3077" width="11" style="976" customWidth="1"/>
    <col min="3078" max="3078" width="11.5703125" style="976" customWidth="1"/>
    <col min="3079" max="3328" width="9.140625" style="976"/>
    <col min="3329" max="3329" width="4.5703125" style="976" customWidth="1"/>
    <col min="3330" max="3330" width="56" style="976" customWidth="1"/>
    <col min="3331" max="3331" width="4.85546875" style="976" customWidth="1"/>
    <col min="3332" max="3332" width="7.28515625" style="976" customWidth="1"/>
    <col min="3333" max="3333" width="11" style="976" customWidth="1"/>
    <col min="3334" max="3334" width="11.5703125" style="976" customWidth="1"/>
    <col min="3335" max="3584" width="9.140625" style="976"/>
    <col min="3585" max="3585" width="4.5703125" style="976" customWidth="1"/>
    <col min="3586" max="3586" width="56" style="976" customWidth="1"/>
    <col min="3587" max="3587" width="4.85546875" style="976" customWidth="1"/>
    <col min="3588" max="3588" width="7.28515625" style="976" customWidth="1"/>
    <col min="3589" max="3589" width="11" style="976" customWidth="1"/>
    <col min="3590" max="3590" width="11.5703125" style="976" customWidth="1"/>
    <col min="3591" max="3840" width="9.140625" style="976"/>
    <col min="3841" max="3841" width="4.5703125" style="976" customWidth="1"/>
    <col min="3842" max="3842" width="56" style="976" customWidth="1"/>
    <col min="3843" max="3843" width="4.85546875" style="976" customWidth="1"/>
    <col min="3844" max="3844" width="7.28515625" style="976" customWidth="1"/>
    <col min="3845" max="3845" width="11" style="976" customWidth="1"/>
    <col min="3846" max="3846" width="11.5703125" style="976" customWidth="1"/>
    <col min="3847" max="4096" width="9.140625" style="976"/>
    <col min="4097" max="4097" width="4.5703125" style="976" customWidth="1"/>
    <col min="4098" max="4098" width="56" style="976" customWidth="1"/>
    <col min="4099" max="4099" width="4.85546875" style="976" customWidth="1"/>
    <col min="4100" max="4100" width="7.28515625" style="976" customWidth="1"/>
    <col min="4101" max="4101" width="11" style="976" customWidth="1"/>
    <col min="4102" max="4102" width="11.5703125" style="976" customWidth="1"/>
    <col min="4103" max="4352" width="9.140625" style="976"/>
    <col min="4353" max="4353" width="4.5703125" style="976" customWidth="1"/>
    <col min="4354" max="4354" width="56" style="976" customWidth="1"/>
    <col min="4355" max="4355" width="4.85546875" style="976" customWidth="1"/>
    <col min="4356" max="4356" width="7.28515625" style="976" customWidth="1"/>
    <col min="4357" max="4357" width="11" style="976" customWidth="1"/>
    <col min="4358" max="4358" width="11.5703125" style="976" customWidth="1"/>
    <col min="4359" max="4608" width="9.140625" style="976"/>
    <col min="4609" max="4609" width="4.5703125" style="976" customWidth="1"/>
    <col min="4610" max="4610" width="56" style="976" customWidth="1"/>
    <col min="4611" max="4611" width="4.85546875" style="976" customWidth="1"/>
    <col min="4612" max="4612" width="7.28515625" style="976" customWidth="1"/>
    <col min="4613" max="4613" width="11" style="976" customWidth="1"/>
    <col min="4614" max="4614" width="11.5703125" style="976" customWidth="1"/>
    <col min="4615" max="4864" width="9.140625" style="976"/>
    <col min="4865" max="4865" width="4.5703125" style="976" customWidth="1"/>
    <col min="4866" max="4866" width="56" style="976" customWidth="1"/>
    <col min="4867" max="4867" width="4.85546875" style="976" customWidth="1"/>
    <col min="4868" max="4868" width="7.28515625" style="976" customWidth="1"/>
    <col min="4869" max="4869" width="11" style="976" customWidth="1"/>
    <col min="4870" max="4870" width="11.5703125" style="976" customWidth="1"/>
    <col min="4871" max="5120" width="9.140625" style="976"/>
    <col min="5121" max="5121" width="4.5703125" style="976" customWidth="1"/>
    <col min="5122" max="5122" width="56" style="976" customWidth="1"/>
    <col min="5123" max="5123" width="4.85546875" style="976" customWidth="1"/>
    <col min="5124" max="5124" width="7.28515625" style="976" customWidth="1"/>
    <col min="5125" max="5125" width="11" style="976" customWidth="1"/>
    <col min="5126" max="5126" width="11.5703125" style="976" customWidth="1"/>
    <col min="5127" max="5376" width="9.140625" style="976"/>
    <col min="5377" max="5377" width="4.5703125" style="976" customWidth="1"/>
    <col min="5378" max="5378" width="56" style="976" customWidth="1"/>
    <col min="5379" max="5379" width="4.85546875" style="976" customWidth="1"/>
    <col min="5380" max="5380" width="7.28515625" style="976" customWidth="1"/>
    <col min="5381" max="5381" width="11" style="976" customWidth="1"/>
    <col min="5382" max="5382" width="11.5703125" style="976" customWidth="1"/>
    <col min="5383" max="5632" width="9.140625" style="976"/>
    <col min="5633" max="5633" width="4.5703125" style="976" customWidth="1"/>
    <col min="5634" max="5634" width="56" style="976" customWidth="1"/>
    <col min="5635" max="5635" width="4.85546875" style="976" customWidth="1"/>
    <col min="5636" max="5636" width="7.28515625" style="976" customWidth="1"/>
    <col min="5637" max="5637" width="11" style="976" customWidth="1"/>
    <col min="5638" max="5638" width="11.5703125" style="976" customWidth="1"/>
    <col min="5639" max="5888" width="9.140625" style="976"/>
    <col min="5889" max="5889" width="4.5703125" style="976" customWidth="1"/>
    <col min="5890" max="5890" width="56" style="976" customWidth="1"/>
    <col min="5891" max="5891" width="4.85546875" style="976" customWidth="1"/>
    <col min="5892" max="5892" width="7.28515625" style="976" customWidth="1"/>
    <col min="5893" max="5893" width="11" style="976" customWidth="1"/>
    <col min="5894" max="5894" width="11.5703125" style="976" customWidth="1"/>
    <col min="5895" max="6144" width="9.140625" style="976"/>
    <col min="6145" max="6145" width="4.5703125" style="976" customWidth="1"/>
    <col min="6146" max="6146" width="56" style="976" customWidth="1"/>
    <col min="6147" max="6147" width="4.85546875" style="976" customWidth="1"/>
    <col min="6148" max="6148" width="7.28515625" style="976" customWidth="1"/>
    <col min="6149" max="6149" width="11" style="976" customWidth="1"/>
    <col min="6150" max="6150" width="11.5703125" style="976" customWidth="1"/>
    <col min="6151" max="6400" width="9.140625" style="976"/>
    <col min="6401" max="6401" width="4.5703125" style="976" customWidth="1"/>
    <col min="6402" max="6402" width="56" style="976" customWidth="1"/>
    <col min="6403" max="6403" width="4.85546875" style="976" customWidth="1"/>
    <col min="6404" max="6404" width="7.28515625" style="976" customWidth="1"/>
    <col min="6405" max="6405" width="11" style="976" customWidth="1"/>
    <col min="6406" max="6406" width="11.5703125" style="976" customWidth="1"/>
    <col min="6407" max="6656" width="9.140625" style="976"/>
    <col min="6657" max="6657" width="4.5703125" style="976" customWidth="1"/>
    <col min="6658" max="6658" width="56" style="976" customWidth="1"/>
    <col min="6659" max="6659" width="4.85546875" style="976" customWidth="1"/>
    <col min="6660" max="6660" width="7.28515625" style="976" customWidth="1"/>
    <col min="6661" max="6661" width="11" style="976" customWidth="1"/>
    <col min="6662" max="6662" width="11.5703125" style="976" customWidth="1"/>
    <col min="6663" max="6912" width="9.140625" style="976"/>
    <col min="6913" max="6913" width="4.5703125" style="976" customWidth="1"/>
    <col min="6914" max="6914" width="56" style="976" customWidth="1"/>
    <col min="6915" max="6915" width="4.85546875" style="976" customWidth="1"/>
    <col min="6916" max="6916" width="7.28515625" style="976" customWidth="1"/>
    <col min="6917" max="6917" width="11" style="976" customWidth="1"/>
    <col min="6918" max="6918" width="11.5703125" style="976" customWidth="1"/>
    <col min="6919" max="7168" width="9.140625" style="976"/>
    <col min="7169" max="7169" width="4.5703125" style="976" customWidth="1"/>
    <col min="7170" max="7170" width="56" style="976" customWidth="1"/>
    <col min="7171" max="7171" width="4.85546875" style="976" customWidth="1"/>
    <col min="7172" max="7172" width="7.28515625" style="976" customWidth="1"/>
    <col min="7173" max="7173" width="11" style="976" customWidth="1"/>
    <col min="7174" max="7174" width="11.5703125" style="976" customWidth="1"/>
    <col min="7175" max="7424" width="9.140625" style="976"/>
    <col min="7425" max="7425" width="4.5703125" style="976" customWidth="1"/>
    <col min="7426" max="7426" width="56" style="976" customWidth="1"/>
    <col min="7427" max="7427" width="4.85546875" style="976" customWidth="1"/>
    <col min="7428" max="7428" width="7.28515625" style="976" customWidth="1"/>
    <col min="7429" max="7429" width="11" style="976" customWidth="1"/>
    <col min="7430" max="7430" width="11.5703125" style="976" customWidth="1"/>
    <col min="7431" max="7680" width="9.140625" style="976"/>
    <col min="7681" max="7681" width="4.5703125" style="976" customWidth="1"/>
    <col min="7682" max="7682" width="56" style="976" customWidth="1"/>
    <col min="7683" max="7683" width="4.85546875" style="976" customWidth="1"/>
    <col min="7684" max="7684" width="7.28515625" style="976" customWidth="1"/>
    <col min="7685" max="7685" width="11" style="976" customWidth="1"/>
    <col min="7686" max="7686" width="11.5703125" style="976" customWidth="1"/>
    <col min="7687" max="7936" width="9.140625" style="976"/>
    <col min="7937" max="7937" width="4.5703125" style="976" customWidth="1"/>
    <col min="7938" max="7938" width="56" style="976" customWidth="1"/>
    <col min="7939" max="7939" width="4.85546875" style="976" customWidth="1"/>
    <col min="7940" max="7940" width="7.28515625" style="976" customWidth="1"/>
    <col min="7941" max="7941" width="11" style="976" customWidth="1"/>
    <col min="7942" max="7942" width="11.5703125" style="976" customWidth="1"/>
    <col min="7943" max="8192" width="9.140625" style="976"/>
    <col min="8193" max="8193" width="4.5703125" style="976" customWidth="1"/>
    <col min="8194" max="8194" width="56" style="976" customWidth="1"/>
    <col min="8195" max="8195" width="4.85546875" style="976" customWidth="1"/>
    <col min="8196" max="8196" width="7.28515625" style="976" customWidth="1"/>
    <col min="8197" max="8197" width="11" style="976" customWidth="1"/>
    <col min="8198" max="8198" width="11.5703125" style="976" customWidth="1"/>
    <col min="8199" max="8448" width="9.140625" style="976"/>
    <col min="8449" max="8449" width="4.5703125" style="976" customWidth="1"/>
    <col min="8450" max="8450" width="56" style="976" customWidth="1"/>
    <col min="8451" max="8451" width="4.85546875" style="976" customWidth="1"/>
    <col min="8452" max="8452" width="7.28515625" style="976" customWidth="1"/>
    <col min="8453" max="8453" width="11" style="976" customWidth="1"/>
    <col min="8454" max="8454" width="11.5703125" style="976" customWidth="1"/>
    <col min="8455" max="8704" width="9.140625" style="976"/>
    <col min="8705" max="8705" width="4.5703125" style="976" customWidth="1"/>
    <col min="8706" max="8706" width="56" style="976" customWidth="1"/>
    <col min="8707" max="8707" width="4.85546875" style="976" customWidth="1"/>
    <col min="8708" max="8708" width="7.28515625" style="976" customWidth="1"/>
    <col min="8709" max="8709" width="11" style="976" customWidth="1"/>
    <col min="8710" max="8710" width="11.5703125" style="976" customWidth="1"/>
    <col min="8711" max="8960" width="9.140625" style="976"/>
    <col min="8961" max="8961" width="4.5703125" style="976" customWidth="1"/>
    <col min="8962" max="8962" width="56" style="976" customWidth="1"/>
    <col min="8963" max="8963" width="4.85546875" style="976" customWidth="1"/>
    <col min="8964" max="8964" width="7.28515625" style="976" customWidth="1"/>
    <col min="8965" max="8965" width="11" style="976" customWidth="1"/>
    <col min="8966" max="8966" width="11.5703125" style="976" customWidth="1"/>
    <col min="8967" max="9216" width="9.140625" style="976"/>
    <col min="9217" max="9217" width="4.5703125" style="976" customWidth="1"/>
    <col min="9218" max="9218" width="56" style="976" customWidth="1"/>
    <col min="9219" max="9219" width="4.85546875" style="976" customWidth="1"/>
    <col min="9220" max="9220" width="7.28515625" style="976" customWidth="1"/>
    <col min="9221" max="9221" width="11" style="976" customWidth="1"/>
    <col min="9222" max="9222" width="11.5703125" style="976" customWidth="1"/>
    <col min="9223" max="9472" width="9.140625" style="976"/>
    <col min="9473" max="9473" width="4.5703125" style="976" customWidth="1"/>
    <col min="9474" max="9474" width="56" style="976" customWidth="1"/>
    <col min="9475" max="9475" width="4.85546875" style="976" customWidth="1"/>
    <col min="9476" max="9476" width="7.28515625" style="976" customWidth="1"/>
    <col min="9477" max="9477" width="11" style="976" customWidth="1"/>
    <col min="9478" max="9478" width="11.5703125" style="976" customWidth="1"/>
    <col min="9479" max="9728" width="9.140625" style="976"/>
    <col min="9729" max="9729" width="4.5703125" style="976" customWidth="1"/>
    <col min="9730" max="9730" width="56" style="976" customWidth="1"/>
    <col min="9731" max="9731" width="4.85546875" style="976" customWidth="1"/>
    <col min="9732" max="9732" width="7.28515625" style="976" customWidth="1"/>
    <col min="9733" max="9733" width="11" style="976" customWidth="1"/>
    <col min="9734" max="9734" width="11.5703125" style="976" customWidth="1"/>
    <col min="9735" max="9984" width="9.140625" style="976"/>
    <col min="9985" max="9985" width="4.5703125" style="976" customWidth="1"/>
    <col min="9986" max="9986" width="56" style="976" customWidth="1"/>
    <col min="9987" max="9987" width="4.85546875" style="976" customWidth="1"/>
    <col min="9988" max="9988" width="7.28515625" style="976" customWidth="1"/>
    <col min="9989" max="9989" width="11" style="976" customWidth="1"/>
    <col min="9990" max="9990" width="11.5703125" style="976" customWidth="1"/>
    <col min="9991" max="10240" width="9.140625" style="976"/>
    <col min="10241" max="10241" width="4.5703125" style="976" customWidth="1"/>
    <col min="10242" max="10242" width="56" style="976" customWidth="1"/>
    <col min="10243" max="10243" width="4.85546875" style="976" customWidth="1"/>
    <col min="10244" max="10244" width="7.28515625" style="976" customWidth="1"/>
    <col min="10245" max="10245" width="11" style="976" customWidth="1"/>
    <col min="10246" max="10246" width="11.5703125" style="976" customWidth="1"/>
    <col min="10247" max="10496" width="9.140625" style="976"/>
    <col min="10497" max="10497" width="4.5703125" style="976" customWidth="1"/>
    <col min="10498" max="10498" width="56" style="976" customWidth="1"/>
    <col min="10499" max="10499" width="4.85546875" style="976" customWidth="1"/>
    <col min="10500" max="10500" width="7.28515625" style="976" customWidth="1"/>
    <col min="10501" max="10501" width="11" style="976" customWidth="1"/>
    <col min="10502" max="10502" width="11.5703125" style="976" customWidth="1"/>
    <col min="10503" max="10752" width="9.140625" style="976"/>
    <col min="10753" max="10753" width="4.5703125" style="976" customWidth="1"/>
    <col min="10754" max="10754" width="56" style="976" customWidth="1"/>
    <col min="10755" max="10755" width="4.85546875" style="976" customWidth="1"/>
    <col min="10756" max="10756" width="7.28515625" style="976" customWidth="1"/>
    <col min="10757" max="10757" width="11" style="976" customWidth="1"/>
    <col min="10758" max="10758" width="11.5703125" style="976" customWidth="1"/>
    <col min="10759" max="11008" width="9.140625" style="976"/>
    <col min="11009" max="11009" width="4.5703125" style="976" customWidth="1"/>
    <col min="11010" max="11010" width="56" style="976" customWidth="1"/>
    <col min="11011" max="11011" width="4.85546875" style="976" customWidth="1"/>
    <col min="11012" max="11012" width="7.28515625" style="976" customWidth="1"/>
    <col min="11013" max="11013" width="11" style="976" customWidth="1"/>
    <col min="11014" max="11014" width="11.5703125" style="976" customWidth="1"/>
    <col min="11015" max="11264" width="9.140625" style="976"/>
    <col min="11265" max="11265" width="4.5703125" style="976" customWidth="1"/>
    <col min="11266" max="11266" width="56" style="976" customWidth="1"/>
    <col min="11267" max="11267" width="4.85546875" style="976" customWidth="1"/>
    <col min="11268" max="11268" width="7.28515625" style="976" customWidth="1"/>
    <col min="11269" max="11269" width="11" style="976" customWidth="1"/>
    <col min="11270" max="11270" width="11.5703125" style="976" customWidth="1"/>
    <col min="11271" max="11520" width="9.140625" style="976"/>
    <col min="11521" max="11521" width="4.5703125" style="976" customWidth="1"/>
    <col min="11522" max="11522" width="56" style="976" customWidth="1"/>
    <col min="11523" max="11523" width="4.85546875" style="976" customWidth="1"/>
    <col min="11524" max="11524" width="7.28515625" style="976" customWidth="1"/>
    <col min="11525" max="11525" width="11" style="976" customWidth="1"/>
    <col min="11526" max="11526" width="11.5703125" style="976" customWidth="1"/>
    <col min="11527" max="11776" width="9.140625" style="976"/>
    <col min="11777" max="11777" width="4.5703125" style="976" customWidth="1"/>
    <col min="11778" max="11778" width="56" style="976" customWidth="1"/>
    <col min="11779" max="11779" width="4.85546875" style="976" customWidth="1"/>
    <col min="11780" max="11780" width="7.28515625" style="976" customWidth="1"/>
    <col min="11781" max="11781" width="11" style="976" customWidth="1"/>
    <col min="11782" max="11782" width="11.5703125" style="976" customWidth="1"/>
    <col min="11783" max="12032" width="9.140625" style="976"/>
    <col min="12033" max="12033" width="4.5703125" style="976" customWidth="1"/>
    <col min="12034" max="12034" width="56" style="976" customWidth="1"/>
    <col min="12035" max="12035" width="4.85546875" style="976" customWidth="1"/>
    <col min="12036" max="12036" width="7.28515625" style="976" customWidth="1"/>
    <col min="12037" max="12037" width="11" style="976" customWidth="1"/>
    <col min="12038" max="12038" width="11.5703125" style="976" customWidth="1"/>
    <col min="12039" max="12288" width="9.140625" style="976"/>
    <col min="12289" max="12289" width="4.5703125" style="976" customWidth="1"/>
    <col min="12290" max="12290" width="56" style="976" customWidth="1"/>
    <col min="12291" max="12291" width="4.85546875" style="976" customWidth="1"/>
    <col min="12292" max="12292" width="7.28515625" style="976" customWidth="1"/>
    <col min="12293" max="12293" width="11" style="976" customWidth="1"/>
    <col min="12294" max="12294" width="11.5703125" style="976" customWidth="1"/>
    <col min="12295" max="12544" width="9.140625" style="976"/>
    <col min="12545" max="12545" width="4.5703125" style="976" customWidth="1"/>
    <col min="12546" max="12546" width="56" style="976" customWidth="1"/>
    <col min="12547" max="12547" width="4.85546875" style="976" customWidth="1"/>
    <col min="12548" max="12548" width="7.28515625" style="976" customWidth="1"/>
    <col min="12549" max="12549" width="11" style="976" customWidth="1"/>
    <col min="12550" max="12550" width="11.5703125" style="976" customWidth="1"/>
    <col min="12551" max="12800" width="9.140625" style="976"/>
    <col min="12801" max="12801" width="4.5703125" style="976" customWidth="1"/>
    <col min="12802" max="12802" width="56" style="976" customWidth="1"/>
    <col min="12803" max="12803" width="4.85546875" style="976" customWidth="1"/>
    <col min="12804" max="12804" width="7.28515625" style="976" customWidth="1"/>
    <col min="12805" max="12805" width="11" style="976" customWidth="1"/>
    <col min="12806" max="12806" width="11.5703125" style="976" customWidth="1"/>
    <col min="12807" max="13056" width="9.140625" style="976"/>
    <col min="13057" max="13057" width="4.5703125" style="976" customWidth="1"/>
    <col min="13058" max="13058" width="56" style="976" customWidth="1"/>
    <col min="13059" max="13059" width="4.85546875" style="976" customWidth="1"/>
    <col min="13060" max="13060" width="7.28515625" style="976" customWidth="1"/>
    <col min="13061" max="13061" width="11" style="976" customWidth="1"/>
    <col min="13062" max="13062" width="11.5703125" style="976" customWidth="1"/>
    <col min="13063" max="13312" width="9.140625" style="976"/>
    <col min="13313" max="13313" width="4.5703125" style="976" customWidth="1"/>
    <col min="13314" max="13314" width="56" style="976" customWidth="1"/>
    <col min="13315" max="13315" width="4.85546875" style="976" customWidth="1"/>
    <col min="13316" max="13316" width="7.28515625" style="976" customWidth="1"/>
    <col min="13317" max="13317" width="11" style="976" customWidth="1"/>
    <col min="13318" max="13318" width="11.5703125" style="976" customWidth="1"/>
    <col min="13319" max="13568" width="9.140625" style="976"/>
    <col min="13569" max="13569" width="4.5703125" style="976" customWidth="1"/>
    <col min="13570" max="13570" width="56" style="976" customWidth="1"/>
    <col min="13571" max="13571" width="4.85546875" style="976" customWidth="1"/>
    <col min="13572" max="13572" width="7.28515625" style="976" customWidth="1"/>
    <col min="13573" max="13573" width="11" style="976" customWidth="1"/>
    <col min="13574" max="13574" width="11.5703125" style="976" customWidth="1"/>
    <col min="13575" max="13824" width="9.140625" style="976"/>
    <col min="13825" max="13825" width="4.5703125" style="976" customWidth="1"/>
    <col min="13826" max="13826" width="56" style="976" customWidth="1"/>
    <col min="13827" max="13827" width="4.85546875" style="976" customWidth="1"/>
    <col min="13828" max="13828" width="7.28515625" style="976" customWidth="1"/>
    <col min="13829" max="13829" width="11" style="976" customWidth="1"/>
    <col min="13830" max="13830" width="11.5703125" style="976" customWidth="1"/>
    <col min="13831" max="14080" width="9.140625" style="976"/>
    <col min="14081" max="14081" width="4.5703125" style="976" customWidth="1"/>
    <col min="14082" max="14082" width="56" style="976" customWidth="1"/>
    <col min="14083" max="14083" width="4.85546875" style="976" customWidth="1"/>
    <col min="14084" max="14084" width="7.28515625" style="976" customWidth="1"/>
    <col min="14085" max="14085" width="11" style="976" customWidth="1"/>
    <col min="14086" max="14086" width="11.5703125" style="976" customWidth="1"/>
    <col min="14087" max="14336" width="9.140625" style="976"/>
    <col min="14337" max="14337" width="4.5703125" style="976" customWidth="1"/>
    <col min="14338" max="14338" width="56" style="976" customWidth="1"/>
    <col min="14339" max="14339" width="4.85546875" style="976" customWidth="1"/>
    <col min="14340" max="14340" width="7.28515625" style="976" customWidth="1"/>
    <col min="14341" max="14341" width="11" style="976" customWidth="1"/>
    <col min="14342" max="14342" width="11.5703125" style="976" customWidth="1"/>
    <col min="14343" max="14592" width="9.140625" style="976"/>
    <col min="14593" max="14593" width="4.5703125" style="976" customWidth="1"/>
    <col min="14594" max="14594" width="56" style="976" customWidth="1"/>
    <col min="14595" max="14595" width="4.85546875" style="976" customWidth="1"/>
    <col min="14596" max="14596" width="7.28515625" style="976" customWidth="1"/>
    <col min="14597" max="14597" width="11" style="976" customWidth="1"/>
    <col min="14598" max="14598" width="11.5703125" style="976" customWidth="1"/>
    <col min="14599" max="14848" width="9.140625" style="976"/>
    <col min="14849" max="14849" width="4.5703125" style="976" customWidth="1"/>
    <col min="14850" max="14850" width="56" style="976" customWidth="1"/>
    <col min="14851" max="14851" width="4.85546875" style="976" customWidth="1"/>
    <col min="14852" max="14852" width="7.28515625" style="976" customWidth="1"/>
    <col min="14853" max="14853" width="11" style="976" customWidth="1"/>
    <col min="14854" max="14854" width="11.5703125" style="976" customWidth="1"/>
    <col min="14855" max="15104" width="9.140625" style="976"/>
    <col min="15105" max="15105" width="4.5703125" style="976" customWidth="1"/>
    <col min="15106" max="15106" width="56" style="976" customWidth="1"/>
    <col min="15107" max="15107" width="4.85546875" style="976" customWidth="1"/>
    <col min="15108" max="15108" width="7.28515625" style="976" customWidth="1"/>
    <col min="15109" max="15109" width="11" style="976" customWidth="1"/>
    <col min="15110" max="15110" width="11.5703125" style="976" customWidth="1"/>
    <col min="15111" max="15360" width="9.140625" style="976"/>
    <col min="15361" max="15361" width="4.5703125" style="976" customWidth="1"/>
    <col min="15362" max="15362" width="56" style="976" customWidth="1"/>
    <col min="15363" max="15363" width="4.85546875" style="976" customWidth="1"/>
    <col min="15364" max="15364" width="7.28515625" style="976" customWidth="1"/>
    <col min="15365" max="15365" width="11" style="976" customWidth="1"/>
    <col min="15366" max="15366" width="11.5703125" style="976" customWidth="1"/>
    <col min="15367" max="15616" width="9.140625" style="976"/>
    <col min="15617" max="15617" width="4.5703125" style="976" customWidth="1"/>
    <col min="15618" max="15618" width="56" style="976" customWidth="1"/>
    <col min="15619" max="15619" width="4.85546875" style="976" customWidth="1"/>
    <col min="15620" max="15620" width="7.28515625" style="976" customWidth="1"/>
    <col min="15621" max="15621" width="11" style="976" customWidth="1"/>
    <col min="15622" max="15622" width="11.5703125" style="976" customWidth="1"/>
    <col min="15623" max="15872" width="9.140625" style="976"/>
    <col min="15873" max="15873" width="4.5703125" style="976" customWidth="1"/>
    <col min="15874" max="15874" width="56" style="976" customWidth="1"/>
    <col min="15875" max="15875" width="4.85546875" style="976" customWidth="1"/>
    <col min="15876" max="15876" width="7.28515625" style="976" customWidth="1"/>
    <col min="15877" max="15877" width="11" style="976" customWidth="1"/>
    <col min="15878" max="15878" width="11.5703125" style="976" customWidth="1"/>
    <col min="15879" max="16128" width="9.140625" style="976"/>
    <col min="16129" max="16129" width="4.5703125" style="976" customWidth="1"/>
    <col min="16130" max="16130" width="56" style="976" customWidth="1"/>
    <col min="16131" max="16131" width="4.85546875" style="976" customWidth="1"/>
    <col min="16132" max="16132" width="7.28515625" style="976" customWidth="1"/>
    <col min="16133" max="16133" width="11" style="976" customWidth="1"/>
    <col min="16134" max="16134" width="11.5703125" style="976" customWidth="1"/>
    <col min="16135" max="16384" width="9.140625" style="976"/>
  </cols>
  <sheetData>
    <row r="1" spans="1:7" s="959" customFormat="1">
      <c r="A1" s="291"/>
      <c r="B1" s="292"/>
      <c r="C1" s="293"/>
      <c r="D1" s="293"/>
      <c r="E1" s="867"/>
      <c r="F1" s="867"/>
    </row>
    <row r="2" spans="1:7" s="959" customFormat="1" ht="38.25">
      <c r="A2" s="294" t="s">
        <v>1019</v>
      </c>
      <c r="B2" s="295" t="s">
        <v>1020</v>
      </c>
      <c r="C2" s="324" t="s">
        <v>1021</v>
      </c>
      <c r="D2" s="324" t="s">
        <v>232</v>
      </c>
      <c r="E2" s="960" t="s">
        <v>1022</v>
      </c>
      <c r="F2" s="961" t="s">
        <v>1023</v>
      </c>
      <c r="G2" s="962" t="s">
        <v>1364</v>
      </c>
    </row>
    <row r="3" spans="1:7" s="965" customFormat="1">
      <c r="A3" s="298"/>
      <c r="B3" s="299"/>
      <c r="C3" s="300"/>
      <c r="D3" s="300"/>
      <c r="E3" s="945"/>
      <c r="F3" s="946"/>
    </row>
    <row r="4" spans="1:7" s="965" customFormat="1">
      <c r="A4" s="301"/>
      <c r="B4" s="299"/>
      <c r="C4" s="300"/>
      <c r="D4" s="300"/>
      <c r="E4" s="945"/>
      <c r="F4" s="946"/>
    </row>
    <row r="5" spans="1:7" s="965" customFormat="1">
      <c r="A5" s="242" t="s">
        <v>1288</v>
      </c>
      <c r="B5" s="302" t="s">
        <v>1289</v>
      </c>
      <c r="C5" s="325"/>
      <c r="D5" s="325"/>
      <c r="E5" s="966"/>
      <c r="F5" s="874"/>
    </row>
    <row r="6" spans="1:7" s="965" customFormat="1">
      <c r="A6" s="244"/>
      <c r="B6" s="305"/>
      <c r="C6" s="325"/>
      <c r="D6" s="325"/>
      <c r="E6" s="966"/>
      <c r="F6" s="874"/>
    </row>
    <row r="7" spans="1:7" s="965" customFormat="1">
      <c r="A7" s="250"/>
      <c r="B7" s="251"/>
      <c r="C7" s="252"/>
      <c r="D7" s="253"/>
      <c r="E7" s="967"/>
      <c r="F7" s="874"/>
    </row>
    <row r="8" spans="1:7" s="965" customFormat="1">
      <c r="A8" s="250"/>
      <c r="B8" s="251" t="s">
        <v>1290</v>
      </c>
      <c r="C8" s="252"/>
      <c r="D8" s="253"/>
      <c r="E8" s="967"/>
      <c r="F8" s="874"/>
    </row>
    <row r="9" spans="1:7" s="965" customFormat="1">
      <c r="A9" s="250"/>
      <c r="B9" s="323"/>
      <c r="C9" s="293"/>
      <c r="D9" s="293"/>
      <c r="E9" s="967"/>
      <c r="F9" s="874"/>
    </row>
    <row r="10" spans="1:7" s="965" customFormat="1" ht="25.5">
      <c r="A10" s="326"/>
      <c r="B10" s="327" t="s">
        <v>1291</v>
      </c>
      <c r="C10" s="328"/>
      <c r="D10" s="327"/>
      <c r="E10" s="977"/>
      <c r="F10" s="978"/>
    </row>
    <row r="11" spans="1:7" s="965" customFormat="1">
      <c r="A11" s="326"/>
      <c r="B11" s="327"/>
      <c r="C11" s="328"/>
      <c r="D11" s="327"/>
      <c r="E11" s="977"/>
      <c r="F11" s="978"/>
    </row>
    <row r="12" spans="1:7" s="965" customFormat="1">
      <c r="A12" s="329">
        <v>1</v>
      </c>
      <c r="B12" s="327" t="s">
        <v>1292</v>
      </c>
      <c r="C12" s="330"/>
      <c r="D12" s="330"/>
      <c r="E12" s="977"/>
      <c r="F12" s="978"/>
    </row>
    <row r="13" spans="1:7" s="965" customFormat="1" ht="76.5">
      <c r="A13" s="326"/>
      <c r="B13" s="327" t="s">
        <v>1293</v>
      </c>
      <c r="C13" s="330" t="s">
        <v>868</v>
      </c>
      <c r="D13" s="330">
        <v>1</v>
      </c>
      <c r="E13" s="273">
        <v>0</v>
      </c>
      <c r="F13" s="979">
        <f>E13*D13</f>
        <v>0</v>
      </c>
    </row>
    <row r="14" spans="1:7" s="965" customFormat="1">
      <c r="A14" s="326"/>
      <c r="B14" s="327"/>
      <c r="C14" s="328"/>
      <c r="D14" s="327"/>
      <c r="E14" s="289"/>
      <c r="F14" s="979"/>
    </row>
    <row r="15" spans="1:7" s="965" customFormat="1" ht="38.25">
      <c r="A15" s="329">
        <v>2</v>
      </c>
      <c r="B15" s="327" t="s">
        <v>1294</v>
      </c>
      <c r="C15" s="330" t="s">
        <v>872</v>
      </c>
      <c r="D15" s="330">
        <v>20</v>
      </c>
      <c r="E15" s="273">
        <v>0</v>
      </c>
      <c r="F15" s="979">
        <f>E15*D15</f>
        <v>0</v>
      </c>
    </row>
    <row r="16" spans="1:7" s="980" customFormat="1">
      <c r="A16" s="326"/>
      <c r="B16" s="327"/>
      <c r="C16" s="328"/>
      <c r="D16" s="327"/>
      <c r="E16" s="289"/>
      <c r="F16" s="979"/>
    </row>
    <row r="17" spans="1:31" s="980" customFormat="1" ht="25.5">
      <c r="A17" s="329">
        <v>3</v>
      </c>
      <c r="B17" s="327" t="s">
        <v>1295</v>
      </c>
      <c r="C17" s="330" t="s">
        <v>868</v>
      </c>
      <c r="D17" s="330">
        <v>1</v>
      </c>
      <c r="E17" s="273">
        <v>0</v>
      </c>
      <c r="F17" s="979">
        <f>E17*D17</f>
        <v>0</v>
      </c>
    </row>
    <row r="18" spans="1:31" s="980" customFormat="1">
      <c r="A18" s="326"/>
      <c r="B18" s="327"/>
      <c r="C18" s="328"/>
      <c r="D18" s="327"/>
      <c r="E18" s="289"/>
      <c r="F18" s="979"/>
    </row>
    <row r="19" spans="1:31" s="982" customFormat="1" ht="25.5">
      <c r="A19" s="329">
        <v>4</v>
      </c>
      <c r="B19" s="327" t="s">
        <v>1296</v>
      </c>
      <c r="C19" s="330" t="s">
        <v>868</v>
      </c>
      <c r="D19" s="330">
        <v>1</v>
      </c>
      <c r="E19" s="273">
        <v>0</v>
      </c>
      <c r="F19" s="979">
        <f>E19*D19</f>
        <v>0</v>
      </c>
      <c r="G19" s="981"/>
      <c r="H19" s="981"/>
      <c r="I19" s="981"/>
      <c r="J19" s="981"/>
      <c r="K19" s="981"/>
      <c r="L19" s="981"/>
      <c r="M19" s="981"/>
      <c r="N19" s="981"/>
      <c r="O19" s="981"/>
      <c r="P19" s="981"/>
      <c r="Q19" s="981"/>
      <c r="R19" s="981"/>
      <c r="S19" s="981"/>
      <c r="T19" s="981"/>
      <c r="U19" s="981"/>
      <c r="V19" s="981"/>
      <c r="W19" s="981"/>
      <c r="X19" s="981"/>
      <c r="Y19" s="981"/>
      <c r="Z19" s="981"/>
      <c r="AA19" s="981"/>
      <c r="AB19" s="981"/>
      <c r="AC19" s="981"/>
      <c r="AD19" s="981"/>
      <c r="AE19" s="981"/>
    </row>
    <row r="20" spans="1:31" s="980" customFormat="1">
      <c r="A20" s="326"/>
      <c r="B20" s="327"/>
      <c r="C20" s="328"/>
      <c r="D20" s="327"/>
      <c r="E20" s="289"/>
      <c r="F20" s="979"/>
    </row>
    <row r="21" spans="1:31" s="980" customFormat="1" ht="25.5">
      <c r="A21" s="329">
        <v>5</v>
      </c>
      <c r="B21" s="327" t="s">
        <v>1297</v>
      </c>
      <c r="C21" s="330" t="s">
        <v>868</v>
      </c>
      <c r="D21" s="330">
        <v>1</v>
      </c>
      <c r="E21" s="273">
        <v>0</v>
      </c>
      <c r="F21" s="979">
        <f>E21*D21</f>
        <v>0</v>
      </c>
    </row>
    <row r="22" spans="1:31" s="965" customFormat="1">
      <c r="A22" s="329"/>
      <c r="B22" s="331"/>
      <c r="C22" s="332"/>
      <c r="D22" s="332"/>
      <c r="E22" s="274"/>
      <c r="F22" s="983"/>
    </row>
    <row r="23" spans="1:31" s="965" customFormat="1">
      <c r="A23" s="246"/>
      <c r="B23" s="320"/>
      <c r="C23" s="247"/>
      <c r="D23" s="247"/>
      <c r="E23" s="972"/>
      <c r="F23" s="973"/>
    </row>
    <row r="24" spans="1:31" s="965" customFormat="1" ht="13.5" thickBot="1">
      <c r="A24" s="255" t="s">
        <v>1288</v>
      </c>
      <c r="B24" s="333" t="s">
        <v>1298</v>
      </c>
      <c r="C24" s="334"/>
      <c r="D24" s="335"/>
      <c r="E24" s="974"/>
      <c r="F24" s="975">
        <f>SUM(F10:F23)</f>
        <v>0</v>
      </c>
    </row>
    <row r="25" spans="1:31" s="965" customFormat="1" ht="13.5" thickTop="1">
      <c r="A25" s="301"/>
      <c r="B25" s="299"/>
      <c r="C25" s="300"/>
      <c r="D25" s="300"/>
      <c r="E25" s="946"/>
      <c r="F25" s="946"/>
    </row>
    <row r="26" spans="1:31" s="965" customFormat="1">
      <c r="A26" s="291"/>
      <c r="B26" s="323"/>
      <c r="C26" s="293"/>
      <c r="D26" s="293"/>
      <c r="E26" s="276"/>
      <c r="F26" s="276"/>
    </row>
  </sheetData>
  <sheetProtection algorithmName="SHA-512" hashValue="25owIHxgdoQVXz3FsG3aRpnxSgISSLOsEgAM8cKMLCCyECj1m1xqHskluNE5wsSSYl9sSMYeDp5SmdvNKl0jnA==" saltValue="P4wggMQ/YukHnkl1SSclww==" spinCount="100000" sheet="1" selectLockedCells="1"/>
  <pageMargins left="0.6692913385826772" right="0.15748031496062992" top="0.59055118110236227" bottom="0.59055118110236227" header="0.51181102362204722" footer="0.31496062992125984"/>
  <pageSetup paperSize="9" scale="92" orientation="portrait" blackAndWhite="1" horizontalDpi="300" verticalDpi="300" r:id="rId1"/>
  <headerFooter alignWithMargins="0">
    <oddFooter>Stran &amp;P od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F41"/>
  <sheetViews>
    <sheetView view="pageLayout" zoomScaleNormal="100" zoomScaleSheetLayoutView="100" workbookViewId="0">
      <selection activeCell="E33" sqref="E33"/>
    </sheetView>
  </sheetViews>
  <sheetFormatPr defaultRowHeight="12.75"/>
  <cols>
    <col min="1" max="1" width="4.5703125" style="202" customWidth="1"/>
    <col min="2" max="2" width="56.7109375" style="213" customWidth="1"/>
    <col min="3" max="3" width="6.140625" style="204" customWidth="1"/>
    <col min="4" max="4" width="8.140625" style="204" customWidth="1"/>
    <col min="5" max="6" width="10.5703125" style="213" customWidth="1"/>
    <col min="7" max="256" width="9.140625" style="233"/>
    <col min="257" max="257" width="4.5703125" style="233" customWidth="1"/>
    <col min="258" max="258" width="56.7109375" style="233" customWidth="1"/>
    <col min="259" max="259" width="6.140625" style="233" customWidth="1"/>
    <col min="260" max="260" width="8.140625" style="233" customWidth="1"/>
    <col min="261" max="262" width="10.5703125" style="233" customWidth="1"/>
    <col min="263" max="512" width="9.140625" style="233"/>
    <col min="513" max="513" width="4.5703125" style="233" customWidth="1"/>
    <col min="514" max="514" width="56.7109375" style="233" customWidth="1"/>
    <col min="515" max="515" width="6.140625" style="233" customWidth="1"/>
    <col min="516" max="516" width="8.140625" style="233" customWidth="1"/>
    <col min="517" max="518" width="10.5703125" style="233" customWidth="1"/>
    <col min="519" max="768" width="9.140625" style="233"/>
    <col min="769" max="769" width="4.5703125" style="233" customWidth="1"/>
    <col min="770" max="770" width="56.7109375" style="233" customWidth="1"/>
    <col min="771" max="771" width="6.140625" style="233" customWidth="1"/>
    <col min="772" max="772" width="8.140625" style="233" customWidth="1"/>
    <col min="773" max="774" width="10.5703125" style="233" customWidth="1"/>
    <col min="775" max="1024" width="9.140625" style="233"/>
    <col min="1025" max="1025" width="4.5703125" style="233" customWidth="1"/>
    <col min="1026" max="1026" width="56.7109375" style="233" customWidth="1"/>
    <col min="1027" max="1027" width="6.140625" style="233" customWidth="1"/>
    <col min="1028" max="1028" width="8.140625" style="233" customWidth="1"/>
    <col min="1029" max="1030" width="10.5703125" style="233" customWidth="1"/>
    <col min="1031" max="1280" width="9.140625" style="233"/>
    <col min="1281" max="1281" width="4.5703125" style="233" customWidth="1"/>
    <col min="1282" max="1282" width="56.7109375" style="233" customWidth="1"/>
    <col min="1283" max="1283" width="6.140625" style="233" customWidth="1"/>
    <col min="1284" max="1284" width="8.140625" style="233" customWidth="1"/>
    <col min="1285" max="1286" width="10.5703125" style="233" customWidth="1"/>
    <col min="1287" max="1536" width="9.140625" style="233"/>
    <col min="1537" max="1537" width="4.5703125" style="233" customWidth="1"/>
    <col min="1538" max="1538" width="56.7109375" style="233" customWidth="1"/>
    <col min="1539" max="1539" width="6.140625" style="233" customWidth="1"/>
    <col min="1540" max="1540" width="8.140625" style="233" customWidth="1"/>
    <col min="1541" max="1542" width="10.5703125" style="233" customWidth="1"/>
    <col min="1543" max="1792" width="9.140625" style="233"/>
    <col min="1793" max="1793" width="4.5703125" style="233" customWidth="1"/>
    <col min="1794" max="1794" width="56.7109375" style="233" customWidth="1"/>
    <col min="1795" max="1795" width="6.140625" style="233" customWidth="1"/>
    <col min="1796" max="1796" width="8.140625" style="233" customWidth="1"/>
    <col min="1797" max="1798" width="10.5703125" style="233" customWidth="1"/>
    <col min="1799" max="2048" width="9.140625" style="233"/>
    <col min="2049" max="2049" width="4.5703125" style="233" customWidth="1"/>
    <col min="2050" max="2050" width="56.7109375" style="233" customWidth="1"/>
    <col min="2051" max="2051" width="6.140625" style="233" customWidth="1"/>
    <col min="2052" max="2052" width="8.140625" style="233" customWidth="1"/>
    <col min="2053" max="2054" width="10.5703125" style="233" customWidth="1"/>
    <col min="2055" max="2304" width="9.140625" style="233"/>
    <col min="2305" max="2305" width="4.5703125" style="233" customWidth="1"/>
    <col min="2306" max="2306" width="56.7109375" style="233" customWidth="1"/>
    <col min="2307" max="2307" width="6.140625" style="233" customWidth="1"/>
    <col min="2308" max="2308" width="8.140625" style="233" customWidth="1"/>
    <col min="2309" max="2310" width="10.5703125" style="233" customWidth="1"/>
    <col min="2311" max="2560" width="9.140625" style="233"/>
    <col min="2561" max="2561" width="4.5703125" style="233" customWidth="1"/>
    <col min="2562" max="2562" width="56.7109375" style="233" customWidth="1"/>
    <col min="2563" max="2563" width="6.140625" style="233" customWidth="1"/>
    <col min="2564" max="2564" width="8.140625" style="233" customWidth="1"/>
    <col min="2565" max="2566" width="10.5703125" style="233" customWidth="1"/>
    <col min="2567" max="2816" width="9.140625" style="233"/>
    <col min="2817" max="2817" width="4.5703125" style="233" customWidth="1"/>
    <col min="2818" max="2818" width="56.7109375" style="233" customWidth="1"/>
    <col min="2819" max="2819" width="6.140625" style="233" customWidth="1"/>
    <col min="2820" max="2820" width="8.140625" style="233" customWidth="1"/>
    <col min="2821" max="2822" width="10.5703125" style="233" customWidth="1"/>
    <col min="2823" max="3072" width="9.140625" style="233"/>
    <col min="3073" max="3073" width="4.5703125" style="233" customWidth="1"/>
    <col min="3074" max="3074" width="56.7109375" style="233" customWidth="1"/>
    <col min="3075" max="3075" width="6.140625" style="233" customWidth="1"/>
    <col min="3076" max="3076" width="8.140625" style="233" customWidth="1"/>
    <col min="3077" max="3078" width="10.5703125" style="233" customWidth="1"/>
    <col min="3079" max="3328" width="9.140625" style="233"/>
    <col min="3329" max="3329" width="4.5703125" style="233" customWidth="1"/>
    <col min="3330" max="3330" width="56.7109375" style="233" customWidth="1"/>
    <col min="3331" max="3331" width="6.140625" style="233" customWidth="1"/>
    <col min="3332" max="3332" width="8.140625" style="233" customWidth="1"/>
    <col min="3333" max="3334" width="10.5703125" style="233" customWidth="1"/>
    <col min="3335" max="3584" width="9.140625" style="233"/>
    <col min="3585" max="3585" width="4.5703125" style="233" customWidth="1"/>
    <col min="3586" max="3586" width="56.7109375" style="233" customWidth="1"/>
    <col min="3587" max="3587" width="6.140625" style="233" customWidth="1"/>
    <col min="3588" max="3588" width="8.140625" style="233" customWidth="1"/>
    <col min="3589" max="3590" width="10.5703125" style="233" customWidth="1"/>
    <col min="3591" max="3840" width="9.140625" style="233"/>
    <col min="3841" max="3841" width="4.5703125" style="233" customWidth="1"/>
    <col min="3842" max="3842" width="56.7109375" style="233" customWidth="1"/>
    <col min="3843" max="3843" width="6.140625" style="233" customWidth="1"/>
    <col min="3844" max="3844" width="8.140625" style="233" customWidth="1"/>
    <col min="3845" max="3846" width="10.5703125" style="233" customWidth="1"/>
    <col min="3847" max="4096" width="9.140625" style="233"/>
    <col min="4097" max="4097" width="4.5703125" style="233" customWidth="1"/>
    <col min="4098" max="4098" width="56.7109375" style="233" customWidth="1"/>
    <col min="4099" max="4099" width="6.140625" style="233" customWidth="1"/>
    <col min="4100" max="4100" width="8.140625" style="233" customWidth="1"/>
    <col min="4101" max="4102" width="10.5703125" style="233" customWidth="1"/>
    <col min="4103" max="4352" width="9.140625" style="233"/>
    <col min="4353" max="4353" width="4.5703125" style="233" customWidth="1"/>
    <col min="4354" max="4354" width="56.7109375" style="233" customWidth="1"/>
    <col min="4355" max="4355" width="6.140625" style="233" customWidth="1"/>
    <col min="4356" max="4356" width="8.140625" style="233" customWidth="1"/>
    <col min="4357" max="4358" width="10.5703125" style="233" customWidth="1"/>
    <col min="4359" max="4608" width="9.140625" style="233"/>
    <col min="4609" max="4609" width="4.5703125" style="233" customWidth="1"/>
    <col min="4610" max="4610" width="56.7109375" style="233" customWidth="1"/>
    <col min="4611" max="4611" width="6.140625" style="233" customWidth="1"/>
    <col min="4612" max="4612" width="8.140625" style="233" customWidth="1"/>
    <col min="4613" max="4614" width="10.5703125" style="233" customWidth="1"/>
    <col min="4615" max="4864" width="9.140625" style="233"/>
    <col min="4865" max="4865" width="4.5703125" style="233" customWidth="1"/>
    <col min="4866" max="4866" width="56.7109375" style="233" customWidth="1"/>
    <col min="4867" max="4867" width="6.140625" style="233" customWidth="1"/>
    <col min="4868" max="4868" width="8.140625" style="233" customWidth="1"/>
    <col min="4869" max="4870" width="10.5703125" style="233" customWidth="1"/>
    <col min="4871" max="5120" width="9.140625" style="233"/>
    <col min="5121" max="5121" width="4.5703125" style="233" customWidth="1"/>
    <col min="5122" max="5122" width="56.7109375" style="233" customWidth="1"/>
    <col min="5123" max="5123" width="6.140625" style="233" customWidth="1"/>
    <col min="5124" max="5124" width="8.140625" style="233" customWidth="1"/>
    <col min="5125" max="5126" width="10.5703125" style="233" customWidth="1"/>
    <col min="5127" max="5376" width="9.140625" style="233"/>
    <col min="5377" max="5377" width="4.5703125" style="233" customWidth="1"/>
    <col min="5378" max="5378" width="56.7109375" style="233" customWidth="1"/>
    <col min="5379" max="5379" width="6.140625" style="233" customWidth="1"/>
    <col min="5380" max="5380" width="8.140625" style="233" customWidth="1"/>
    <col min="5381" max="5382" width="10.5703125" style="233" customWidth="1"/>
    <col min="5383" max="5632" width="9.140625" style="233"/>
    <col min="5633" max="5633" width="4.5703125" style="233" customWidth="1"/>
    <col min="5634" max="5634" width="56.7109375" style="233" customWidth="1"/>
    <col min="5635" max="5635" width="6.140625" style="233" customWidth="1"/>
    <col min="5636" max="5636" width="8.140625" style="233" customWidth="1"/>
    <col min="5637" max="5638" width="10.5703125" style="233" customWidth="1"/>
    <col min="5639" max="5888" width="9.140625" style="233"/>
    <col min="5889" max="5889" width="4.5703125" style="233" customWidth="1"/>
    <col min="5890" max="5890" width="56.7109375" style="233" customWidth="1"/>
    <col min="5891" max="5891" width="6.140625" style="233" customWidth="1"/>
    <col min="5892" max="5892" width="8.140625" style="233" customWidth="1"/>
    <col min="5893" max="5894" width="10.5703125" style="233" customWidth="1"/>
    <col min="5895" max="6144" width="9.140625" style="233"/>
    <col min="6145" max="6145" width="4.5703125" style="233" customWidth="1"/>
    <col min="6146" max="6146" width="56.7109375" style="233" customWidth="1"/>
    <col min="6147" max="6147" width="6.140625" style="233" customWidth="1"/>
    <col min="6148" max="6148" width="8.140625" style="233" customWidth="1"/>
    <col min="6149" max="6150" width="10.5703125" style="233" customWidth="1"/>
    <col min="6151" max="6400" width="9.140625" style="233"/>
    <col min="6401" max="6401" width="4.5703125" style="233" customWidth="1"/>
    <col min="6402" max="6402" width="56.7109375" style="233" customWidth="1"/>
    <col min="6403" max="6403" width="6.140625" style="233" customWidth="1"/>
    <col min="6404" max="6404" width="8.140625" style="233" customWidth="1"/>
    <col min="6405" max="6406" width="10.5703125" style="233" customWidth="1"/>
    <col min="6407" max="6656" width="9.140625" style="233"/>
    <col min="6657" max="6657" width="4.5703125" style="233" customWidth="1"/>
    <col min="6658" max="6658" width="56.7109375" style="233" customWidth="1"/>
    <col min="6659" max="6659" width="6.140625" style="233" customWidth="1"/>
    <col min="6660" max="6660" width="8.140625" style="233" customWidth="1"/>
    <col min="6661" max="6662" width="10.5703125" style="233" customWidth="1"/>
    <col min="6663" max="6912" width="9.140625" style="233"/>
    <col min="6913" max="6913" width="4.5703125" style="233" customWidth="1"/>
    <col min="6914" max="6914" width="56.7109375" style="233" customWidth="1"/>
    <col min="6915" max="6915" width="6.140625" style="233" customWidth="1"/>
    <col min="6916" max="6916" width="8.140625" style="233" customWidth="1"/>
    <col min="6917" max="6918" width="10.5703125" style="233" customWidth="1"/>
    <col min="6919" max="7168" width="9.140625" style="233"/>
    <col min="7169" max="7169" width="4.5703125" style="233" customWidth="1"/>
    <col min="7170" max="7170" width="56.7109375" style="233" customWidth="1"/>
    <col min="7171" max="7171" width="6.140625" style="233" customWidth="1"/>
    <col min="7172" max="7172" width="8.140625" style="233" customWidth="1"/>
    <col min="7173" max="7174" width="10.5703125" style="233" customWidth="1"/>
    <col min="7175" max="7424" width="9.140625" style="233"/>
    <col min="7425" max="7425" width="4.5703125" style="233" customWidth="1"/>
    <col min="7426" max="7426" width="56.7109375" style="233" customWidth="1"/>
    <col min="7427" max="7427" width="6.140625" style="233" customWidth="1"/>
    <col min="7428" max="7428" width="8.140625" style="233" customWidth="1"/>
    <col min="7429" max="7430" width="10.5703125" style="233" customWidth="1"/>
    <col min="7431" max="7680" width="9.140625" style="233"/>
    <col min="7681" max="7681" width="4.5703125" style="233" customWidth="1"/>
    <col min="7682" max="7682" width="56.7109375" style="233" customWidth="1"/>
    <col min="7683" max="7683" width="6.140625" style="233" customWidth="1"/>
    <col min="7684" max="7684" width="8.140625" style="233" customWidth="1"/>
    <col min="7685" max="7686" width="10.5703125" style="233" customWidth="1"/>
    <col min="7687" max="7936" width="9.140625" style="233"/>
    <col min="7937" max="7937" width="4.5703125" style="233" customWidth="1"/>
    <col min="7938" max="7938" width="56.7109375" style="233" customWidth="1"/>
    <col min="7939" max="7939" width="6.140625" style="233" customWidth="1"/>
    <col min="7940" max="7940" width="8.140625" style="233" customWidth="1"/>
    <col min="7941" max="7942" width="10.5703125" style="233" customWidth="1"/>
    <col min="7943" max="8192" width="9.140625" style="233"/>
    <col min="8193" max="8193" width="4.5703125" style="233" customWidth="1"/>
    <col min="8194" max="8194" width="56.7109375" style="233" customWidth="1"/>
    <col min="8195" max="8195" width="6.140625" style="233" customWidth="1"/>
    <col min="8196" max="8196" width="8.140625" style="233" customWidth="1"/>
    <col min="8197" max="8198" width="10.5703125" style="233" customWidth="1"/>
    <col min="8199" max="8448" width="9.140625" style="233"/>
    <col min="8449" max="8449" width="4.5703125" style="233" customWidth="1"/>
    <col min="8450" max="8450" width="56.7109375" style="233" customWidth="1"/>
    <col min="8451" max="8451" width="6.140625" style="233" customWidth="1"/>
    <col min="8452" max="8452" width="8.140625" style="233" customWidth="1"/>
    <col min="8453" max="8454" width="10.5703125" style="233" customWidth="1"/>
    <col min="8455" max="8704" width="9.140625" style="233"/>
    <col min="8705" max="8705" width="4.5703125" style="233" customWidth="1"/>
    <col min="8706" max="8706" width="56.7109375" style="233" customWidth="1"/>
    <col min="8707" max="8707" width="6.140625" style="233" customWidth="1"/>
    <col min="8708" max="8708" width="8.140625" style="233" customWidth="1"/>
    <col min="8709" max="8710" width="10.5703125" style="233" customWidth="1"/>
    <col min="8711" max="8960" width="9.140625" style="233"/>
    <col min="8961" max="8961" width="4.5703125" style="233" customWidth="1"/>
    <col min="8962" max="8962" width="56.7109375" style="233" customWidth="1"/>
    <col min="8963" max="8963" width="6.140625" style="233" customWidth="1"/>
    <col min="8964" max="8964" width="8.140625" style="233" customWidth="1"/>
    <col min="8965" max="8966" width="10.5703125" style="233" customWidth="1"/>
    <col min="8967" max="9216" width="9.140625" style="233"/>
    <col min="9217" max="9217" width="4.5703125" style="233" customWidth="1"/>
    <col min="9218" max="9218" width="56.7109375" style="233" customWidth="1"/>
    <col min="9219" max="9219" width="6.140625" style="233" customWidth="1"/>
    <col min="9220" max="9220" width="8.140625" style="233" customWidth="1"/>
    <col min="9221" max="9222" width="10.5703125" style="233" customWidth="1"/>
    <col min="9223" max="9472" width="9.140625" style="233"/>
    <col min="9473" max="9473" width="4.5703125" style="233" customWidth="1"/>
    <col min="9474" max="9474" width="56.7109375" style="233" customWidth="1"/>
    <col min="9475" max="9475" width="6.140625" style="233" customWidth="1"/>
    <col min="9476" max="9476" width="8.140625" style="233" customWidth="1"/>
    <col min="9477" max="9478" width="10.5703125" style="233" customWidth="1"/>
    <col min="9479" max="9728" width="9.140625" style="233"/>
    <col min="9729" max="9729" width="4.5703125" style="233" customWidth="1"/>
    <col min="9730" max="9730" width="56.7109375" style="233" customWidth="1"/>
    <col min="9731" max="9731" width="6.140625" style="233" customWidth="1"/>
    <col min="9732" max="9732" width="8.140625" style="233" customWidth="1"/>
    <col min="9733" max="9734" width="10.5703125" style="233" customWidth="1"/>
    <col min="9735" max="9984" width="9.140625" style="233"/>
    <col min="9985" max="9985" width="4.5703125" style="233" customWidth="1"/>
    <col min="9986" max="9986" width="56.7109375" style="233" customWidth="1"/>
    <col min="9987" max="9987" width="6.140625" style="233" customWidth="1"/>
    <col min="9988" max="9988" width="8.140625" style="233" customWidth="1"/>
    <col min="9989" max="9990" width="10.5703125" style="233" customWidth="1"/>
    <col min="9991" max="10240" width="9.140625" style="233"/>
    <col min="10241" max="10241" width="4.5703125" style="233" customWidth="1"/>
    <col min="10242" max="10242" width="56.7109375" style="233" customWidth="1"/>
    <col min="10243" max="10243" width="6.140625" style="233" customWidth="1"/>
    <col min="10244" max="10244" width="8.140625" style="233" customWidth="1"/>
    <col min="10245" max="10246" width="10.5703125" style="233" customWidth="1"/>
    <col min="10247" max="10496" width="9.140625" style="233"/>
    <col min="10497" max="10497" width="4.5703125" style="233" customWidth="1"/>
    <col min="10498" max="10498" width="56.7109375" style="233" customWidth="1"/>
    <col min="10499" max="10499" width="6.140625" style="233" customWidth="1"/>
    <col min="10500" max="10500" width="8.140625" style="233" customWidth="1"/>
    <col min="10501" max="10502" width="10.5703125" style="233" customWidth="1"/>
    <col min="10503" max="10752" width="9.140625" style="233"/>
    <col min="10753" max="10753" width="4.5703125" style="233" customWidth="1"/>
    <col min="10754" max="10754" width="56.7109375" style="233" customWidth="1"/>
    <col min="10755" max="10755" width="6.140625" style="233" customWidth="1"/>
    <col min="10756" max="10756" width="8.140625" style="233" customWidth="1"/>
    <col min="10757" max="10758" width="10.5703125" style="233" customWidth="1"/>
    <col min="10759" max="11008" width="9.140625" style="233"/>
    <col min="11009" max="11009" width="4.5703125" style="233" customWidth="1"/>
    <col min="11010" max="11010" width="56.7109375" style="233" customWidth="1"/>
    <col min="11011" max="11011" width="6.140625" style="233" customWidth="1"/>
    <col min="11012" max="11012" width="8.140625" style="233" customWidth="1"/>
    <col min="11013" max="11014" width="10.5703125" style="233" customWidth="1"/>
    <col min="11015" max="11264" width="9.140625" style="233"/>
    <col min="11265" max="11265" width="4.5703125" style="233" customWidth="1"/>
    <col min="11266" max="11266" width="56.7109375" style="233" customWidth="1"/>
    <col min="11267" max="11267" width="6.140625" style="233" customWidth="1"/>
    <col min="11268" max="11268" width="8.140625" style="233" customWidth="1"/>
    <col min="11269" max="11270" width="10.5703125" style="233" customWidth="1"/>
    <col min="11271" max="11520" width="9.140625" style="233"/>
    <col min="11521" max="11521" width="4.5703125" style="233" customWidth="1"/>
    <col min="11522" max="11522" width="56.7109375" style="233" customWidth="1"/>
    <col min="11523" max="11523" width="6.140625" style="233" customWidth="1"/>
    <col min="11524" max="11524" width="8.140625" style="233" customWidth="1"/>
    <col min="11525" max="11526" width="10.5703125" style="233" customWidth="1"/>
    <col min="11527" max="11776" width="9.140625" style="233"/>
    <col min="11777" max="11777" width="4.5703125" style="233" customWidth="1"/>
    <col min="11778" max="11778" width="56.7109375" style="233" customWidth="1"/>
    <col min="11779" max="11779" width="6.140625" style="233" customWidth="1"/>
    <col min="11780" max="11780" width="8.140625" style="233" customWidth="1"/>
    <col min="11781" max="11782" width="10.5703125" style="233" customWidth="1"/>
    <col min="11783" max="12032" width="9.140625" style="233"/>
    <col min="12033" max="12033" width="4.5703125" style="233" customWidth="1"/>
    <col min="12034" max="12034" width="56.7109375" style="233" customWidth="1"/>
    <col min="12035" max="12035" width="6.140625" style="233" customWidth="1"/>
    <col min="12036" max="12036" width="8.140625" style="233" customWidth="1"/>
    <col min="12037" max="12038" width="10.5703125" style="233" customWidth="1"/>
    <col min="12039" max="12288" width="9.140625" style="233"/>
    <col min="12289" max="12289" width="4.5703125" style="233" customWidth="1"/>
    <col min="12290" max="12290" width="56.7109375" style="233" customWidth="1"/>
    <col min="12291" max="12291" width="6.140625" style="233" customWidth="1"/>
    <col min="12292" max="12292" width="8.140625" style="233" customWidth="1"/>
    <col min="12293" max="12294" width="10.5703125" style="233" customWidth="1"/>
    <col min="12295" max="12544" width="9.140625" style="233"/>
    <col min="12545" max="12545" width="4.5703125" style="233" customWidth="1"/>
    <col min="12546" max="12546" width="56.7109375" style="233" customWidth="1"/>
    <col min="12547" max="12547" width="6.140625" style="233" customWidth="1"/>
    <col min="12548" max="12548" width="8.140625" style="233" customWidth="1"/>
    <col min="12549" max="12550" width="10.5703125" style="233" customWidth="1"/>
    <col min="12551" max="12800" width="9.140625" style="233"/>
    <col min="12801" max="12801" width="4.5703125" style="233" customWidth="1"/>
    <col min="12802" max="12802" width="56.7109375" style="233" customWidth="1"/>
    <col min="12803" max="12803" width="6.140625" style="233" customWidth="1"/>
    <col min="12804" max="12804" width="8.140625" style="233" customWidth="1"/>
    <col min="12805" max="12806" width="10.5703125" style="233" customWidth="1"/>
    <col min="12807" max="13056" width="9.140625" style="233"/>
    <col min="13057" max="13057" width="4.5703125" style="233" customWidth="1"/>
    <col min="13058" max="13058" width="56.7109375" style="233" customWidth="1"/>
    <col min="13059" max="13059" width="6.140625" style="233" customWidth="1"/>
    <col min="13060" max="13060" width="8.140625" style="233" customWidth="1"/>
    <col min="13061" max="13062" width="10.5703125" style="233" customWidth="1"/>
    <col min="13063" max="13312" width="9.140625" style="233"/>
    <col min="13313" max="13313" width="4.5703125" style="233" customWidth="1"/>
    <col min="13314" max="13314" width="56.7109375" style="233" customWidth="1"/>
    <col min="13315" max="13315" width="6.140625" style="233" customWidth="1"/>
    <col min="13316" max="13316" width="8.140625" style="233" customWidth="1"/>
    <col min="13317" max="13318" width="10.5703125" style="233" customWidth="1"/>
    <col min="13319" max="13568" width="9.140625" style="233"/>
    <col min="13569" max="13569" width="4.5703125" style="233" customWidth="1"/>
    <col min="13570" max="13570" width="56.7109375" style="233" customWidth="1"/>
    <col min="13571" max="13571" width="6.140625" style="233" customWidth="1"/>
    <col min="13572" max="13572" width="8.140625" style="233" customWidth="1"/>
    <col min="13573" max="13574" width="10.5703125" style="233" customWidth="1"/>
    <col min="13575" max="13824" width="9.140625" style="233"/>
    <col min="13825" max="13825" width="4.5703125" style="233" customWidth="1"/>
    <col min="13826" max="13826" width="56.7109375" style="233" customWidth="1"/>
    <col min="13827" max="13827" width="6.140625" style="233" customWidth="1"/>
    <col min="13828" max="13828" width="8.140625" style="233" customWidth="1"/>
    <col min="13829" max="13830" width="10.5703125" style="233" customWidth="1"/>
    <col min="13831" max="14080" width="9.140625" style="233"/>
    <col min="14081" max="14081" width="4.5703125" style="233" customWidth="1"/>
    <col min="14082" max="14082" width="56.7109375" style="233" customWidth="1"/>
    <col min="14083" max="14083" width="6.140625" style="233" customWidth="1"/>
    <col min="14084" max="14084" width="8.140625" style="233" customWidth="1"/>
    <col min="14085" max="14086" width="10.5703125" style="233" customWidth="1"/>
    <col min="14087" max="14336" width="9.140625" style="233"/>
    <col min="14337" max="14337" width="4.5703125" style="233" customWidth="1"/>
    <col min="14338" max="14338" width="56.7109375" style="233" customWidth="1"/>
    <col min="14339" max="14339" width="6.140625" style="233" customWidth="1"/>
    <col min="14340" max="14340" width="8.140625" style="233" customWidth="1"/>
    <col min="14341" max="14342" width="10.5703125" style="233" customWidth="1"/>
    <col min="14343" max="14592" width="9.140625" style="233"/>
    <col min="14593" max="14593" width="4.5703125" style="233" customWidth="1"/>
    <col min="14594" max="14594" width="56.7109375" style="233" customWidth="1"/>
    <col min="14595" max="14595" width="6.140625" style="233" customWidth="1"/>
    <col min="14596" max="14596" width="8.140625" style="233" customWidth="1"/>
    <col min="14597" max="14598" width="10.5703125" style="233" customWidth="1"/>
    <col min="14599" max="14848" width="9.140625" style="233"/>
    <col min="14849" max="14849" width="4.5703125" style="233" customWidth="1"/>
    <col min="14850" max="14850" width="56.7109375" style="233" customWidth="1"/>
    <col min="14851" max="14851" width="6.140625" style="233" customWidth="1"/>
    <col min="14852" max="14852" width="8.140625" style="233" customWidth="1"/>
    <col min="14853" max="14854" width="10.5703125" style="233" customWidth="1"/>
    <col min="14855" max="15104" width="9.140625" style="233"/>
    <col min="15105" max="15105" width="4.5703125" style="233" customWidth="1"/>
    <col min="15106" max="15106" width="56.7109375" style="233" customWidth="1"/>
    <col min="15107" max="15107" width="6.140625" style="233" customWidth="1"/>
    <col min="15108" max="15108" width="8.140625" style="233" customWidth="1"/>
    <col min="15109" max="15110" width="10.5703125" style="233" customWidth="1"/>
    <col min="15111" max="15360" width="9.140625" style="233"/>
    <col min="15361" max="15361" width="4.5703125" style="233" customWidth="1"/>
    <col min="15362" max="15362" width="56.7109375" style="233" customWidth="1"/>
    <col min="15363" max="15363" width="6.140625" style="233" customWidth="1"/>
    <col min="15364" max="15364" width="8.140625" style="233" customWidth="1"/>
    <col min="15365" max="15366" width="10.5703125" style="233" customWidth="1"/>
    <col min="15367" max="15616" width="9.140625" style="233"/>
    <col min="15617" max="15617" width="4.5703125" style="233" customWidth="1"/>
    <col min="15618" max="15618" width="56.7109375" style="233" customWidth="1"/>
    <col min="15619" max="15619" width="6.140625" style="233" customWidth="1"/>
    <col min="15620" max="15620" width="8.140625" style="233" customWidth="1"/>
    <col min="15621" max="15622" width="10.5703125" style="233" customWidth="1"/>
    <col min="15623" max="15872" width="9.140625" style="233"/>
    <col min="15873" max="15873" width="4.5703125" style="233" customWidth="1"/>
    <col min="15874" max="15874" width="56.7109375" style="233" customWidth="1"/>
    <col min="15875" max="15875" width="6.140625" style="233" customWidth="1"/>
    <col min="15876" max="15876" width="8.140625" style="233" customWidth="1"/>
    <col min="15877" max="15878" width="10.5703125" style="233" customWidth="1"/>
    <col min="15879" max="16128" width="9.140625" style="233"/>
    <col min="16129" max="16129" width="4.5703125" style="233" customWidth="1"/>
    <col min="16130" max="16130" width="56.7109375" style="233" customWidth="1"/>
    <col min="16131" max="16131" width="6.140625" style="233" customWidth="1"/>
    <col min="16132" max="16132" width="8.140625" style="233" customWidth="1"/>
    <col min="16133" max="16134" width="10.5703125" style="233" customWidth="1"/>
    <col min="16135" max="16384" width="9.140625" style="233"/>
  </cols>
  <sheetData>
    <row r="1" spans="1:6" s="206" customFormat="1">
      <c r="A1" s="291"/>
      <c r="B1" s="292"/>
      <c r="C1" s="293"/>
      <c r="D1" s="293"/>
      <c r="E1" s="205"/>
      <c r="F1" s="205"/>
    </row>
    <row r="2" spans="1:6" s="206" customFormat="1">
      <c r="A2" s="294" t="s">
        <v>1019</v>
      </c>
      <c r="B2" s="295" t="s">
        <v>1020</v>
      </c>
      <c r="C2" s="296" t="s">
        <v>1021</v>
      </c>
      <c r="D2" s="297" t="s">
        <v>232</v>
      </c>
      <c r="E2" s="234" t="s">
        <v>1022</v>
      </c>
      <c r="F2" s="235" t="s">
        <v>1023</v>
      </c>
    </row>
    <row r="3" spans="1:6" s="257" customFormat="1">
      <c r="A3" s="298"/>
      <c r="B3" s="299"/>
      <c r="C3" s="300"/>
      <c r="D3" s="299"/>
      <c r="E3" s="241"/>
      <c r="F3" s="256"/>
    </row>
    <row r="4" spans="1:6" s="257" customFormat="1">
      <c r="A4" s="301"/>
      <c r="B4" s="299"/>
      <c r="C4" s="300"/>
      <c r="D4" s="299"/>
      <c r="E4" s="241"/>
      <c r="F4" s="256"/>
    </row>
    <row r="5" spans="1:6" s="257" customFormat="1">
      <c r="A5" s="242" t="s">
        <v>1299</v>
      </c>
      <c r="B5" s="302" t="s">
        <v>1300</v>
      </c>
      <c r="C5" s="303"/>
      <c r="D5" s="304"/>
      <c r="E5" s="258"/>
      <c r="F5" s="259"/>
    </row>
    <row r="6" spans="1:6" s="257" customFormat="1">
      <c r="A6" s="244"/>
      <c r="B6" s="305"/>
      <c r="C6" s="303"/>
      <c r="D6" s="304"/>
      <c r="E6" s="258"/>
      <c r="F6" s="259"/>
    </row>
    <row r="7" spans="1:6" s="257" customFormat="1">
      <c r="A7" s="260">
        <v>1</v>
      </c>
      <c r="B7" s="251" t="s">
        <v>1301</v>
      </c>
      <c r="C7" s="252" t="s">
        <v>868</v>
      </c>
      <c r="D7" s="261">
        <v>1</v>
      </c>
      <c r="E7" s="273">
        <v>0</v>
      </c>
      <c r="F7" s="254">
        <f>E7*D7</f>
        <v>0</v>
      </c>
    </row>
    <row r="8" spans="1:6" s="257" customFormat="1">
      <c r="A8" s="260"/>
      <c r="B8" s="251"/>
      <c r="C8" s="252"/>
      <c r="D8" s="261"/>
      <c r="E8" s="290"/>
      <c r="F8" s="263"/>
    </row>
    <row r="9" spans="1:6" s="257" customFormat="1">
      <c r="A9" s="260">
        <v>2</v>
      </c>
      <c r="B9" s="306" t="s">
        <v>1004</v>
      </c>
      <c r="C9" s="307" t="s">
        <v>868</v>
      </c>
      <c r="D9" s="308">
        <v>1</v>
      </c>
      <c r="E9" s="273">
        <v>0</v>
      </c>
      <c r="F9" s="254">
        <f>E9*D9</f>
        <v>0</v>
      </c>
    </row>
    <row r="10" spans="1:6" s="257" customFormat="1">
      <c r="A10" s="260"/>
      <c r="B10" s="309"/>
      <c r="C10" s="310"/>
      <c r="D10" s="311"/>
      <c r="E10" s="290"/>
      <c r="F10" s="263"/>
    </row>
    <row r="11" spans="1:6" s="257" customFormat="1">
      <c r="A11" s="260">
        <v>3</v>
      </c>
      <c r="B11" s="306" t="s">
        <v>1005</v>
      </c>
      <c r="C11" s="307" t="s">
        <v>868</v>
      </c>
      <c r="D11" s="308">
        <v>1</v>
      </c>
      <c r="E11" s="289">
        <v>0</v>
      </c>
      <c r="F11" s="254">
        <f>E11*D11</f>
        <v>0</v>
      </c>
    </row>
    <row r="12" spans="1:6" s="257" customFormat="1">
      <c r="A12" s="260"/>
      <c r="B12" s="309"/>
      <c r="C12" s="310"/>
      <c r="D12" s="311"/>
      <c r="E12" s="290"/>
      <c r="F12" s="263"/>
    </row>
    <row r="13" spans="1:6" s="257" customFormat="1">
      <c r="A13" s="260">
        <v>4</v>
      </c>
      <c r="B13" s="306" t="s">
        <v>1302</v>
      </c>
      <c r="C13" s="307" t="s">
        <v>868</v>
      </c>
      <c r="D13" s="308">
        <v>1</v>
      </c>
      <c r="E13" s="273">
        <v>0</v>
      </c>
      <c r="F13" s="254">
        <f>E13*D13</f>
        <v>0</v>
      </c>
    </row>
    <row r="14" spans="1:6" s="257" customFormat="1">
      <c r="A14" s="312"/>
      <c r="B14" s="309"/>
      <c r="C14" s="310"/>
      <c r="D14" s="311"/>
      <c r="E14" s="290"/>
      <c r="F14" s="263"/>
    </row>
    <row r="15" spans="1:6" s="257" customFormat="1" ht="25.5">
      <c r="A15" s="260">
        <v>5</v>
      </c>
      <c r="B15" s="306" t="s">
        <v>1303</v>
      </c>
      <c r="C15" s="307" t="s">
        <v>868</v>
      </c>
      <c r="D15" s="308">
        <v>1</v>
      </c>
      <c r="E15" s="273">
        <v>0</v>
      </c>
      <c r="F15" s="254">
        <f>E15*D15</f>
        <v>0</v>
      </c>
    </row>
    <row r="16" spans="1:6" s="257" customFormat="1">
      <c r="A16" s="260"/>
      <c r="B16" s="309"/>
      <c r="C16" s="310"/>
      <c r="D16" s="311"/>
      <c r="E16" s="290"/>
      <c r="F16" s="263"/>
    </row>
    <row r="17" spans="1:6" s="257" customFormat="1">
      <c r="A17" s="260">
        <v>6</v>
      </c>
      <c r="B17" s="306" t="s">
        <v>1304</v>
      </c>
      <c r="C17" s="307" t="s">
        <v>868</v>
      </c>
      <c r="D17" s="308">
        <v>1</v>
      </c>
      <c r="E17" s="289">
        <v>0</v>
      </c>
      <c r="F17" s="254">
        <f>E17*D17</f>
        <v>0</v>
      </c>
    </row>
    <row r="18" spans="1:6" s="257" customFormat="1">
      <c r="A18" s="260"/>
      <c r="B18" s="309"/>
      <c r="C18" s="310"/>
      <c r="D18" s="311"/>
      <c r="E18" s="290"/>
      <c r="F18" s="263"/>
    </row>
    <row r="19" spans="1:6" s="257" customFormat="1">
      <c r="A19" s="260">
        <v>7</v>
      </c>
      <c r="B19" s="306" t="s">
        <v>1305</v>
      </c>
      <c r="C19" s="307" t="s">
        <v>868</v>
      </c>
      <c r="D19" s="308">
        <v>1</v>
      </c>
      <c r="E19" s="289">
        <v>0</v>
      </c>
      <c r="F19" s="254">
        <f>E19*D19</f>
        <v>0</v>
      </c>
    </row>
    <row r="20" spans="1:6" s="257" customFormat="1">
      <c r="A20" s="260"/>
      <c r="B20" s="309"/>
      <c r="C20" s="310"/>
      <c r="D20" s="311"/>
      <c r="E20" s="290"/>
      <c r="F20" s="263"/>
    </row>
    <row r="21" spans="1:6" s="257" customFormat="1" ht="25.5">
      <c r="A21" s="260">
        <v>8</v>
      </c>
      <c r="B21" s="251" t="s">
        <v>1306</v>
      </c>
      <c r="C21" s="252" t="s">
        <v>1307</v>
      </c>
      <c r="D21" s="261">
        <v>1</v>
      </c>
      <c r="E21" s="289">
        <v>0</v>
      </c>
      <c r="F21" s="254">
        <f>E21*D21</f>
        <v>0</v>
      </c>
    </row>
    <row r="22" spans="1:6" s="257" customFormat="1">
      <c r="A22" s="260"/>
      <c r="B22" s="309"/>
      <c r="C22" s="310"/>
      <c r="D22" s="311"/>
      <c r="E22" s="290"/>
      <c r="F22" s="263"/>
    </row>
    <row r="23" spans="1:6" s="257" customFormat="1">
      <c r="A23" s="260">
        <v>9</v>
      </c>
      <c r="B23" s="313" t="s">
        <v>1308</v>
      </c>
      <c r="C23" s="307" t="s">
        <v>868</v>
      </c>
      <c r="D23" s="308">
        <v>1</v>
      </c>
      <c r="E23" s="289">
        <v>0</v>
      </c>
      <c r="F23" s="254">
        <f>E23*D23</f>
        <v>0</v>
      </c>
    </row>
    <row r="24" spans="1:6" s="257" customFormat="1">
      <c r="A24" s="260"/>
      <c r="B24" s="306"/>
      <c r="C24" s="307"/>
      <c r="D24" s="308"/>
      <c r="E24" s="262"/>
      <c r="F24" s="263"/>
    </row>
    <row r="25" spans="1:6" s="257" customFormat="1" ht="38.25">
      <c r="A25" s="260">
        <v>10</v>
      </c>
      <c r="B25" s="251" t="s">
        <v>1309</v>
      </c>
      <c r="C25" s="314"/>
      <c r="D25" s="315"/>
      <c r="E25" s="262"/>
      <c r="F25" s="263"/>
    </row>
    <row r="26" spans="1:6" s="257" customFormat="1">
      <c r="A26" s="316"/>
      <c r="B26" s="251" t="s">
        <v>1310</v>
      </c>
      <c r="C26" s="314"/>
      <c r="D26" s="315"/>
      <c r="E26" s="262"/>
      <c r="F26" s="263"/>
    </row>
    <row r="27" spans="1:6" s="257" customFormat="1" ht="25.5">
      <c r="A27" s="312"/>
      <c r="B27" s="251" t="s">
        <v>1311</v>
      </c>
      <c r="C27" s="314"/>
      <c r="D27" s="315"/>
      <c r="E27" s="262"/>
      <c r="F27" s="263"/>
    </row>
    <row r="28" spans="1:6" s="257" customFormat="1">
      <c r="A28" s="260"/>
      <c r="B28" s="251" t="s">
        <v>1312</v>
      </c>
      <c r="C28" s="314"/>
      <c r="D28" s="315"/>
      <c r="E28" s="262"/>
      <c r="F28" s="263"/>
    </row>
    <row r="29" spans="1:6" s="257" customFormat="1">
      <c r="A29" s="260"/>
      <c r="B29" s="251" t="s">
        <v>1313</v>
      </c>
      <c r="C29" s="314"/>
      <c r="D29" s="315"/>
      <c r="E29" s="262"/>
      <c r="F29" s="263"/>
    </row>
    <row r="30" spans="1:6" s="257" customFormat="1">
      <c r="A30" s="260"/>
      <c r="B30" s="251" t="s">
        <v>1314</v>
      </c>
      <c r="C30" s="314"/>
      <c r="D30" s="315"/>
      <c r="E30" s="262"/>
      <c r="F30" s="263"/>
    </row>
    <row r="31" spans="1:6" s="257" customFormat="1">
      <c r="A31" s="260"/>
      <c r="B31" s="251" t="s">
        <v>1315</v>
      </c>
      <c r="C31" s="314"/>
      <c r="D31" s="315"/>
      <c r="E31" s="262"/>
      <c r="F31" s="263"/>
    </row>
    <row r="32" spans="1:6" s="257" customFormat="1" ht="38.25">
      <c r="A32" s="260"/>
      <c r="B32" s="251" t="s">
        <v>1316</v>
      </c>
      <c r="C32" s="264" t="s">
        <v>1307</v>
      </c>
      <c r="D32" s="265">
        <v>1</v>
      </c>
      <c r="E32" s="273">
        <v>0</v>
      </c>
      <c r="F32" s="254">
        <f>E32*D32</f>
        <v>0</v>
      </c>
    </row>
    <row r="33" spans="1:6" s="257" customFormat="1">
      <c r="A33" s="260"/>
      <c r="B33" s="251"/>
      <c r="C33" s="264"/>
      <c r="D33" s="265"/>
      <c r="E33" s="290"/>
      <c r="F33" s="263"/>
    </row>
    <row r="34" spans="1:6" s="257" customFormat="1">
      <c r="A34" s="260" t="s">
        <v>20</v>
      </c>
      <c r="B34" s="251" t="s">
        <v>1317</v>
      </c>
      <c r="C34" s="264" t="s">
        <v>1307</v>
      </c>
      <c r="D34" s="265">
        <v>1</v>
      </c>
      <c r="E34" s="273">
        <v>0</v>
      </c>
      <c r="F34" s="254">
        <f>E34*D34</f>
        <v>0</v>
      </c>
    </row>
    <row r="35" spans="1:6" s="257" customFormat="1">
      <c r="A35" s="260"/>
      <c r="B35" s="306"/>
      <c r="C35" s="307"/>
      <c r="D35" s="308"/>
      <c r="E35" s="290"/>
      <c r="F35" s="263"/>
    </row>
    <row r="36" spans="1:6" s="257" customFormat="1" ht="25.5">
      <c r="A36" s="260" t="s">
        <v>21</v>
      </c>
      <c r="B36" s="251" t="s">
        <v>1318</v>
      </c>
      <c r="C36" s="252" t="s">
        <v>868</v>
      </c>
      <c r="D36" s="261">
        <v>1</v>
      </c>
      <c r="E36" s="273">
        <v>0</v>
      </c>
      <c r="F36" s="254">
        <f>E36*D36</f>
        <v>0</v>
      </c>
    </row>
    <row r="37" spans="1:6" s="257" customFormat="1">
      <c r="A37" s="250"/>
      <c r="B37" s="317"/>
      <c r="C37" s="318"/>
      <c r="D37" s="319"/>
      <c r="E37" s="258"/>
      <c r="F37" s="259"/>
    </row>
    <row r="38" spans="1:6" s="257" customFormat="1">
      <c r="A38" s="246"/>
      <c r="B38" s="320"/>
      <c r="C38" s="266"/>
      <c r="D38" s="267"/>
      <c r="E38" s="268"/>
      <c r="F38" s="269"/>
    </row>
    <row r="39" spans="1:6" s="257" customFormat="1" ht="13.5" thickBot="1">
      <c r="A39" s="248" t="s">
        <v>1299</v>
      </c>
      <c r="B39" s="270" t="s">
        <v>1319</v>
      </c>
      <c r="C39" s="321"/>
      <c r="D39" s="322"/>
      <c r="E39" s="271"/>
      <c r="F39" s="272">
        <f>SUM(F7:F38)</f>
        <v>0</v>
      </c>
    </row>
    <row r="40" spans="1:6" s="257" customFormat="1" ht="13.5" thickTop="1">
      <c r="A40" s="301"/>
      <c r="B40" s="299"/>
      <c r="C40" s="300"/>
      <c r="D40" s="299"/>
      <c r="E40" s="256"/>
      <c r="F40" s="256"/>
    </row>
    <row r="41" spans="1:6">
      <c r="A41" s="291"/>
      <c r="B41" s="323"/>
      <c r="C41" s="293"/>
      <c r="D41" s="293"/>
    </row>
  </sheetData>
  <sheetProtection algorithmName="SHA-512" hashValue="RUqnOXn7Yctb6Zd6ezh+hJok0MOYqZ2y2csd+XStf8uymrOSFofrUS0iBAGEqs+6buSbWOZOhTzGy7fYw74QeA==" saltValue="xu5NwsD2TCt+gMN/Qu2Djg==" spinCount="100000" sheet="1" selectLockedCells="1"/>
  <pageMargins left="0.6692913385826772" right="0.15748031496062992" top="0.59055118110236227" bottom="0.59055118110236227" header="0.51181102362204722" footer="0.31496062992125984"/>
  <pageSetup paperSize="9" orientation="portrait" blackAndWhite="1" horizontalDpi="300" verticalDpi="300" r:id="rId1"/>
  <headerFooter alignWithMargins="0">
    <oddFooter>Stran &amp;P od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7"/>
  <sheetViews>
    <sheetView view="pageLayout" zoomScaleNormal="100" workbookViewId="0">
      <selection activeCell="G5" sqref="G5:G8 G13:G25"/>
    </sheetView>
  </sheetViews>
  <sheetFormatPr defaultColWidth="9.140625" defaultRowHeight="14.25"/>
  <cols>
    <col min="1" max="1" width="3.85546875" style="1" customWidth="1"/>
    <col min="2" max="2" width="36.42578125" style="1" customWidth="1"/>
    <col min="3" max="3" width="8.42578125" style="1" customWidth="1"/>
    <col min="4" max="4" width="3.140625" style="1" customWidth="1"/>
    <col min="5" max="5" width="11" style="3" customWidth="1"/>
    <col min="6" max="6" width="3.140625" style="1" customWidth="1"/>
    <col min="7" max="7" width="19.42578125" style="1" customWidth="1"/>
    <col min="8" max="16384" width="9.140625" style="1"/>
  </cols>
  <sheetData>
    <row r="1" spans="1:7" ht="15">
      <c r="A1" s="42"/>
      <c r="B1" s="42" t="s">
        <v>85</v>
      </c>
      <c r="C1" s="42"/>
      <c r="D1" s="42"/>
      <c r="E1" s="43"/>
      <c r="F1" s="42"/>
      <c r="G1" s="42"/>
    </row>
    <row r="2" spans="1:7" ht="15">
      <c r="A2" s="42"/>
      <c r="B2" s="42"/>
      <c r="C2" s="42"/>
      <c r="D2" s="42"/>
      <c r="E2" s="43"/>
      <c r="F2" s="42"/>
      <c r="G2" s="42"/>
    </row>
    <row r="3" spans="1:7" ht="15">
      <c r="A3" s="42"/>
      <c r="B3" s="42" t="s">
        <v>24</v>
      </c>
      <c r="C3" s="42"/>
      <c r="D3" s="42"/>
      <c r="E3" s="43"/>
      <c r="F3" s="42"/>
      <c r="G3" s="42"/>
    </row>
    <row r="4" spans="1:7" ht="15">
      <c r="A4" s="42"/>
      <c r="B4" s="42"/>
      <c r="C4" s="42"/>
      <c r="D4" s="42"/>
      <c r="E4" s="43"/>
      <c r="F4" s="42"/>
      <c r="G4" s="42"/>
    </row>
    <row r="5" spans="1:7" ht="15">
      <c r="A5" s="42" t="s">
        <v>1</v>
      </c>
      <c r="B5" s="42" t="s">
        <v>86</v>
      </c>
      <c r="C5" s="42"/>
      <c r="D5" s="42"/>
      <c r="E5" s="43"/>
      <c r="F5" s="42"/>
      <c r="G5" s="44">
        <f>+'rušitvena dela'!G60</f>
        <v>0</v>
      </c>
    </row>
    <row r="6" spans="1:7" ht="15">
      <c r="A6" s="42"/>
      <c r="B6" s="42"/>
      <c r="C6" s="42"/>
      <c r="D6" s="42"/>
      <c r="E6" s="43"/>
      <c r="F6" s="42"/>
      <c r="G6" s="42"/>
    </row>
    <row r="7" spans="1:7" ht="15">
      <c r="A7" s="42" t="s">
        <v>3</v>
      </c>
      <c r="B7" s="42" t="s">
        <v>87</v>
      </c>
      <c r="C7" s="42"/>
      <c r="D7" s="42"/>
      <c r="E7" s="43" t="s">
        <v>4</v>
      </c>
      <c r="F7" s="42"/>
      <c r="G7" s="44">
        <f>+'ostala gradbena dela'!G72</f>
        <v>0</v>
      </c>
    </row>
    <row r="8" spans="1:7" ht="15">
      <c r="A8" s="42"/>
      <c r="B8" s="42"/>
      <c r="C8" s="42"/>
      <c r="D8" s="42"/>
      <c r="E8" s="43"/>
      <c r="F8" s="42"/>
      <c r="G8" s="42"/>
    </row>
    <row r="9" spans="1:7" ht="15">
      <c r="A9" s="42"/>
      <c r="B9" s="42"/>
      <c r="C9" s="42"/>
      <c r="D9" s="42"/>
      <c r="E9" s="43" t="s">
        <v>2</v>
      </c>
      <c r="F9" s="42"/>
      <c r="G9" s="44">
        <f>SUM(G5:G8)</f>
        <v>0</v>
      </c>
    </row>
    <row r="10" spans="1:7" ht="15">
      <c r="A10" s="42"/>
      <c r="B10" s="42"/>
      <c r="C10" s="42"/>
      <c r="D10" s="42"/>
      <c r="E10" s="43"/>
      <c r="F10" s="42"/>
      <c r="G10" s="42"/>
    </row>
    <row r="11" spans="1:7" ht="15">
      <c r="A11" s="42"/>
      <c r="B11" s="42" t="s">
        <v>25</v>
      </c>
      <c r="C11" s="42"/>
      <c r="D11" s="42"/>
      <c r="E11" s="43"/>
      <c r="F11" s="42"/>
      <c r="G11" s="42"/>
    </row>
    <row r="12" spans="1:7" ht="15">
      <c r="A12" s="42"/>
      <c r="B12" s="42"/>
      <c r="C12" s="42"/>
      <c r="D12" s="42"/>
      <c r="E12" s="43"/>
      <c r="F12" s="42"/>
      <c r="G12" s="42"/>
    </row>
    <row r="13" spans="1:7" ht="15">
      <c r="A13" s="42" t="s">
        <v>1</v>
      </c>
      <c r="B13" s="42" t="s">
        <v>247</v>
      </c>
      <c r="C13" s="42"/>
      <c r="D13" s="42"/>
      <c r="E13" s="43" t="s">
        <v>4</v>
      </c>
      <c r="F13" s="42"/>
      <c r="G13" s="45">
        <f>'vrata in okna'!G92</f>
        <v>0</v>
      </c>
    </row>
    <row r="14" spans="1:7" ht="15">
      <c r="A14" s="42"/>
      <c r="B14" s="42"/>
      <c r="C14" s="42"/>
      <c r="D14" s="42"/>
      <c r="E14" s="43"/>
      <c r="F14" s="42"/>
      <c r="G14" s="42"/>
    </row>
    <row r="15" spans="1:7" ht="15">
      <c r="A15" s="42" t="s">
        <v>3</v>
      </c>
      <c r="B15" s="42" t="s">
        <v>30</v>
      </c>
      <c r="C15" s="42"/>
      <c r="D15" s="42"/>
      <c r="E15" s="43" t="s">
        <v>4</v>
      </c>
      <c r="F15" s="42"/>
      <c r="G15" s="44">
        <f>+'montažne stene in stropovi'!G73</f>
        <v>0</v>
      </c>
    </row>
    <row r="16" spans="1:7" ht="15">
      <c r="A16" s="42"/>
      <c r="B16" s="42"/>
      <c r="C16" s="42"/>
      <c r="D16" s="42"/>
      <c r="E16" s="43"/>
      <c r="F16" s="42"/>
      <c r="G16" s="42"/>
    </row>
    <row r="17" spans="1:7" ht="15">
      <c r="A17" s="42" t="s">
        <v>5</v>
      </c>
      <c r="B17" s="42" t="s">
        <v>88</v>
      </c>
      <c r="C17" s="42"/>
      <c r="D17" s="42"/>
      <c r="E17" s="43"/>
      <c r="F17" s="42"/>
      <c r="G17" s="45">
        <f>+'teracerska dela'!G66</f>
        <v>0</v>
      </c>
    </row>
    <row r="18" spans="1:7" ht="15">
      <c r="A18" s="42"/>
      <c r="B18" s="42"/>
      <c r="C18" s="42"/>
      <c r="D18" s="42"/>
      <c r="E18" s="43"/>
      <c r="F18" s="42"/>
      <c r="G18" s="42"/>
    </row>
    <row r="19" spans="1:7" ht="15">
      <c r="A19" s="42" t="s">
        <v>12</v>
      </c>
      <c r="B19" s="42" t="s">
        <v>26</v>
      </c>
      <c r="C19" s="42"/>
      <c r="D19" s="42"/>
      <c r="E19" s="43"/>
      <c r="F19" s="42"/>
      <c r="G19" s="44">
        <f>+'keramičarska dela'!G20</f>
        <v>0</v>
      </c>
    </row>
    <row r="20" spans="1:7" ht="15">
      <c r="A20" s="42"/>
      <c r="B20" s="42"/>
      <c r="C20" s="42"/>
      <c r="D20" s="42"/>
      <c r="E20" s="43"/>
      <c r="F20" s="42"/>
      <c r="G20" s="42"/>
    </row>
    <row r="21" spans="1:7" ht="15">
      <c r="A21" s="42" t="s">
        <v>13</v>
      </c>
      <c r="B21" s="42" t="s">
        <v>27</v>
      </c>
      <c r="C21" s="42"/>
      <c r="D21" s="42"/>
      <c r="E21" s="43"/>
      <c r="F21" s="42"/>
      <c r="G21" s="44">
        <f>+'slikopleskarska dela'!G18</f>
        <v>0</v>
      </c>
    </row>
    <row r="22" spans="1:7" ht="15">
      <c r="A22" s="42"/>
      <c r="B22" s="42"/>
      <c r="C22" s="42"/>
      <c r="D22" s="42"/>
      <c r="E22" s="43"/>
      <c r="F22" s="42"/>
      <c r="G22" s="42"/>
    </row>
    <row r="23" spans="1:7" ht="15">
      <c r="A23" s="42" t="s">
        <v>19</v>
      </c>
      <c r="B23" s="42" t="s">
        <v>228</v>
      </c>
      <c r="C23" s="42"/>
      <c r="D23" s="42"/>
      <c r="E23" s="43"/>
      <c r="F23" s="42"/>
      <c r="G23" s="44">
        <f>+'sanitarna keramika'!F44</f>
        <v>0</v>
      </c>
    </row>
    <row r="24" spans="1:7" ht="15">
      <c r="A24" s="42"/>
      <c r="B24" s="42"/>
      <c r="C24" s="42"/>
      <c r="D24" s="42"/>
      <c r="E24" s="43"/>
      <c r="F24" s="42"/>
      <c r="G24" s="42"/>
    </row>
    <row r="25" spans="1:7" ht="15">
      <c r="A25" s="42" t="s">
        <v>229</v>
      </c>
      <c r="B25" s="42" t="s">
        <v>29</v>
      </c>
      <c r="C25" s="42"/>
      <c r="D25" s="42"/>
      <c r="E25" s="43" t="s">
        <v>4</v>
      </c>
      <c r="F25" s="42"/>
      <c r="G25" s="44">
        <f>+'razna obrtniška dela'!G38</f>
        <v>0</v>
      </c>
    </row>
    <row r="26" spans="1:7" ht="15">
      <c r="A26" s="42"/>
      <c r="B26" s="42"/>
      <c r="C26" s="42"/>
      <c r="D26" s="42"/>
      <c r="E26" s="43"/>
      <c r="F26" s="42"/>
      <c r="G26" s="42"/>
    </row>
    <row r="27" spans="1:7" ht="15">
      <c r="A27" s="42"/>
      <c r="B27" s="42"/>
      <c r="C27" s="42"/>
      <c r="D27" s="42"/>
      <c r="E27" s="43" t="s">
        <v>2</v>
      </c>
      <c r="F27" s="42"/>
      <c r="G27" s="44">
        <f>SUM(G13:G25)</f>
        <v>0</v>
      </c>
    </row>
    <row r="28" spans="1:7" ht="15">
      <c r="A28" s="46"/>
      <c r="B28" s="47"/>
      <c r="C28" s="48"/>
      <c r="D28" s="49"/>
      <c r="E28" s="43"/>
      <c r="F28" s="50"/>
      <c r="G28" s="44"/>
    </row>
    <row r="29" spans="1:7" ht="15">
      <c r="A29" s="46" t="s">
        <v>4</v>
      </c>
      <c r="B29" s="57" t="s">
        <v>279</v>
      </c>
      <c r="G29" s="45">
        <f>'STROJNE Rekapitulacija'!F15</f>
        <v>0</v>
      </c>
    </row>
    <row r="30" spans="1:7" ht="15">
      <c r="A30" s="46"/>
      <c r="B30" s="2"/>
      <c r="C30" s="3"/>
      <c r="D30" s="4"/>
      <c r="E30" s="6"/>
      <c r="F30" s="7"/>
      <c r="G30" s="8"/>
    </row>
    <row r="32" spans="1:7" ht="15">
      <c r="B32" s="57" t="s">
        <v>280</v>
      </c>
      <c r="G32" s="44">
        <f>+'ELEKTRO rekapitulacija'!F38</f>
        <v>0</v>
      </c>
    </row>
    <row r="37" spans="2:7" ht="15">
      <c r="B37" s="42" t="s">
        <v>278</v>
      </c>
      <c r="C37" s="48"/>
      <c r="D37" s="49"/>
      <c r="E37" s="43"/>
      <c r="F37" s="50"/>
      <c r="G37" s="44">
        <f>G9+G27+G29+G32</f>
        <v>0</v>
      </c>
    </row>
  </sheetData>
  <sheetProtection algorithmName="SHA-512" hashValue="xNPO8w3cZvp12sQD9lYv0rxsbcnS4yxHkjzQwwxRIQ33km2Tut1iRiV4BqiIO3q4hnDz5pFhSTrVSXR5xYg/aA==" saltValue="oGlphxFr8uojum3b1CuHFQ==" spinCount="100000" sheet="1" selectLockedCells="1"/>
  <pageMargins left="0.75" right="0.75" top="1" bottom="1" header="0" footer="0"/>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64"/>
  <sheetViews>
    <sheetView view="pageLayout" zoomScaleNormal="100" workbookViewId="0">
      <selection activeCell="F13" sqref="F13"/>
    </sheetView>
  </sheetViews>
  <sheetFormatPr defaultColWidth="9.140625" defaultRowHeight="14.25"/>
  <cols>
    <col min="1" max="1" width="3.85546875" style="46" customWidth="1"/>
    <col min="2" max="2" width="36.42578125" style="46" customWidth="1"/>
    <col min="3" max="3" width="10.42578125" style="46" customWidth="1"/>
    <col min="4" max="4" width="3.140625" style="46" customWidth="1"/>
    <col min="5" max="5" width="11" style="41" customWidth="1"/>
    <col min="6" max="6" width="3.140625" style="476" customWidth="1"/>
    <col min="7" max="8" width="13" style="476" customWidth="1"/>
    <col min="9" max="16384" width="9.140625" style="476"/>
  </cols>
  <sheetData>
    <row r="1" spans="1:8" ht="15">
      <c r="B1" s="51" t="s">
        <v>24</v>
      </c>
    </row>
    <row r="3" spans="1:8" ht="15">
      <c r="A3" s="42" t="s">
        <v>1</v>
      </c>
      <c r="B3" s="42" t="s">
        <v>86</v>
      </c>
      <c r="G3" s="484"/>
    </row>
    <row r="4" spans="1:8">
      <c r="G4" s="484"/>
    </row>
    <row r="5" spans="1:8" s="478" customFormat="1" ht="15">
      <c r="A5" s="51"/>
      <c r="B5" s="51" t="s">
        <v>16</v>
      </c>
      <c r="C5" s="51"/>
      <c r="D5" s="51"/>
      <c r="E5" s="482"/>
      <c r="G5" s="498"/>
    </row>
    <row r="6" spans="1:8" s="478" customFormat="1" ht="15">
      <c r="A6" s="51"/>
      <c r="B6" s="51"/>
      <c r="C6" s="51"/>
      <c r="D6" s="51"/>
      <c r="E6" s="482"/>
      <c r="G6" s="498"/>
    </row>
    <row r="7" spans="1:8" s="478" customFormat="1" ht="15">
      <c r="A7" s="51"/>
      <c r="B7" s="51" t="s">
        <v>89</v>
      </c>
      <c r="C7" s="51"/>
      <c r="D7" s="51"/>
      <c r="E7" s="482"/>
      <c r="G7" s="498"/>
    </row>
    <row r="8" spans="1:8" s="478" customFormat="1" ht="15">
      <c r="A8" s="51"/>
      <c r="B8" s="51" t="s">
        <v>90</v>
      </c>
      <c r="C8" s="51"/>
      <c r="D8" s="51"/>
      <c r="E8" s="482"/>
      <c r="G8" s="498"/>
    </row>
    <row r="9" spans="1:8" s="478" customFormat="1" ht="15">
      <c r="A9" s="51"/>
      <c r="B9" s="51" t="s">
        <v>91</v>
      </c>
      <c r="C9" s="51"/>
      <c r="D9" s="51"/>
      <c r="E9" s="482"/>
      <c r="G9" s="498"/>
    </row>
    <row r="10" spans="1:8" s="478" customFormat="1" ht="15">
      <c r="A10" s="51"/>
      <c r="B10" s="51"/>
      <c r="C10" s="51"/>
      <c r="D10" s="51"/>
      <c r="E10" s="482"/>
      <c r="G10" s="498"/>
    </row>
    <row r="11" spans="1:8" s="478" customFormat="1" ht="39">
      <c r="A11" s="51"/>
      <c r="B11" s="51"/>
      <c r="C11" s="51"/>
      <c r="D11" s="51"/>
      <c r="E11" s="485" t="s">
        <v>276</v>
      </c>
      <c r="G11" s="498"/>
      <c r="H11" s="984" t="s">
        <v>1364</v>
      </c>
    </row>
    <row r="12" spans="1:8" ht="42.75">
      <c r="A12" s="52">
        <v>1</v>
      </c>
      <c r="B12" s="53" t="s">
        <v>92</v>
      </c>
      <c r="G12" s="484"/>
    </row>
    <row r="13" spans="1:8">
      <c r="B13" s="47" t="s">
        <v>17</v>
      </c>
      <c r="C13" s="48">
        <v>9</v>
      </c>
      <c r="D13" s="49" t="s">
        <v>11</v>
      </c>
      <c r="F13" s="486"/>
      <c r="G13" s="484">
        <f>+C13*E13</f>
        <v>0</v>
      </c>
    </row>
    <row r="14" spans="1:8">
      <c r="B14" s="47"/>
      <c r="C14" s="48"/>
      <c r="D14" s="49"/>
      <c r="F14" s="486"/>
      <c r="G14" s="484"/>
    </row>
    <row r="15" spans="1:8" ht="28.5">
      <c r="A15" s="52">
        <v>2</v>
      </c>
      <c r="B15" s="53" t="s">
        <v>182</v>
      </c>
      <c r="G15" s="484"/>
    </row>
    <row r="16" spans="1:8">
      <c r="B16" s="47" t="s">
        <v>17</v>
      </c>
      <c r="C16" s="48">
        <v>2</v>
      </c>
      <c r="D16" s="49" t="s">
        <v>11</v>
      </c>
      <c r="F16" s="486"/>
      <c r="G16" s="484">
        <f>+C16*E16</f>
        <v>0</v>
      </c>
    </row>
    <row r="17" spans="1:7">
      <c r="A17" s="52"/>
      <c r="B17" s="53"/>
      <c r="G17" s="484"/>
    </row>
    <row r="18" spans="1:7" ht="42.75">
      <c r="A18" s="52">
        <v>3</v>
      </c>
      <c r="B18" s="53" t="s">
        <v>93</v>
      </c>
      <c r="G18" s="484"/>
    </row>
    <row r="19" spans="1:7">
      <c r="B19" s="47" t="s">
        <v>17</v>
      </c>
      <c r="C19" s="48">
        <v>1</v>
      </c>
      <c r="D19" s="49" t="s">
        <v>11</v>
      </c>
      <c r="F19" s="486"/>
      <c r="G19" s="484">
        <f>+C19*E19</f>
        <v>0</v>
      </c>
    </row>
    <row r="20" spans="1:7">
      <c r="B20" s="47"/>
      <c r="C20" s="48"/>
      <c r="D20" s="49"/>
      <c r="F20" s="486"/>
      <c r="G20" s="484"/>
    </row>
    <row r="21" spans="1:7" ht="42.75">
      <c r="A21" s="52">
        <v>4</v>
      </c>
      <c r="B21" s="53" t="s">
        <v>94</v>
      </c>
      <c r="G21" s="484"/>
    </row>
    <row r="22" spans="1:7">
      <c r="B22" s="47" t="s">
        <v>0</v>
      </c>
      <c r="C22" s="48">
        <v>59.8</v>
      </c>
      <c r="D22" s="49" t="s">
        <v>11</v>
      </c>
      <c r="F22" s="486"/>
      <c r="G22" s="484">
        <f>+C22*E22</f>
        <v>0</v>
      </c>
    </row>
    <row r="23" spans="1:7">
      <c r="A23" s="52"/>
      <c r="B23" s="53"/>
      <c r="G23" s="484"/>
    </row>
    <row r="24" spans="1:7" ht="42.75">
      <c r="A24" s="52">
        <v>5</v>
      </c>
      <c r="B24" s="53" t="s">
        <v>95</v>
      </c>
      <c r="G24" s="484"/>
    </row>
    <row r="25" spans="1:7">
      <c r="B25" s="47" t="s">
        <v>17</v>
      </c>
      <c r="C25" s="48">
        <v>5</v>
      </c>
      <c r="D25" s="49" t="s">
        <v>11</v>
      </c>
      <c r="F25" s="486"/>
      <c r="G25" s="484">
        <f>+C25*E25</f>
        <v>0</v>
      </c>
    </row>
    <row r="26" spans="1:7">
      <c r="B26" s="47"/>
      <c r="C26" s="48"/>
      <c r="D26" s="49"/>
      <c r="F26" s="486"/>
      <c r="G26" s="484"/>
    </row>
    <row r="27" spans="1:7">
      <c r="A27" s="52">
        <v>6</v>
      </c>
      <c r="B27" s="53" t="s">
        <v>96</v>
      </c>
      <c r="G27" s="484"/>
    </row>
    <row r="28" spans="1:7">
      <c r="B28" s="47" t="s">
        <v>18</v>
      </c>
      <c r="C28" s="48">
        <v>1</v>
      </c>
      <c r="D28" s="49" t="s">
        <v>11</v>
      </c>
      <c r="F28" s="486"/>
      <c r="G28" s="484">
        <f>+C28*E28</f>
        <v>0</v>
      </c>
    </row>
    <row r="29" spans="1:7">
      <c r="B29" s="47"/>
      <c r="C29" s="48"/>
      <c r="D29" s="49"/>
      <c r="F29" s="486"/>
      <c r="G29" s="484"/>
    </row>
    <row r="30" spans="1:7">
      <c r="A30" s="52">
        <v>7</v>
      </c>
      <c r="B30" s="53" t="s">
        <v>97</v>
      </c>
      <c r="G30" s="484"/>
    </row>
    <row r="31" spans="1:7">
      <c r="B31" s="47" t="s">
        <v>18</v>
      </c>
      <c r="C31" s="48">
        <v>1</v>
      </c>
      <c r="D31" s="49" t="s">
        <v>11</v>
      </c>
      <c r="F31" s="486"/>
      <c r="G31" s="484">
        <f>+C31*E31</f>
        <v>0</v>
      </c>
    </row>
    <row r="32" spans="1:7">
      <c r="B32" s="47"/>
      <c r="C32" s="48"/>
      <c r="D32" s="49"/>
      <c r="F32" s="486"/>
      <c r="G32" s="484"/>
    </row>
    <row r="33" spans="1:7" ht="28.5">
      <c r="A33" s="52">
        <v>8</v>
      </c>
      <c r="B33" s="53" t="s">
        <v>98</v>
      </c>
      <c r="G33" s="484"/>
    </row>
    <row r="34" spans="1:7">
      <c r="B34" s="47" t="s">
        <v>6</v>
      </c>
      <c r="C34" s="48">
        <v>36</v>
      </c>
      <c r="D34" s="49" t="s">
        <v>11</v>
      </c>
      <c r="F34" s="486"/>
      <c r="G34" s="484">
        <f>+C34*E34</f>
        <v>0</v>
      </c>
    </row>
    <row r="35" spans="1:7">
      <c r="B35" s="47"/>
      <c r="C35" s="48"/>
      <c r="D35" s="49"/>
      <c r="F35" s="486"/>
      <c r="G35" s="484"/>
    </row>
    <row r="36" spans="1:7" ht="42.75">
      <c r="A36" s="52">
        <v>9</v>
      </c>
      <c r="B36" s="53" t="s">
        <v>99</v>
      </c>
      <c r="G36" s="484"/>
    </row>
    <row r="37" spans="1:7">
      <c r="B37" s="47" t="s">
        <v>0</v>
      </c>
      <c r="C37" s="48">
        <v>79.3</v>
      </c>
      <c r="D37" s="49" t="s">
        <v>11</v>
      </c>
      <c r="F37" s="486"/>
      <c r="G37" s="484">
        <f>+C37*E37</f>
        <v>0</v>
      </c>
    </row>
    <row r="38" spans="1:7">
      <c r="A38" s="52"/>
      <c r="B38" s="53"/>
      <c r="G38" s="484"/>
    </row>
    <row r="39" spans="1:7" ht="28.5">
      <c r="A39" s="52" t="s">
        <v>198</v>
      </c>
      <c r="B39" s="53" t="s">
        <v>100</v>
      </c>
      <c r="G39" s="484"/>
    </row>
    <row r="40" spans="1:7">
      <c r="B40" s="47" t="s">
        <v>0</v>
      </c>
      <c r="C40" s="48">
        <v>107</v>
      </c>
      <c r="D40" s="49" t="s">
        <v>11</v>
      </c>
      <c r="F40" s="486"/>
      <c r="G40" s="484">
        <f>+C40*E40</f>
        <v>0</v>
      </c>
    </row>
    <row r="41" spans="1:7">
      <c r="B41" s="47"/>
      <c r="C41" s="48"/>
      <c r="D41" s="49"/>
      <c r="F41" s="486"/>
      <c r="G41" s="484"/>
    </row>
    <row r="42" spans="1:7" ht="99.75">
      <c r="A42" s="52" t="s">
        <v>14</v>
      </c>
      <c r="B42" s="53" t="s">
        <v>101</v>
      </c>
      <c r="G42" s="484"/>
    </row>
    <row r="43" spans="1:7">
      <c r="B43" s="47" t="s">
        <v>0</v>
      </c>
      <c r="C43" s="48">
        <v>233.7</v>
      </c>
      <c r="D43" s="49" t="s">
        <v>11</v>
      </c>
      <c r="F43" s="486"/>
      <c r="G43" s="484">
        <f>+C43*E43</f>
        <v>0</v>
      </c>
    </row>
    <row r="44" spans="1:7">
      <c r="A44" s="52"/>
      <c r="B44" s="53"/>
      <c r="G44" s="484"/>
    </row>
    <row r="45" spans="1:7" ht="42.75">
      <c r="A45" s="52" t="s">
        <v>78</v>
      </c>
      <c r="B45" s="53" t="s">
        <v>102</v>
      </c>
      <c r="G45" s="484"/>
    </row>
    <row r="46" spans="1:7">
      <c r="B46" s="47" t="s">
        <v>0</v>
      </c>
      <c r="C46" s="48">
        <v>34.200000000000003</v>
      </c>
      <c r="D46" s="49" t="s">
        <v>11</v>
      </c>
      <c r="F46" s="486"/>
      <c r="G46" s="484">
        <f>+C46*E46</f>
        <v>0</v>
      </c>
    </row>
    <row r="47" spans="1:7">
      <c r="B47" s="47"/>
      <c r="C47" s="48"/>
      <c r="D47" s="49"/>
      <c r="F47" s="486"/>
      <c r="G47" s="484"/>
    </row>
    <row r="48" spans="1:7" ht="28.5">
      <c r="A48" s="52" t="s">
        <v>20</v>
      </c>
      <c r="B48" s="53" t="s">
        <v>103</v>
      </c>
      <c r="G48" s="484"/>
    </row>
    <row r="49" spans="1:7">
      <c r="B49" s="47" t="s">
        <v>0</v>
      </c>
      <c r="C49" s="48">
        <v>37.4</v>
      </c>
      <c r="D49" s="49" t="s">
        <v>11</v>
      </c>
      <c r="F49" s="486"/>
      <c r="G49" s="484">
        <f>+C49*E49</f>
        <v>0</v>
      </c>
    </row>
    <row r="50" spans="1:7">
      <c r="A50" s="52"/>
      <c r="B50" s="53"/>
      <c r="G50" s="484"/>
    </row>
    <row r="51" spans="1:7" ht="42.75">
      <c r="A51" s="52" t="s">
        <v>21</v>
      </c>
      <c r="B51" s="53" t="s">
        <v>104</v>
      </c>
      <c r="G51" s="484"/>
    </row>
    <row r="52" spans="1:7">
      <c r="B52" s="47" t="s">
        <v>18</v>
      </c>
      <c r="C52" s="48">
        <v>1</v>
      </c>
      <c r="D52" s="49" t="s">
        <v>11</v>
      </c>
      <c r="F52" s="486"/>
      <c r="G52" s="484">
        <f>+C52*E52</f>
        <v>0</v>
      </c>
    </row>
    <row r="53" spans="1:7">
      <c r="B53" s="47"/>
      <c r="C53" s="48"/>
      <c r="D53" s="49"/>
      <c r="F53" s="486"/>
      <c r="G53" s="484"/>
    </row>
    <row r="54" spans="1:7" ht="42.75">
      <c r="A54" s="52" t="s">
        <v>67</v>
      </c>
      <c r="B54" s="53" t="s">
        <v>105</v>
      </c>
      <c r="G54" s="484"/>
    </row>
    <row r="55" spans="1:7">
      <c r="B55" s="47" t="s">
        <v>18</v>
      </c>
      <c r="C55" s="48">
        <v>1</v>
      </c>
      <c r="D55" s="49" t="s">
        <v>11</v>
      </c>
      <c r="F55" s="486"/>
      <c r="G55" s="484">
        <f>+C55*E55</f>
        <v>0</v>
      </c>
    </row>
    <row r="56" spans="1:7">
      <c r="A56" s="52"/>
      <c r="B56" s="53"/>
      <c r="G56" s="484"/>
    </row>
    <row r="57" spans="1:7" ht="42.75">
      <c r="A57" s="52" t="s">
        <v>68</v>
      </c>
      <c r="B57" s="53" t="s">
        <v>106</v>
      </c>
      <c r="G57" s="484"/>
    </row>
    <row r="58" spans="1:7">
      <c r="B58" s="47" t="s">
        <v>0</v>
      </c>
      <c r="C58" s="48">
        <v>13.6</v>
      </c>
      <c r="D58" s="49" t="s">
        <v>11</v>
      </c>
      <c r="F58" s="486"/>
      <c r="G58" s="484">
        <f>+C58*E58</f>
        <v>0</v>
      </c>
    </row>
    <row r="59" spans="1:7">
      <c r="B59" s="47"/>
      <c r="C59" s="48"/>
      <c r="D59" s="49"/>
      <c r="F59" s="486"/>
      <c r="G59" s="484"/>
    </row>
    <row r="60" spans="1:7" ht="15">
      <c r="B60" s="47"/>
      <c r="C60" s="48"/>
      <c r="D60" s="49"/>
      <c r="E60" s="487" t="s">
        <v>2</v>
      </c>
      <c r="F60" s="488"/>
      <c r="G60" s="489">
        <f>SUM(G12:G59)</f>
        <v>0</v>
      </c>
    </row>
    <row r="61" spans="1:7" ht="15">
      <c r="B61" s="47"/>
      <c r="C61" s="48"/>
      <c r="D61" s="49"/>
      <c r="E61" s="487"/>
      <c r="F61" s="488"/>
      <c r="G61" s="489"/>
    </row>
    <row r="62" spans="1:7" ht="15">
      <c r="B62" s="47"/>
      <c r="C62" s="48"/>
      <c r="D62" s="49"/>
      <c r="E62" s="487"/>
      <c r="F62" s="488"/>
      <c r="G62" s="489"/>
    </row>
    <row r="63" spans="1:7" ht="15">
      <c r="B63" s="47"/>
      <c r="C63" s="48"/>
      <c r="D63" s="49"/>
      <c r="E63" s="487"/>
      <c r="F63" s="488"/>
      <c r="G63" s="489"/>
    </row>
    <row r="64" spans="1:7" ht="15">
      <c r="A64" s="42"/>
      <c r="B64" s="42"/>
      <c r="C64" s="42"/>
      <c r="D64" s="42"/>
      <c r="E64" s="487"/>
      <c r="F64" s="483"/>
      <c r="G64" s="483"/>
    </row>
  </sheetData>
  <sheetProtection algorithmName="SHA-512" hashValue="/XVmsQoPPZ/zAV6vmgu3fMG0kSYrId8g6FhmC8MSGuRejTju3Ww3rFKEJ2MlCdd7SS4D21QdcnRvqpSSCIdC8w==" saltValue="iLIoTDTXhLjfvvVmdKIJcw==" spinCount="100000" sheet="1" objects="1" scenarios="1" selectLockedCells="1"/>
  <phoneticPr fontId="0" type="noConversion"/>
  <pageMargins left="0.75" right="0.75" top="1" bottom="1" header="0" footer="0"/>
  <pageSetup paperSize="9" scale="91"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73"/>
  <sheetViews>
    <sheetView view="pageLayout" zoomScaleNormal="100" workbookViewId="0">
      <selection activeCell="F6" sqref="F6"/>
    </sheetView>
  </sheetViews>
  <sheetFormatPr defaultColWidth="9.140625" defaultRowHeight="14.25"/>
  <cols>
    <col min="1" max="1" width="3.85546875" style="46" customWidth="1"/>
    <col min="2" max="2" width="32.42578125" style="46" customWidth="1"/>
    <col min="3" max="3" width="9.28515625" style="46" customWidth="1"/>
    <col min="4" max="4" width="3.140625" style="46" customWidth="1"/>
    <col min="5" max="5" width="10.28515625" style="41" customWidth="1"/>
    <col min="6" max="6" width="3.140625" style="476" customWidth="1"/>
    <col min="7" max="7" width="13.28515625" style="476" customWidth="1"/>
    <col min="8" max="8" width="12.140625" style="476" customWidth="1"/>
    <col min="9" max="16384" width="9.140625" style="476"/>
  </cols>
  <sheetData>
    <row r="1" spans="1:8" ht="15">
      <c r="A1" s="42" t="s">
        <v>3</v>
      </c>
      <c r="B1" s="42" t="s">
        <v>87</v>
      </c>
      <c r="G1" s="484"/>
    </row>
    <row r="2" spans="1:8" ht="15">
      <c r="A2" s="42"/>
      <c r="B2" s="42"/>
      <c r="G2" s="484"/>
    </row>
    <row r="3" spans="1:8" ht="57">
      <c r="E3" s="485" t="s">
        <v>276</v>
      </c>
      <c r="G3" s="484"/>
      <c r="H3" s="477" t="s">
        <v>1362</v>
      </c>
    </row>
    <row r="4" spans="1:8" ht="99.75">
      <c r="A4" s="52">
        <v>1</v>
      </c>
      <c r="B4" s="53" t="s">
        <v>107</v>
      </c>
      <c r="G4" s="484"/>
    </row>
    <row r="5" spans="1:8">
      <c r="B5" s="47" t="s">
        <v>10</v>
      </c>
      <c r="C5" s="48">
        <v>94.6</v>
      </c>
      <c r="D5" s="49" t="s">
        <v>11</v>
      </c>
      <c r="F5" s="486"/>
      <c r="G5" s="484">
        <f>+C5*E5</f>
        <v>0</v>
      </c>
    </row>
    <row r="6" spans="1:8">
      <c r="A6" s="52"/>
      <c r="B6" s="53"/>
      <c r="G6" s="484"/>
    </row>
    <row r="7" spans="1:8" ht="28.5">
      <c r="A7" s="52">
        <v>2</v>
      </c>
      <c r="B7" s="53" t="s">
        <v>108</v>
      </c>
      <c r="G7" s="484"/>
    </row>
    <row r="8" spans="1:8">
      <c r="B8" s="47" t="s">
        <v>0</v>
      </c>
      <c r="C8" s="48">
        <v>194</v>
      </c>
      <c r="D8" s="49" t="s">
        <v>11</v>
      </c>
      <c r="F8" s="486"/>
      <c r="G8" s="484">
        <f>+C8*E8</f>
        <v>0</v>
      </c>
    </row>
    <row r="9" spans="1:8">
      <c r="B9" s="47"/>
      <c r="C9" s="48"/>
      <c r="D9" s="49"/>
      <c r="F9" s="486"/>
      <c r="G9" s="484"/>
    </row>
    <row r="10" spans="1:8" ht="71.25">
      <c r="A10" s="52">
        <v>3</v>
      </c>
      <c r="B10" s="53" t="s">
        <v>109</v>
      </c>
      <c r="G10" s="484"/>
    </row>
    <row r="11" spans="1:8">
      <c r="B11" s="47" t="s">
        <v>10</v>
      </c>
      <c r="C11" s="48">
        <v>64.400000000000006</v>
      </c>
      <c r="D11" s="49" t="s">
        <v>11</v>
      </c>
      <c r="F11" s="486"/>
      <c r="G11" s="484">
        <f>+C11*E11</f>
        <v>0</v>
      </c>
    </row>
    <row r="12" spans="1:8">
      <c r="A12" s="52"/>
      <c r="B12" s="53"/>
      <c r="G12" s="484"/>
    </row>
    <row r="13" spans="1:8" ht="28.5">
      <c r="A13" s="52" t="s">
        <v>110</v>
      </c>
      <c r="B13" s="53" t="s">
        <v>111</v>
      </c>
      <c r="G13" s="484"/>
    </row>
    <row r="14" spans="1:8">
      <c r="B14" s="47" t="s">
        <v>10</v>
      </c>
      <c r="C14" s="48">
        <v>21.2</v>
      </c>
      <c r="D14" s="49" t="s">
        <v>11</v>
      </c>
      <c r="F14" s="486"/>
      <c r="G14" s="484">
        <f>+C14*E14</f>
        <v>0</v>
      </c>
    </row>
    <row r="15" spans="1:8">
      <c r="A15" s="52"/>
      <c r="B15" s="53"/>
      <c r="G15" s="484"/>
    </row>
    <row r="16" spans="1:8" ht="42.75">
      <c r="A16" s="52">
        <v>4</v>
      </c>
      <c r="B16" s="53" t="s">
        <v>112</v>
      </c>
      <c r="G16" s="484"/>
    </row>
    <row r="17" spans="1:7">
      <c r="B17" s="47" t="s">
        <v>10</v>
      </c>
      <c r="C17" s="48">
        <v>18.399999999999999</v>
      </c>
      <c r="D17" s="49" t="s">
        <v>11</v>
      </c>
      <c r="F17" s="486"/>
      <c r="G17" s="484">
        <f>+C17*E17</f>
        <v>0</v>
      </c>
    </row>
    <row r="18" spans="1:7">
      <c r="B18" s="47"/>
      <c r="C18" s="48"/>
      <c r="D18" s="49"/>
      <c r="F18" s="486"/>
      <c r="G18" s="484"/>
    </row>
    <row r="19" spans="1:7" ht="99.75">
      <c r="A19" s="52">
        <v>5</v>
      </c>
      <c r="B19" s="53" t="s">
        <v>185</v>
      </c>
      <c r="G19" s="484"/>
    </row>
    <row r="20" spans="1:7">
      <c r="B20" s="47" t="s">
        <v>18</v>
      </c>
      <c r="C20" s="48">
        <v>1</v>
      </c>
      <c r="D20" s="49" t="s">
        <v>11</v>
      </c>
      <c r="F20" s="486"/>
      <c r="G20" s="484">
        <f>+C20*E20</f>
        <v>0</v>
      </c>
    </row>
    <row r="21" spans="1:7">
      <c r="A21" s="52"/>
      <c r="B21" s="53"/>
      <c r="G21" s="484"/>
    </row>
    <row r="22" spans="1:7" ht="71.25">
      <c r="A22" s="52">
        <v>6</v>
      </c>
      <c r="B22" s="53" t="s">
        <v>113</v>
      </c>
      <c r="G22" s="484"/>
    </row>
    <row r="23" spans="1:7">
      <c r="B23" s="47" t="s">
        <v>6</v>
      </c>
      <c r="C23" s="48">
        <v>55</v>
      </c>
      <c r="D23" s="49" t="s">
        <v>11</v>
      </c>
      <c r="F23" s="486"/>
      <c r="G23" s="484">
        <f>+C23*E23</f>
        <v>0</v>
      </c>
    </row>
    <row r="24" spans="1:7">
      <c r="B24" s="47"/>
      <c r="C24" s="48"/>
      <c r="D24" s="49"/>
      <c r="F24" s="486"/>
      <c r="G24" s="484"/>
    </row>
    <row r="25" spans="1:7" ht="57">
      <c r="A25" s="52">
        <v>7</v>
      </c>
      <c r="B25" s="53" t="s">
        <v>114</v>
      </c>
      <c r="G25" s="484"/>
    </row>
    <row r="26" spans="1:7">
      <c r="B26" s="47" t="s">
        <v>10</v>
      </c>
      <c r="C26" s="48">
        <v>10.7</v>
      </c>
      <c r="D26" s="49" t="s">
        <v>11</v>
      </c>
      <c r="F26" s="486"/>
      <c r="G26" s="484">
        <f>+C26*E26</f>
        <v>0</v>
      </c>
    </row>
    <row r="27" spans="1:7">
      <c r="A27" s="52"/>
      <c r="B27" s="53"/>
      <c r="G27" s="484"/>
    </row>
    <row r="28" spans="1:7" ht="28.5">
      <c r="A28" s="52">
        <v>8</v>
      </c>
      <c r="B28" s="53" t="s">
        <v>115</v>
      </c>
      <c r="G28" s="484"/>
    </row>
    <row r="29" spans="1:7" ht="28.5">
      <c r="A29" s="52"/>
      <c r="B29" s="490" t="s">
        <v>116</v>
      </c>
      <c r="G29" s="484"/>
    </row>
    <row r="30" spans="1:7" ht="28.5">
      <c r="A30" s="52"/>
      <c r="B30" s="490" t="s">
        <v>117</v>
      </c>
      <c r="G30" s="484"/>
    </row>
    <row r="31" spans="1:7" ht="57">
      <c r="A31" s="52"/>
      <c r="B31" s="490" t="s">
        <v>118</v>
      </c>
      <c r="G31" s="484"/>
    </row>
    <row r="32" spans="1:7">
      <c r="B32" s="47" t="s">
        <v>0</v>
      </c>
      <c r="C32" s="48">
        <v>170</v>
      </c>
      <c r="D32" s="49" t="s">
        <v>11</v>
      </c>
      <c r="F32" s="486"/>
      <c r="G32" s="484">
        <f>+C32*E32</f>
        <v>0</v>
      </c>
    </row>
    <row r="33" spans="1:7">
      <c r="B33" s="47"/>
      <c r="C33" s="48"/>
      <c r="D33" s="49"/>
      <c r="F33" s="486"/>
      <c r="G33" s="484"/>
    </row>
    <row r="34" spans="1:7" ht="28.5">
      <c r="A34" s="52">
        <v>9</v>
      </c>
      <c r="B34" s="53" t="s">
        <v>199</v>
      </c>
      <c r="G34" s="484"/>
    </row>
    <row r="35" spans="1:7" ht="28.5">
      <c r="A35" s="52"/>
      <c r="B35" s="490" t="s">
        <v>119</v>
      </c>
      <c r="G35" s="484"/>
    </row>
    <row r="36" spans="1:7" ht="42.75">
      <c r="A36" s="52"/>
      <c r="B36" s="490" t="s">
        <v>200</v>
      </c>
      <c r="G36" s="484"/>
    </row>
    <row r="37" spans="1:7" ht="42.75">
      <c r="A37" s="52"/>
      <c r="B37" s="490" t="s">
        <v>121</v>
      </c>
      <c r="G37" s="484"/>
    </row>
    <row r="38" spans="1:7">
      <c r="B38" s="47" t="s">
        <v>0</v>
      </c>
      <c r="C38" s="48">
        <v>170</v>
      </c>
      <c r="D38" s="49" t="s">
        <v>11</v>
      </c>
      <c r="F38" s="486"/>
      <c r="G38" s="484">
        <f>+C38*E38</f>
        <v>0</v>
      </c>
    </row>
    <row r="39" spans="1:7">
      <c r="A39" s="52"/>
      <c r="B39" s="53"/>
      <c r="G39" s="484"/>
    </row>
    <row r="40" spans="1:7" ht="28.5">
      <c r="A40" s="52" t="s">
        <v>14</v>
      </c>
      <c r="B40" s="53" t="s">
        <v>201</v>
      </c>
      <c r="G40" s="484"/>
    </row>
    <row r="41" spans="1:7" ht="28.5">
      <c r="A41" s="52"/>
      <c r="B41" s="490" t="s">
        <v>202</v>
      </c>
      <c r="G41" s="484"/>
    </row>
    <row r="42" spans="1:7" ht="42.75">
      <c r="A42" s="52"/>
      <c r="B42" s="490" t="s">
        <v>120</v>
      </c>
      <c r="G42" s="484"/>
    </row>
    <row r="43" spans="1:7" ht="42.75">
      <c r="A43" s="52"/>
      <c r="B43" s="490" t="s">
        <v>121</v>
      </c>
      <c r="G43" s="484"/>
    </row>
    <row r="44" spans="1:7">
      <c r="B44" s="47" t="s">
        <v>0</v>
      </c>
      <c r="C44" s="48">
        <v>35.799999999999997</v>
      </c>
      <c r="D44" s="49" t="s">
        <v>11</v>
      </c>
      <c r="F44" s="486"/>
      <c r="G44" s="484">
        <f>+C44*E44</f>
        <v>0</v>
      </c>
    </row>
    <row r="45" spans="1:7">
      <c r="A45" s="52"/>
      <c r="B45" s="53"/>
      <c r="G45" s="484"/>
    </row>
    <row r="46" spans="1:7" ht="42.75">
      <c r="A46" s="52" t="s">
        <v>20</v>
      </c>
      <c r="B46" s="53" t="s">
        <v>122</v>
      </c>
      <c r="G46" s="484"/>
    </row>
    <row r="47" spans="1:7">
      <c r="A47" s="52"/>
      <c r="B47" s="53"/>
      <c r="G47" s="484"/>
    </row>
    <row r="48" spans="1:7">
      <c r="A48" s="52"/>
      <c r="B48" s="53" t="s">
        <v>31</v>
      </c>
      <c r="G48" s="484"/>
    </row>
    <row r="49" spans="1:7">
      <c r="B49" s="47" t="s">
        <v>28</v>
      </c>
      <c r="C49" s="48">
        <v>60</v>
      </c>
      <c r="D49" s="49" t="s">
        <v>11</v>
      </c>
      <c r="F49" s="486"/>
      <c r="G49" s="484">
        <f>+C49*E49</f>
        <v>0</v>
      </c>
    </row>
    <row r="50" spans="1:7">
      <c r="A50" s="52"/>
      <c r="B50" s="53"/>
      <c r="G50" s="484"/>
    </row>
    <row r="51" spans="1:7">
      <c r="A51" s="52" t="s">
        <v>4</v>
      </c>
      <c r="B51" s="53" t="s">
        <v>32</v>
      </c>
      <c r="G51" s="484"/>
    </row>
    <row r="52" spans="1:7">
      <c r="B52" s="47" t="s">
        <v>28</v>
      </c>
      <c r="C52" s="48">
        <v>60</v>
      </c>
      <c r="D52" s="49" t="s">
        <v>11</v>
      </c>
      <c r="F52" s="486"/>
      <c r="G52" s="484">
        <f>+C52*E52</f>
        <v>0</v>
      </c>
    </row>
    <row r="53" spans="1:7">
      <c r="B53" s="47"/>
      <c r="C53" s="48"/>
      <c r="D53" s="49"/>
      <c r="F53" s="486"/>
      <c r="G53" s="484"/>
    </row>
    <row r="54" spans="1:7">
      <c r="A54" s="52"/>
      <c r="B54" s="53" t="s">
        <v>33</v>
      </c>
      <c r="G54" s="484"/>
    </row>
    <row r="55" spans="1:7">
      <c r="B55" s="47" t="s">
        <v>28</v>
      </c>
      <c r="C55" s="48">
        <v>40</v>
      </c>
      <c r="D55" s="49" t="s">
        <v>11</v>
      </c>
      <c r="F55" s="486"/>
      <c r="G55" s="484">
        <f>+C55*E55</f>
        <v>0</v>
      </c>
    </row>
    <row r="56" spans="1:7">
      <c r="A56" s="52"/>
      <c r="B56" s="53"/>
      <c r="G56" s="484"/>
    </row>
    <row r="57" spans="1:7" ht="57">
      <c r="A57" s="52" t="s">
        <v>21</v>
      </c>
      <c r="B57" s="53" t="s">
        <v>123</v>
      </c>
      <c r="G57" s="484"/>
    </row>
    <row r="58" spans="1:7">
      <c r="B58" s="47" t="s">
        <v>0</v>
      </c>
      <c r="C58" s="48">
        <v>277</v>
      </c>
      <c r="D58" s="49" t="s">
        <v>11</v>
      </c>
      <c r="F58" s="486"/>
      <c r="G58" s="484">
        <f>+C58*E58</f>
        <v>0</v>
      </c>
    </row>
    <row r="59" spans="1:7">
      <c r="A59" s="52"/>
      <c r="B59" s="53"/>
      <c r="G59" s="484"/>
    </row>
    <row r="60" spans="1:7" ht="57">
      <c r="A60" s="52" t="s">
        <v>67</v>
      </c>
      <c r="B60" s="53" t="s">
        <v>124</v>
      </c>
      <c r="G60" s="484"/>
    </row>
    <row r="61" spans="1:7">
      <c r="B61" s="47" t="s">
        <v>0</v>
      </c>
      <c r="C61" s="48">
        <v>13.6</v>
      </c>
      <c r="D61" s="49" t="s">
        <v>11</v>
      </c>
      <c r="F61" s="486"/>
      <c r="G61" s="484">
        <f>+C61*E61</f>
        <v>0</v>
      </c>
    </row>
    <row r="62" spans="1:7">
      <c r="A62" s="52"/>
      <c r="B62" s="53"/>
      <c r="G62" s="484"/>
    </row>
    <row r="63" spans="1:7" ht="71.25">
      <c r="A63" s="52" t="s">
        <v>68</v>
      </c>
      <c r="B63" s="53" t="s">
        <v>125</v>
      </c>
      <c r="G63" s="484"/>
    </row>
    <row r="64" spans="1:7">
      <c r="B64" s="47" t="s">
        <v>17</v>
      </c>
      <c r="C64" s="48">
        <v>2</v>
      </c>
      <c r="D64" s="49" t="s">
        <v>11</v>
      </c>
      <c r="F64" s="486"/>
      <c r="G64" s="484">
        <f>+C64*E64</f>
        <v>0</v>
      </c>
    </row>
    <row r="65" spans="1:7">
      <c r="B65" s="47"/>
      <c r="C65" s="48"/>
      <c r="D65" s="49"/>
      <c r="F65" s="486"/>
      <c r="G65" s="484"/>
    </row>
    <row r="66" spans="1:7" ht="42.75">
      <c r="A66" s="52" t="s">
        <v>73</v>
      </c>
      <c r="B66" s="53" t="s">
        <v>126</v>
      </c>
      <c r="G66" s="484"/>
    </row>
    <row r="67" spans="1:7">
      <c r="B67" s="47" t="s">
        <v>0</v>
      </c>
      <c r="C67" s="48">
        <v>277</v>
      </c>
      <c r="D67" s="49" t="s">
        <v>11</v>
      </c>
      <c r="F67" s="486"/>
      <c r="G67" s="484">
        <f>+C67*E67</f>
        <v>0</v>
      </c>
    </row>
    <row r="68" spans="1:7">
      <c r="B68" s="47"/>
      <c r="C68" s="48"/>
      <c r="D68" s="49"/>
      <c r="F68" s="486"/>
      <c r="G68" s="484"/>
    </row>
    <row r="69" spans="1:7" ht="85.5">
      <c r="A69" s="52" t="s">
        <v>186</v>
      </c>
      <c r="B69" s="53" t="s">
        <v>187</v>
      </c>
      <c r="G69" s="484"/>
    </row>
    <row r="70" spans="1:7">
      <c r="B70" s="47" t="s">
        <v>18</v>
      </c>
      <c r="C70" s="48">
        <v>1</v>
      </c>
      <c r="D70" s="49" t="s">
        <v>11</v>
      </c>
      <c r="F70" s="486"/>
      <c r="G70" s="484">
        <f>+C70*E70</f>
        <v>0</v>
      </c>
    </row>
    <row r="71" spans="1:7">
      <c r="B71" s="47"/>
      <c r="C71" s="48"/>
      <c r="D71" s="49"/>
      <c r="F71" s="486"/>
      <c r="G71" s="484"/>
    </row>
    <row r="72" spans="1:7" ht="15">
      <c r="B72" s="47"/>
      <c r="C72" s="48"/>
      <c r="D72" s="49"/>
      <c r="E72" s="487" t="s">
        <v>2</v>
      </c>
      <c r="F72" s="488"/>
      <c r="G72" s="489">
        <f>SUM(G4:G71)</f>
        <v>0</v>
      </c>
    </row>
    <row r="73" spans="1:7" ht="15">
      <c r="A73" s="42"/>
      <c r="B73" s="42"/>
      <c r="G73" s="484"/>
    </row>
  </sheetData>
  <sheetProtection algorithmName="SHA-512" hashValue="seZN1Rku+ILM/7KAse/9Ck3JWOVk3u4Q14IKJ6GibZYXIQ1uAFGA1i7fSAu6p8iwfEQcVun9vY9s0U4XlIW4Sg==" saltValue="3Z6KQCvgZlIgrwJHRzfodg==" spinCount="100000" sheet="1" objects="1" scenarios="1" selectLockedCells="1"/>
  <pageMargins left="0.75" right="0.75" top="1" bottom="1" header="0" footer="0"/>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92"/>
  <sheetViews>
    <sheetView view="pageLayout" zoomScaleNormal="100" workbookViewId="0">
      <selection activeCell="E15" sqref="E15"/>
    </sheetView>
  </sheetViews>
  <sheetFormatPr defaultColWidth="9.140625" defaultRowHeight="14.25"/>
  <cols>
    <col min="1" max="1" width="3.85546875" style="46" customWidth="1"/>
    <col min="2" max="2" width="38.85546875" style="46" customWidth="1"/>
    <col min="3" max="3" width="9.140625" style="46" customWidth="1"/>
    <col min="4" max="4" width="3.140625" style="46" customWidth="1"/>
    <col min="5" max="5" width="11.28515625" style="41" customWidth="1"/>
    <col min="6" max="6" width="7" style="476" customWidth="1"/>
    <col min="7" max="7" width="10.42578125" style="476" customWidth="1"/>
    <col min="8" max="8" width="11.85546875" style="476" customWidth="1"/>
    <col min="9" max="16384" width="9.140625" style="476"/>
  </cols>
  <sheetData>
    <row r="1" spans="1:8" s="478" customFormat="1" ht="15">
      <c r="A1" s="51"/>
      <c r="B1" s="51" t="s">
        <v>25</v>
      </c>
      <c r="C1" s="51"/>
      <c r="D1" s="51"/>
      <c r="E1" s="482"/>
    </row>
    <row r="3" spans="1:8" ht="15">
      <c r="A3" s="42" t="s">
        <v>1</v>
      </c>
      <c r="B3" s="42" t="s">
        <v>247</v>
      </c>
      <c r="G3" s="484"/>
    </row>
    <row r="4" spans="1:8" ht="15">
      <c r="A4" s="42"/>
      <c r="B4" s="42"/>
      <c r="G4" s="484"/>
    </row>
    <row r="5" spans="1:8" ht="15">
      <c r="A5" s="42"/>
      <c r="B5" s="42" t="s">
        <v>16</v>
      </c>
      <c r="G5" s="484"/>
    </row>
    <row r="6" spans="1:8" ht="15">
      <c r="A6" s="42"/>
      <c r="B6" s="42"/>
      <c r="G6" s="484"/>
    </row>
    <row r="7" spans="1:8" ht="15">
      <c r="A7" s="42"/>
      <c r="B7" s="42" t="s">
        <v>127</v>
      </c>
      <c r="G7" s="484"/>
    </row>
    <row r="8" spans="1:8" ht="15">
      <c r="A8" s="42"/>
      <c r="B8" s="42" t="s">
        <v>128</v>
      </c>
      <c r="G8" s="484"/>
    </row>
    <row r="9" spans="1:8" ht="15">
      <c r="A9" s="42"/>
      <c r="B9" s="42" t="s">
        <v>129</v>
      </c>
      <c r="G9" s="484"/>
    </row>
    <row r="10" spans="1:8" ht="15">
      <c r="A10" s="42"/>
      <c r="B10" s="42"/>
      <c r="G10" s="484"/>
    </row>
    <row r="11" spans="1:8" ht="43.5">
      <c r="A11" s="42"/>
      <c r="B11" s="42"/>
      <c r="E11" s="485" t="s">
        <v>276</v>
      </c>
      <c r="G11" s="484"/>
      <c r="H11" s="477" t="s">
        <v>1364</v>
      </c>
    </row>
    <row r="12" spans="1:8" ht="114">
      <c r="A12" s="52">
        <v>1</v>
      </c>
      <c r="B12" s="53" t="s">
        <v>203</v>
      </c>
      <c r="G12" s="484"/>
    </row>
    <row r="13" spans="1:8">
      <c r="A13" s="52"/>
      <c r="B13" s="53"/>
      <c r="G13" s="484"/>
    </row>
    <row r="14" spans="1:8" ht="42.75">
      <c r="A14" s="52"/>
      <c r="B14" s="53" t="s">
        <v>130</v>
      </c>
      <c r="G14" s="484"/>
    </row>
    <row r="15" spans="1:8">
      <c r="B15" s="47" t="s">
        <v>17</v>
      </c>
      <c r="C15" s="48">
        <v>1</v>
      </c>
      <c r="D15" s="49" t="s">
        <v>11</v>
      </c>
      <c r="F15" s="486"/>
      <c r="G15" s="484">
        <f>+C15*E15</f>
        <v>0</v>
      </c>
    </row>
    <row r="16" spans="1:8">
      <c r="B16" s="47"/>
      <c r="C16" s="48"/>
      <c r="D16" s="49"/>
      <c r="F16" s="486"/>
      <c r="G16" s="484"/>
    </row>
    <row r="17" spans="1:7" ht="85.5">
      <c r="A17" s="52"/>
      <c r="B17" s="490" t="s">
        <v>204</v>
      </c>
      <c r="G17" s="484"/>
    </row>
    <row r="18" spans="1:7">
      <c r="B18" s="47" t="s">
        <v>17</v>
      </c>
      <c r="C18" s="48">
        <v>4</v>
      </c>
      <c r="D18" s="49" t="s">
        <v>11</v>
      </c>
      <c r="F18" s="486"/>
      <c r="G18" s="484">
        <f>+C18*E18</f>
        <v>0</v>
      </c>
    </row>
    <row r="19" spans="1:7">
      <c r="A19" s="52"/>
      <c r="B19" s="53"/>
      <c r="G19" s="484"/>
    </row>
    <row r="20" spans="1:7" ht="85.5">
      <c r="A20" s="52"/>
      <c r="B20" s="490" t="s">
        <v>205</v>
      </c>
      <c r="G20" s="484"/>
    </row>
    <row r="21" spans="1:7">
      <c r="B21" s="47" t="s">
        <v>17</v>
      </c>
      <c r="C21" s="48">
        <v>3</v>
      </c>
      <c r="D21" s="49" t="s">
        <v>11</v>
      </c>
      <c r="F21" s="486"/>
      <c r="G21" s="484">
        <f>+C21*E21</f>
        <v>0</v>
      </c>
    </row>
    <row r="22" spans="1:7">
      <c r="B22" s="47"/>
      <c r="C22" s="48"/>
      <c r="D22" s="49"/>
      <c r="F22" s="486"/>
      <c r="G22" s="484"/>
    </row>
    <row r="23" spans="1:7" ht="71.25">
      <c r="A23" s="52"/>
      <c r="B23" s="490" t="s">
        <v>206</v>
      </c>
      <c r="G23" s="484"/>
    </row>
    <row r="24" spans="1:7">
      <c r="B24" s="47" t="s">
        <v>17</v>
      </c>
      <c r="C24" s="48">
        <v>2</v>
      </c>
      <c r="D24" s="49" t="s">
        <v>11</v>
      </c>
      <c r="F24" s="486"/>
      <c r="G24" s="484">
        <f>+C24*E24</f>
        <v>0</v>
      </c>
    </row>
    <row r="25" spans="1:7">
      <c r="A25" s="52"/>
      <c r="B25" s="53"/>
      <c r="G25" s="484"/>
    </row>
    <row r="26" spans="1:7" ht="85.5">
      <c r="A26" s="52"/>
      <c r="B26" s="490" t="s">
        <v>207</v>
      </c>
      <c r="G26" s="484"/>
    </row>
    <row r="27" spans="1:7">
      <c r="B27" s="47" t="s">
        <v>17</v>
      </c>
      <c r="C27" s="48">
        <v>1</v>
      </c>
      <c r="D27" s="49" t="s">
        <v>11</v>
      </c>
      <c r="F27" s="486"/>
      <c r="G27" s="484">
        <f>+C27*E27</f>
        <v>0</v>
      </c>
    </row>
    <row r="28" spans="1:7">
      <c r="B28" s="47"/>
      <c r="C28" s="48"/>
      <c r="D28" s="49"/>
      <c r="F28" s="486"/>
      <c r="G28" s="484"/>
    </row>
    <row r="29" spans="1:7" ht="43.5">
      <c r="A29" s="52" t="s">
        <v>271</v>
      </c>
      <c r="B29" s="53" t="s">
        <v>272</v>
      </c>
      <c r="G29" s="484"/>
    </row>
    <row r="30" spans="1:7">
      <c r="B30" s="47" t="s">
        <v>17</v>
      </c>
      <c r="C30" s="48">
        <v>1</v>
      </c>
      <c r="D30" s="49" t="s">
        <v>11</v>
      </c>
      <c r="F30" s="486"/>
      <c r="G30" s="484">
        <f>+C30*E30</f>
        <v>0</v>
      </c>
    </row>
    <row r="31" spans="1:7">
      <c r="B31" s="47"/>
      <c r="C31" s="48"/>
      <c r="D31" s="49"/>
      <c r="F31" s="486"/>
      <c r="G31" s="484"/>
    </row>
    <row r="32" spans="1:7" ht="29.25">
      <c r="A32" s="52" t="s">
        <v>252</v>
      </c>
      <c r="B32" s="53" t="s">
        <v>277</v>
      </c>
      <c r="G32" s="484"/>
    </row>
    <row r="33" spans="1:7">
      <c r="B33" s="47" t="s">
        <v>17</v>
      </c>
      <c r="C33" s="48">
        <v>1</v>
      </c>
      <c r="D33" s="49" t="s">
        <v>11</v>
      </c>
      <c r="F33" s="486"/>
      <c r="G33" s="484">
        <f>+C33*E33</f>
        <v>0</v>
      </c>
    </row>
    <row r="34" spans="1:7">
      <c r="B34" s="47"/>
      <c r="C34" s="48"/>
      <c r="D34" s="49"/>
      <c r="F34" s="486"/>
      <c r="G34" s="484"/>
    </row>
    <row r="35" spans="1:7" ht="357">
      <c r="A35" s="491" t="s">
        <v>256</v>
      </c>
      <c r="B35" s="492" t="s">
        <v>248</v>
      </c>
      <c r="C35" s="48"/>
      <c r="D35" s="49"/>
      <c r="F35" s="486"/>
      <c r="G35" s="484"/>
    </row>
    <row r="36" spans="1:7" ht="214.5">
      <c r="A36" s="491"/>
      <c r="B36" s="493" t="s">
        <v>257</v>
      </c>
      <c r="C36" s="48"/>
      <c r="D36" s="49"/>
      <c r="F36" s="486"/>
      <c r="G36" s="484"/>
    </row>
    <row r="37" spans="1:7" ht="156.75">
      <c r="A37" s="491"/>
      <c r="B37" s="494" t="s">
        <v>249</v>
      </c>
      <c r="C37" s="48"/>
      <c r="D37" s="49"/>
      <c r="F37" s="486"/>
      <c r="G37" s="484"/>
    </row>
    <row r="38" spans="1:7" ht="71.25">
      <c r="A38" s="491"/>
      <c r="B38" s="493" t="s">
        <v>250</v>
      </c>
      <c r="C38" s="48"/>
      <c r="D38" s="49"/>
      <c r="F38" s="486"/>
      <c r="G38" s="484"/>
    </row>
    <row r="39" spans="1:7" ht="128.25">
      <c r="A39" s="491"/>
      <c r="B39" s="493" t="s">
        <v>255</v>
      </c>
      <c r="C39" s="48"/>
      <c r="D39" s="49"/>
      <c r="F39" s="486"/>
      <c r="G39" s="484"/>
    </row>
    <row r="40" spans="1:7">
      <c r="B40" s="47" t="s">
        <v>17</v>
      </c>
      <c r="C40" s="48">
        <v>1</v>
      </c>
      <c r="D40" s="49" t="s">
        <v>11</v>
      </c>
      <c r="E40" s="55"/>
      <c r="F40" s="486"/>
      <c r="G40" s="484">
        <f>+C40*E40</f>
        <v>0</v>
      </c>
    </row>
    <row r="41" spans="1:7">
      <c r="B41" s="47"/>
      <c r="C41" s="48"/>
      <c r="D41" s="49"/>
      <c r="E41" s="55"/>
      <c r="F41" s="486"/>
      <c r="G41" s="484"/>
    </row>
    <row r="42" spans="1:7" ht="344.25">
      <c r="A42" s="491" t="s">
        <v>262</v>
      </c>
      <c r="B42" s="495" t="s">
        <v>251</v>
      </c>
      <c r="C42" s="48"/>
      <c r="D42" s="49"/>
      <c r="F42" s="486"/>
      <c r="G42" s="484"/>
    </row>
    <row r="43" spans="1:7" ht="72.75">
      <c r="B43" s="493" t="s">
        <v>258</v>
      </c>
      <c r="C43" s="48"/>
      <c r="D43" s="49"/>
      <c r="F43" s="486"/>
      <c r="G43" s="484"/>
    </row>
    <row r="44" spans="1:7" ht="71.25">
      <c r="B44" s="493" t="s">
        <v>253</v>
      </c>
      <c r="C44" s="48"/>
      <c r="D44" s="49"/>
      <c r="F44" s="486"/>
      <c r="G44" s="484"/>
    </row>
    <row r="45" spans="1:7" ht="114">
      <c r="B45" s="493" t="s">
        <v>254</v>
      </c>
      <c r="C45" s="48"/>
      <c r="D45" s="49"/>
      <c r="F45" s="486"/>
      <c r="G45" s="484"/>
    </row>
    <row r="46" spans="1:7">
      <c r="B46" s="47" t="s">
        <v>17</v>
      </c>
      <c r="C46" s="48">
        <v>1</v>
      </c>
      <c r="D46" s="49" t="s">
        <v>11</v>
      </c>
      <c r="E46" s="55"/>
      <c r="F46" s="486"/>
      <c r="G46" s="484">
        <f>+C46*E46</f>
        <v>0</v>
      </c>
    </row>
    <row r="47" spans="1:7">
      <c r="B47" s="493"/>
      <c r="C47" s="48"/>
      <c r="D47" s="49"/>
      <c r="F47" s="486"/>
      <c r="G47" s="484"/>
    </row>
    <row r="48" spans="1:7" ht="171.75">
      <c r="A48" s="491" t="s">
        <v>266</v>
      </c>
      <c r="B48" s="496" t="s">
        <v>259</v>
      </c>
      <c r="C48" s="48"/>
      <c r="D48" s="49"/>
      <c r="F48" s="486"/>
      <c r="G48" s="484"/>
    </row>
    <row r="49" spans="1:7" ht="57">
      <c r="A49" s="491"/>
      <c r="B49" s="493" t="s">
        <v>260</v>
      </c>
      <c r="C49" s="48"/>
      <c r="D49" s="49"/>
      <c r="F49" s="486"/>
      <c r="G49" s="484"/>
    </row>
    <row r="50" spans="1:7" ht="114">
      <c r="A50" s="491"/>
      <c r="B50" s="493" t="s">
        <v>261</v>
      </c>
      <c r="C50" s="48"/>
      <c r="D50" s="49"/>
      <c r="F50" s="486"/>
      <c r="G50" s="484"/>
    </row>
    <row r="51" spans="1:7">
      <c r="B51" s="47" t="s">
        <v>17</v>
      </c>
      <c r="C51" s="48">
        <v>1</v>
      </c>
      <c r="D51" s="49" t="s">
        <v>11</v>
      </c>
      <c r="E51" s="55"/>
      <c r="F51" s="486"/>
      <c r="G51" s="484">
        <f>+C51*E51</f>
        <v>0</v>
      </c>
    </row>
    <row r="52" spans="1:7">
      <c r="A52" s="491"/>
      <c r="B52" s="496"/>
      <c r="C52" s="48"/>
      <c r="D52" s="49"/>
      <c r="F52" s="486"/>
      <c r="G52" s="484"/>
    </row>
    <row r="53" spans="1:7" ht="409.5">
      <c r="A53" s="491" t="s">
        <v>273</v>
      </c>
      <c r="B53" s="496" t="s">
        <v>251</v>
      </c>
      <c r="C53" s="48"/>
      <c r="D53" s="49"/>
      <c r="F53" s="486"/>
      <c r="G53" s="484"/>
    </row>
    <row r="54" spans="1:7" ht="72.75">
      <c r="A54" s="491"/>
      <c r="B54" s="496" t="s">
        <v>263</v>
      </c>
      <c r="C54" s="48"/>
      <c r="D54" s="49"/>
      <c r="F54" s="486"/>
      <c r="G54" s="484"/>
    </row>
    <row r="55" spans="1:7" ht="71.25">
      <c r="A55" s="491"/>
      <c r="B55" s="496" t="s">
        <v>264</v>
      </c>
      <c r="C55" s="48"/>
      <c r="D55" s="49"/>
      <c r="F55" s="486"/>
      <c r="G55" s="484"/>
    </row>
    <row r="56" spans="1:7" ht="114">
      <c r="A56" s="491"/>
      <c r="B56" s="493" t="s">
        <v>265</v>
      </c>
      <c r="C56" s="48"/>
      <c r="D56" s="49"/>
      <c r="F56" s="486"/>
      <c r="G56" s="484"/>
    </row>
    <row r="57" spans="1:7">
      <c r="B57" s="47" t="s">
        <v>17</v>
      </c>
      <c r="C57" s="48">
        <v>1</v>
      </c>
      <c r="D57" s="49" t="s">
        <v>11</v>
      </c>
      <c r="E57" s="55"/>
      <c r="F57" s="486"/>
      <c r="G57" s="484">
        <f>+C57*E57</f>
        <v>0</v>
      </c>
    </row>
    <row r="58" spans="1:7">
      <c r="B58" s="47"/>
      <c r="C58" s="48"/>
      <c r="D58" s="49"/>
      <c r="E58" s="55"/>
      <c r="F58" s="486"/>
      <c r="G58" s="484"/>
    </row>
    <row r="59" spans="1:7" ht="391.5">
      <c r="A59" s="491" t="s">
        <v>274</v>
      </c>
      <c r="B59" s="497" t="s">
        <v>267</v>
      </c>
      <c r="C59" s="48"/>
      <c r="D59" s="49"/>
      <c r="F59" s="486"/>
      <c r="G59" s="484"/>
    </row>
    <row r="60" spans="1:7" ht="186">
      <c r="A60" s="491"/>
      <c r="B60" s="496" t="s">
        <v>268</v>
      </c>
      <c r="C60" s="48"/>
      <c r="D60" s="49"/>
      <c r="F60" s="486"/>
      <c r="G60" s="484"/>
    </row>
    <row r="61" spans="1:7" ht="156.75">
      <c r="A61" s="491"/>
      <c r="B61" s="494" t="s">
        <v>249</v>
      </c>
      <c r="C61" s="48"/>
      <c r="D61" s="49"/>
      <c r="F61" s="486"/>
      <c r="G61" s="484"/>
    </row>
    <row r="62" spans="1:7" ht="71.25">
      <c r="A62" s="491"/>
      <c r="B62" s="496" t="s">
        <v>269</v>
      </c>
      <c r="C62" s="48"/>
      <c r="D62" s="49"/>
      <c r="F62" s="486"/>
      <c r="G62" s="484"/>
    </row>
    <row r="63" spans="1:7" ht="114">
      <c r="B63" s="493" t="s">
        <v>270</v>
      </c>
      <c r="C63" s="48"/>
      <c r="D63" s="49"/>
      <c r="F63" s="486"/>
      <c r="G63" s="484"/>
    </row>
    <row r="64" spans="1:7">
      <c r="B64" s="47" t="s">
        <v>17</v>
      </c>
      <c r="C64" s="48">
        <v>1</v>
      </c>
      <c r="D64" s="49" t="s">
        <v>11</v>
      </c>
      <c r="E64" s="55"/>
      <c r="F64" s="486"/>
      <c r="G64" s="484">
        <f>+C64*E64</f>
        <v>0</v>
      </c>
    </row>
    <row r="65" spans="1:7">
      <c r="B65" s="47"/>
      <c r="C65" s="48"/>
      <c r="D65" s="49"/>
      <c r="E65" s="55"/>
      <c r="F65" s="486"/>
      <c r="G65" s="484"/>
    </row>
    <row r="66" spans="1:7" ht="43.5">
      <c r="A66" s="52">
        <v>9</v>
      </c>
      <c r="B66" s="53" t="s">
        <v>275</v>
      </c>
      <c r="G66" s="484"/>
    </row>
    <row r="67" spans="1:7">
      <c r="B67" s="47" t="s">
        <v>17</v>
      </c>
      <c r="C67" s="48">
        <v>1</v>
      </c>
      <c r="D67" s="49" t="s">
        <v>11</v>
      </c>
      <c r="F67" s="486"/>
      <c r="G67" s="484">
        <f>+C67*E67</f>
        <v>0</v>
      </c>
    </row>
    <row r="68" spans="1:7">
      <c r="B68" s="47"/>
      <c r="C68" s="48"/>
      <c r="D68" s="49"/>
      <c r="F68" s="486"/>
      <c r="G68" s="484"/>
    </row>
    <row r="69" spans="1:7" ht="15">
      <c r="E69" s="487" t="s">
        <v>1361</v>
      </c>
      <c r="F69" s="488"/>
      <c r="G69" s="489">
        <f>SUM(G14:G67)</f>
        <v>0</v>
      </c>
    </row>
    <row r="72" spans="1:7" ht="30">
      <c r="A72" s="451" t="s">
        <v>3</v>
      </c>
      <c r="B72" s="452" t="s">
        <v>1343</v>
      </c>
      <c r="C72" s="453"/>
      <c r="D72" s="454"/>
      <c r="E72" s="448"/>
    </row>
    <row r="73" spans="1:7">
      <c r="A73" s="455"/>
      <c r="B73" s="456"/>
      <c r="C73" s="453"/>
      <c r="D73" s="454"/>
      <c r="E73" s="448"/>
    </row>
    <row r="74" spans="1:7">
      <c r="A74" s="455">
        <v>1</v>
      </c>
      <c r="B74" s="457" t="s">
        <v>1344</v>
      </c>
      <c r="C74" s="458"/>
      <c r="D74" s="454"/>
      <c r="E74" s="448"/>
    </row>
    <row r="75" spans="1:7" ht="128.25">
      <c r="A75" s="455"/>
      <c r="B75" s="457" t="s">
        <v>1345</v>
      </c>
      <c r="C75" s="458"/>
      <c r="D75" s="454"/>
      <c r="E75" s="448"/>
    </row>
    <row r="76" spans="1:7" ht="71.25">
      <c r="A76" s="455"/>
      <c r="B76" s="457" t="s">
        <v>1346</v>
      </c>
      <c r="C76" s="458"/>
      <c r="D76" s="454"/>
      <c r="E76" s="448"/>
    </row>
    <row r="77" spans="1:7" ht="156.75">
      <c r="A77" s="455"/>
      <c r="B77" s="457" t="s">
        <v>1347</v>
      </c>
      <c r="C77" s="458"/>
      <c r="D77" s="454"/>
      <c r="E77" s="448"/>
    </row>
    <row r="78" spans="1:7" ht="71.25">
      <c r="A78" s="455"/>
      <c r="B78" s="457" t="s">
        <v>1348</v>
      </c>
      <c r="C78" s="458"/>
      <c r="D78" s="454"/>
      <c r="E78" s="448"/>
    </row>
    <row r="79" spans="1:7" ht="28.5">
      <c r="A79" s="455"/>
      <c r="B79" s="457" t="s">
        <v>1349</v>
      </c>
      <c r="C79" s="453"/>
      <c r="D79" s="454"/>
      <c r="E79" s="448"/>
    </row>
    <row r="80" spans="1:7" ht="99.75">
      <c r="A80" s="455"/>
      <c r="B80" s="457" t="s">
        <v>1350</v>
      </c>
      <c r="C80" s="453"/>
      <c r="D80" s="454"/>
      <c r="E80" s="448"/>
    </row>
    <row r="81" spans="1:7" ht="28.5">
      <c r="A81" s="455"/>
      <c r="B81" s="457" t="s">
        <v>1351</v>
      </c>
      <c r="C81" s="453"/>
      <c r="D81" s="454"/>
      <c r="E81" s="448"/>
    </row>
    <row r="82" spans="1:7" ht="57">
      <c r="A82" s="455"/>
      <c r="B82" s="457" t="s">
        <v>1352</v>
      </c>
      <c r="C82" s="453"/>
      <c r="D82" s="454"/>
      <c r="E82" s="448"/>
    </row>
    <row r="83" spans="1:7" ht="99.75">
      <c r="A83" s="455"/>
      <c r="B83" s="457" t="s">
        <v>1353</v>
      </c>
      <c r="C83" s="453"/>
      <c r="D83" s="454"/>
      <c r="E83" s="448"/>
    </row>
    <row r="84" spans="1:7" ht="28.5">
      <c r="A84" s="455"/>
      <c r="B84" s="457" t="s">
        <v>1354</v>
      </c>
      <c r="C84" s="453"/>
      <c r="D84" s="454"/>
      <c r="E84" s="448"/>
    </row>
    <row r="85" spans="1:7" ht="57">
      <c r="A85" s="455"/>
      <c r="B85" s="457" t="s">
        <v>1355</v>
      </c>
      <c r="C85" s="453"/>
      <c r="D85" s="454"/>
      <c r="E85" s="448"/>
    </row>
    <row r="86" spans="1:7" ht="28.5">
      <c r="A86" s="455"/>
      <c r="B86" s="457" t="s">
        <v>1356</v>
      </c>
      <c r="C86" s="453"/>
      <c r="D86" s="454"/>
      <c r="E86" s="448"/>
    </row>
    <row r="87" spans="1:7" ht="85.5">
      <c r="A87" s="455"/>
      <c r="B87" s="457" t="s">
        <v>1357</v>
      </c>
      <c r="C87" s="453"/>
      <c r="D87" s="454"/>
      <c r="E87" s="448"/>
    </row>
    <row r="88" spans="1:7" ht="42.75">
      <c r="A88" s="455" t="s">
        <v>1358</v>
      </c>
      <c r="B88" s="457" t="s">
        <v>1359</v>
      </c>
      <c r="C88" s="453"/>
      <c r="D88" s="454"/>
      <c r="E88" s="448"/>
    </row>
    <row r="89" spans="1:7">
      <c r="A89" s="455"/>
      <c r="B89" s="453" t="s">
        <v>868</v>
      </c>
      <c r="C89" s="453">
        <v>1</v>
      </c>
      <c r="D89" s="49" t="s">
        <v>11</v>
      </c>
      <c r="E89" s="448"/>
      <c r="G89" s="448">
        <f>E89*C89</f>
        <v>0</v>
      </c>
    </row>
    <row r="92" spans="1:7" ht="15">
      <c r="E92" s="487" t="s">
        <v>1360</v>
      </c>
      <c r="F92" s="488"/>
      <c r="G92" s="489">
        <f>SUM(G89+G69)</f>
        <v>0</v>
      </c>
    </row>
  </sheetData>
  <sheetProtection algorithmName="SHA-512" hashValue="EBqr8CxT2dXUT69TKJwdmdSOOBGvcPY6K7N2d9nyfqA/rKE++4luEAikyF9DNW+sfBs441KBLWWwBmcx8rKToQ==" saltValue="su/AYjWb11HDSoWMZRs80A==" spinCount="100000" sheet="1" objects="1" scenarios="1" selectLockedCells="1"/>
  <pageMargins left="0.75" right="0.75" top="1" bottom="1" header="0" footer="0"/>
  <pageSetup paperSize="9" scale="91"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91"/>
  <sheetViews>
    <sheetView view="pageLayout" zoomScaleNormal="100" workbookViewId="0">
      <selection activeCell="E15" sqref="E15"/>
    </sheetView>
  </sheetViews>
  <sheetFormatPr defaultColWidth="9.140625" defaultRowHeight="14.25"/>
  <cols>
    <col min="1" max="1" width="3.85546875" style="46" customWidth="1"/>
    <col min="2" max="2" width="35.28515625" style="46" customWidth="1"/>
    <col min="3" max="3" width="8.42578125" style="46" customWidth="1"/>
    <col min="4" max="4" width="3.140625" style="46" customWidth="1"/>
    <col min="5" max="5" width="9.7109375" style="41" customWidth="1"/>
    <col min="6" max="6" width="3.140625" style="476" customWidth="1"/>
    <col min="7" max="7" width="10.7109375" style="476" customWidth="1"/>
    <col min="8" max="8" width="12.5703125" style="476" customWidth="1"/>
    <col min="9" max="16384" width="9.140625" style="476"/>
  </cols>
  <sheetData>
    <row r="1" spans="1:8" ht="15">
      <c r="A1" s="42" t="s">
        <v>3</v>
      </c>
      <c r="B1" s="42" t="s">
        <v>30</v>
      </c>
      <c r="G1" s="484"/>
    </row>
    <row r="2" spans="1:8" ht="15">
      <c r="A2" s="42"/>
      <c r="B2" s="42"/>
      <c r="G2" s="484"/>
    </row>
    <row r="3" spans="1:8" s="478" customFormat="1" ht="15">
      <c r="A3" s="51"/>
      <c r="B3" s="51" t="s">
        <v>16</v>
      </c>
      <c r="C3" s="51"/>
      <c r="D3" s="51"/>
      <c r="E3" s="482"/>
      <c r="G3" s="498"/>
    </row>
    <row r="4" spans="1:8" s="478" customFormat="1" ht="15">
      <c r="A4" s="51"/>
      <c r="B4" s="51"/>
      <c r="C4" s="51"/>
      <c r="D4" s="51"/>
      <c r="E4" s="482"/>
      <c r="G4" s="498"/>
    </row>
    <row r="5" spans="1:8" s="478" customFormat="1" ht="15">
      <c r="A5" s="51"/>
      <c r="B5" s="51" t="s">
        <v>131</v>
      </c>
      <c r="C5" s="51"/>
      <c r="D5" s="51"/>
      <c r="E5" s="482"/>
      <c r="G5" s="498"/>
    </row>
    <row r="6" spans="1:8" s="478" customFormat="1" ht="15">
      <c r="A6" s="51"/>
      <c r="B6" s="51" t="s">
        <v>132</v>
      </c>
      <c r="C6" s="51"/>
      <c r="D6" s="51"/>
      <c r="E6" s="482"/>
      <c r="G6" s="498"/>
    </row>
    <row r="7" spans="1:8" s="478" customFormat="1" ht="15">
      <c r="A7" s="51"/>
      <c r="B7" s="51"/>
      <c r="C7" s="51"/>
      <c r="D7" s="51"/>
      <c r="E7" s="482"/>
      <c r="G7" s="498"/>
    </row>
    <row r="8" spans="1:8" s="478" customFormat="1" ht="57">
      <c r="A8" s="51"/>
      <c r="B8" s="51"/>
      <c r="C8" s="51"/>
      <c r="D8" s="51"/>
      <c r="E8" s="499" t="s">
        <v>276</v>
      </c>
      <c r="G8" s="498"/>
      <c r="H8" s="479" t="s">
        <v>1362</v>
      </c>
    </row>
    <row r="9" spans="1:8" ht="28.5">
      <c r="A9" s="52">
        <v>1</v>
      </c>
      <c r="B9" s="53" t="s">
        <v>133</v>
      </c>
      <c r="G9" s="484"/>
    </row>
    <row r="10" spans="1:8" ht="28.5">
      <c r="A10" s="52"/>
      <c r="B10" s="490" t="s">
        <v>70</v>
      </c>
      <c r="G10" s="484"/>
    </row>
    <row r="11" spans="1:8" ht="28.5">
      <c r="A11" s="52"/>
      <c r="B11" s="490" t="s">
        <v>71</v>
      </c>
      <c r="G11" s="484"/>
    </row>
    <row r="12" spans="1:8" ht="28.5">
      <c r="A12" s="52"/>
      <c r="B12" s="490" t="s">
        <v>134</v>
      </c>
      <c r="G12" s="484"/>
    </row>
    <row r="13" spans="1:8" ht="28.5">
      <c r="A13" s="52"/>
      <c r="B13" s="490" t="s">
        <v>70</v>
      </c>
      <c r="G13" s="484"/>
    </row>
    <row r="14" spans="1:8" ht="28.5">
      <c r="A14" s="52"/>
      <c r="B14" s="490" t="s">
        <v>135</v>
      </c>
      <c r="G14" s="484"/>
    </row>
    <row r="15" spans="1:8">
      <c r="B15" s="47" t="s">
        <v>0</v>
      </c>
      <c r="C15" s="48">
        <v>6.6</v>
      </c>
      <c r="D15" s="49" t="s">
        <v>11</v>
      </c>
      <c r="F15" s="486"/>
      <c r="G15" s="484">
        <f>+C15*E15</f>
        <v>0</v>
      </c>
    </row>
    <row r="16" spans="1:8">
      <c r="B16" s="47"/>
      <c r="C16" s="48"/>
      <c r="D16" s="49"/>
      <c r="F16" s="486"/>
      <c r="G16" s="484"/>
    </row>
    <row r="17" spans="1:7" ht="28.5">
      <c r="A17" s="52">
        <v>2</v>
      </c>
      <c r="B17" s="53" t="s">
        <v>133</v>
      </c>
      <c r="G17" s="484"/>
    </row>
    <row r="18" spans="1:7" ht="28.5">
      <c r="A18" s="52"/>
      <c r="B18" s="490" t="s">
        <v>208</v>
      </c>
      <c r="G18" s="484"/>
    </row>
    <row r="19" spans="1:7" ht="28.5">
      <c r="A19" s="52"/>
      <c r="B19" s="490" t="s">
        <v>209</v>
      </c>
      <c r="G19" s="484"/>
    </row>
    <row r="20" spans="1:7" ht="28.5">
      <c r="A20" s="52"/>
      <c r="B20" s="490" t="s">
        <v>210</v>
      </c>
      <c r="G20" s="484"/>
    </row>
    <row r="21" spans="1:7" ht="28.5">
      <c r="A21" s="52"/>
      <c r="B21" s="490" t="s">
        <v>208</v>
      </c>
      <c r="G21" s="484"/>
    </row>
    <row r="22" spans="1:7" ht="28.5">
      <c r="A22" s="52"/>
      <c r="B22" s="490" t="s">
        <v>135</v>
      </c>
      <c r="G22" s="484"/>
    </row>
    <row r="23" spans="1:7">
      <c r="B23" s="47" t="s">
        <v>0</v>
      </c>
      <c r="C23" s="48">
        <v>51.3</v>
      </c>
      <c r="D23" s="49" t="s">
        <v>11</v>
      </c>
      <c r="F23" s="486"/>
      <c r="G23" s="484">
        <f>+C23*E23</f>
        <v>0</v>
      </c>
    </row>
    <row r="24" spans="1:7">
      <c r="A24" s="52"/>
      <c r="B24" s="53"/>
      <c r="G24" s="484"/>
    </row>
    <row r="25" spans="1:7" ht="28.5">
      <c r="A25" s="52">
        <v>3</v>
      </c>
      <c r="B25" s="53" t="s">
        <v>137</v>
      </c>
      <c r="G25" s="484"/>
    </row>
    <row r="26" spans="1:7" ht="28.5">
      <c r="A26" s="52"/>
      <c r="B26" s="490" t="s">
        <v>70</v>
      </c>
      <c r="G26" s="484"/>
    </row>
    <row r="27" spans="1:7" ht="28.5">
      <c r="A27" s="52"/>
      <c r="B27" s="490" t="s">
        <v>138</v>
      </c>
      <c r="G27" s="484"/>
    </row>
    <row r="28" spans="1:7" ht="28.5">
      <c r="A28" s="52"/>
      <c r="B28" s="490" t="s">
        <v>75</v>
      </c>
      <c r="G28" s="484"/>
    </row>
    <row r="29" spans="1:7" ht="28.5">
      <c r="A29" s="52"/>
      <c r="B29" s="490" t="s">
        <v>72</v>
      </c>
      <c r="G29" s="484"/>
    </row>
    <row r="30" spans="1:7" ht="42.75">
      <c r="A30" s="52"/>
      <c r="B30" s="490" t="s">
        <v>76</v>
      </c>
      <c r="G30" s="484"/>
    </row>
    <row r="31" spans="1:7">
      <c r="B31" s="47" t="s">
        <v>0</v>
      </c>
      <c r="C31" s="48">
        <v>7.6</v>
      </c>
      <c r="D31" s="49" t="s">
        <v>11</v>
      </c>
      <c r="F31" s="486"/>
      <c r="G31" s="484">
        <f>+C31*E31</f>
        <v>0</v>
      </c>
    </row>
    <row r="32" spans="1:7">
      <c r="B32" s="47"/>
      <c r="C32" s="48"/>
      <c r="D32" s="49"/>
      <c r="F32" s="486"/>
      <c r="G32" s="484"/>
    </row>
    <row r="33" spans="1:7" ht="28.5">
      <c r="A33" s="52">
        <v>4</v>
      </c>
      <c r="B33" s="53" t="s">
        <v>133</v>
      </c>
      <c r="G33" s="484"/>
    </row>
    <row r="34" spans="1:7" ht="42.75">
      <c r="A34" s="52"/>
      <c r="B34" s="490" t="s">
        <v>139</v>
      </c>
      <c r="G34" s="484"/>
    </row>
    <row r="35" spans="1:7" ht="28.5">
      <c r="A35" s="52"/>
      <c r="B35" s="490" t="s">
        <v>211</v>
      </c>
      <c r="G35" s="484"/>
    </row>
    <row r="36" spans="1:7" ht="28.5">
      <c r="A36" s="52"/>
      <c r="B36" s="490" t="s">
        <v>212</v>
      </c>
      <c r="G36" s="484"/>
    </row>
    <row r="37" spans="1:7" ht="42.75">
      <c r="A37" s="52"/>
      <c r="B37" s="490" t="s">
        <v>139</v>
      </c>
      <c r="G37" s="484"/>
    </row>
    <row r="38" spans="1:7" ht="42.75">
      <c r="A38" s="52"/>
      <c r="B38" s="490" t="s">
        <v>140</v>
      </c>
      <c r="G38" s="484"/>
    </row>
    <row r="39" spans="1:7">
      <c r="B39" s="47" t="s">
        <v>0</v>
      </c>
      <c r="C39" s="48">
        <v>8.4</v>
      </c>
      <c r="D39" s="49" t="s">
        <v>11</v>
      </c>
      <c r="F39" s="486"/>
      <c r="G39" s="484">
        <f>+C39*E39</f>
        <v>0</v>
      </c>
    </row>
    <row r="40" spans="1:7">
      <c r="A40" s="52"/>
      <c r="B40" s="490"/>
      <c r="G40" s="484"/>
    </row>
    <row r="41" spans="1:7">
      <c r="A41" s="52">
        <v>5</v>
      </c>
      <c r="B41" s="53" t="s">
        <v>141</v>
      </c>
      <c r="G41" s="484"/>
    </row>
    <row r="42" spans="1:7" ht="42.75">
      <c r="A42" s="52"/>
      <c r="B42" s="490" t="s">
        <v>142</v>
      </c>
      <c r="G42" s="484"/>
    </row>
    <row r="43" spans="1:7" ht="28.5">
      <c r="A43" s="52"/>
      <c r="B43" s="490" t="s">
        <v>143</v>
      </c>
      <c r="G43" s="484"/>
    </row>
    <row r="44" spans="1:7" ht="28.5">
      <c r="A44" s="52"/>
      <c r="B44" s="490" t="s">
        <v>136</v>
      </c>
      <c r="G44" s="484"/>
    </row>
    <row r="45" spans="1:7" ht="42.75">
      <c r="A45" s="52"/>
      <c r="B45" s="490" t="s">
        <v>76</v>
      </c>
      <c r="G45" s="484"/>
    </row>
    <row r="46" spans="1:7">
      <c r="B46" s="47" t="s">
        <v>0</v>
      </c>
      <c r="C46" s="48">
        <v>38.700000000000003</v>
      </c>
      <c r="D46" s="49" t="s">
        <v>11</v>
      </c>
      <c r="F46" s="486"/>
      <c r="G46" s="484">
        <f>+C46*E46</f>
        <v>0</v>
      </c>
    </row>
    <row r="47" spans="1:7">
      <c r="B47" s="47"/>
      <c r="C47" s="48"/>
      <c r="D47" s="49"/>
      <c r="F47" s="486"/>
      <c r="G47" s="484"/>
    </row>
    <row r="48" spans="1:7" ht="57">
      <c r="A48" s="52" t="s">
        <v>145</v>
      </c>
      <c r="B48" s="53" t="s">
        <v>144</v>
      </c>
      <c r="G48" s="484"/>
    </row>
    <row r="49" spans="1:7">
      <c r="B49" s="47" t="s">
        <v>6</v>
      </c>
      <c r="C49" s="48">
        <v>12</v>
      </c>
      <c r="D49" s="49" t="s">
        <v>11</v>
      </c>
      <c r="F49" s="486"/>
      <c r="G49" s="484">
        <f>+C49*E49</f>
        <v>0</v>
      </c>
    </row>
    <row r="50" spans="1:7">
      <c r="A50" s="52"/>
      <c r="B50" s="490"/>
      <c r="G50" s="484"/>
    </row>
    <row r="51" spans="1:7" ht="57">
      <c r="A51" s="52">
        <v>6</v>
      </c>
      <c r="B51" s="53" t="s">
        <v>146</v>
      </c>
      <c r="G51" s="484"/>
    </row>
    <row r="52" spans="1:7">
      <c r="B52" s="47" t="s">
        <v>17</v>
      </c>
      <c r="C52" s="48">
        <v>10</v>
      </c>
      <c r="D52" s="49" t="s">
        <v>11</v>
      </c>
      <c r="F52" s="486"/>
      <c r="G52" s="484">
        <f>+C52*E52</f>
        <v>0</v>
      </c>
    </row>
    <row r="53" spans="1:7">
      <c r="A53" s="52"/>
      <c r="B53" s="490"/>
      <c r="G53" s="484"/>
    </row>
    <row r="54" spans="1:7" ht="142.5">
      <c r="A54" s="52">
        <v>7</v>
      </c>
      <c r="B54" s="53" t="s">
        <v>213</v>
      </c>
      <c r="G54" s="484"/>
    </row>
    <row r="55" spans="1:7">
      <c r="B55" s="47" t="s">
        <v>0</v>
      </c>
      <c r="C55" s="48">
        <v>83.7</v>
      </c>
      <c r="D55" s="49" t="s">
        <v>11</v>
      </c>
      <c r="F55" s="486"/>
      <c r="G55" s="484">
        <f>+C55*E55</f>
        <v>0</v>
      </c>
    </row>
    <row r="56" spans="1:7">
      <c r="A56" s="52"/>
      <c r="B56" s="490"/>
      <c r="G56" s="484"/>
    </row>
    <row r="57" spans="1:7" ht="42.75">
      <c r="A57" s="52">
        <v>8</v>
      </c>
      <c r="B57" s="53" t="s">
        <v>147</v>
      </c>
      <c r="G57" s="484"/>
    </row>
    <row r="58" spans="1:7">
      <c r="B58" s="47" t="s">
        <v>17</v>
      </c>
      <c r="C58" s="48">
        <v>10</v>
      </c>
      <c r="D58" s="49" t="s">
        <v>11</v>
      </c>
      <c r="F58" s="486"/>
      <c r="G58" s="484">
        <f>+C58*E58</f>
        <v>0</v>
      </c>
    </row>
    <row r="59" spans="1:7">
      <c r="A59" s="52"/>
      <c r="B59" s="490"/>
      <c r="G59" s="484"/>
    </row>
    <row r="60" spans="1:7" ht="28.5">
      <c r="A60" s="52">
        <v>9</v>
      </c>
      <c r="B60" s="53" t="s">
        <v>148</v>
      </c>
      <c r="G60" s="484"/>
    </row>
    <row r="61" spans="1:7" ht="28.5">
      <c r="A61" s="52"/>
      <c r="B61" s="490" t="s">
        <v>70</v>
      </c>
      <c r="G61" s="484"/>
    </row>
    <row r="62" spans="1:7" ht="28.5">
      <c r="A62" s="52"/>
      <c r="B62" s="490" t="s">
        <v>149</v>
      </c>
      <c r="G62" s="484"/>
    </row>
    <row r="63" spans="1:7" ht="28.5">
      <c r="A63" s="52"/>
      <c r="B63" s="490" t="s">
        <v>150</v>
      </c>
      <c r="G63" s="484"/>
    </row>
    <row r="64" spans="1:7" ht="28.5">
      <c r="A64" s="52"/>
      <c r="B64" s="490" t="s">
        <v>151</v>
      </c>
      <c r="G64" s="484"/>
    </row>
    <row r="65" spans="1:7" ht="28.5">
      <c r="A65" s="52"/>
      <c r="B65" s="490" t="s">
        <v>152</v>
      </c>
      <c r="G65" s="484"/>
    </row>
    <row r="66" spans="1:7" ht="28.5">
      <c r="A66" s="52"/>
      <c r="B66" s="490" t="s">
        <v>153</v>
      </c>
      <c r="G66" s="484"/>
    </row>
    <row r="67" spans="1:7" ht="28.5">
      <c r="A67" s="52"/>
      <c r="B67" s="490" t="s">
        <v>154</v>
      </c>
      <c r="G67" s="484"/>
    </row>
    <row r="68" spans="1:7" ht="57">
      <c r="A68" s="52"/>
      <c r="B68" s="490" t="s">
        <v>155</v>
      </c>
      <c r="G68" s="484"/>
    </row>
    <row r="69" spans="1:7" ht="28.5">
      <c r="A69" s="52"/>
      <c r="B69" s="490" t="s">
        <v>156</v>
      </c>
      <c r="G69" s="484"/>
    </row>
    <row r="70" spans="1:7" ht="42.75">
      <c r="A70" s="52"/>
      <c r="B70" s="490" t="s">
        <v>157</v>
      </c>
      <c r="G70" s="484"/>
    </row>
    <row r="71" spans="1:7">
      <c r="B71" s="47" t="s">
        <v>0</v>
      </c>
      <c r="C71" s="48">
        <v>21.4</v>
      </c>
      <c r="D71" s="49" t="s">
        <v>11</v>
      </c>
      <c r="F71" s="486"/>
      <c r="G71" s="484">
        <f>+C71*E71</f>
        <v>0</v>
      </c>
    </row>
    <row r="72" spans="1:7">
      <c r="A72" s="52"/>
      <c r="B72" s="53"/>
      <c r="G72" s="484"/>
    </row>
    <row r="73" spans="1:7" ht="15">
      <c r="B73" s="47"/>
      <c r="C73" s="48"/>
      <c r="D73" s="49"/>
      <c r="E73" s="487" t="s">
        <v>2</v>
      </c>
      <c r="F73" s="488"/>
      <c r="G73" s="489">
        <f>SUM(G9:G71)</f>
        <v>0</v>
      </c>
    </row>
    <row r="78" spans="1:7">
      <c r="E78" s="476"/>
    </row>
    <row r="79" spans="1:7">
      <c r="E79" s="476"/>
    </row>
    <row r="80" spans="1:7">
      <c r="E80" s="476"/>
    </row>
    <row r="82" spans="5:5">
      <c r="E82" s="476"/>
    </row>
    <row r="83" spans="5:5">
      <c r="E83" s="476"/>
    </row>
    <row r="90" spans="5:5">
      <c r="E90" s="476"/>
    </row>
    <row r="91" spans="5:5">
      <c r="E91" s="476"/>
    </row>
  </sheetData>
  <sheetProtection algorithmName="SHA-512" hashValue="J4RZwj35z1EwKxSLvsGlg1yMFhpPeaelwKSPpPj/NkKqWcEELmjBLIyNmGIHTcdS+rwyp9TV9zBaXy1niBO+gw==" saltValue="Z9qapKVSCFtkcZEBcE2ytg==" spinCount="100000" sheet="1" objects="1" scenarios="1" selectLockedCells="1"/>
  <pageMargins left="0.75" right="0.75" top="1" bottom="1" header="0" footer="0"/>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66"/>
  <sheetViews>
    <sheetView view="pageLayout" zoomScale="70" zoomScaleNormal="100" zoomScalePageLayoutView="70" workbookViewId="0">
      <selection activeCell="E15" sqref="E15"/>
    </sheetView>
  </sheetViews>
  <sheetFormatPr defaultColWidth="9.140625" defaultRowHeight="14.25"/>
  <cols>
    <col min="1" max="1" width="3.85546875" style="46" customWidth="1"/>
    <col min="2" max="2" width="36.42578125" style="46" customWidth="1"/>
    <col min="3" max="3" width="9.140625" style="46" customWidth="1"/>
    <col min="4" max="4" width="3.140625" style="46" customWidth="1"/>
    <col min="5" max="5" width="12.140625" style="41" customWidth="1"/>
    <col min="6" max="6" width="3.140625" style="476" customWidth="1"/>
    <col min="7" max="7" width="14.85546875" style="476" customWidth="1"/>
    <col min="8" max="8" width="13.5703125" style="476" customWidth="1"/>
    <col min="9" max="16384" width="9.140625" style="476"/>
  </cols>
  <sheetData>
    <row r="1" spans="1:8" ht="15">
      <c r="A1" s="42" t="s">
        <v>5</v>
      </c>
      <c r="B1" s="42" t="s">
        <v>88</v>
      </c>
      <c r="G1" s="484"/>
    </row>
    <row r="2" spans="1:8" ht="15">
      <c r="A2" s="42"/>
      <c r="B2" s="42"/>
      <c r="G2" s="484"/>
    </row>
    <row r="3" spans="1:8" ht="15">
      <c r="A3" s="42"/>
      <c r="B3" s="42" t="s">
        <v>16</v>
      </c>
      <c r="G3" s="484"/>
    </row>
    <row r="4" spans="1:8" ht="15">
      <c r="A4" s="42"/>
      <c r="B4" s="42"/>
      <c r="G4" s="484"/>
    </row>
    <row r="5" spans="1:8" ht="15">
      <c r="A5" s="42"/>
      <c r="B5" s="42" t="s">
        <v>158</v>
      </c>
      <c r="G5" s="484"/>
    </row>
    <row r="6" spans="1:8" ht="15">
      <c r="A6" s="42"/>
      <c r="B6" s="42" t="s">
        <v>159</v>
      </c>
      <c r="G6" s="484"/>
    </row>
    <row r="7" spans="1:8" ht="15">
      <c r="A7" s="42"/>
      <c r="B7" s="42" t="s">
        <v>160</v>
      </c>
      <c r="G7" s="484"/>
    </row>
    <row r="8" spans="1:8" ht="15">
      <c r="A8" s="42"/>
      <c r="B8" s="42" t="s">
        <v>161</v>
      </c>
      <c r="G8" s="484"/>
    </row>
    <row r="9" spans="1:8" ht="15">
      <c r="A9" s="42"/>
      <c r="B9" s="42"/>
      <c r="G9" s="484"/>
    </row>
    <row r="10" spans="1:8" ht="43.5">
      <c r="A10" s="42"/>
      <c r="B10" s="42"/>
      <c r="E10" s="485" t="s">
        <v>276</v>
      </c>
      <c r="G10" s="484"/>
      <c r="H10" s="477" t="s">
        <v>1364</v>
      </c>
    </row>
    <row r="11" spans="1:8" ht="204.75" customHeight="1">
      <c r="A11" s="52">
        <v>1</v>
      </c>
      <c r="B11" s="53" t="s">
        <v>162</v>
      </c>
      <c r="G11" s="484"/>
    </row>
    <row r="12" spans="1:8">
      <c r="A12" s="52"/>
      <c r="B12" s="53"/>
      <c r="G12" s="484"/>
    </row>
    <row r="13" spans="1:8" ht="42.75">
      <c r="A13" s="52" t="s">
        <v>163</v>
      </c>
      <c r="B13" s="53" t="s">
        <v>214</v>
      </c>
      <c r="G13" s="484"/>
    </row>
    <row r="14" spans="1:8">
      <c r="B14" s="47" t="s">
        <v>17</v>
      </c>
      <c r="C14" s="48">
        <v>4</v>
      </c>
      <c r="D14" s="49" t="s">
        <v>11</v>
      </c>
      <c r="F14" s="486"/>
      <c r="G14" s="484">
        <f>+C14*E14</f>
        <v>0</v>
      </c>
    </row>
    <row r="15" spans="1:8">
      <c r="B15" s="47"/>
      <c r="C15" s="48"/>
      <c r="D15" s="49"/>
      <c r="F15" s="486"/>
      <c r="G15" s="484"/>
    </row>
    <row r="16" spans="1:8" ht="85.5">
      <c r="A16" s="52"/>
      <c r="B16" s="490" t="s">
        <v>166</v>
      </c>
      <c r="G16" s="484"/>
    </row>
    <row r="17" spans="1:7">
      <c r="B17" s="47" t="s">
        <v>17</v>
      </c>
      <c r="C17" s="48">
        <v>1</v>
      </c>
      <c r="D17" s="49" t="s">
        <v>11</v>
      </c>
      <c r="F17" s="486"/>
      <c r="G17" s="484">
        <f>+C17*E17</f>
        <v>0</v>
      </c>
    </row>
    <row r="18" spans="1:7">
      <c r="A18" s="52"/>
      <c r="B18" s="53"/>
      <c r="G18" s="484"/>
    </row>
    <row r="19" spans="1:7" ht="42.75">
      <c r="A19" s="52" t="s">
        <v>164</v>
      </c>
      <c r="B19" s="53" t="s">
        <v>215</v>
      </c>
      <c r="G19" s="484"/>
    </row>
    <row r="20" spans="1:7">
      <c r="B20" s="47" t="s">
        <v>17</v>
      </c>
      <c r="C20" s="48">
        <v>4</v>
      </c>
      <c r="D20" s="49" t="s">
        <v>11</v>
      </c>
      <c r="F20" s="486"/>
      <c r="G20" s="484">
        <f>+C20*E20</f>
        <v>0</v>
      </c>
    </row>
    <row r="21" spans="1:7">
      <c r="B21" s="47"/>
      <c r="C21" s="48"/>
      <c r="D21" s="49"/>
      <c r="F21" s="486"/>
      <c r="G21" s="484"/>
    </row>
    <row r="22" spans="1:7" ht="71.25">
      <c r="A22" s="52"/>
      <c r="B22" s="490" t="s">
        <v>165</v>
      </c>
      <c r="G22" s="484"/>
    </row>
    <row r="23" spans="1:7">
      <c r="B23" s="47" t="s">
        <v>17</v>
      </c>
      <c r="C23" s="48">
        <v>1</v>
      </c>
      <c r="D23" s="49" t="s">
        <v>11</v>
      </c>
      <c r="F23" s="486"/>
      <c r="G23" s="484">
        <f>+C23*E23</f>
        <v>0</v>
      </c>
    </row>
    <row r="24" spans="1:7">
      <c r="A24" s="52"/>
      <c r="B24" s="53"/>
      <c r="G24" s="484"/>
    </row>
    <row r="25" spans="1:7" ht="57">
      <c r="A25" s="52" t="s">
        <v>167</v>
      </c>
      <c r="B25" s="53" t="s">
        <v>216</v>
      </c>
      <c r="G25" s="484"/>
    </row>
    <row r="26" spans="1:7">
      <c r="B26" s="47" t="s">
        <v>17</v>
      </c>
      <c r="C26" s="48">
        <v>4</v>
      </c>
      <c r="D26" s="49" t="s">
        <v>11</v>
      </c>
      <c r="F26" s="486"/>
      <c r="G26" s="484">
        <f>+C26*E26</f>
        <v>0</v>
      </c>
    </row>
    <row r="27" spans="1:7">
      <c r="B27" s="47"/>
      <c r="C27" s="48"/>
      <c r="D27" s="49"/>
      <c r="F27" s="486"/>
      <c r="G27" s="484"/>
    </row>
    <row r="28" spans="1:7" ht="85.5">
      <c r="A28" s="52"/>
      <c r="B28" s="490" t="s">
        <v>168</v>
      </c>
      <c r="G28" s="484"/>
    </row>
    <row r="29" spans="1:7">
      <c r="B29" s="47" t="s">
        <v>17</v>
      </c>
      <c r="C29" s="48">
        <v>1</v>
      </c>
      <c r="D29" s="49" t="s">
        <v>11</v>
      </c>
      <c r="F29" s="486"/>
      <c r="G29" s="484">
        <f>+C29*E29</f>
        <v>0</v>
      </c>
    </row>
    <row r="30" spans="1:7">
      <c r="A30" s="52"/>
      <c r="B30" s="53"/>
      <c r="G30" s="484"/>
    </row>
    <row r="31" spans="1:7" ht="57">
      <c r="A31" s="52" t="s">
        <v>169</v>
      </c>
      <c r="B31" s="53" t="s">
        <v>217</v>
      </c>
      <c r="G31" s="484"/>
    </row>
    <row r="32" spans="1:7">
      <c r="B32" s="47" t="s">
        <v>17</v>
      </c>
      <c r="C32" s="48">
        <v>4</v>
      </c>
      <c r="D32" s="49" t="s">
        <v>11</v>
      </c>
      <c r="F32" s="486"/>
      <c r="G32" s="484">
        <f>+C32*E32</f>
        <v>0</v>
      </c>
    </row>
    <row r="33" spans="1:7">
      <c r="B33" s="47"/>
      <c r="C33" s="48"/>
      <c r="D33" s="49"/>
      <c r="F33" s="486"/>
      <c r="G33" s="484"/>
    </row>
    <row r="34" spans="1:7" ht="85.5">
      <c r="A34" s="52"/>
      <c r="B34" s="490" t="s">
        <v>170</v>
      </c>
      <c r="G34" s="484"/>
    </row>
    <row r="35" spans="1:7">
      <c r="B35" s="47" t="s">
        <v>17</v>
      </c>
      <c r="C35" s="48">
        <v>1</v>
      </c>
      <c r="D35" s="49" t="s">
        <v>11</v>
      </c>
      <c r="F35" s="486"/>
      <c r="G35" s="484">
        <f>+C35*E35</f>
        <v>0</v>
      </c>
    </row>
    <row r="36" spans="1:7">
      <c r="A36" s="52"/>
      <c r="B36" s="53"/>
      <c r="G36" s="484"/>
    </row>
    <row r="37" spans="1:7" ht="28.5">
      <c r="A37" s="52" t="s">
        <v>171</v>
      </c>
      <c r="B37" s="53" t="s">
        <v>172</v>
      </c>
      <c r="G37" s="484"/>
    </row>
    <row r="38" spans="1:7">
      <c r="B38" s="47" t="s">
        <v>17</v>
      </c>
      <c r="C38" s="48">
        <v>1</v>
      </c>
      <c r="D38" s="49" t="s">
        <v>11</v>
      </c>
      <c r="F38" s="486"/>
      <c r="G38" s="484">
        <f>+C38*E38</f>
        <v>0</v>
      </c>
    </row>
    <row r="39" spans="1:7">
      <c r="B39" s="47"/>
      <c r="C39" s="48"/>
      <c r="D39" s="49"/>
      <c r="F39" s="486"/>
      <c r="G39" s="484"/>
    </row>
    <row r="40" spans="1:7" ht="42.75">
      <c r="A40" s="52"/>
      <c r="B40" s="490" t="s">
        <v>173</v>
      </c>
      <c r="G40" s="484"/>
    </row>
    <row r="41" spans="1:7">
      <c r="B41" s="47" t="s">
        <v>17</v>
      </c>
      <c r="C41" s="48">
        <v>1</v>
      </c>
      <c r="D41" s="49" t="s">
        <v>11</v>
      </c>
      <c r="F41" s="486"/>
      <c r="G41" s="484">
        <f>+C41*E41</f>
        <v>0</v>
      </c>
    </row>
    <row r="42" spans="1:7">
      <c r="A42" s="52"/>
      <c r="B42" s="53"/>
      <c r="G42" s="484"/>
    </row>
    <row r="43" spans="1:7" ht="71.25">
      <c r="A43" s="52" t="s">
        <v>4</v>
      </c>
      <c r="B43" s="490" t="s">
        <v>174</v>
      </c>
      <c r="G43" s="484"/>
    </row>
    <row r="44" spans="1:7">
      <c r="B44" s="47" t="s">
        <v>17</v>
      </c>
      <c r="C44" s="48">
        <v>1</v>
      </c>
      <c r="D44" s="49" t="s">
        <v>11</v>
      </c>
      <c r="F44" s="486"/>
      <c r="G44" s="484">
        <f>+C44*E44</f>
        <v>0</v>
      </c>
    </row>
    <row r="45" spans="1:7">
      <c r="B45" s="47"/>
      <c r="C45" s="48"/>
      <c r="D45" s="49"/>
      <c r="F45" s="486"/>
      <c r="G45" s="484"/>
    </row>
    <row r="46" spans="1:7" ht="185.25">
      <c r="A46" s="52">
        <v>2</v>
      </c>
      <c r="B46" s="490" t="s">
        <v>175</v>
      </c>
      <c r="G46" s="484"/>
    </row>
    <row r="47" spans="1:7">
      <c r="A47" s="52"/>
      <c r="B47" s="490"/>
      <c r="G47" s="484"/>
    </row>
    <row r="48" spans="1:7" ht="57">
      <c r="A48" s="52"/>
      <c r="B48" s="490" t="s">
        <v>176</v>
      </c>
      <c r="G48" s="484"/>
    </row>
    <row r="49" spans="1:8">
      <c r="B49" s="47" t="s">
        <v>0</v>
      </c>
      <c r="C49" s="48">
        <v>107</v>
      </c>
      <c r="D49" s="49" t="s">
        <v>11</v>
      </c>
      <c r="F49" s="486"/>
      <c r="G49" s="484">
        <f>+C49*E49</f>
        <v>0</v>
      </c>
    </row>
    <row r="50" spans="1:8">
      <c r="A50" s="52"/>
      <c r="B50" s="53"/>
      <c r="G50" s="484"/>
    </row>
    <row r="51" spans="1:8" ht="42.75">
      <c r="A51" s="52"/>
      <c r="B51" s="490" t="s">
        <v>218</v>
      </c>
      <c r="G51" s="484"/>
    </row>
    <row r="52" spans="1:8">
      <c r="B52" s="47" t="s">
        <v>0</v>
      </c>
      <c r="C52" s="48">
        <v>170</v>
      </c>
      <c r="D52" s="49" t="s">
        <v>11</v>
      </c>
      <c r="F52" s="486"/>
      <c r="G52" s="484">
        <f>+C52*E52</f>
        <v>0</v>
      </c>
    </row>
    <row r="53" spans="1:8">
      <c r="A53" s="52"/>
      <c r="B53" s="53"/>
      <c r="G53" s="484"/>
    </row>
    <row r="54" spans="1:8" ht="28.5">
      <c r="A54" s="52"/>
      <c r="B54" s="490" t="s">
        <v>177</v>
      </c>
      <c r="G54" s="484"/>
    </row>
    <row r="55" spans="1:8">
      <c r="B55" s="47" t="s">
        <v>0</v>
      </c>
      <c r="C55" s="48">
        <v>3</v>
      </c>
      <c r="D55" s="49" t="s">
        <v>11</v>
      </c>
      <c r="F55" s="486"/>
      <c r="G55" s="484">
        <f>+C55*E55</f>
        <v>0</v>
      </c>
    </row>
    <row r="56" spans="1:8">
      <c r="A56" s="52"/>
      <c r="B56" s="53"/>
      <c r="G56" s="484"/>
    </row>
    <row r="57" spans="1:8" ht="42.75">
      <c r="A57" s="52"/>
      <c r="B57" s="490" t="s">
        <v>219</v>
      </c>
      <c r="G57" s="484"/>
    </row>
    <row r="58" spans="1:8">
      <c r="B58" s="47" t="s">
        <v>0</v>
      </c>
      <c r="C58" s="48">
        <v>0.8</v>
      </c>
      <c r="D58" s="49" t="s">
        <v>11</v>
      </c>
      <c r="F58" s="486"/>
      <c r="G58" s="484">
        <f>+C58*E58</f>
        <v>0</v>
      </c>
    </row>
    <row r="59" spans="1:8">
      <c r="A59" s="52"/>
      <c r="B59" s="53"/>
      <c r="G59" s="484"/>
    </row>
    <row r="60" spans="1:8" ht="71.25">
      <c r="A60" s="52">
        <v>3</v>
      </c>
      <c r="B60" s="490" t="s">
        <v>178</v>
      </c>
      <c r="G60" s="484"/>
    </row>
    <row r="61" spans="1:8">
      <c r="B61" s="47" t="s">
        <v>6</v>
      </c>
      <c r="C61" s="48">
        <v>29.8</v>
      </c>
      <c r="D61" s="49" t="s">
        <v>11</v>
      </c>
      <c r="F61" s="486"/>
      <c r="G61" s="484">
        <f>+C61*E61</f>
        <v>0</v>
      </c>
    </row>
    <row r="62" spans="1:8">
      <c r="A62" s="52"/>
      <c r="B62" s="53"/>
      <c r="G62" s="484"/>
    </row>
    <row r="63" spans="1:8" ht="85.5">
      <c r="A63" s="52">
        <v>4</v>
      </c>
      <c r="B63" s="490" t="s">
        <v>184</v>
      </c>
      <c r="G63" s="484"/>
    </row>
    <row r="64" spans="1:8">
      <c r="A64" s="503"/>
      <c r="B64" s="504" t="s">
        <v>0</v>
      </c>
      <c r="C64" s="505">
        <v>70</v>
      </c>
      <c r="D64" s="506" t="s">
        <v>11</v>
      </c>
      <c r="E64" s="54"/>
      <c r="F64" s="501"/>
      <c r="G64" s="502">
        <f>+C64*E64</f>
        <v>0</v>
      </c>
      <c r="H64" s="500"/>
    </row>
    <row r="65" spans="1:7">
      <c r="A65" s="52"/>
      <c r="B65" s="53"/>
      <c r="G65" s="484"/>
    </row>
    <row r="66" spans="1:7" ht="15">
      <c r="B66" s="47"/>
      <c r="C66" s="48"/>
      <c r="D66" s="49"/>
      <c r="E66" s="487" t="s">
        <v>2</v>
      </c>
      <c r="F66" s="488"/>
      <c r="G66" s="489">
        <f>SUM(G11:G64)</f>
        <v>0</v>
      </c>
    </row>
  </sheetData>
  <sheetProtection algorithmName="SHA-512" hashValue="/8XMwbRboCaQWWwqtmr1K8wtY9Zexd/JzsaTyJQQpL2g8hZju6Epbzzvr33HIvVPqjKCxCgQIPAv6pU6jZQU3Q==" saltValue="zmnAc86+jTUqyDp92qN29g==" spinCount="100000" sheet="1" objects="1" scenarios="1" selectLockedCells="1"/>
  <pageMargins left="0.75" right="0.75" top="1" bottom="1" header="0" footer="0"/>
  <pageSetup paperSize="9" scale="91"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20"/>
  <sheetViews>
    <sheetView view="pageLayout" zoomScaleNormal="100" workbookViewId="0">
      <selection activeCell="E7" sqref="E7"/>
    </sheetView>
  </sheetViews>
  <sheetFormatPr defaultColWidth="9.140625" defaultRowHeight="14.25"/>
  <cols>
    <col min="1" max="1" width="3.85546875" style="46" customWidth="1"/>
    <col min="2" max="2" width="30.42578125" style="46" customWidth="1"/>
    <col min="3" max="3" width="7.85546875" style="46" customWidth="1"/>
    <col min="4" max="4" width="3.140625" style="46" customWidth="1"/>
    <col min="5" max="5" width="11.140625" style="41" customWidth="1"/>
    <col min="6" max="6" width="3.140625" style="476" customWidth="1"/>
    <col min="7" max="7" width="12.7109375" style="476" customWidth="1"/>
    <col min="8" max="8" width="15" style="476" customWidth="1"/>
    <col min="9" max="16384" width="9.140625" style="476"/>
  </cols>
  <sheetData>
    <row r="1" spans="1:8" ht="15">
      <c r="A1" s="42" t="s">
        <v>12</v>
      </c>
      <c r="B1" s="42" t="s">
        <v>26</v>
      </c>
      <c r="G1" s="484"/>
    </row>
    <row r="2" spans="1:8" ht="15">
      <c r="A2" s="42"/>
      <c r="B2" s="42"/>
      <c r="G2" s="484"/>
    </row>
    <row r="3" spans="1:8" ht="43.5">
      <c r="A3" s="42"/>
      <c r="B3" s="42"/>
      <c r="E3" s="485" t="s">
        <v>276</v>
      </c>
      <c r="G3" s="484"/>
      <c r="H3" s="477" t="s">
        <v>1362</v>
      </c>
    </row>
    <row r="4" spans="1:8" ht="71.25">
      <c r="A4" s="52">
        <v>1</v>
      </c>
      <c r="B4" s="53" t="s">
        <v>179</v>
      </c>
      <c r="G4" s="484"/>
    </row>
    <row r="5" spans="1:8">
      <c r="A5" s="52"/>
      <c r="B5" s="53"/>
      <c r="G5" s="484"/>
    </row>
    <row r="6" spans="1:8" ht="57">
      <c r="A6" s="52"/>
      <c r="B6" s="53" t="s">
        <v>1365</v>
      </c>
      <c r="G6" s="484"/>
    </row>
    <row r="7" spans="1:8">
      <c r="B7" s="47" t="s">
        <v>0</v>
      </c>
      <c r="C7" s="48">
        <v>44.6</v>
      </c>
      <c r="D7" s="49" t="s">
        <v>11</v>
      </c>
      <c r="F7" s="486"/>
      <c r="G7" s="484">
        <f>+C7*E7</f>
        <v>0</v>
      </c>
    </row>
    <row r="8" spans="1:8">
      <c r="B8" s="47"/>
      <c r="C8" s="48"/>
      <c r="D8" s="49"/>
      <c r="F8" s="486"/>
      <c r="G8" s="484"/>
    </row>
    <row r="9" spans="1:8" ht="57">
      <c r="A9" s="52"/>
      <c r="B9" s="53" t="s">
        <v>1366</v>
      </c>
      <c r="G9" s="484"/>
    </row>
    <row r="10" spans="1:8">
      <c r="B10" s="47" t="s">
        <v>0</v>
      </c>
      <c r="C10" s="48">
        <v>72.3</v>
      </c>
      <c r="D10" s="49" t="s">
        <v>11</v>
      </c>
      <c r="F10" s="486"/>
      <c r="G10" s="484">
        <f>+C10*E10</f>
        <v>0</v>
      </c>
    </row>
    <row r="11" spans="1:8">
      <c r="A11" s="52"/>
      <c r="B11" s="53"/>
      <c r="G11" s="484"/>
    </row>
    <row r="12" spans="1:8" ht="57">
      <c r="A12" s="52">
        <v>2</v>
      </c>
      <c r="B12" s="53" t="s">
        <v>180</v>
      </c>
      <c r="G12" s="484"/>
    </row>
    <row r="13" spans="1:8">
      <c r="A13" s="52"/>
      <c r="B13" s="53"/>
      <c r="G13" s="484"/>
    </row>
    <row r="14" spans="1:8">
      <c r="A14" s="52"/>
      <c r="B14" s="53" t="s">
        <v>181</v>
      </c>
      <c r="G14" s="484"/>
    </row>
    <row r="15" spans="1:8">
      <c r="B15" s="47" t="s">
        <v>0</v>
      </c>
      <c r="C15" s="48">
        <v>116.9</v>
      </c>
      <c r="D15" s="49" t="s">
        <v>11</v>
      </c>
      <c r="F15" s="486"/>
      <c r="G15" s="484">
        <f>+C15*E15</f>
        <v>0</v>
      </c>
    </row>
    <row r="16" spans="1:8">
      <c r="B16" s="47"/>
      <c r="C16" s="48"/>
      <c r="D16" s="49"/>
      <c r="F16" s="486"/>
      <c r="G16" s="484"/>
    </row>
    <row r="17" spans="1:7" ht="42.75">
      <c r="A17" s="52">
        <v>3</v>
      </c>
      <c r="B17" s="53" t="s">
        <v>183</v>
      </c>
      <c r="G17" s="484"/>
    </row>
    <row r="18" spans="1:7">
      <c r="B18" s="47" t="s">
        <v>0</v>
      </c>
      <c r="C18" s="48">
        <v>116.9</v>
      </c>
      <c r="D18" s="49" t="s">
        <v>11</v>
      </c>
      <c r="F18" s="486"/>
      <c r="G18" s="484">
        <f>+C18*E18</f>
        <v>0</v>
      </c>
    </row>
    <row r="19" spans="1:7">
      <c r="A19" s="52"/>
      <c r="B19" s="53"/>
      <c r="G19" s="484"/>
    </row>
    <row r="20" spans="1:7" ht="15">
      <c r="B20" s="47"/>
      <c r="C20" s="48"/>
      <c r="D20" s="49"/>
      <c r="E20" s="487" t="s">
        <v>2</v>
      </c>
      <c r="F20" s="488"/>
      <c r="G20" s="489">
        <f>SUM(G7:G19)</f>
        <v>0</v>
      </c>
    </row>
  </sheetData>
  <sheetProtection algorithmName="SHA-512" hashValue="YZA4waS6ugs72PCQ28pNDttjLkmxKoAv0hnsMMe0lPz2M7H5EUes3MjQEg7pXs+HYxEyW7duoUZ6tzlu/zob+A==" saltValue="Gh9ZfILfI6c6WSF4FJGPaQ==" spinCount="100000" sheet="1" objects="1" scenarios="1" selectLockedCells="1"/>
  <pageMargins left="0.75" right="0.75" top="1" bottom="1" header="0" footer="0"/>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29</vt:i4>
      </vt:variant>
      <vt:variant>
        <vt:lpstr>Imenovani obsegi</vt:lpstr>
      </vt:variant>
      <vt:variant>
        <vt:i4>36</vt:i4>
      </vt:variant>
    </vt:vector>
  </HeadingPairs>
  <TitlesOfParts>
    <vt:vector size="65" baseType="lpstr">
      <vt:lpstr>osnova</vt:lpstr>
      <vt:lpstr>splošna določila</vt:lpstr>
      <vt:lpstr>REKAPITULACIJA</vt:lpstr>
      <vt:lpstr>rušitvena dela</vt:lpstr>
      <vt:lpstr>ostala gradbena dela</vt:lpstr>
      <vt:lpstr>vrata in okna</vt:lpstr>
      <vt:lpstr>montažne stene in stropovi</vt:lpstr>
      <vt:lpstr>teracerska dela</vt:lpstr>
      <vt:lpstr>keramičarska dela</vt:lpstr>
      <vt:lpstr>slikopleskarska dela</vt:lpstr>
      <vt:lpstr>sanitarna keramika</vt:lpstr>
      <vt:lpstr>razna obrtniška dela</vt:lpstr>
      <vt:lpstr>Splošno</vt:lpstr>
      <vt:lpstr>ogrevanje</vt:lpstr>
      <vt:lpstr>prezrač.,klimat.</vt:lpstr>
      <vt:lpstr>VOKA</vt:lpstr>
      <vt:lpstr>STROJNE Rekapitulacija</vt:lpstr>
      <vt:lpstr>Splosna dolocila</vt:lpstr>
      <vt:lpstr>ELEKTRO rekapitulacija</vt:lpstr>
      <vt:lpstr>A vodovni material</vt:lpstr>
      <vt:lpstr>B razsvetljava</vt:lpstr>
      <vt:lpstr>C razdelilniki</vt:lpstr>
      <vt:lpstr>D UO</vt:lpstr>
      <vt:lpstr>E JP in NK</vt:lpstr>
      <vt:lpstr>F OZVOČENJE</vt:lpstr>
      <vt:lpstr>G Protivlom</vt:lpstr>
      <vt:lpstr>H Strelovod</vt:lpstr>
      <vt:lpstr>J Gradbiščna</vt:lpstr>
      <vt:lpstr>K splosne postavke </vt:lpstr>
      <vt:lpstr>'A vodovni material'!Področje_tiskanja</vt:lpstr>
      <vt:lpstr>'B razsvetljava'!Področje_tiskanja</vt:lpstr>
      <vt:lpstr>'C razdelilniki'!Področje_tiskanja</vt:lpstr>
      <vt:lpstr>'D UO'!Področje_tiskanja</vt:lpstr>
      <vt:lpstr>'E JP in NK'!Področje_tiskanja</vt:lpstr>
      <vt:lpstr>'ELEKTRO rekapitulacija'!Področje_tiskanja</vt:lpstr>
      <vt:lpstr>'F OZVOČENJE'!Področje_tiskanja</vt:lpstr>
      <vt:lpstr>'G Protivlom'!Področje_tiskanja</vt:lpstr>
      <vt:lpstr>'H Strelovod'!Področje_tiskanja</vt:lpstr>
      <vt:lpstr>'J Gradbiščna'!Področje_tiskanja</vt:lpstr>
      <vt:lpstr>'K splosne postavke '!Področje_tiskanja</vt:lpstr>
      <vt:lpstr>ogrevanje!Področje_tiskanja</vt:lpstr>
      <vt:lpstr>osnova!Področje_tiskanja</vt:lpstr>
      <vt:lpstr>'prezrač.,klimat.'!Področje_tiskanja</vt:lpstr>
      <vt:lpstr>'razna obrtniška dela'!Področje_tiskanja</vt:lpstr>
      <vt:lpstr>'rušitvena dela'!Področje_tiskanja</vt:lpstr>
      <vt:lpstr>'slikopleskarska dela'!Področje_tiskanja</vt:lpstr>
      <vt:lpstr>Splošno!Področje_tiskanja</vt:lpstr>
      <vt:lpstr>'STROJNE Rekapitulacija'!Področje_tiskanja</vt:lpstr>
      <vt:lpstr>'teracerska dela'!Področje_tiskanja</vt:lpstr>
      <vt:lpstr>VOKA!Področje_tiskanja</vt:lpstr>
      <vt:lpstr>'vrata in okna'!Področje_tiskanja</vt:lpstr>
      <vt:lpstr>ogrevanje!Print_Area</vt:lpstr>
      <vt:lpstr>'prezrač.,klimat.'!Print_Area</vt:lpstr>
      <vt:lpstr>Splošno!Print_Area</vt:lpstr>
      <vt:lpstr>'STROJNE Rekapitulacija'!Print_Area</vt:lpstr>
      <vt:lpstr>'A vodovni material'!Tiskanje_naslovov</vt:lpstr>
      <vt:lpstr>'B razsvetljava'!Tiskanje_naslovov</vt:lpstr>
      <vt:lpstr>'C razdelilniki'!Tiskanje_naslovov</vt:lpstr>
      <vt:lpstr>'D UO'!Tiskanje_naslovov</vt:lpstr>
      <vt:lpstr>'E JP in NK'!Tiskanje_naslovov</vt:lpstr>
      <vt:lpstr>'F OZVOČENJE'!Tiskanje_naslovov</vt:lpstr>
      <vt:lpstr>'G Protivlom'!Tiskanje_naslovov</vt:lpstr>
      <vt:lpstr>'H Strelovod'!Tiskanje_naslovov</vt:lpstr>
      <vt:lpstr>'J Gradbiščna'!Tiskanje_naslovov</vt:lpstr>
      <vt:lpstr>'K splosne postavke '!Tiskanje_naslovov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Poderžaj</dc:creator>
  <cp:lastModifiedBy>Loti Windschnurer</cp:lastModifiedBy>
  <cp:lastPrinted>2024-01-30T13:20:03Z</cp:lastPrinted>
  <dcterms:created xsi:type="dcterms:W3CDTF">2001-02-10T19:29:19Z</dcterms:created>
  <dcterms:modified xsi:type="dcterms:W3CDTF">2025-04-24T10:32:34Z</dcterms:modified>
</cp:coreProperties>
</file>