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1\JHL-4-21 Čiščenje poslovnih prostorov\Razpisna dokumentacija\"/>
    </mc:Choice>
  </mc:AlternateContent>
  <bookViews>
    <workbookView xWindow="-15" yWindow="165" windowWidth="13665" windowHeight="14895"/>
  </bookViews>
  <sheets>
    <sheet name="Sklop št. 1 JPE" sheetId="13" r:id="rId1"/>
    <sheet name="Sklop št. 2 VKS" sheetId="6" r:id="rId2"/>
    <sheet name="Sklop št. 3 LPP" sheetId="10" r:id="rId3"/>
    <sheet name="Sklop št. 4 LPT" sheetId="12" r:id="rId4"/>
    <sheet name="Sklop št. 5 ŽALE" sheetId="7" r:id="rId5"/>
  </sheets>
  <definedNames>
    <definedName name="_xlnm._FilterDatabase" localSheetId="1" hidden="1">'Sklop št. 2 VKS'!$B$1:$F$177</definedName>
    <definedName name="_GoBack" localSheetId="1">'Sklop št. 2 VKS'!#REF!</definedName>
  </definedNames>
  <calcPr calcId="162913"/>
</workbook>
</file>

<file path=xl/calcChain.xml><?xml version="1.0" encoding="utf-8"?>
<calcChain xmlns="http://schemas.openxmlformats.org/spreadsheetml/2006/main">
  <c r="G626" i="6" l="1"/>
  <c r="G623" i="6" l="1"/>
  <c r="D166" i="6"/>
  <c r="H40" i="10"/>
  <c r="H41" i="10" s="1"/>
  <c r="H15" i="10"/>
  <c r="F11" i="10"/>
  <c r="E35" i="7" l="1"/>
  <c r="E31" i="7"/>
  <c r="E33" i="7"/>
  <c r="E34" i="7"/>
  <c r="E29" i="7"/>
  <c r="E13" i="7"/>
  <c r="E14" i="7"/>
  <c r="E15" i="7"/>
  <c r="E16" i="7"/>
  <c r="E18" i="7"/>
  <c r="E19" i="7"/>
  <c r="E20" i="7"/>
  <c r="E21" i="7"/>
  <c r="E23" i="7"/>
  <c r="E24" i="7"/>
  <c r="E25" i="7"/>
  <c r="E26" i="7"/>
  <c r="E12" i="7" l="1"/>
  <c r="G34" i="7"/>
  <c r="H22" i="13"/>
  <c r="H21" i="13"/>
  <c r="H20" i="13"/>
  <c r="H19" i="13"/>
  <c r="H18" i="13"/>
  <c r="H17" i="13"/>
  <c r="H15" i="13"/>
  <c r="H14" i="13"/>
  <c r="H12" i="13"/>
  <c r="H11" i="13"/>
  <c r="G18" i="13"/>
  <c r="G19" i="13"/>
  <c r="G20" i="13"/>
  <c r="G21" i="13"/>
  <c r="G22" i="13"/>
  <c r="G23" i="13"/>
  <c r="H23" i="13" s="1"/>
  <c r="G17" i="13"/>
  <c r="G15" i="13"/>
  <c r="G14" i="13"/>
  <c r="G12" i="13"/>
  <c r="G11" i="13"/>
  <c r="G49" i="13"/>
  <c r="G48" i="13"/>
  <c r="G50" i="13" s="1"/>
  <c r="G51" i="13" s="1"/>
  <c r="G43" i="13"/>
  <c r="G42" i="13"/>
  <c r="G44" i="13" s="1"/>
  <c r="G45" i="13" s="1"/>
  <c r="G41" i="13"/>
  <c r="G40" i="13"/>
  <c r="G38" i="13"/>
  <c r="G37" i="13"/>
  <c r="G36" i="13"/>
  <c r="G35" i="13"/>
  <c r="G33" i="13"/>
  <c r="G32" i="13"/>
  <c r="G31" i="13"/>
  <c r="G30" i="13"/>
  <c r="H24" i="13" l="1"/>
  <c r="H25" i="13" s="1"/>
  <c r="G52" i="13" s="1"/>
  <c r="F57" i="7"/>
  <c r="F58" i="7"/>
  <c r="F56" i="7"/>
  <c r="F50" i="7" l="1"/>
  <c r="F49" i="7"/>
  <c r="F47" i="7"/>
  <c r="F46" i="7"/>
  <c r="F43" i="7"/>
  <c r="F44" i="7"/>
  <c r="F42" i="7"/>
  <c r="G13" i="7"/>
  <c r="G14" i="7"/>
  <c r="G15" i="7"/>
  <c r="G16" i="7"/>
  <c r="G18" i="7"/>
  <c r="G12" i="7"/>
  <c r="F51" i="7" l="1"/>
  <c r="G78" i="12"/>
  <c r="G77" i="12"/>
  <c r="G72" i="12"/>
  <c r="G70" i="12"/>
  <c r="G68" i="12"/>
  <c r="G67" i="12"/>
  <c r="G66" i="12"/>
  <c r="G64" i="12"/>
  <c r="G63" i="12"/>
  <c r="G62" i="12"/>
  <c r="G60" i="12"/>
  <c r="G59" i="12"/>
  <c r="G58" i="12"/>
  <c r="G57" i="12"/>
  <c r="G56" i="12"/>
  <c r="G55" i="12"/>
  <c r="G54" i="12"/>
  <c r="G53" i="12"/>
  <c r="G52" i="12"/>
  <c r="G50" i="12"/>
  <c r="G48" i="12"/>
  <c r="G47" i="12"/>
  <c r="G45" i="12"/>
  <c r="G44" i="12"/>
  <c r="G42" i="12"/>
  <c r="G41" i="12"/>
  <c r="G40" i="12"/>
  <c r="F34" i="12"/>
  <c r="H34" i="12" s="1"/>
  <c r="F32" i="12"/>
  <c r="H32" i="12" s="1"/>
  <c r="F31" i="12"/>
  <c r="H31" i="12" s="1"/>
  <c r="F30" i="12"/>
  <c r="H30" i="12" s="1"/>
  <c r="F28" i="12"/>
  <c r="H28" i="12" s="1"/>
  <c r="F27" i="12"/>
  <c r="H27" i="12" s="1"/>
  <c r="F26" i="12"/>
  <c r="H26" i="12" s="1"/>
  <c r="F25" i="12"/>
  <c r="H25" i="12" s="1"/>
  <c r="F24" i="12"/>
  <c r="H24" i="12" s="1"/>
  <c r="F23" i="12"/>
  <c r="H23" i="12" s="1"/>
  <c r="F22" i="12"/>
  <c r="H22" i="12" s="1"/>
  <c r="F21" i="12"/>
  <c r="H21" i="12" s="1"/>
  <c r="F20" i="12"/>
  <c r="H20" i="12" s="1"/>
  <c r="F18" i="12"/>
  <c r="H18" i="12" s="1"/>
  <c r="F17" i="12"/>
  <c r="H17" i="12" s="1"/>
  <c r="F15" i="12"/>
  <c r="H15" i="12" s="1"/>
  <c r="F14" i="12"/>
  <c r="H14" i="12" s="1"/>
  <c r="F12" i="12"/>
  <c r="H12" i="12" s="1"/>
  <c r="F11" i="12"/>
  <c r="H11" i="12" s="1"/>
  <c r="G79" i="12" l="1"/>
  <c r="G80" i="12" s="1"/>
  <c r="H35" i="12"/>
  <c r="H36" i="12" s="1"/>
  <c r="G73" i="12"/>
  <c r="G74" i="12" s="1"/>
  <c r="G81" i="12" l="1"/>
  <c r="G56" i="10" l="1"/>
  <c r="G55" i="10"/>
  <c r="G57" i="10" s="1"/>
  <c r="G58" i="10" s="1"/>
  <c r="G51" i="10"/>
  <c r="G50" i="10"/>
  <c r="G49" i="10"/>
  <c r="G48" i="10"/>
  <c r="G47" i="10"/>
  <c r="G46" i="10"/>
  <c r="H39" i="10"/>
  <c r="F39" i="10"/>
  <c r="F38" i="10"/>
  <c r="H38" i="10" s="1"/>
  <c r="F37" i="10"/>
  <c r="H37" i="10" s="1"/>
  <c r="F36" i="10"/>
  <c r="H36" i="10" s="1"/>
  <c r="F35" i="10"/>
  <c r="H35" i="10" s="1"/>
  <c r="H32" i="10"/>
  <c r="F32" i="10"/>
  <c r="F31" i="10"/>
  <c r="H31" i="10" s="1"/>
  <c r="H33" i="10" s="1"/>
  <c r="F28" i="10"/>
  <c r="H28" i="10" s="1"/>
  <c r="F27" i="10"/>
  <c r="H27" i="10" s="1"/>
  <c r="H29" i="10" s="1"/>
  <c r="F24" i="10"/>
  <c r="H24" i="10" s="1"/>
  <c r="H23" i="10"/>
  <c r="F23" i="10"/>
  <c r="F19" i="10"/>
  <c r="H19" i="10" s="1"/>
  <c r="F18" i="10"/>
  <c r="H18" i="10" s="1"/>
  <c r="H20" i="10" s="1"/>
  <c r="F15" i="10"/>
  <c r="F14" i="10"/>
  <c r="H14" i="10" s="1"/>
  <c r="H13" i="10"/>
  <c r="F13" i="10"/>
  <c r="F12" i="10"/>
  <c r="H12" i="10" s="1"/>
  <c r="H11" i="10"/>
  <c r="H16" i="10" s="1"/>
  <c r="G52" i="10" l="1"/>
  <c r="G53" i="10" s="1"/>
  <c r="H25" i="10"/>
  <c r="H42" i="10" l="1"/>
  <c r="G59" i="10" s="1"/>
  <c r="F52" i="7" l="1"/>
  <c r="F55" i="7"/>
  <c r="G35" i="7"/>
  <c r="G33" i="7"/>
  <c r="G31" i="7"/>
  <c r="G29" i="7"/>
  <c r="G26" i="7"/>
  <c r="G25" i="7"/>
  <c r="G24" i="7"/>
  <c r="G23" i="7"/>
  <c r="G21" i="7"/>
  <c r="G20" i="7"/>
  <c r="G19" i="7"/>
  <c r="G36" i="7" l="1"/>
  <c r="G37" i="7" s="1"/>
  <c r="F59" i="7"/>
  <c r="F60" i="7" s="1"/>
  <c r="F61" i="7" l="1"/>
  <c r="G511" i="6"/>
  <c r="H511" i="6" s="1"/>
  <c r="G512" i="6"/>
  <c r="H512" i="6" s="1"/>
  <c r="G513" i="6"/>
  <c r="H513" i="6" s="1"/>
  <c r="G514" i="6"/>
  <c r="H514" i="6" s="1"/>
  <c r="G510" i="6"/>
  <c r="H510" i="6" s="1"/>
  <c r="H501" i="6"/>
  <c r="H497" i="6"/>
  <c r="H494" i="6"/>
  <c r="G491" i="6"/>
  <c r="H491" i="6" s="1"/>
  <c r="G492" i="6"/>
  <c r="H492" i="6" s="1"/>
  <c r="G493" i="6"/>
  <c r="H493" i="6" s="1"/>
  <c r="G494" i="6"/>
  <c r="G495" i="6"/>
  <c r="H495" i="6" s="1"/>
  <c r="G496" i="6"/>
  <c r="H496" i="6" s="1"/>
  <c r="G497" i="6"/>
  <c r="G498" i="6"/>
  <c r="H498" i="6" s="1"/>
  <c r="G499" i="6"/>
  <c r="H499" i="6" s="1"/>
  <c r="G500" i="6"/>
  <c r="H500" i="6" s="1"/>
  <c r="G501" i="6"/>
  <c r="G502" i="6"/>
  <c r="H502" i="6" s="1"/>
  <c r="G503" i="6"/>
  <c r="H503" i="6" s="1"/>
  <c r="G504" i="6"/>
  <c r="H504" i="6" s="1"/>
  <c r="G505" i="6"/>
  <c r="H505" i="6" s="1"/>
  <c r="G506" i="6"/>
  <c r="H506" i="6" s="1"/>
  <c r="G490" i="6"/>
  <c r="H490" i="6" s="1"/>
  <c r="H480" i="6"/>
  <c r="H484" i="6"/>
  <c r="G480" i="6"/>
  <c r="G481" i="6"/>
  <c r="H481" i="6" s="1"/>
  <c r="G482" i="6"/>
  <c r="H482" i="6" s="1"/>
  <c r="G483" i="6"/>
  <c r="H483" i="6" s="1"/>
  <c r="G484" i="6"/>
  <c r="G485" i="6"/>
  <c r="H485" i="6" s="1"/>
  <c r="G486" i="6"/>
  <c r="H486" i="6" s="1"/>
  <c r="G479" i="6"/>
  <c r="H479" i="6" s="1"/>
  <c r="H487" i="6" s="1"/>
  <c r="H472" i="6"/>
  <c r="H457" i="6"/>
  <c r="G453" i="6"/>
  <c r="H453" i="6" s="1"/>
  <c r="G454" i="6"/>
  <c r="H454" i="6" s="1"/>
  <c r="G455" i="6"/>
  <c r="H455" i="6" s="1"/>
  <c r="G456" i="6"/>
  <c r="H456" i="6" s="1"/>
  <c r="G457" i="6"/>
  <c r="G458" i="6"/>
  <c r="H458" i="6" s="1"/>
  <c r="G459" i="6"/>
  <c r="H459" i="6" s="1"/>
  <c r="G460" i="6"/>
  <c r="H460" i="6" s="1"/>
  <c r="G461" i="6"/>
  <c r="H461" i="6" s="1"/>
  <c r="G462" i="6"/>
  <c r="H462" i="6" s="1"/>
  <c r="G463" i="6"/>
  <c r="H463" i="6" s="1"/>
  <c r="G464" i="6"/>
  <c r="H464" i="6" s="1"/>
  <c r="G465" i="6"/>
  <c r="H465" i="6" s="1"/>
  <c r="G466" i="6"/>
  <c r="H466" i="6" s="1"/>
  <c r="G467" i="6"/>
  <c r="H467" i="6" s="1"/>
  <c r="G468" i="6"/>
  <c r="H468" i="6" s="1"/>
  <c r="G469" i="6"/>
  <c r="H469" i="6" s="1"/>
  <c r="G470" i="6"/>
  <c r="H470" i="6" s="1"/>
  <c r="G471" i="6"/>
  <c r="H471" i="6" s="1"/>
  <c r="G472" i="6"/>
  <c r="G473" i="6"/>
  <c r="H473" i="6" s="1"/>
  <c r="G474" i="6"/>
  <c r="H474" i="6" s="1"/>
  <c r="G475" i="6"/>
  <c r="H475" i="6" s="1"/>
  <c r="G452" i="6"/>
  <c r="H452" i="6" s="1"/>
  <c r="H445" i="6"/>
  <c r="G444" i="6"/>
  <c r="H444" i="6" s="1"/>
  <c r="G445" i="6"/>
  <c r="G446" i="6"/>
  <c r="H446" i="6" s="1"/>
  <c r="G443" i="6"/>
  <c r="H443" i="6" s="1"/>
  <c r="G435" i="6"/>
  <c r="H435" i="6" s="1"/>
  <c r="G436" i="6"/>
  <c r="H436" i="6" s="1"/>
  <c r="G437" i="6"/>
  <c r="H437" i="6" s="1"/>
  <c r="G438" i="6"/>
  <c r="H438" i="6" s="1"/>
  <c r="G439" i="6"/>
  <c r="H439" i="6" s="1"/>
  <c r="G434" i="6"/>
  <c r="H434" i="6" s="1"/>
  <c r="G430" i="6"/>
  <c r="H430" i="6" s="1"/>
  <c r="G429" i="6"/>
  <c r="H429" i="6" s="1"/>
  <c r="H431" i="6" s="1"/>
  <c r="H425" i="6"/>
  <c r="G424" i="6"/>
  <c r="H424" i="6" s="1"/>
  <c r="G425" i="6"/>
  <c r="G423" i="6"/>
  <c r="H423" i="6" s="1"/>
  <c r="H426" i="6" s="1"/>
  <c r="H417" i="6"/>
  <c r="G417" i="6"/>
  <c r="G418" i="6"/>
  <c r="H418" i="6" s="1"/>
  <c r="G419" i="6"/>
  <c r="H419" i="6" s="1"/>
  <c r="G416" i="6"/>
  <c r="H416" i="6" s="1"/>
  <c r="H420" i="6" s="1"/>
  <c r="G412" i="6"/>
  <c r="H412" i="6" s="1"/>
  <c r="H413" i="6" s="1"/>
  <c r="H403" i="6"/>
  <c r="H402" i="6"/>
  <c r="G403" i="6"/>
  <c r="G404" i="6"/>
  <c r="H404" i="6" s="1"/>
  <c r="G405" i="6"/>
  <c r="H405" i="6" s="1"/>
  <c r="G406" i="6"/>
  <c r="H406" i="6" s="1"/>
  <c r="G407" i="6"/>
  <c r="H407" i="6" s="1"/>
  <c r="G408" i="6"/>
  <c r="H408" i="6" s="1"/>
  <c r="G402" i="6"/>
  <c r="I396" i="6"/>
  <c r="I384" i="6"/>
  <c r="I388" i="6"/>
  <c r="I381" i="6"/>
  <c r="I377" i="6"/>
  <c r="I357" i="6"/>
  <c r="I361" i="6"/>
  <c r="I353" i="6"/>
  <c r="H341" i="6"/>
  <c r="I341" i="6" s="1"/>
  <c r="H342" i="6"/>
  <c r="I342" i="6" s="1"/>
  <c r="H343" i="6"/>
  <c r="I343" i="6" s="1"/>
  <c r="H344" i="6"/>
  <c r="I344" i="6" s="1"/>
  <c r="H345" i="6"/>
  <c r="I345" i="6" s="1"/>
  <c r="H346" i="6"/>
  <c r="I346" i="6" s="1"/>
  <c r="H347" i="6"/>
  <c r="I347" i="6" s="1"/>
  <c r="H348" i="6"/>
  <c r="I348" i="6" s="1"/>
  <c r="H349" i="6"/>
  <c r="I349" i="6" s="1"/>
  <c r="H350" i="6"/>
  <c r="I350" i="6" s="1"/>
  <c r="H351" i="6"/>
  <c r="I351" i="6" s="1"/>
  <c r="H352" i="6"/>
  <c r="I352" i="6" s="1"/>
  <c r="H353" i="6"/>
  <c r="H354" i="6"/>
  <c r="I354" i="6" s="1"/>
  <c r="H355" i="6"/>
  <c r="H356" i="6"/>
  <c r="I355" i="6" s="1"/>
  <c r="H357" i="6"/>
  <c r="I356" i="6" s="1"/>
  <c r="H358" i="6"/>
  <c r="H359" i="6"/>
  <c r="I358" i="6" s="1"/>
  <c r="H360" i="6"/>
  <c r="I359" i="6" s="1"/>
  <c r="H361" i="6"/>
  <c r="I360" i="6" s="1"/>
  <c r="H362" i="6"/>
  <c r="H363" i="6"/>
  <c r="I362" i="6" s="1"/>
  <c r="H364" i="6"/>
  <c r="I364" i="6" s="1"/>
  <c r="H365" i="6"/>
  <c r="I365" i="6" s="1"/>
  <c r="H366" i="6"/>
  <c r="I366" i="6" s="1"/>
  <c r="H367" i="6"/>
  <c r="I367" i="6" s="1"/>
  <c r="H368" i="6"/>
  <c r="I368" i="6" s="1"/>
  <c r="H369" i="6"/>
  <c r="I369" i="6" s="1"/>
  <c r="H370" i="6"/>
  <c r="I370" i="6" s="1"/>
  <c r="H371" i="6"/>
  <c r="I371" i="6" s="1"/>
  <c r="H372" i="6"/>
  <c r="I372" i="6" s="1"/>
  <c r="H373" i="6"/>
  <c r="I373" i="6" s="1"/>
  <c r="H374" i="6"/>
  <c r="I374" i="6" s="1"/>
  <c r="H375" i="6"/>
  <c r="I375" i="6" s="1"/>
  <c r="H376" i="6"/>
  <c r="I376" i="6" s="1"/>
  <c r="H377" i="6"/>
  <c r="H378" i="6"/>
  <c r="I378" i="6" s="1"/>
  <c r="H379" i="6"/>
  <c r="I379" i="6" s="1"/>
  <c r="H380" i="6"/>
  <c r="I380" i="6" s="1"/>
  <c r="H381" i="6"/>
  <c r="H382" i="6"/>
  <c r="I382" i="6" s="1"/>
  <c r="H383" i="6"/>
  <c r="I383" i="6" s="1"/>
  <c r="H384" i="6"/>
  <c r="H385" i="6"/>
  <c r="I385" i="6" s="1"/>
  <c r="H386" i="6"/>
  <c r="I386" i="6" s="1"/>
  <c r="H387" i="6"/>
  <c r="I387" i="6" s="1"/>
  <c r="H388" i="6"/>
  <c r="H389" i="6"/>
  <c r="I389" i="6" s="1"/>
  <c r="H390" i="6"/>
  <c r="I390" i="6" s="1"/>
  <c r="H391" i="6"/>
  <c r="I391" i="6" s="1"/>
  <c r="H392" i="6"/>
  <c r="I392" i="6" s="1"/>
  <c r="H393" i="6"/>
  <c r="I393" i="6" s="1"/>
  <c r="H394" i="6"/>
  <c r="I394" i="6" s="1"/>
  <c r="H395" i="6"/>
  <c r="I395" i="6" s="1"/>
  <c r="H396" i="6"/>
  <c r="H340" i="6"/>
  <c r="I340" i="6" s="1"/>
  <c r="I322" i="6"/>
  <c r="I326" i="6"/>
  <c r="I330" i="6"/>
  <c r="I319" i="6"/>
  <c r="I303" i="6"/>
  <c r="I300" i="6"/>
  <c r="H281" i="6"/>
  <c r="I281" i="6" s="1"/>
  <c r="H282" i="6"/>
  <c r="I282" i="6" s="1"/>
  <c r="H283" i="6"/>
  <c r="I283" i="6" s="1"/>
  <c r="H284" i="6"/>
  <c r="I284" i="6" s="1"/>
  <c r="H285" i="6"/>
  <c r="I285" i="6" s="1"/>
  <c r="H286" i="6"/>
  <c r="I286" i="6" s="1"/>
  <c r="H287" i="6"/>
  <c r="I287" i="6" s="1"/>
  <c r="H288" i="6"/>
  <c r="I288" i="6" s="1"/>
  <c r="H289" i="6"/>
  <c r="I289" i="6" s="1"/>
  <c r="H290" i="6"/>
  <c r="I290" i="6" s="1"/>
  <c r="H291" i="6"/>
  <c r="I291" i="6" s="1"/>
  <c r="H292" i="6"/>
  <c r="I292" i="6" s="1"/>
  <c r="H293" i="6"/>
  <c r="I293" i="6" s="1"/>
  <c r="H294" i="6"/>
  <c r="I294" i="6" s="1"/>
  <c r="H295" i="6"/>
  <c r="I295" i="6" s="1"/>
  <c r="H296" i="6"/>
  <c r="I296" i="6" s="1"/>
  <c r="H297" i="6"/>
  <c r="I297" i="6" s="1"/>
  <c r="H298" i="6"/>
  <c r="I298" i="6" s="1"/>
  <c r="H299" i="6"/>
  <c r="I299" i="6" s="1"/>
  <c r="H300" i="6"/>
  <c r="H301" i="6"/>
  <c r="I301" i="6" s="1"/>
  <c r="H302" i="6"/>
  <c r="I302" i="6" s="1"/>
  <c r="H303" i="6"/>
  <c r="H304" i="6"/>
  <c r="I304" i="6" s="1"/>
  <c r="H305" i="6"/>
  <c r="I305" i="6" s="1"/>
  <c r="H306" i="6"/>
  <c r="I306" i="6" s="1"/>
  <c r="H307" i="6"/>
  <c r="I307" i="6" s="1"/>
  <c r="H308" i="6"/>
  <c r="I308" i="6" s="1"/>
  <c r="H309" i="6"/>
  <c r="I309" i="6" s="1"/>
  <c r="H310" i="6"/>
  <c r="I310" i="6" s="1"/>
  <c r="H311" i="6"/>
  <c r="I311" i="6" s="1"/>
  <c r="H312" i="6"/>
  <c r="I312" i="6" s="1"/>
  <c r="H313" i="6"/>
  <c r="I313" i="6" s="1"/>
  <c r="H314" i="6"/>
  <c r="I314" i="6" s="1"/>
  <c r="H315" i="6"/>
  <c r="I315" i="6" s="1"/>
  <c r="H316" i="6"/>
  <c r="I316" i="6" s="1"/>
  <c r="H317" i="6"/>
  <c r="I317" i="6" s="1"/>
  <c r="H318" i="6"/>
  <c r="I318" i="6" s="1"/>
  <c r="H319" i="6"/>
  <c r="H320" i="6"/>
  <c r="I320" i="6" s="1"/>
  <c r="H321" i="6"/>
  <c r="I321" i="6" s="1"/>
  <c r="H322" i="6"/>
  <c r="H323" i="6"/>
  <c r="I323" i="6" s="1"/>
  <c r="H324" i="6"/>
  <c r="I324" i="6" s="1"/>
  <c r="H325" i="6"/>
  <c r="I325" i="6" s="1"/>
  <c r="H326" i="6"/>
  <c r="H327" i="6"/>
  <c r="I327" i="6" s="1"/>
  <c r="H328" i="6"/>
  <c r="I328" i="6" s="1"/>
  <c r="H329" i="6"/>
  <c r="I329" i="6" s="1"/>
  <c r="H330" i="6"/>
  <c r="H331" i="6"/>
  <c r="I331" i="6" s="1"/>
  <c r="H332" i="6"/>
  <c r="I332" i="6" s="1"/>
  <c r="H333" i="6"/>
  <c r="I333" i="6" s="1"/>
  <c r="H334" i="6"/>
  <c r="I334" i="6" s="1"/>
  <c r="H335" i="6"/>
  <c r="I335" i="6" s="1"/>
  <c r="H280" i="6"/>
  <c r="I280" i="6" s="1"/>
  <c r="I265" i="6"/>
  <c r="I269" i="6"/>
  <c r="I273" i="6"/>
  <c r="I253" i="6"/>
  <c r="I261" i="6"/>
  <c r="I251" i="6"/>
  <c r="I243" i="6"/>
  <c r="I247" i="6"/>
  <c r="I228" i="6"/>
  <c r="I232" i="6"/>
  <c r="I236" i="6"/>
  <c r="I240" i="6"/>
  <c r="H227" i="6"/>
  <c r="I227" i="6" s="1"/>
  <c r="H228" i="6"/>
  <c r="H229" i="6"/>
  <c r="I229" i="6" s="1"/>
  <c r="H230" i="6"/>
  <c r="I230" i="6" s="1"/>
  <c r="H231" i="6"/>
  <c r="I231" i="6" s="1"/>
  <c r="H232" i="6"/>
  <c r="H233" i="6"/>
  <c r="I233" i="6" s="1"/>
  <c r="H234" i="6"/>
  <c r="I234" i="6" s="1"/>
  <c r="H235" i="6"/>
  <c r="I235" i="6" s="1"/>
  <c r="H236" i="6"/>
  <c r="H237" i="6"/>
  <c r="I237" i="6" s="1"/>
  <c r="H238" i="6"/>
  <c r="I238" i="6" s="1"/>
  <c r="H239" i="6"/>
  <c r="I239" i="6" s="1"/>
  <c r="H240" i="6"/>
  <c r="H241" i="6"/>
  <c r="I241" i="6" s="1"/>
  <c r="H242" i="6"/>
  <c r="I242" i="6" s="1"/>
  <c r="H243" i="6"/>
  <c r="H244" i="6"/>
  <c r="I244" i="6" s="1"/>
  <c r="H245" i="6"/>
  <c r="I245" i="6" s="1"/>
  <c r="H246" i="6"/>
  <c r="I246" i="6" s="1"/>
  <c r="H247" i="6"/>
  <c r="H248" i="6"/>
  <c r="I248" i="6" s="1"/>
  <c r="H249" i="6"/>
  <c r="I249" i="6" s="1"/>
  <c r="H250" i="6"/>
  <c r="I250" i="6" s="1"/>
  <c r="H251" i="6"/>
  <c r="H252" i="6"/>
  <c r="H253" i="6"/>
  <c r="I252" i="6" s="1"/>
  <c r="H254" i="6"/>
  <c r="H255" i="6"/>
  <c r="I254" i="6" s="1"/>
  <c r="H256" i="6"/>
  <c r="I255" i="6" s="1"/>
  <c r="H257" i="6"/>
  <c r="I256" i="6" s="1"/>
  <c r="H258" i="6"/>
  <c r="I257" i="6" s="1"/>
  <c r="H259" i="6"/>
  <c r="I258" i="6" s="1"/>
  <c r="H260" i="6"/>
  <c r="I259" i="6" s="1"/>
  <c r="H261" i="6"/>
  <c r="I260" i="6" s="1"/>
  <c r="H262" i="6"/>
  <c r="H263" i="6"/>
  <c r="I262" i="6" s="1"/>
  <c r="H264" i="6"/>
  <c r="I263" i="6" s="1"/>
  <c r="H265" i="6"/>
  <c r="H266" i="6"/>
  <c r="I266" i="6" s="1"/>
  <c r="H267" i="6"/>
  <c r="I267" i="6" s="1"/>
  <c r="H268" i="6"/>
  <c r="I268" i="6" s="1"/>
  <c r="H269" i="6"/>
  <c r="H270" i="6"/>
  <c r="I270" i="6" s="1"/>
  <c r="H271" i="6"/>
  <c r="I271" i="6" s="1"/>
  <c r="H272" i="6"/>
  <c r="I272" i="6" s="1"/>
  <c r="H273" i="6"/>
  <c r="H274" i="6"/>
  <c r="I274" i="6" s="1"/>
  <c r="H275" i="6"/>
  <c r="I275" i="6" s="1"/>
  <c r="H226" i="6"/>
  <c r="I226" i="6" s="1"/>
  <c r="I208" i="6"/>
  <c r="I212" i="6"/>
  <c r="I216" i="6"/>
  <c r="I195" i="6"/>
  <c r="I197" i="6"/>
  <c r="I199" i="6"/>
  <c r="I192" i="6"/>
  <c r="H192" i="6"/>
  <c r="H193" i="6"/>
  <c r="I193" i="6" s="1"/>
  <c r="H194" i="6"/>
  <c r="H195" i="6"/>
  <c r="I194" i="6" s="1"/>
  <c r="H196" i="6"/>
  <c r="H197" i="6"/>
  <c r="I196" i="6" s="1"/>
  <c r="H198" i="6"/>
  <c r="H199" i="6"/>
  <c r="I198" i="6" s="1"/>
  <c r="H200" i="6"/>
  <c r="I200" i="6" s="1"/>
  <c r="H201" i="6"/>
  <c r="I201" i="6" s="1"/>
  <c r="H202" i="6"/>
  <c r="I202" i="6" s="1"/>
  <c r="H203" i="6"/>
  <c r="I203" i="6" s="1"/>
  <c r="H204" i="6"/>
  <c r="I204" i="6" s="1"/>
  <c r="H205" i="6"/>
  <c r="I205" i="6" s="1"/>
  <c r="H206" i="6"/>
  <c r="I206" i="6" s="1"/>
  <c r="H207" i="6"/>
  <c r="I207" i="6" s="1"/>
  <c r="H208" i="6"/>
  <c r="H209" i="6"/>
  <c r="I209" i="6" s="1"/>
  <c r="H210" i="6"/>
  <c r="I210" i="6" s="1"/>
  <c r="H211" i="6"/>
  <c r="I211" i="6" s="1"/>
  <c r="H212" i="6"/>
  <c r="H213" i="6"/>
  <c r="I213" i="6" s="1"/>
  <c r="H214" i="6"/>
  <c r="I214" i="6" s="1"/>
  <c r="H215" i="6"/>
  <c r="I215" i="6" s="1"/>
  <c r="H216" i="6"/>
  <c r="H217" i="6"/>
  <c r="I217" i="6" s="1"/>
  <c r="H218" i="6"/>
  <c r="I218" i="6" s="1"/>
  <c r="H219" i="6"/>
  <c r="I219" i="6" s="1"/>
  <c r="H220" i="6"/>
  <c r="I220" i="6" s="1"/>
  <c r="H221" i="6"/>
  <c r="I221" i="6" s="1"/>
  <c r="H191" i="6"/>
  <c r="I191" i="6" s="1"/>
  <c r="I184" i="6"/>
  <c r="I186" i="6"/>
  <c r="H183" i="6"/>
  <c r="I183" i="6" s="1"/>
  <c r="H184" i="6"/>
  <c r="H185" i="6"/>
  <c r="I185" i="6" s="1"/>
  <c r="H186" i="6"/>
  <c r="H182" i="6"/>
  <c r="I182" i="6" s="1"/>
  <c r="I187" i="6" s="1"/>
  <c r="G166" i="6"/>
  <c r="H447" i="6" l="1"/>
  <c r="H476" i="6"/>
  <c r="H507" i="6"/>
  <c r="H409" i="6"/>
  <c r="I222" i="6"/>
  <c r="I336" i="6"/>
  <c r="H440" i="6"/>
  <c r="I264" i="6"/>
  <c r="I276" i="6"/>
  <c r="I363" i="6"/>
  <c r="I397" i="6" s="1"/>
  <c r="H515" i="6"/>
  <c r="G621" i="6"/>
  <c r="G620" i="6"/>
  <c r="H612" i="6"/>
  <c r="D612" i="6"/>
  <c r="D611" i="6"/>
  <c r="H611" i="6" s="1"/>
  <c r="D610" i="6"/>
  <c r="H610" i="6" s="1"/>
  <c r="D609" i="6"/>
  <c r="H609" i="6" s="1"/>
  <c r="D608" i="6"/>
  <c r="H608" i="6" s="1"/>
  <c r="D607" i="6"/>
  <c r="H607" i="6" s="1"/>
  <c r="D606" i="6"/>
  <c r="H606" i="6" s="1"/>
  <c r="D605" i="6"/>
  <c r="H605" i="6" s="1"/>
  <c r="D604" i="6"/>
  <c r="H604" i="6" s="1"/>
  <c r="D603" i="6"/>
  <c r="H603" i="6" s="1"/>
  <c r="D602" i="6"/>
  <c r="H602" i="6" s="1"/>
  <c r="D596" i="6"/>
  <c r="H596" i="6" s="1"/>
  <c r="D595" i="6"/>
  <c r="H595" i="6" s="1"/>
  <c r="D594" i="6"/>
  <c r="H594" i="6" s="1"/>
  <c r="D586" i="6"/>
  <c r="H586" i="6" s="1"/>
  <c r="D585" i="6"/>
  <c r="H585" i="6" s="1"/>
  <c r="D584" i="6"/>
  <c r="D578" i="6"/>
  <c r="H578" i="6" s="1"/>
  <c r="D577" i="6"/>
  <c r="H577" i="6" s="1"/>
  <c r="D576" i="6"/>
  <c r="H576" i="6" s="1"/>
  <c r="D569" i="6"/>
  <c r="H569" i="6" s="1"/>
  <c r="D568" i="6"/>
  <c r="H568" i="6" s="1"/>
  <c r="D561" i="6"/>
  <c r="H561" i="6" s="1"/>
  <c r="D560" i="6"/>
  <c r="H560" i="6" s="1"/>
  <c r="D553" i="6"/>
  <c r="H553" i="6" s="1"/>
  <c r="D552" i="6"/>
  <c r="D554" i="6" s="1"/>
  <c r="D546" i="6"/>
  <c r="H546" i="6" s="1"/>
  <c r="D545" i="6"/>
  <c r="H545" i="6" s="1"/>
  <c r="D544" i="6"/>
  <c r="H544" i="6" s="1"/>
  <c r="D538" i="6"/>
  <c r="H538" i="6" s="1"/>
  <c r="D537" i="6"/>
  <c r="H537" i="6" s="1"/>
  <c r="D536" i="6"/>
  <c r="D528" i="6"/>
  <c r="H528" i="6" s="1"/>
  <c r="D527" i="6"/>
  <c r="H527" i="6" s="1"/>
  <c r="D526" i="6"/>
  <c r="H526" i="6" s="1"/>
  <c r="H529" i="6" s="1"/>
  <c r="H530" i="6" s="1"/>
  <c r="G624" i="6" l="1"/>
  <c r="G625" i="6" s="1"/>
  <c r="D539" i="6"/>
  <c r="H597" i="6"/>
  <c r="H598" i="6" s="1"/>
  <c r="H613" i="6"/>
  <c r="H614" i="6" s="1"/>
  <c r="H579" i="6"/>
  <c r="H580" i="6" s="1"/>
  <c r="D587" i="6"/>
  <c r="H547" i="6"/>
  <c r="H548" i="6" s="1"/>
  <c r="H552" i="6"/>
  <c r="H554" i="6" s="1"/>
  <c r="H555" i="6" s="1"/>
  <c r="H570" i="6"/>
  <c r="H571" i="6" s="1"/>
  <c r="H562" i="6"/>
  <c r="H563" i="6" s="1"/>
  <c r="D547" i="6"/>
  <c r="D570" i="6"/>
  <c r="D529" i="6"/>
  <c r="H536" i="6"/>
  <c r="D562" i="6"/>
  <c r="D579" i="6"/>
  <c r="H584" i="6"/>
  <c r="H587" i="6" s="1"/>
  <c r="H588" i="6" s="1"/>
  <c r="D597" i="6"/>
  <c r="H539" i="6" l="1"/>
  <c r="H540" i="6" s="1"/>
  <c r="G616" i="6" s="1"/>
  <c r="D167" i="6"/>
  <c r="G167" i="6" s="1"/>
  <c r="D168" i="6"/>
  <c r="G168" i="6" s="1"/>
  <c r="D169" i="6"/>
  <c r="G169" i="6" s="1"/>
  <c r="D170" i="6"/>
  <c r="G170" i="6" s="1"/>
  <c r="D171" i="6"/>
  <c r="G171" i="6" s="1"/>
  <c r="D172" i="6"/>
  <c r="G172" i="6" s="1"/>
  <c r="D173" i="6"/>
  <c r="G173" i="6" s="1"/>
  <c r="D174" i="6"/>
  <c r="G174" i="6" s="1"/>
  <c r="D175" i="6"/>
  <c r="G175" i="6" s="1"/>
  <c r="D176" i="6"/>
  <c r="G176" i="6" s="1"/>
  <c r="G177" i="6" l="1"/>
  <c r="D162" i="6"/>
  <c r="G162" i="6" s="1"/>
  <c r="D161" i="6"/>
  <c r="G161" i="6" s="1"/>
  <c r="D160" i="6"/>
  <c r="G160" i="6" s="1"/>
  <c r="D159" i="6"/>
  <c r="G159" i="6" s="1"/>
  <c r="D158" i="6"/>
  <c r="G158" i="6" s="1"/>
  <c r="D157" i="6"/>
  <c r="G157" i="6" s="1"/>
  <c r="D156" i="6"/>
  <c r="G156" i="6" s="1"/>
  <c r="D155" i="6"/>
  <c r="G155" i="6" s="1"/>
  <c r="D151" i="6"/>
  <c r="G151" i="6" s="1"/>
  <c r="D150" i="6"/>
  <c r="G150" i="6" s="1"/>
  <c r="D149" i="6"/>
  <c r="G149" i="6" s="1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4" i="6"/>
  <c r="G134" i="6" s="1"/>
  <c r="D133" i="6"/>
  <c r="G133" i="6" s="1"/>
  <c r="D132" i="6"/>
  <c r="G132" i="6" s="1"/>
  <c r="D131" i="6"/>
  <c r="G131" i="6" s="1"/>
  <c r="D130" i="6"/>
  <c r="G130" i="6" s="1"/>
  <c r="D129" i="6"/>
  <c r="G129" i="6" s="1"/>
  <c r="D128" i="6"/>
  <c r="G128" i="6" s="1"/>
  <c r="D124" i="6"/>
  <c r="D120" i="6"/>
  <c r="G120" i="6" s="1"/>
  <c r="D119" i="6"/>
  <c r="G119" i="6" s="1"/>
  <c r="D118" i="6"/>
  <c r="G118" i="6" s="1"/>
  <c r="D117" i="6"/>
  <c r="G117" i="6" s="1"/>
  <c r="D113" i="6"/>
  <c r="G113" i="6" s="1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3" i="6"/>
  <c r="G103" i="6" s="1"/>
  <c r="D102" i="6"/>
  <c r="G102" i="6" s="1"/>
  <c r="D98" i="6"/>
  <c r="G98" i="6" s="1"/>
  <c r="D97" i="6"/>
  <c r="G97" i="6" s="1"/>
  <c r="D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6" i="6"/>
  <c r="G66" i="6" s="1"/>
  <c r="D65" i="6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5" i="6"/>
  <c r="G55" i="6" s="1"/>
  <c r="G56" i="6" s="1"/>
  <c r="D51" i="6"/>
  <c r="G51" i="6" s="1"/>
  <c r="D50" i="6"/>
  <c r="G50" i="6" s="1"/>
  <c r="D46" i="6"/>
  <c r="G46" i="6" s="1"/>
  <c r="D45" i="6"/>
  <c r="G45" i="6" s="1"/>
  <c r="D44" i="6"/>
  <c r="G44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0" i="6"/>
  <c r="G20" i="6" s="1"/>
  <c r="D19" i="6"/>
  <c r="G19" i="6" s="1"/>
  <c r="D18" i="6"/>
  <c r="G18" i="6" s="1"/>
  <c r="D17" i="6"/>
  <c r="G17" i="6" s="1"/>
  <c r="D16" i="6"/>
  <c r="G16" i="6" s="1"/>
  <c r="G67" i="6" l="1"/>
  <c r="G82" i="6"/>
  <c r="G93" i="6"/>
  <c r="G94" i="6"/>
  <c r="G163" i="6"/>
  <c r="G52" i="6"/>
  <c r="G124" i="6"/>
  <c r="G125" i="6" s="1"/>
  <c r="G152" i="6"/>
  <c r="G121" i="6"/>
  <c r="G114" i="6"/>
  <c r="G146" i="6"/>
  <c r="G135" i="6"/>
  <c r="G99" i="6"/>
  <c r="G31" i="6"/>
  <c r="G47" i="6"/>
  <c r="G41" i="6"/>
  <c r="G21" i="6"/>
  <c r="G518" i="6" l="1"/>
  <c r="G520" i="6"/>
  <c r="G519" i="6" l="1"/>
</calcChain>
</file>

<file path=xl/sharedStrings.xml><?xml version="1.0" encoding="utf-8"?>
<sst xmlns="http://schemas.openxmlformats.org/spreadsheetml/2006/main" count="2075" uniqueCount="461">
  <si>
    <t>II. DRUGA ČIŠČENJA</t>
  </si>
  <si>
    <t>I. REDNO ČIŠČENJE</t>
  </si>
  <si>
    <t>PONUDBENI PREDRAČUN</t>
  </si>
  <si>
    <t xml:space="preserve">Ponudnik:___________________________________________________________________________, </t>
  </si>
  <si>
    <t xml:space="preserve">ki oddajamo ponudbo za javno naročilo št. </t>
  </si>
  <si>
    <t xml:space="preserve">PONUDBENI PREDRAČUN št. _____________  </t>
  </si>
  <si>
    <t>Cena/m2 EUR (brez DDV)</t>
  </si>
  <si>
    <t>Vrsta površine</t>
  </si>
  <si>
    <t>Frekvenca čiščenja</t>
  </si>
  <si>
    <t>dnevno</t>
  </si>
  <si>
    <t>Hodniki , stopnišče, vhod</t>
  </si>
  <si>
    <t>Sanitarije, umivalnica</t>
  </si>
  <si>
    <t>Kuhinja z jedilnico</t>
  </si>
  <si>
    <t xml:space="preserve">Garderobe </t>
  </si>
  <si>
    <t>1.2 Površina poslovnih in skupnih prostorov Odlagališče Barje</t>
  </si>
  <si>
    <t>1.2.1. Upravna stavba:</t>
  </si>
  <si>
    <t>Pisarne, vratarnica</t>
  </si>
  <si>
    <t xml:space="preserve">Laboratorij </t>
  </si>
  <si>
    <t>Jedilnica in čajna kuhinja</t>
  </si>
  <si>
    <t xml:space="preserve">Arhiv </t>
  </si>
  <si>
    <t>1.2.2. Avtopralnica</t>
  </si>
  <si>
    <t>Sanitarije</t>
  </si>
  <si>
    <t xml:space="preserve">Strojnica (prostor z rezervoarji sveže in reciklirane vode, kompresor,..); </t>
  </si>
  <si>
    <t>Prostor s toplotno podpostajo in VT enotami</t>
  </si>
  <si>
    <t>Pisarna</t>
  </si>
  <si>
    <t xml:space="preserve">Notranja in zunanja vrata z okvirji naslednjih dimenzij; 
90x220 (cm) 2x, čiščenje
</t>
  </si>
  <si>
    <t xml:space="preserve">Notranja in zunanja vrata z okvirji naslednjih dimenzij; 
85x200 (cm) 4x, čiščenje
</t>
  </si>
  <si>
    <t>Notranja in zunanja vrata z okvirji naslednjih dimenzij; 
170x210 (cm) 2x, čiščenje</t>
  </si>
  <si>
    <t>1.2.3. Delavnice in skladišče</t>
  </si>
  <si>
    <t>Priročna delavnica</t>
  </si>
  <si>
    <t>Ostali prostori -  (garderoba, veža,skladišče,  servisna delavnica)</t>
  </si>
  <si>
    <t>1.2.4. Zbirni center</t>
  </si>
  <si>
    <t>Pisarna, vetrolov, garderoba, delavnica</t>
  </si>
  <si>
    <t>1.2.5. Zabojniki</t>
  </si>
  <si>
    <t>Okoljska merilna postaja, strojnica</t>
  </si>
  <si>
    <t>1.2.6. ČISTILNA  NAPRAVA</t>
  </si>
  <si>
    <t>tedensko</t>
  </si>
  <si>
    <t>kompresorji (73,8 m2) – mesečno.</t>
  </si>
  <si>
    <t>1.2.7. NGO center</t>
  </si>
  <si>
    <t>Čajna kuhinja</t>
  </si>
  <si>
    <t>Hodnik</t>
  </si>
  <si>
    <t>Garderoba s sanitarijami</t>
  </si>
  <si>
    <t>Dvigalo</t>
  </si>
  <si>
    <t>Stopnišče</t>
  </si>
  <si>
    <t>Notranja in zunanja vrata z okvirji naslednjih dimenzij; 
90x220 (cm) 1x, čiščenje</t>
  </si>
  <si>
    <t>mesečno</t>
  </si>
  <si>
    <t xml:space="preserve">Notranja in zunanja vrata z okvirji naslednjih dimenzij; 
50x215 (cm) 3x, čiščenje: </t>
  </si>
  <si>
    <t xml:space="preserve">Notranja in zunanja vrata z okvirji naslednjih dimenzij; 
81x210 (cm) 4x, čiščenje: </t>
  </si>
  <si>
    <t>Notranja in zunanja vrata z okvirji naslednjih dimenzij; 
91x210 (cm) 1x, čiščenje</t>
  </si>
  <si>
    <t>Notranja in zunanja vrata z okvirji naslednjih dimenzij; 
70x210 (cm) 3x, čiščenje</t>
  </si>
  <si>
    <t xml:space="preserve">1.4. Površina poslovnih in skupnih prostorov Kompleks Snaga </t>
  </si>
  <si>
    <t>1.4.1 Remontni objekt - nadstropje</t>
  </si>
  <si>
    <t>Stopnišče s hodnikom</t>
  </si>
  <si>
    <t>Odmor</t>
  </si>
  <si>
    <t>Garderobe</t>
  </si>
  <si>
    <t>1.4.2  Skladiščni objket - klet</t>
  </si>
  <si>
    <t>1.4.3  Skladiščni objekt - pritličje</t>
  </si>
  <si>
    <t>Skladišče</t>
  </si>
  <si>
    <t>letno</t>
  </si>
  <si>
    <t>Sprejemni prostori</t>
  </si>
  <si>
    <t>Skladišče  - remont</t>
  </si>
  <si>
    <t>Skladišče novih gum</t>
  </si>
  <si>
    <t>Skladišče rabljenih gum</t>
  </si>
  <si>
    <t>Skladišče komunalnih pos</t>
  </si>
  <si>
    <t>Ogrevane garaže</t>
  </si>
  <si>
    <t>1.4.4  Skladiščni objket - nadstropje</t>
  </si>
  <si>
    <t>2 x letno</t>
  </si>
  <si>
    <t>1.4.5  Skladišče komunalne posode</t>
  </si>
  <si>
    <t>Zunanje skladišč kom.pos.</t>
  </si>
  <si>
    <t>1.4.6  Administrativni objekt - pritličje</t>
  </si>
  <si>
    <t>Prostor za odmor</t>
  </si>
  <si>
    <t>1.4.7  Administrativni objekt - nadstropje</t>
  </si>
  <si>
    <t>Sušenje opreme</t>
  </si>
  <si>
    <t>Garderobe Ž</t>
  </si>
  <si>
    <t>Sanitarije Ž</t>
  </si>
  <si>
    <t>Garderobe M</t>
  </si>
  <si>
    <t>Sanitarije M</t>
  </si>
  <si>
    <t>1.4.8 Vratarnica</t>
  </si>
  <si>
    <t>Vhod</t>
  </si>
  <si>
    <t>Delovni prostor</t>
  </si>
  <si>
    <t>1.4.9  Remontni objekt - pritličje</t>
  </si>
  <si>
    <t>Sprejem vozil</t>
  </si>
  <si>
    <t>Mala delavnica</t>
  </si>
  <si>
    <t>Priročno skladišče</t>
  </si>
  <si>
    <t>Delavnice</t>
  </si>
  <si>
    <t>Delavnica</t>
  </si>
  <si>
    <t>1. 5 Upravna stavba RCERO</t>
  </si>
  <si>
    <t>Upravna stavba</t>
  </si>
  <si>
    <t>Terasa</t>
  </si>
  <si>
    <t>2x letno</t>
  </si>
  <si>
    <t>Žerjav (kabina + prostor)</t>
  </si>
  <si>
    <t>Žerjav (hodnik)</t>
  </si>
  <si>
    <t>Kontrolna soba</t>
  </si>
  <si>
    <t>Hodnik, Galerija za obiskovalce</t>
  </si>
  <si>
    <t>Soba za obiskovalce</t>
  </si>
  <si>
    <t>2x teden</t>
  </si>
  <si>
    <t>Soba za počitek</t>
  </si>
  <si>
    <t>Soba za obiskovalce (sortirna kabina)</t>
  </si>
  <si>
    <t>1x tedensko</t>
  </si>
  <si>
    <t>Skladišče SPS</t>
  </si>
  <si>
    <t>/</t>
  </si>
  <si>
    <t>Vrsta čiščenja</t>
  </si>
  <si>
    <t>Čiščenje oken – notranja stekla + okvirji (višina oken pribl. 3,5metra)</t>
  </si>
  <si>
    <t>Zunanja senčila*</t>
  </si>
  <si>
    <t>SKUPAJ                               (2)</t>
  </si>
  <si>
    <t>1.2. Površina poslovnih in skupnih prostorov Odlagališče Barje</t>
  </si>
  <si>
    <t>Čiščenje oken – notranja stekla + okvirji</t>
  </si>
  <si>
    <t>Čiščenje oken – notranja stekla + okvirji ( višina oken pribl. 3.5 m)</t>
  </si>
  <si>
    <t>Čiščenje oken – notranja stekla + okvirji (višina oken pribl. 3,5 metra)</t>
  </si>
  <si>
    <t xml:space="preserve">Čiščenje oken – notranja stekla + okvirji </t>
  </si>
  <si>
    <t>Stropovi, stene – pajčevine*</t>
  </si>
  <si>
    <t>Zunanja stekla (obojestransko)</t>
  </si>
  <si>
    <t>Notranja stekla</t>
  </si>
  <si>
    <t xml:space="preserve">Brisoloji </t>
  </si>
  <si>
    <t>2. Stekla RCERO</t>
  </si>
  <si>
    <t>Skladišče SPS pritličje, 1N</t>
  </si>
  <si>
    <t>2x mesečno</t>
  </si>
  <si>
    <t>1x mesečno</t>
  </si>
  <si>
    <t>Sortirnica</t>
  </si>
  <si>
    <t>Vratarnica</t>
  </si>
  <si>
    <t>Znesek za 1 x čiščenje      (brez DDV)</t>
  </si>
  <si>
    <t>1.1 Površina poslovnih in skupnih prostorov, Povšetova 6</t>
  </si>
  <si>
    <t>SKUPNA PONUDBENA VREDNOST v EUR brez DDV za obdobje 48 mesecev</t>
  </si>
  <si>
    <t>Dnevno</t>
  </si>
  <si>
    <t>Ploščice</t>
  </si>
  <si>
    <t>Garderoba</t>
  </si>
  <si>
    <t>Vratar</t>
  </si>
  <si>
    <t>Prostor čistilk</t>
  </si>
  <si>
    <t xml:space="preserve">Ploščice </t>
  </si>
  <si>
    <t>WC, TUŠ</t>
  </si>
  <si>
    <r>
      <t>Talna površina v m</t>
    </r>
    <r>
      <rPr>
        <vertAlign val="superscript"/>
        <sz val="11"/>
        <color theme="1"/>
        <rFont val="Tahoma"/>
        <family val="2"/>
        <charset val="238"/>
      </rPr>
      <t>2</t>
    </r>
  </si>
  <si>
    <t>Dinamika čiščenja</t>
  </si>
  <si>
    <t>Material</t>
  </si>
  <si>
    <t>Vrsta prostora</t>
  </si>
  <si>
    <r>
      <t>Vratarska hišica – 25,90 m</t>
    </r>
    <r>
      <rPr>
        <vertAlign val="superscript"/>
        <sz val="11"/>
        <color theme="1"/>
        <rFont val="Tahoma"/>
        <family val="2"/>
        <charset val="238"/>
      </rPr>
      <t>2</t>
    </r>
  </si>
  <si>
    <t>Parket</t>
  </si>
  <si>
    <t>1. nadstropje – Pisarna</t>
  </si>
  <si>
    <t>1. nadstropje – Garderoba</t>
  </si>
  <si>
    <t>Keramika</t>
  </si>
  <si>
    <t>1. nadstropje – Arhiv</t>
  </si>
  <si>
    <t>1. nadstropje – Hodnik</t>
  </si>
  <si>
    <t>Pritličje – Prostor za čistila</t>
  </si>
  <si>
    <t>Pritličje – Hodnik</t>
  </si>
  <si>
    <t>Pritličje – Pisarna</t>
  </si>
  <si>
    <t>Pritličje – Sanitarije</t>
  </si>
  <si>
    <t>Pritličje – Garderoba</t>
  </si>
  <si>
    <t>Pritličje – Čajna kuhinja</t>
  </si>
  <si>
    <t>PVC</t>
  </si>
  <si>
    <t>Pritličje – Električna delavnica</t>
  </si>
  <si>
    <t>Pritličje – Skladišče</t>
  </si>
  <si>
    <t>Keramične ploščice</t>
  </si>
  <si>
    <t>Stopnišča</t>
  </si>
  <si>
    <t>Estrih</t>
  </si>
  <si>
    <t>Klet – Skladišče</t>
  </si>
  <si>
    <r>
      <t>Prizidek – 271,26 m</t>
    </r>
    <r>
      <rPr>
        <vertAlign val="superscript"/>
        <sz val="11"/>
        <color theme="1"/>
        <rFont val="Tahoma"/>
        <family val="2"/>
        <charset val="238"/>
      </rPr>
      <t>2</t>
    </r>
  </si>
  <si>
    <t>Betonski estrih</t>
  </si>
  <si>
    <t>Soba splošni vzdrževalci</t>
  </si>
  <si>
    <t>Laminat</t>
  </si>
  <si>
    <t>Soba z el. Omaro</t>
  </si>
  <si>
    <t>Sejna soba</t>
  </si>
  <si>
    <t>Čajna kuhinja, WC, hodnik</t>
  </si>
  <si>
    <t>Hodnik I</t>
  </si>
  <si>
    <t>Dispečerski center</t>
  </si>
  <si>
    <r>
      <t>Centralna stavba – 233,90 m</t>
    </r>
    <r>
      <rPr>
        <vertAlign val="superscript"/>
        <sz val="11"/>
        <color theme="1"/>
        <rFont val="Tahoma"/>
        <family val="2"/>
        <charset val="238"/>
      </rPr>
      <t>2</t>
    </r>
  </si>
  <si>
    <t>II. nadstropje – Predprostor</t>
  </si>
  <si>
    <t>II. nadstropje – Pisarna</t>
  </si>
  <si>
    <t>Linolej</t>
  </si>
  <si>
    <t>I. nadstropje – Hodnik</t>
  </si>
  <si>
    <t xml:space="preserve">Dnevno </t>
  </si>
  <si>
    <t>I. nadstropje – WC</t>
  </si>
  <si>
    <t>I. nadstropje – Umivalnica, kuhinja</t>
  </si>
  <si>
    <t>I. nadstropje – Skladišče</t>
  </si>
  <si>
    <t>I. nadstropje – Pisarna 4</t>
  </si>
  <si>
    <t xml:space="preserve">Parket </t>
  </si>
  <si>
    <t>I. nadstropje – Pisarna 3</t>
  </si>
  <si>
    <t>I. nadstropje – Pisarna 2</t>
  </si>
  <si>
    <t>I. nadstropje – Pisarna 1</t>
  </si>
  <si>
    <t>Pritličje – WC</t>
  </si>
  <si>
    <t>Pritličje – Umivalnica</t>
  </si>
  <si>
    <t>Pritličje – Pisarna 4</t>
  </si>
  <si>
    <t>Pritličje – Pisarna 3</t>
  </si>
  <si>
    <t>Pritličje – Pisarna 2</t>
  </si>
  <si>
    <t>Pritličje – Pisarna 1</t>
  </si>
  <si>
    <t>Klet - Hodnik</t>
  </si>
  <si>
    <t>Klet - Skladišče</t>
  </si>
  <si>
    <t>Klet – Sejna soba</t>
  </si>
  <si>
    <t>Klet – Arhiv I</t>
  </si>
  <si>
    <t>Klet – Pisarna</t>
  </si>
  <si>
    <r>
      <t>Upravna stavba – 222,66 m</t>
    </r>
    <r>
      <rPr>
        <vertAlign val="superscript"/>
        <sz val="11"/>
        <color theme="1"/>
        <rFont val="Tahoma"/>
        <family val="2"/>
        <charset val="238"/>
      </rPr>
      <t>2</t>
    </r>
  </si>
  <si>
    <r>
      <t>Območje Vodarne Kleče – 853,02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</si>
  <si>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t> Dnevno</t>
  </si>
  <si>
    <t> /</t>
  </si>
  <si>
    <t>Hodniki</t>
  </si>
  <si>
    <t>Pisarne</t>
  </si>
  <si>
    <r>
      <t>Prostori LPT – 261,00 m</t>
    </r>
    <r>
      <rPr>
        <vertAlign val="superscript"/>
        <sz val="11"/>
        <color theme="1"/>
        <rFont val="Tahoma"/>
        <family val="2"/>
        <charset val="238"/>
      </rPr>
      <t>2</t>
    </r>
  </si>
  <si>
    <t>Vetrolov pritličje – vzhod</t>
  </si>
  <si>
    <t>Požarno stopnišče – vzhod</t>
  </si>
  <si>
    <t>Sanitarije z garderobo</t>
  </si>
  <si>
    <t>Marmor</t>
  </si>
  <si>
    <t>Laboratorijski prostori</t>
  </si>
  <si>
    <r>
      <t>Služba za nadzor kakovosti pitne in odpadne vode (Laboratorij) – 476,00 m</t>
    </r>
    <r>
      <rPr>
        <vertAlign val="superscript"/>
        <sz val="11"/>
        <color theme="1"/>
        <rFont val="Tahoma"/>
        <family val="2"/>
        <charset val="238"/>
      </rPr>
      <t>2</t>
    </r>
  </si>
  <si>
    <r>
      <t>Prostori CČNL v objektu 37 – 45,00 m</t>
    </r>
    <r>
      <rPr>
        <vertAlign val="superscript"/>
        <sz val="11"/>
        <color theme="1"/>
        <rFont val="Tahoma"/>
        <family val="2"/>
        <charset val="238"/>
      </rPr>
      <t>2</t>
    </r>
  </si>
  <si>
    <t xml:space="preserve">Garderoba </t>
  </si>
  <si>
    <t>Elektro delavnica</t>
  </si>
  <si>
    <r>
      <t>Prostori CČNL v objektu 31 – 45,00 m</t>
    </r>
    <r>
      <rPr>
        <vertAlign val="superscript"/>
        <sz val="11"/>
        <color theme="1"/>
        <rFont val="Tahoma"/>
        <family val="2"/>
        <charset val="238"/>
      </rPr>
      <t>2</t>
    </r>
  </si>
  <si>
    <t xml:space="preserve">Hodnik </t>
  </si>
  <si>
    <r>
      <t>Prostori CČNL v objektu 21 – 84,00 m</t>
    </r>
    <r>
      <rPr>
        <vertAlign val="superscript"/>
        <sz val="11"/>
        <color theme="1"/>
        <rFont val="Tahoma"/>
        <family val="2"/>
        <charset val="238"/>
      </rPr>
      <t>2</t>
    </r>
  </si>
  <si>
    <t>2 x tedensko</t>
  </si>
  <si>
    <r>
      <t>Prostori CČNL v objektu 02 – 9,00 m</t>
    </r>
    <r>
      <rPr>
        <vertAlign val="superscript"/>
        <sz val="11"/>
        <color theme="1"/>
        <rFont val="Tahoma"/>
        <family val="2"/>
        <charset val="238"/>
      </rPr>
      <t>2</t>
    </r>
  </si>
  <si>
    <t>Vetrolov – Glavni vhod</t>
  </si>
  <si>
    <t>Vetrolov – pritličje – zahod</t>
  </si>
  <si>
    <t>Požarno stopnišče – zahod</t>
  </si>
  <si>
    <t>Čajni kuhinji (pritličje in nadstropje)</t>
  </si>
  <si>
    <t>Sanitarije z garderobami</t>
  </si>
  <si>
    <t>Kamen</t>
  </si>
  <si>
    <r>
      <t>Prostori CČNL v objektu 32 – 960,00 m</t>
    </r>
    <r>
      <rPr>
        <vertAlign val="superscript"/>
        <sz val="11"/>
        <color theme="1"/>
        <rFont val="Tahoma"/>
        <family val="2"/>
        <charset val="238"/>
      </rPr>
      <t>2</t>
    </r>
  </si>
  <si>
    <r>
      <t>Območje CČN, Cesta v Prod 100, 1000 Ljubljana – 1856,00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</si>
  <si>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t>kamen</t>
  </si>
  <si>
    <t>celotno</t>
  </si>
  <si>
    <t>Stopnišče A</t>
  </si>
  <si>
    <t>stopnišče B</t>
  </si>
  <si>
    <t>Stopnišče B</t>
  </si>
  <si>
    <t>tekstil</t>
  </si>
  <si>
    <t>hodnik</t>
  </si>
  <si>
    <t>keramika</t>
  </si>
  <si>
    <t>Kuhinja</t>
  </si>
  <si>
    <t>parket</t>
  </si>
  <si>
    <t>pisarna</t>
  </si>
  <si>
    <t>WC</t>
  </si>
  <si>
    <t>kopirnica</t>
  </si>
  <si>
    <t>kadilnica</t>
  </si>
  <si>
    <t>Sejna</t>
  </si>
  <si>
    <t>Čistila</t>
  </si>
  <si>
    <t>Kabinet</t>
  </si>
  <si>
    <r>
      <t>v m</t>
    </r>
    <r>
      <rPr>
        <vertAlign val="superscript"/>
        <sz val="11"/>
        <color theme="1"/>
        <rFont val="Tahoma"/>
        <family val="2"/>
        <charset val="238"/>
      </rPr>
      <t>2</t>
    </r>
  </si>
  <si>
    <t>Prostora</t>
  </si>
  <si>
    <t xml:space="preserve">Talna površina </t>
  </si>
  <si>
    <t>Namembnost</t>
  </si>
  <si>
    <t>Mikrolokacija</t>
  </si>
  <si>
    <r>
      <t>2. Nadstropje – 1765,50 m</t>
    </r>
    <r>
      <rPr>
        <vertAlign val="superscript"/>
        <sz val="11"/>
        <color theme="1"/>
        <rFont val="Tahoma"/>
        <family val="2"/>
        <charset val="238"/>
      </rPr>
      <t>2</t>
    </r>
  </si>
  <si>
    <t>stopnišče</t>
  </si>
  <si>
    <t>sejna</t>
  </si>
  <si>
    <t>Rač.center</t>
  </si>
  <si>
    <r>
      <t>1. Nadstropje – 1645,12 m</t>
    </r>
    <r>
      <rPr>
        <vertAlign val="superscript"/>
        <sz val="11"/>
        <color theme="1"/>
        <rFont val="Tahoma"/>
        <family val="2"/>
        <charset val="238"/>
      </rPr>
      <t>2</t>
    </r>
  </si>
  <si>
    <t>bife zunaj</t>
  </si>
  <si>
    <t>bife</t>
  </si>
  <si>
    <t>jedilnica</t>
  </si>
  <si>
    <t>hodniki</t>
  </si>
  <si>
    <t>vhod</t>
  </si>
  <si>
    <t>5, 5a</t>
  </si>
  <si>
    <r>
      <t>Pritličje – 1603,60 m</t>
    </r>
    <r>
      <rPr>
        <vertAlign val="superscript"/>
        <sz val="11"/>
        <color theme="1"/>
        <rFont val="Tahoma"/>
        <family val="2"/>
        <charset val="238"/>
      </rPr>
      <t>2</t>
    </r>
  </si>
  <si>
    <t xml:space="preserve">Pisarna </t>
  </si>
  <si>
    <t>WC+tuš</t>
  </si>
  <si>
    <t>Arhiv</t>
  </si>
  <si>
    <t xml:space="preserve">Keramika </t>
  </si>
  <si>
    <t>Merilna služba</t>
  </si>
  <si>
    <r>
      <t>1. klet – 1.249,70 m</t>
    </r>
    <r>
      <rPr>
        <vertAlign val="superscript"/>
        <sz val="11"/>
        <color theme="1"/>
        <rFont val="Tahoma"/>
        <family val="2"/>
        <charset val="238"/>
      </rPr>
      <t>2</t>
    </r>
  </si>
  <si>
    <t>Stopnišče–B. trakt</t>
  </si>
  <si>
    <t>Zunanje stopnišče</t>
  </si>
  <si>
    <r>
      <t>2. klet – 86,5 m</t>
    </r>
    <r>
      <rPr>
        <vertAlign val="superscript"/>
        <sz val="11"/>
        <color theme="1"/>
        <rFont val="Tahoma"/>
        <family val="2"/>
        <charset val="238"/>
      </rPr>
      <t>2</t>
    </r>
  </si>
  <si>
    <r>
      <t>PSO, Vodovodna cesta 90, 1000 Ljubljana, v izmeri 6.350,42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</si>
  <si>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t>3 x tedensko</t>
  </si>
  <si>
    <r>
      <t>Kvadratura m</t>
    </r>
    <r>
      <rPr>
        <b/>
        <vertAlign val="superscript"/>
        <sz val="11"/>
        <color indexed="8"/>
        <rFont val="Tahoma"/>
        <family val="2"/>
        <charset val="238"/>
      </rPr>
      <t>2</t>
    </r>
  </si>
  <si>
    <r>
      <t>hala (636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</si>
  <si>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vhod v halo + stopnice (70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</si>
  <si>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WC (14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>)</t>
    </r>
  </si>
  <si>
    <r>
      <t>pisarna + laboratorij (27,7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</si>
  <si>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garderoba (20,7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</si>
  <si>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pisarna (19,8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</si>
  <si>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hodnik (balkon) (16,5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</si>
  <si>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 xml:space="preserve">Čiščenje oken – zunanja stekla + okvirji </t>
    </r>
    <r>
      <rPr>
        <b/>
        <sz val="11"/>
        <color indexed="8"/>
        <rFont val="Tahoma"/>
        <family val="2"/>
        <charset val="238"/>
      </rPr>
      <t>*</t>
    </r>
  </si>
  <si>
    <r>
      <t xml:space="preserve">*Opomba: zaradi težke dostopnosti je za čiščenje je </t>
    </r>
    <r>
      <rPr>
        <b/>
        <i/>
        <sz val="11"/>
        <color indexed="8"/>
        <rFont val="Tahoma"/>
        <family val="2"/>
        <charset val="238"/>
      </rPr>
      <t>delno</t>
    </r>
    <r>
      <rPr>
        <i/>
        <sz val="11"/>
        <color indexed="8"/>
        <rFont val="Tahoma"/>
        <family val="2"/>
        <charset val="238"/>
      </rPr>
      <t xml:space="preserve"> potrebno dvigalo ali lestev.</t>
    </r>
  </si>
  <si>
    <t>Cena na posamezno čiščenje</t>
  </si>
  <si>
    <t>Mesečni strošek skupaj</t>
  </si>
  <si>
    <r>
      <t>Kvadratura m</t>
    </r>
    <r>
      <rPr>
        <vertAlign val="superscript"/>
        <sz val="11"/>
        <color indexed="8"/>
        <rFont val="Tahoma"/>
        <family val="2"/>
        <charset val="238"/>
      </rPr>
      <t>2</t>
    </r>
  </si>
  <si>
    <t xml:space="preserve">Frekvenca/    količina letno </t>
  </si>
  <si>
    <t>Letni strošek skupaj brez DDV</t>
  </si>
  <si>
    <t>SKUPAJ za eno leto brez DDV</t>
  </si>
  <si>
    <t>SKUPAJ za 48 mesecev brez DDV</t>
  </si>
  <si>
    <r>
      <t xml:space="preserve">Čiščenje oken – zunanja stekla + okvirji </t>
    </r>
    <r>
      <rPr>
        <sz val="11"/>
        <color indexed="8"/>
        <rFont val="Tahoma"/>
        <family val="2"/>
        <charset val="238"/>
      </rPr>
      <t>*</t>
    </r>
  </si>
  <si>
    <r>
      <t>Kvadratura (obojestransko) m</t>
    </r>
    <r>
      <rPr>
        <vertAlign val="superscript"/>
        <sz val="11"/>
        <color indexed="8"/>
        <rFont val="Tahoma"/>
        <family val="2"/>
        <charset val="238"/>
      </rPr>
      <t>2</t>
    </r>
  </si>
  <si>
    <t>SKUPAJ druga čiščenja v EUR brez DDV za 48 mesecev</t>
  </si>
  <si>
    <t>III. OSTALA ČIŠČENJA - VSE LOKACIJE</t>
  </si>
  <si>
    <t>Okvirno število ur letno</t>
  </si>
  <si>
    <t>Cena delovne ure v EUR brez DDV</t>
  </si>
  <si>
    <t>Letni strošek skupaj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</si>
  <si>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</si>
  <si>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</si>
  <si>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Okvirno število m2 letno</t>
  </si>
  <si>
    <t>Cena/m2 EUR brez DDV</t>
  </si>
  <si>
    <t>Odstranjevanje starega in nanos novega premaza na PVC talnih oblogah in drugih trdnih tleh ter globinsko čiščenje tekstilnih talnih oblog z metodo ekstrakcije</t>
  </si>
  <si>
    <t>SKUPAJ ostala čiščenja v EUR brez DDV za eno  leto</t>
  </si>
  <si>
    <t>SKUPAJ ostala čiščenja v EUR brez DDV za 48 mesecev</t>
  </si>
  <si>
    <t>Datum:</t>
  </si>
  <si>
    <t>Žig:</t>
  </si>
  <si>
    <t>Podpis pooblaščene osebe:</t>
  </si>
  <si>
    <t>skupaj</t>
  </si>
  <si>
    <t>SKUPAJ redna čiščenja v EUR brez DDV za 48 mesecev</t>
  </si>
  <si>
    <t>SKUPAJ za en mesec brez DDV</t>
  </si>
  <si>
    <t xml:space="preserve">Žerjav </t>
  </si>
  <si>
    <t>Priloga k ponudbi za sklop št. 1</t>
  </si>
  <si>
    <t>I. REDNA ČIŠČENJA</t>
  </si>
  <si>
    <t>POSLOVNI PROSTORI</t>
  </si>
  <si>
    <t xml:space="preserve">Med hmeljniki 2 </t>
  </si>
  <si>
    <t>Kvadratura m²</t>
  </si>
  <si>
    <t>Cena na m²</t>
  </si>
  <si>
    <t>Cena na posamezno čiščenje (€)</t>
  </si>
  <si>
    <t>Število čiščenj</t>
  </si>
  <si>
    <t>Mesečni strošek  skupaj (€)</t>
  </si>
  <si>
    <t xml:space="preserve">Desni propilje (najemnine); interni sanitarni prostori, hodnik, čakalnica za svojce, pisarna za stranke) </t>
  </si>
  <si>
    <t>5x tedensko</t>
  </si>
  <si>
    <t>Desni propilje (najemnine); stopnišče, kuhinja</t>
  </si>
  <si>
    <t>Levi propilje (sprejemna pisarna); stopnišče, interni sanitarni prostori, pisarne za stranke, čakalnica, razstavni prostor, kuhinja, kletni prostori</t>
  </si>
  <si>
    <t>Plečnikove mizarske delavnice (uprava); tajništvo, hodnik, sanitarje, čajna kuhinja</t>
  </si>
  <si>
    <t>Plečnikove mizarske delavnice (uprava); pisarna vodje, pisarna direktorja, sejna soba</t>
  </si>
  <si>
    <t xml:space="preserve">Tomačevska 2A </t>
  </si>
  <si>
    <t>Plečnikova cvetličarna; interni sanitarni prostori, garderoba, prodajalna, pisarna</t>
  </si>
  <si>
    <t>2x tedensko</t>
  </si>
  <si>
    <t>Plečnikova cvetličarna; pisarna v Plečnikovi cvetličarni</t>
  </si>
  <si>
    <t>Kamnoseški salon; prodajalna stopnice, toaletni prostor</t>
  </si>
  <si>
    <t>Kamnoseški salon; klet</t>
  </si>
  <si>
    <t>Tomačevska 2</t>
  </si>
  <si>
    <t>Poslovni prostori; garderobe, sanitarni prostori, hodniki, poslovilna dvorana skladišče, mrliške vežice</t>
  </si>
  <si>
    <t>Kletni prostor</t>
  </si>
  <si>
    <t>Cvetličarna PST; interni sanitarni prostori, prodajalna</t>
  </si>
  <si>
    <t>Pisarne na lokaciji Tomačevska 2</t>
  </si>
  <si>
    <t xml:space="preserve">JAVNE SANITARIJE </t>
  </si>
  <si>
    <t>Med hmeljniki 2</t>
  </si>
  <si>
    <t>Javni WC v levem in desnem propileju</t>
  </si>
  <si>
    <t>5x (pon.-pet.) oz. 6x tedensko, če so v soboto tudi pogrebi - 3x dnevno</t>
  </si>
  <si>
    <t>Tomačevska 2A</t>
  </si>
  <si>
    <t>WC v prodajnem Paviljonu pri Plečnikovi cvetličarni; 4x ženska kabina, 1x prostor za invalide, 2x pisoar, 2x moška kabina, 1x predprostor)</t>
  </si>
  <si>
    <t>vsak dan, 3x dnevno</t>
  </si>
  <si>
    <t>Dvorišče/parkirišče</t>
  </si>
  <si>
    <t>vsak dan (razen nedelj), 2x dnevno</t>
  </si>
  <si>
    <t>Pri Cvetličarni PST; 3x ženska kabina, 1x moška kabina, 6x pisoar, 2x predprostor</t>
  </si>
  <si>
    <t>Pri vežicah; 1 kabina, 1 predprostor</t>
  </si>
  <si>
    <t>ob dnevih ko so tam pogrebi - 3x dnevno</t>
  </si>
  <si>
    <t>SKUPAJ redno čiščenje v EUR brez DDV za 1 mesec</t>
  </si>
  <si>
    <t>SKUPAJ redno čiščenje v EUR brez DDV za 48 mesecev</t>
  </si>
  <si>
    <t>II. GENERALNA ČIŠČENJA</t>
  </si>
  <si>
    <t>Kvadratura m2</t>
  </si>
  <si>
    <t>Cena izvedba posameznega čiščenja v EUR brez DDV</t>
  </si>
  <si>
    <t>Okvirno število čiščenj letno</t>
  </si>
  <si>
    <t>Odstranjevanje starega in nanos novega premaza na PVC talnih oblogah in drugih trdnih tleh, čiščenje keramike ter globinsko čiščenje tekstilnih talnih oblog z metodo ekstrakcije</t>
  </si>
  <si>
    <t>Čiščenje notranjih in zunanjih oken, okenskih polic ter okvirjev</t>
  </si>
  <si>
    <t>Demontaža, čiščenje in montaža zaves</t>
  </si>
  <si>
    <t>Tomačevska 2 A</t>
  </si>
  <si>
    <t>SKUPAJ generalna čiščenja v EUR brez DDV za eno  leto</t>
  </si>
  <si>
    <t>SKUPAJ generalna čiščenja v EUR brez DDV za 48 mesecev</t>
  </si>
  <si>
    <t>Čiščenje počitniške kapacitete v Strunjanu</t>
  </si>
  <si>
    <t>Celotedenska prisotnost na javnih sanitarijah - predvidoma 26.10. - 1.11., 2 osebi</t>
  </si>
  <si>
    <t>SKUPAJ ostala čiščenja v EUR brez DDV za eno leto</t>
  </si>
  <si>
    <t xml:space="preserve"> Verovškova ulica 62, Lj.</t>
  </si>
  <si>
    <t>Cena na enoto mere v EUR brez DDV</t>
  </si>
  <si>
    <t>Letni strošek skupaj v EUR brez DDV</t>
  </si>
  <si>
    <t xml:space="preserve"> Verovškova ulica 70, Lj.</t>
  </si>
  <si>
    <t>Toplarniška 19, Lj.</t>
  </si>
  <si>
    <t>Cena izvedbe posameznega čiščenja v EUR brez DDV</t>
  </si>
  <si>
    <t>Čiščenje notranjih oken in okvirjev</t>
  </si>
  <si>
    <t>Čiščenje zunanjih stekel in okvirjev</t>
  </si>
  <si>
    <t>Čiščenje zunanjih žaluzij</t>
  </si>
  <si>
    <t>Toplarniška ulica 19, Lj.</t>
  </si>
  <si>
    <t>Čiščenje oken in okenskih okvirjev- obojestransko</t>
  </si>
  <si>
    <t>Čiščenje lamelnih zaves</t>
  </si>
  <si>
    <t>JHL-4/21 Čiščenje poslovnih prostorov, za sklop št. 1: JPE, prilagamo</t>
  </si>
  <si>
    <t>Pogostost čiščenj</t>
  </si>
  <si>
    <t>Mesečni strošek skupaj v EUR brez DDV</t>
  </si>
  <si>
    <t>5 x tedensko</t>
  </si>
  <si>
    <t>1 x tedensko</t>
  </si>
  <si>
    <t>1 x mesečno</t>
  </si>
  <si>
    <t>SKUPAJ redno čiščenje v EUR brez DDV za en mesec</t>
  </si>
  <si>
    <t>Temeljito čiščenje tal z nanosom novega premaza na PVC talnih oblogah in drugih trdnih tleh ter globinsko čiščenje tekstilnih talnih oblog z metodo ekstrakcije</t>
  </si>
  <si>
    <t>Priloga k ponudbi za sklop št. 3</t>
  </si>
  <si>
    <t xml:space="preserve">Poslovna stavba </t>
  </si>
  <si>
    <t>Cena na m2</t>
  </si>
  <si>
    <t xml:space="preserve">Število čiščenj </t>
  </si>
  <si>
    <t>Skupni prostori (sejna soba, tajništvo, pisarna direktorja,sanitarije, hodniki, čajna kuhinja, stopnice podesti, moštvena soba, avla, dvigalo... )</t>
  </si>
  <si>
    <t xml:space="preserve">Čiščenje okolice poslovne stavbe(pometanje ploščadi, čiščenje zelenice, praznjenje košev, brisanje ograj…) </t>
  </si>
  <si>
    <t xml:space="preserve">Čiščenje arhiva – poslovna stavba (brisanje prahu iz arhivskih omar, brisanje prahu iz prezračevalnih kanalov, čiščenje senčnikov luči, cevi centralne kurjave in radiatorjev, čiščenje tal, vrat z podboji…) </t>
  </si>
  <si>
    <t>1xmesečno</t>
  </si>
  <si>
    <t>Skupaj</t>
  </si>
  <si>
    <t>Potniški center Slovenska cesta 56</t>
  </si>
  <si>
    <t>Skupni prostori (garderobe,sanitarije,hodniki, čajna kuhinja, pisarne...)</t>
  </si>
  <si>
    <t>Čiščenje notranjih steklenih površin Slovenska cesta 56</t>
  </si>
  <si>
    <t>1. nadstropje (pisarna hodnik, skupni prostori…)</t>
  </si>
  <si>
    <t xml:space="preserve">Skupaj </t>
  </si>
  <si>
    <t xml:space="preserve">Stavba karoserijska delavnica </t>
  </si>
  <si>
    <t>Skupni prostori (sanitarije, garderobe, skladiščni prostori, stopnjišče... )</t>
  </si>
  <si>
    <t>Pisarne, skladiščni prostori</t>
  </si>
  <si>
    <t>Stavba mehanične delavnice</t>
  </si>
  <si>
    <t>Pisarne, laboratorij TCO</t>
  </si>
  <si>
    <t>Tehnični pregledi</t>
  </si>
  <si>
    <t>avla z šalterskim delom (dodatno čiščenje petek )</t>
  </si>
  <si>
    <t xml:space="preserve">Čiščenje okolice tehničnih pregledov(pometanje pred vhodi in površinah BAR LPP,  praznjenje košev, …) </t>
  </si>
  <si>
    <t>Čiščenje stekel z podboji ter steklena drsna vrata BAR LPP, čiščenje notranjih steklenih površin TP, ter police nad stekli - registracija</t>
  </si>
  <si>
    <t>Celovška cesta 160 in Slovenska c. 56</t>
  </si>
  <si>
    <t xml:space="preserve">Odstranjevanje starega in nanos novega premaza na PVC talnih oblogah in drugih trdnih tleh </t>
  </si>
  <si>
    <t xml:space="preserve">Čiščenje steklene strehe nad avlo TP </t>
  </si>
  <si>
    <t>Čiščenje oken  in okvirjev (tehnični pregledi, mehanične delavnice, potniška blagajna Slovenska cesta 56 ter poslovna stavba POTREBNO AVTODVIGALO 21M</t>
  </si>
  <si>
    <t>Čiščenje zunanjih žaluzij POTREBNO AVTODVIGALO 21M</t>
  </si>
  <si>
    <t>JHL-4/21 Čiščenje poslovnih prostorov, za sklop št. 3: LPP, prilagamo</t>
  </si>
  <si>
    <t>JHL-4/21 Čiščenje poslovnih prostorov: za sklop št. 2: VKS, prilagamo</t>
  </si>
  <si>
    <t>JHL-4/21 Čiščenje poslovnih prostorov, za sklop št. 5: ŽALE</t>
  </si>
  <si>
    <t xml:space="preserve">Kopitarjeva ul. 2, </t>
  </si>
  <si>
    <t>Skupni prostori (sejna soba, glavna pisarna, tajništvo, pisarna direktorja, sanitarije, hodniki, čajna kuhinja)</t>
  </si>
  <si>
    <t xml:space="preserve"> Vodnikov trg 6</t>
  </si>
  <si>
    <t>Skupni prostori (garderobe, sanitarije, hodniki, čajna kuhinja)</t>
  </si>
  <si>
    <t>Pokrita tržnica</t>
  </si>
  <si>
    <t>Skupni prostori (sanitarije)</t>
  </si>
  <si>
    <t>Strojno čiščenje tal</t>
  </si>
  <si>
    <t>Plečnikove arkade</t>
  </si>
  <si>
    <t>6x tedensko</t>
  </si>
  <si>
    <t>Skupni prostori (sanitarije in garderobe)</t>
  </si>
  <si>
    <t>Čiščenje vrtanih okenc z okvirji (prodajni prostor)</t>
  </si>
  <si>
    <t>Čiščenje obvrtanih okenc z okvirji (prodajni prostor)</t>
  </si>
  <si>
    <t>Čiščenje predelnih sten z vrati v kleti in v pritličju, steklene ograje v kleti na zunanjih balkonih</t>
  </si>
  <si>
    <t>Čiščenje kletnih oken enostransko, oken na oboku pri vhodu v ribranico</t>
  </si>
  <si>
    <t>Čiščenje poličk notrajne in zunanje</t>
  </si>
  <si>
    <t>Strojno in ročno čiščenje zunanjih talnih površin (loža 1, loža, vhod pred ribarnico in kletni zunanji prehodi</t>
  </si>
  <si>
    <t>Čiščenje dvigala</t>
  </si>
  <si>
    <t>Cesta dveh cesarjev</t>
  </si>
  <si>
    <t>Skupni prostori (sanitarije, hodniki, čajna kuhinja)</t>
  </si>
  <si>
    <t>Skupni prostori (zunanje sanitarije)</t>
  </si>
  <si>
    <t>Ježica</t>
  </si>
  <si>
    <t>Kopitarjeva ul. 2, Lj.</t>
  </si>
  <si>
    <t>Odstranjevanje starega in nanos novega premaza na  talnih oblogah in drugih trdnih tleh ter globinsko čiščenje tekstilnih talnih oblog z metodo ekstrakcije</t>
  </si>
  <si>
    <t>Čiščenje oken in okvirjev</t>
  </si>
  <si>
    <t>Čiščenje notranjih žaluzij</t>
  </si>
  <si>
    <t xml:space="preserve"> Vodnikov trg 6, Lj</t>
  </si>
  <si>
    <t>Odstranjevanje starega in nanos novega premaza na talnih oblogah in drugih trdnih tleh ter globinsko čiščenje tekstilnih talnih oblog z metodo ekstrakcije</t>
  </si>
  <si>
    <t>Parkirišče JEŽICA</t>
  </si>
  <si>
    <t>Plečnikove arkade, LJ</t>
  </si>
  <si>
    <t>Skupni prostori (sanitarije in garderoba)</t>
  </si>
  <si>
    <t>Čiščenje svetil (kom)</t>
  </si>
  <si>
    <t>Čiščenje steklenih ograj</t>
  </si>
  <si>
    <t>Čiščenje tehničnih prostorov</t>
  </si>
  <si>
    <t>Čiščenje steklenih predelnih sten</t>
  </si>
  <si>
    <t xml:space="preserve">Čiščenje okenskih polic </t>
  </si>
  <si>
    <t>Pranje in likanje zaves</t>
  </si>
  <si>
    <t>Tržnica Moste</t>
  </si>
  <si>
    <t>Skupni prostori (sanitarije )</t>
  </si>
  <si>
    <t>Tržnica Bežigrad</t>
  </si>
  <si>
    <t>Počitniška kapaciteta Kranjska gora</t>
  </si>
  <si>
    <t>Generalno čiščenje na podlagi opisa v tehnični specifikaciji</t>
  </si>
  <si>
    <t>Počitniška kapaciteta Čatež</t>
  </si>
  <si>
    <t>JHL-4/21 Čiščenje poslovnih prostorov, za sklop št. 4: LPT, prilagamo</t>
  </si>
  <si>
    <t>Priloga k ponudbi za sklop št. 4</t>
  </si>
  <si>
    <t>Priloga k ponudbi za sklop št. 5</t>
  </si>
  <si>
    <t xml:space="preserve">Datum: </t>
  </si>
  <si>
    <t>Enota mere    m2</t>
  </si>
  <si>
    <t>Čiščenje poslovnih prostorov</t>
  </si>
  <si>
    <t>Čiščenje GPO - kotlovnica</t>
  </si>
  <si>
    <t>Čiščenje GPO -strojnica</t>
  </si>
  <si>
    <t>Čiščenje GPO - strojnica</t>
  </si>
  <si>
    <t>Opomba: redna čiščenja se obračunavajo glede na opravljeno število dni čiščenj v mesecu</t>
  </si>
  <si>
    <t>Števnica</t>
  </si>
  <si>
    <r>
      <t xml:space="preserve">Pranje- čiščenje navadnih zaves </t>
    </r>
    <r>
      <rPr>
        <b/>
        <sz val="11"/>
        <color theme="1"/>
        <rFont val="Tahoma"/>
        <family val="2"/>
        <charset val="238"/>
      </rPr>
      <t>(cena se poda za m2</t>
    </r>
    <r>
      <rPr>
        <sz val="11"/>
        <color theme="1"/>
        <rFont val="Tahoma"/>
        <family val="2"/>
        <charset val="238"/>
      </rPr>
      <t>)</t>
    </r>
  </si>
  <si>
    <r>
      <t xml:space="preserve">Čiščenje lamelnih zaves </t>
    </r>
    <r>
      <rPr>
        <b/>
        <sz val="11"/>
        <color theme="1"/>
        <rFont val="Tahoma"/>
        <family val="2"/>
        <charset val="238"/>
      </rPr>
      <t>(cena se poda za m2)</t>
    </r>
  </si>
  <si>
    <t>Skupni prostori (hodniki, čajne kuhinje,sprejemna pisarna,čakalnica za stranke TCO,stopnišča s podesti...)</t>
  </si>
  <si>
    <t>Priloga sklop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</si>
</sst>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vertAlign val="superscript"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i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30">
    <xf numFmtId="0" fontId="0" fillId="0" borderId="0" xfId="0"/>
    <xf numFmtId="0" fontId="0" fillId="0" borderId="0" xfId="0" applyFill="1"/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/>
    <xf numFmtId="0" fontId="2" fillId="0" borderId="0" xfId="1" applyFont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164" fontId="7" fillId="0" borderId="0" xfId="0" applyNumberFormat="1" applyFont="1" applyBorder="1" applyProtection="1"/>
    <xf numFmtId="0" fontId="7" fillId="0" borderId="0" xfId="0" applyFont="1" applyProtection="1"/>
    <xf numFmtId="0" fontId="9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4" fontId="7" fillId="2" borderId="7" xfId="0" applyNumberFormat="1" applyFont="1" applyFill="1" applyBorder="1" applyProtection="1"/>
    <xf numFmtId="4" fontId="7" fillId="2" borderId="7" xfId="0" applyNumberFormat="1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4" fontId="9" fillId="0" borderId="8" xfId="0" applyNumberFormat="1" applyFont="1" applyBorder="1" applyAlignment="1" applyProtection="1">
      <alignment horizontal="right" wrapText="1"/>
    </xf>
    <xf numFmtId="4" fontId="4" fillId="0" borderId="7" xfId="0" applyNumberFormat="1" applyFont="1" applyBorder="1" applyProtection="1">
      <protection locked="0"/>
    </xf>
    <xf numFmtId="4" fontId="4" fillId="0" borderId="7" xfId="0" applyNumberFormat="1" applyFont="1" applyBorder="1" applyProtection="1"/>
    <xf numFmtId="0" fontId="4" fillId="0" borderId="9" xfId="0" applyFont="1" applyBorder="1" applyAlignment="1" applyProtection="1">
      <alignment vertical="top" wrapText="1"/>
    </xf>
    <xf numFmtId="0" fontId="4" fillId="0" borderId="7" xfId="0" applyFont="1" applyBorder="1" applyProtection="1"/>
    <xf numFmtId="0" fontId="9" fillId="0" borderId="8" xfId="0" applyFont="1" applyBorder="1" applyAlignment="1" applyProtection="1">
      <alignment horizontal="right" wrapText="1"/>
    </xf>
    <xf numFmtId="0" fontId="9" fillId="0" borderId="10" xfId="0" applyFont="1" applyBorder="1" applyAlignment="1" applyProtection="1">
      <alignment horizontal="right" wrapText="1"/>
    </xf>
    <xf numFmtId="0" fontId="4" fillId="0" borderId="11" xfId="0" applyFont="1" applyBorder="1" applyAlignment="1" applyProtection="1">
      <alignment vertical="top" wrapText="1"/>
    </xf>
    <xf numFmtId="0" fontId="9" fillId="0" borderId="12" xfId="0" applyFont="1" applyFill="1" applyBorder="1" applyAlignment="1" applyProtection="1">
      <alignment horizontal="right" wrapText="1"/>
    </xf>
    <xf numFmtId="4" fontId="4" fillId="0" borderId="7" xfId="0" applyNumberFormat="1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4" fontId="4" fillId="3" borderId="0" xfId="0" applyNumberFormat="1" applyFont="1" applyFill="1" applyBorder="1" applyProtection="1"/>
    <xf numFmtId="4" fontId="7" fillId="3" borderId="0" xfId="0" applyNumberFormat="1" applyFont="1" applyFill="1" applyBorder="1" applyProtection="1"/>
    <xf numFmtId="0" fontId="4" fillId="0" borderId="12" xfId="0" applyFont="1" applyBorder="1" applyAlignment="1" applyProtection="1">
      <alignment horizontal="right" vertical="top" wrapText="1"/>
    </xf>
    <xf numFmtId="0" fontId="4" fillId="0" borderId="8" xfId="0" applyFont="1" applyBorder="1" applyAlignment="1" applyProtection="1">
      <alignment horizontal="right" vertical="top" wrapText="1"/>
    </xf>
    <xf numFmtId="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Protection="1"/>
    <xf numFmtId="0" fontId="4" fillId="0" borderId="12" xfId="0" applyFont="1" applyFill="1" applyBorder="1" applyAlignment="1" applyProtection="1">
      <alignment horizontal="right" vertical="top" wrapText="1"/>
    </xf>
    <xf numFmtId="4" fontId="4" fillId="0" borderId="0" xfId="0" applyNumberFormat="1" applyFont="1" applyFill="1" applyBorder="1" applyProtection="1"/>
    <xf numFmtId="0" fontId="4" fillId="0" borderId="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4" fontId="7" fillId="0" borderId="0" xfId="0" applyNumberFormat="1" applyFont="1" applyFill="1" applyBorder="1" applyProtection="1"/>
    <xf numFmtId="4" fontId="7" fillId="0" borderId="7" xfId="0" applyNumberFormat="1" applyFont="1" applyFill="1" applyBorder="1" applyProtection="1"/>
    <xf numFmtId="4" fontId="7" fillId="0" borderId="7" xfId="0" applyNumberFormat="1" applyFont="1" applyFill="1" applyBorder="1" applyAlignment="1" applyProtection="1">
      <alignment horizontal="center" wrapText="1"/>
    </xf>
    <xf numFmtId="0" fontId="4" fillId="0" borderId="15" xfId="0" applyFont="1" applyBorder="1" applyProtection="1"/>
    <xf numFmtId="0" fontId="4" fillId="0" borderId="8" xfId="0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wrapText="1"/>
    </xf>
    <xf numFmtId="0" fontId="4" fillId="0" borderId="7" xfId="0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left" vertical="center"/>
    </xf>
    <xf numFmtId="4" fontId="7" fillId="2" borderId="7" xfId="0" applyNumberFormat="1" applyFont="1" applyFill="1" applyBorder="1" applyAlignment="1" applyProtection="1">
      <alignment wrapText="1"/>
    </xf>
    <xf numFmtId="4" fontId="7" fillId="2" borderId="18" xfId="0" applyNumberFormat="1" applyFont="1" applyFill="1" applyBorder="1" applyAlignment="1" applyProtection="1">
      <alignment wrapText="1"/>
    </xf>
    <xf numFmtId="4" fontId="7" fillId="2" borderId="17" xfId="0" applyNumberFormat="1" applyFont="1" applyFill="1" applyBorder="1" applyAlignment="1" applyProtection="1">
      <alignment wrapText="1"/>
    </xf>
    <xf numFmtId="4" fontId="4" fillId="0" borderId="5" xfId="0" applyNumberFormat="1" applyFont="1" applyFill="1" applyBorder="1" applyProtection="1"/>
    <xf numFmtId="4" fontId="7" fillId="0" borderId="0" xfId="0" applyNumberFormat="1" applyFont="1" applyBorder="1" applyAlignment="1" applyProtection="1">
      <alignment horizontal="left" wrapText="1"/>
    </xf>
    <xf numFmtId="0" fontId="13" fillId="0" borderId="0" xfId="0" applyFont="1" applyProtection="1"/>
    <xf numFmtId="0" fontId="13" fillId="0" borderId="0" xfId="0" applyFont="1" applyFill="1" applyProtection="1"/>
    <xf numFmtId="4" fontId="4" fillId="0" borderId="0" xfId="0" applyNumberFormat="1" applyFont="1" applyProtection="1"/>
    <xf numFmtId="4" fontId="4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0" applyNumberFormat="1" applyFont="1" applyFill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0" fontId="7" fillId="5" borderId="0" xfId="0" applyFont="1" applyFill="1" applyProtection="1"/>
    <xf numFmtId="4" fontId="4" fillId="2" borderId="5" xfId="0" applyNumberFormat="1" applyFont="1" applyFill="1" applyBorder="1" applyProtection="1"/>
    <xf numFmtId="4" fontId="4" fillId="2" borderId="5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right" vertical="top" wrapText="1"/>
    </xf>
    <xf numFmtId="4" fontId="4" fillId="0" borderId="5" xfId="0" applyNumberFormat="1" applyFont="1" applyBorder="1" applyProtection="1">
      <protection locked="0"/>
    </xf>
    <xf numFmtId="4" fontId="4" fillId="0" borderId="5" xfId="0" applyNumberFormat="1" applyFont="1" applyBorder="1" applyProtection="1"/>
    <xf numFmtId="0" fontId="4" fillId="0" borderId="5" xfId="0" applyFont="1" applyBorder="1" applyAlignment="1" applyProtection="1">
      <alignment horizontal="left" vertical="top" wrapText="1"/>
    </xf>
    <xf numFmtId="0" fontId="4" fillId="0" borderId="5" xfId="0" applyFont="1" applyBorder="1" applyProtection="1"/>
    <xf numFmtId="4" fontId="7" fillId="3" borderId="20" xfId="0" applyNumberFormat="1" applyFont="1" applyFill="1" applyBorder="1" applyProtection="1"/>
    <xf numFmtId="4" fontId="4" fillId="4" borderId="21" xfId="0" applyNumberFormat="1" applyFont="1" applyFill="1" applyBorder="1" applyProtection="1"/>
    <xf numFmtId="4" fontId="4" fillId="3" borderId="22" xfId="0" applyNumberFormat="1" applyFont="1" applyFill="1" applyBorder="1" applyProtection="1"/>
    <xf numFmtId="0" fontId="7" fillId="0" borderId="1" xfId="0" applyFont="1" applyBorder="1" applyProtection="1"/>
    <xf numFmtId="4" fontId="7" fillId="2" borderId="5" xfId="0" applyNumberFormat="1" applyFont="1" applyFill="1" applyBorder="1" applyProtection="1"/>
    <xf numFmtId="4" fontId="7" fillId="2" borderId="5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0" borderId="23" xfId="0" applyFont="1" applyBorder="1" applyProtection="1"/>
    <xf numFmtId="0" fontId="4" fillId="0" borderId="5" xfId="0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left" vertical="top" wrapText="1"/>
    </xf>
    <xf numFmtId="4" fontId="7" fillId="0" borderId="20" xfId="0" applyNumberFormat="1" applyFont="1" applyFill="1" applyBorder="1" applyProtection="1"/>
    <xf numFmtId="4" fontId="4" fillId="0" borderId="21" xfId="0" applyNumberFormat="1" applyFont="1" applyFill="1" applyBorder="1" applyProtection="1"/>
    <xf numFmtId="4" fontId="4" fillId="0" borderId="22" xfId="0" applyNumberFormat="1" applyFont="1" applyFill="1" applyBorder="1" applyProtection="1"/>
    <xf numFmtId="0" fontId="4" fillId="0" borderId="1" xfId="0" applyFont="1" applyBorder="1" applyProtection="1"/>
    <xf numFmtId="4" fontId="4" fillId="0" borderId="5" xfId="0" applyNumberFormat="1" applyFont="1" applyBorder="1" applyAlignment="1" applyProtection="1">
      <alignment horizontal="right"/>
      <protection locked="0"/>
    </xf>
    <xf numFmtId="4" fontId="4" fillId="4" borderId="21" xfId="0" applyNumberFormat="1" applyFont="1" applyFill="1" applyBorder="1" applyAlignment="1" applyProtection="1">
      <alignment horizontal="right"/>
    </xf>
    <xf numFmtId="4" fontId="4" fillId="3" borderId="22" xfId="0" applyNumberFormat="1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wrapText="1"/>
    </xf>
    <xf numFmtId="0" fontId="4" fillId="0" borderId="5" xfId="0" applyFont="1" applyBorder="1" applyAlignment="1" applyProtection="1">
      <alignment vertical="top" wrapText="1"/>
    </xf>
    <xf numFmtId="4" fontId="4" fillId="0" borderId="5" xfId="0" applyNumberFormat="1" applyFont="1" applyBorder="1" applyAlignment="1" applyProtection="1">
      <protection locked="0"/>
    </xf>
    <xf numFmtId="4" fontId="4" fillId="0" borderId="5" xfId="0" applyNumberFormat="1" applyFont="1" applyBorder="1" applyAlignment="1" applyProtection="1"/>
    <xf numFmtId="4" fontId="4" fillId="4" borderId="21" xfId="0" applyNumberFormat="1" applyFont="1" applyFill="1" applyBorder="1" applyAlignment="1" applyProtection="1">
      <alignment horizontal="center"/>
    </xf>
    <xf numFmtId="4" fontId="4" fillId="2" borderId="5" xfId="0" applyNumberFormat="1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 wrapText="1"/>
    </xf>
    <xf numFmtId="4" fontId="9" fillId="0" borderId="5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 wrapText="1"/>
    </xf>
    <xf numFmtId="4" fontId="4" fillId="0" borderId="27" xfId="0" applyNumberFormat="1" applyFont="1" applyFill="1" applyBorder="1" applyAlignment="1" applyProtection="1">
      <alignment horizontal="center"/>
    </xf>
    <xf numFmtId="4" fontId="7" fillId="6" borderId="4" xfId="0" applyNumberFormat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7" xfId="0" applyNumberFormat="1" applyFont="1" applyBorder="1" applyProtection="1"/>
    <xf numFmtId="2" fontId="4" fillId="0" borderId="7" xfId="0" applyNumberFormat="1" applyFont="1" applyBorder="1" applyAlignment="1" applyProtection="1">
      <alignment vertical="top" wrapText="1"/>
    </xf>
    <xf numFmtId="2" fontId="4" fillId="0" borderId="7" xfId="0" applyNumberFormat="1" applyFont="1" applyBorder="1" applyAlignment="1" applyProtection="1">
      <alignment horizontal="right" vertical="top"/>
    </xf>
    <xf numFmtId="2" fontId="4" fillId="0" borderId="7" xfId="0" applyNumberFormat="1" applyFont="1" applyBorder="1" applyAlignment="1" applyProtection="1">
      <alignment horizontal="right"/>
    </xf>
    <xf numFmtId="2" fontId="9" fillId="0" borderId="16" xfId="0" applyNumberFormat="1" applyFont="1" applyBorder="1" applyAlignment="1" applyProtection="1">
      <alignment vertical="center"/>
    </xf>
    <xf numFmtId="2" fontId="12" fillId="0" borderId="16" xfId="0" applyNumberFormat="1" applyFont="1" applyFill="1" applyBorder="1" applyAlignment="1" applyProtection="1">
      <alignment horizontal="right" vertical="center"/>
    </xf>
    <xf numFmtId="0" fontId="3" fillId="0" borderId="0" xfId="1" applyFont="1" applyAlignment="1" applyProtection="1">
      <alignment wrapText="1"/>
    </xf>
    <xf numFmtId="0" fontId="2" fillId="0" borderId="0" xfId="1" applyFont="1" applyAlignment="1" applyProtection="1"/>
    <xf numFmtId="0" fontId="7" fillId="5" borderId="29" xfId="0" applyFont="1" applyFill="1" applyBorder="1" applyProtection="1"/>
    <xf numFmtId="0" fontId="7" fillId="7" borderId="30" xfId="0" applyFont="1" applyFill="1" applyBorder="1" applyProtection="1"/>
    <xf numFmtId="3" fontId="12" fillId="8" borderId="4" xfId="0" applyNumberFormat="1" applyFont="1" applyFill="1" applyBorder="1" applyAlignment="1" applyProtection="1">
      <alignment horizontal="left" wrapText="1"/>
    </xf>
    <xf numFmtId="2" fontId="12" fillId="8" borderId="4" xfId="0" applyNumberFormat="1" applyFont="1" applyFill="1" applyBorder="1" applyAlignment="1" applyProtection="1">
      <alignment horizontal="center" wrapText="1"/>
    </xf>
    <xf numFmtId="4" fontId="4" fillId="8" borderId="4" xfId="0" applyNumberFormat="1" applyFont="1" applyFill="1" applyBorder="1" applyAlignment="1" applyProtection="1">
      <alignment horizontal="center" wrapText="1"/>
    </xf>
    <xf numFmtId="3" fontId="12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3" fontId="12" fillId="0" borderId="5" xfId="0" applyNumberFormat="1" applyFont="1" applyBorder="1" applyAlignment="1" applyProtection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</xf>
    <xf numFmtId="3" fontId="12" fillId="8" borderId="4" xfId="0" applyNumberFormat="1" applyFont="1" applyFill="1" applyBorder="1" applyAlignment="1" applyProtection="1">
      <alignment horizontal="center" vertical="center"/>
    </xf>
    <xf numFmtId="2" fontId="12" fillId="8" borderId="4" xfId="0" applyNumberFormat="1" applyFont="1" applyFill="1" applyBorder="1" applyAlignment="1" applyProtection="1">
      <alignment horizontal="center" vertical="center"/>
    </xf>
    <xf numFmtId="4" fontId="4" fillId="8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3" fontId="12" fillId="8" borderId="4" xfId="0" applyNumberFormat="1" applyFont="1" applyFill="1" applyBorder="1" applyAlignment="1" applyProtection="1">
      <alignment horizontal="center" vertical="center" wrapText="1"/>
    </xf>
    <xf numFmtId="2" fontId="12" fillId="8" borderId="4" xfId="0" applyNumberFormat="1" applyFont="1" applyFill="1" applyBorder="1" applyAlignment="1" applyProtection="1">
      <alignment horizontal="center" vertical="center" wrapText="1"/>
    </xf>
    <xf numFmtId="4" fontId="4" fillId="8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/>
    </xf>
    <xf numFmtId="3" fontId="12" fillId="7" borderId="5" xfId="0" applyNumberFormat="1" applyFont="1" applyFill="1" applyBorder="1" applyAlignment="1" applyProtection="1">
      <alignment horizontal="center"/>
    </xf>
    <xf numFmtId="4" fontId="4" fillId="7" borderId="5" xfId="0" applyNumberFormat="1" applyFont="1" applyFill="1" applyBorder="1" applyAlignment="1" applyProtection="1">
      <alignment horizontal="center"/>
    </xf>
    <xf numFmtId="3" fontId="12" fillId="8" borderId="4" xfId="0" applyNumberFormat="1" applyFont="1" applyFill="1" applyBorder="1" applyAlignment="1" applyProtection="1">
      <alignment horizontal="center" wrapText="1"/>
    </xf>
    <xf numFmtId="3" fontId="12" fillId="0" borderId="4" xfId="0" applyNumberFormat="1" applyFont="1" applyBorder="1" applyAlignment="1" applyProtection="1">
      <alignment horizontal="center" wrapText="1"/>
    </xf>
    <xf numFmtId="4" fontId="4" fillId="0" borderId="4" xfId="0" applyNumberFormat="1" applyFont="1" applyBorder="1" applyAlignment="1" applyProtection="1">
      <alignment horizontal="center" wrapText="1"/>
    </xf>
    <xf numFmtId="3" fontId="12" fillId="0" borderId="5" xfId="0" applyNumberFormat="1" applyFont="1" applyBorder="1" applyAlignment="1" applyProtection="1">
      <alignment horizontal="center" wrapText="1"/>
    </xf>
    <xf numFmtId="4" fontId="4" fillId="0" borderId="5" xfId="0" applyNumberFormat="1" applyFont="1" applyBorder="1" applyAlignment="1" applyProtection="1">
      <alignment horizontal="center" wrapText="1"/>
    </xf>
    <xf numFmtId="3" fontId="12" fillId="0" borderId="29" xfId="0" applyNumberFormat="1" applyFont="1" applyBorder="1" applyAlignment="1" applyProtection="1">
      <alignment horizontal="center" wrapText="1"/>
    </xf>
    <xf numFmtId="4" fontId="4" fillId="0" borderId="29" xfId="0" applyNumberFormat="1" applyFont="1" applyBorder="1" applyAlignment="1" applyProtection="1">
      <alignment horizontal="center" wrapText="1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Border="1" applyProtection="1"/>
    <xf numFmtId="4" fontId="7" fillId="0" borderId="0" xfId="0" applyNumberFormat="1" applyFont="1" applyBorder="1" applyProtection="1"/>
    <xf numFmtId="0" fontId="7" fillId="5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4" fontId="4" fillId="0" borderId="29" xfId="0" applyNumberFormat="1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4" fontId="4" fillId="0" borderId="0" xfId="0" applyNumberFormat="1" applyFont="1" applyBorder="1" applyProtection="1"/>
    <xf numFmtId="3" fontId="12" fillId="0" borderId="5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center" vertical="center"/>
    </xf>
    <xf numFmtId="4" fontId="12" fillId="0" borderId="5" xfId="0" applyNumberFormat="1" applyFont="1" applyBorder="1" applyAlignment="1" applyProtection="1">
      <alignment horizontal="center" wrapText="1"/>
    </xf>
    <xf numFmtId="4" fontId="12" fillId="0" borderId="29" xfId="0" applyNumberFormat="1" applyFont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 vertical="center"/>
    </xf>
    <xf numFmtId="4" fontId="4" fillId="0" borderId="27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/>
    </xf>
    <xf numFmtId="4" fontId="12" fillId="0" borderId="28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center"/>
    </xf>
    <xf numFmtId="3" fontId="12" fillId="0" borderId="4" xfId="0" applyNumberFormat="1" applyFont="1" applyBorder="1" applyAlignment="1" applyProtection="1">
      <alignment horizontal="left" wrapText="1"/>
    </xf>
    <xf numFmtId="4" fontId="12" fillId="0" borderId="4" xfId="0" applyNumberFormat="1" applyFont="1" applyBorder="1" applyAlignment="1" applyProtection="1">
      <alignment horizontal="center" wrapText="1"/>
    </xf>
    <xf numFmtId="4" fontId="12" fillId="0" borderId="27" xfId="0" applyNumberFormat="1" applyFont="1" applyBorder="1" applyAlignment="1" applyProtection="1">
      <alignment horizontal="center"/>
    </xf>
    <xf numFmtId="4" fontId="4" fillId="0" borderId="27" xfId="0" applyNumberFormat="1" applyFont="1" applyBorder="1" applyAlignment="1" applyProtection="1">
      <alignment horizontal="center"/>
    </xf>
    <xf numFmtId="3" fontId="16" fillId="0" borderId="41" xfId="0" applyNumberFormat="1" applyFont="1" applyBorder="1" applyAlignment="1" applyProtection="1">
      <alignment horizontal="left"/>
    </xf>
    <xf numFmtId="3" fontId="12" fillId="0" borderId="41" xfId="0" applyNumberFormat="1" applyFont="1" applyBorder="1" applyAlignment="1" applyProtection="1">
      <alignment horizontal="left"/>
    </xf>
    <xf numFmtId="4" fontId="12" fillId="0" borderId="41" xfId="0" applyNumberFormat="1" applyFont="1" applyBorder="1" applyAlignment="1" applyProtection="1">
      <alignment horizontal="center"/>
    </xf>
    <xf numFmtId="4" fontId="4" fillId="0" borderId="41" xfId="0" applyNumberFormat="1" applyFont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left" wrapText="1"/>
    </xf>
    <xf numFmtId="4" fontId="12" fillId="0" borderId="27" xfId="0" applyNumberFormat="1" applyFont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4" fontId="12" fillId="0" borderId="29" xfId="0" applyNumberFormat="1" applyFont="1" applyBorder="1" applyAlignment="1" applyProtection="1">
      <alignment horizontal="center"/>
    </xf>
    <xf numFmtId="0" fontId="16" fillId="0" borderId="45" xfId="0" applyNumberFormat="1" applyFont="1" applyBorder="1" applyAlignment="1" applyProtection="1">
      <alignment horizontal="left"/>
    </xf>
    <xf numFmtId="0" fontId="12" fillId="0" borderId="46" xfId="0" applyNumberFormat="1" applyFont="1" applyBorder="1" applyAlignment="1" applyProtection="1">
      <alignment horizontal="left"/>
    </xf>
    <xf numFmtId="4" fontId="12" fillId="0" borderId="47" xfId="0" applyNumberFormat="1" applyFont="1" applyBorder="1" applyAlignment="1" applyProtection="1">
      <alignment horizontal="center"/>
    </xf>
    <xf numFmtId="4" fontId="4" fillId="0" borderId="47" xfId="0" applyNumberFormat="1" applyFont="1" applyBorder="1" applyAlignment="1" applyProtection="1">
      <alignment horizontal="center"/>
    </xf>
    <xf numFmtId="4" fontId="12" fillId="0" borderId="50" xfId="0" applyNumberFormat="1" applyFont="1" applyBorder="1" applyAlignment="1" applyProtection="1">
      <alignment horizontal="center" vertical="center"/>
    </xf>
    <xf numFmtId="4" fontId="4" fillId="0" borderId="50" xfId="0" applyNumberFormat="1" applyFont="1" applyBorder="1" applyAlignment="1" applyProtection="1">
      <alignment horizontal="center" vertical="center"/>
    </xf>
    <xf numFmtId="0" fontId="4" fillId="0" borderId="0" xfId="0" applyFont="1" applyFill="1" applyBorder="1"/>
    <xf numFmtId="4" fontId="12" fillId="0" borderId="4" xfId="0" applyNumberFormat="1" applyFont="1" applyBorder="1" applyAlignment="1" applyProtection="1">
      <alignment horizontal="left" wrapText="1"/>
    </xf>
    <xf numFmtId="4" fontId="12" fillId="0" borderId="51" xfId="0" applyNumberFormat="1" applyFont="1" applyBorder="1" applyAlignment="1" applyProtection="1">
      <alignment horizontal="center"/>
    </xf>
    <xf numFmtId="4" fontId="4" fillId="0" borderId="51" xfId="0" applyNumberFormat="1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wrapText="1"/>
    </xf>
    <xf numFmtId="0" fontId="4" fillId="0" borderId="3" xfId="0" applyFont="1" applyFill="1" applyBorder="1" applyProtection="1"/>
    <xf numFmtId="3" fontId="7" fillId="0" borderId="3" xfId="0" applyNumberFormat="1" applyFont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left"/>
    </xf>
    <xf numFmtId="4" fontId="4" fillId="0" borderId="3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left"/>
    </xf>
    <xf numFmtId="3" fontId="12" fillId="0" borderId="13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left" wrapText="1"/>
    </xf>
    <xf numFmtId="3" fontId="12" fillId="0" borderId="3" xfId="0" applyNumberFormat="1" applyFont="1" applyBorder="1" applyAlignment="1" applyProtection="1">
      <alignment horizontal="right"/>
    </xf>
    <xf numFmtId="3" fontId="12" fillId="0" borderId="34" xfId="0" applyNumberFormat="1" applyFont="1" applyBorder="1" applyAlignment="1" applyProtection="1">
      <alignment horizontal="right"/>
    </xf>
    <xf numFmtId="3" fontId="7" fillId="0" borderId="38" xfId="0" applyNumberFormat="1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center"/>
    </xf>
    <xf numFmtId="4" fontId="7" fillId="0" borderId="5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4" fontId="4" fillId="0" borderId="4" xfId="0" applyNumberFormat="1" applyFont="1" applyFill="1" applyBorder="1" applyAlignment="1" applyProtection="1">
      <alignment horizontal="center"/>
    </xf>
    <xf numFmtId="4" fontId="7" fillId="0" borderId="27" xfId="0" applyNumberFormat="1" applyFont="1" applyFill="1" applyBorder="1" applyAlignment="1" applyProtection="1">
      <alignment horizontal="center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4" fontId="12" fillId="0" borderId="5" xfId="0" applyNumberFormat="1" applyFont="1" applyBorder="1" applyAlignment="1" applyProtection="1">
      <alignment horizontal="center" vertical="center"/>
      <protection locked="0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4" fontId="4" fillId="0" borderId="27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7" borderId="31" xfId="0" applyFont="1" applyFill="1" applyBorder="1" applyProtection="1"/>
    <xf numFmtId="165" fontId="4" fillId="7" borderId="31" xfId="0" applyNumberFormat="1" applyFont="1" applyFill="1" applyBorder="1" applyAlignment="1" applyProtection="1">
      <alignment horizontal="center"/>
    </xf>
    <xf numFmtId="0" fontId="4" fillId="7" borderId="17" xfId="0" applyFont="1" applyFill="1" applyBorder="1" applyProtection="1"/>
    <xf numFmtId="0" fontId="4" fillId="7" borderId="29" xfId="0" applyNumberFormat="1" applyFont="1" applyFill="1" applyBorder="1" applyAlignment="1" applyProtection="1">
      <alignment horizontal="left"/>
    </xf>
    <xf numFmtId="4" fontId="4" fillId="0" borderId="35" xfId="0" applyNumberFormat="1" applyFont="1" applyBorder="1" applyAlignment="1" applyProtection="1">
      <alignment horizontal="center"/>
    </xf>
    <xf numFmtId="4" fontId="7" fillId="0" borderId="39" xfId="0" applyNumberFormat="1" applyFont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left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2" fontId="12" fillId="8" borderId="4" xfId="0" applyNumberFormat="1" applyFont="1" applyFill="1" applyBorder="1" applyAlignment="1" applyProtection="1">
      <alignment horizontal="center" vertical="center"/>
      <protection locked="0"/>
    </xf>
    <xf numFmtId="2" fontId="12" fillId="8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7" borderId="5" xfId="0" applyNumberFormat="1" applyFont="1" applyFill="1" applyBorder="1" applyAlignment="1" applyProtection="1">
      <alignment horizontal="center"/>
      <protection locked="0"/>
    </xf>
    <xf numFmtId="2" fontId="12" fillId="8" borderId="4" xfId="0" applyNumberFormat="1" applyFont="1" applyFill="1" applyBorder="1" applyAlignment="1" applyProtection="1">
      <alignment horizontal="center" wrapText="1"/>
      <protection locked="0"/>
    </xf>
    <xf numFmtId="2" fontId="12" fillId="0" borderId="4" xfId="0" applyNumberFormat="1" applyFont="1" applyBorder="1" applyAlignment="1" applyProtection="1">
      <alignment horizontal="center" wrapText="1"/>
      <protection locked="0"/>
    </xf>
    <xf numFmtId="2" fontId="12" fillId="0" borderId="5" xfId="0" applyNumberFormat="1" applyFont="1" applyBorder="1" applyAlignment="1" applyProtection="1">
      <alignment horizontal="center" wrapText="1"/>
      <protection locked="0"/>
    </xf>
    <xf numFmtId="2" fontId="12" fillId="0" borderId="29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4" fontId="12" fillId="0" borderId="5" xfId="0" applyNumberFormat="1" applyFont="1" applyBorder="1" applyAlignment="1" applyProtection="1">
      <alignment horizontal="center" wrapText="1"/>
      <protection locked="0"/>
    </xf>
    <xf numFmtId="4" fontId="12" fillId="0" borderId="5" xfId="0" applyNumberFormat="1" applyFont="1" applyBorder="1" applyAlignment="1" applyProtection="1">
      <alignment horizontal="center"/>
      <protection locked="0"/>
    </xf>
    <xf numFmtId="4" fontId="12" fillId="0" borderId="27" xfId="0" applyNumberFormat="1" applyFont="1" applyBorder="1" applyAlignment="1" applyProtection="1">
      <alignment horizontal="center"/>
      <protection locked="0"/>
    </xf>
    <xf numFmtId="4" fontId="12" fillId="0" borderId="4" xfId="0" applyNumberFormat="1" applyFont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3" fontId="7" fillId="0" borderId="5" xfId="0" applyNumberFormat="1" applyFont="1" applyBorder="1" applyAlignment="1" applyProtection="1">
      <alignment horizontal="right"/>
    </xf>
    <xf numFmtId="4" fontId="12" fillId="0" borderId="45" xfId="0" applyNumberFormat="1" applyFont="1" applyBorder="1" applyAlignment="1" applyProtection="1">
      <alignment horizontal="center" vertical="center"/>
    </xf>
    <xf numFmtId="4" fontId="4" fillId="0" borderId="45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wrapText="1"/>
    </xf>
    <xf numFmtId="3" fontId="12" fillId="0" borderId="0" xfId="0" applyNumberFormat="1" applyFont="1" applyBorder="1" applyAlignment="1" applyProtection="1">
      <alignment horizontal="left" wrapText="1"/>
    </xf>
    <xf numFmtId="4" fontId="12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</xf>
    <xf numFmtId="2" fontId="4" fillId="0" borderId="27" xfId="0" applyNumberFormat="1" applyFont="1" applyBorder="1" applyAlignment="1" applyProtection="1">
      <alignment horizontal="center" vertical="center"/>
    </xf>
    <xf numFmtId="49" fontId="7" fillId="0" borderId="45" xfId="0" applyNumberFormat="1" applyFont="1" applyBorder="1" applyAlignment="1" applyProtection="1">
      <alignment horizontal="left" vertical="center" wrapText="1"/>
    </xf>
    <xf numFmtId="49" fontId="0" fillId="0" borderId="45" xfId="0" applyNumberFormat="1" applyFont="1" applyBorder="1" applyAlignment="1" applyProtection="1">
      <alignment horizontal="left" vertical="center" wrapText="1"/>
    </xf>
    <xf numFmtId="4" fontId="7" fillId="0" borderId="45" xfId="0" applyNumberFormat="1" applyFont="1" applyBorder="1" applyAlignment="1" applyProtection="1">
      <alignment horizontal="center" vertical="center"/>
    </xf>
    <xf numFmtId="4" fontId="7" fillId="0" borderId="41" xfId="0" applyNumberFormat="1" applyFont="1" applyBorder="1" applyAlignment="1" applyProtection="1">
      <alignment horizontal="center"/>
    </xf>
    <xf numFmtId="4" fontId="7" fillId="0" borderId="28" xfId="0" applyNumberFormat="1" applyFont="1" applyBorder="1" applyAlignment="1" applyProtection="1">
      <alignment horizontal="center"/>
    </xf>
    <xf numFmtId="4" fontId="7" fillId="0" borderId="48" xfId="0" applyNumberFormat="1" applyFont="1" applyBorder="1" applyAlignment="1" applyProtection="1">
      <alignment horizontal="center"/>
    </xf>
    <xf numFmtId="49" fontId="0" fillId="0" borderId="49" xfId="0" applyNumberFormat="1" applyFont="1" applyBorder="1" applyAlignment="1" applyProtection="1">
      <alignment horizontal="left" vertical="center" wrapText="1"/>
    </xf>
    <xf numFmtId="2" fontId="4" fillId="0" borderId="50" xfId="0" applyNumberFormat="1" applyFont="1" applyBorder="1" applyAlignment="1" applyProtection="1">
      <alignment horizontal="center" vertical="center"/>
    </xf>
    <xf numFmtId="4" fontId="7" fillId="0" borderId="50" xfId="0" applyNumberFormat="1" applyFont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4" fontId="12" fillId="0" borderId="29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2" fontId="4" fillId="0" borderId="45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horizontal="center"/>
      <protection locked="0"/>
    </xf>
    <xf numFmtId="4" fontId="12" fillId="0" borderId="41" xfId="0" applyNumberFormat="1" applyFont="1" applyBorder="1" applyAlignment="1" applyProtection="1">
      <alignment horizontal="center"/>
      <protection locked="0"/>
    </xf>
    <xf numFmtId="4" fontId="12" fillId="0" borderId="27" xfId="0" applyNumberFormat="1" applyFont="1" applyBorder="1" applyAlignment="1" applyProtection="1">
      <alignment horizontal="center" vertical="center"/>
      <protection locked="0"/>
    </xf>
    <xf numFmtId="4" fontId="12" fillId="0" borderId="28" xfId="0" applyNumberFormat="1" applyFont="1" applyBorder="1" applyAlignment="1" applyProtection="1">
      <alignment horizontal="center"/>
      <protection locked="0"/>
    </xf>
    <xf numFmtId="4" fontId="12" fillId="0" borderId="29" xfId="0" applyNumberFormat="1" applyFont="1" applyBorder="1" applyAlignment="1" applyProtection="1">
      <alignment horizontal="center"/>
      <protection locked="0"/>
    </xf>
    <xf numFmtId="4" fontId="12" fillId="0" borderId="47" xfId="0" applyNumberFormat="1" applyFont="1" applyBorder="1" applyAlignment="1" applyProtection="1">
      <alignment horizont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2" fontId="4" fillId="0" borderId="27" xfId="0" applyNumberFormat="1" applyFont="1" applyBorder="1" applyAlignment="1" applyProtection="1">
      <alignment horizontal="center" vertical="center"/>
      <protection locked="0"/>
    </xf>
    <xf numFmtId="4" fontId="4" fillId="0" borderId="29" xfId="0" applyNumberFormat="1" applyFont="1" applyFill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wrapText="1"/>
    </xf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justify" vertical="center" wrapText="1"/>
    </xf>
    <xf numFmtId="0" fontId="4" fillId="0" borderId="16" xfId="0" applyFont="1" applyBorder="1" applyAlignment="1" applyProtection="1">
      <alignment horizontal="justify" vertical="center" wrapText="1"/>
    </xf>
    <xf numFmtId="2" fontId="4" fillId="0" borderId="16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16" xfId="0" applyFont="1" applyBorder="1" applyAlignment="1" applyProtection="1">
      <alignment horizontal="left" vertical="center" wrapText="1" indent="5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17" xfId="0" applyFont="1" applyBorder="1" applyAlignment="1" applyProtection="1">
      <alignment horizontal="justify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4" fontId="7" fillId="5" borderId="3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0" fontId="7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4" fontId="7" fillId="2" borderId="18" xfId="0" applyNumberFormat="1" applyFont="1" applyFill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justify" vertical="center" wrapText="1"/>
      <protection locked="0"/>
    </xf>
    <xf numFmtId="4" fontId="4" fillId="4" borderId="21" xfId="0" applyNumberFormat="1" applyFont="1" applyFill="1" applyBorder="1" applyProtection="1"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4" borderId="21" xfId="0" applyNumberFormat="1" applyFont="1" applyFill="1" applyBorder="1" applyAlignment="1" applyProtection="1">
      <alignment horizontal="right"/>
      <protection locked="0"/>
    </xf>
    <xf numFmtId="0" fontId="9" fillId="0" borderId="16" xfId="0" applyFont="1" applyBorder="1" applyAlignment="1" applyProtection="1">
      <alignment vertical="center"/>
      <protection locked="0"/>
    </xf>
    <xf numFmtId="3" fontId="12" fillId="0" borderId="5" xfId="0" applyNumberFormat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3" fillId="0" borderId="3" xfId="1" applyFont="1" applyBorder="1" applyAlignment="1" applyProtection="1">
      <alignment horizontal="left" wrapText="1"/>
    </xf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wrapText="1"/>
      <protection locked="0"/>
    </xf>
    <xf numFmtId="3" fontId="16" fillId="0" borderId="5" xfId="0" applyNumberFormat="1" applyFont="1" applyBorder="1" applyAlignment="1" applyProtection="1">
      <alignment horizontal="left"/>
    </xf>
    <xf numFmtId="3" fontId="16" fillId="0" borderId="4" xfId="0" applyNumberFormat="1" applyFont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 wrapText="1"/>
    </xf>
    <xf numFmtId="0" fontId="16" fillId="0" borderId="4" xfId="0" applyNumberFormat="1" applyFont="1" applyBorder="1" applyAlignment="1" applyProtection="1">
      <alignment horizontal="left"/>
    </xf>
    <xf numFmtId="0" fontId="4" fillId="0" borderId="4" xfId="0" applyNumberFormat="1" applyFont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 wrapText="1"/>
    </xf>
    <xf numFmtId="3" fontId="12" fillId="0" borderId="40" xfId="0" applyNumberFormat="1" applyFont="1" applyBorder="1" applyAlignment="1" applyProtection="1">
      <alignment horizontal="right"/>
    </xf>
    <xf numFmtId="3" fontId="12" fillId="0" borderId="41" xfId="0" applyNumberFormat="1" applyFont="1" applyBorder="1" applyAlignment="1" applyProtection="1">
      <alignment horizontal="right"/>
    </xf>
    <xf numFmtId="3" fontId="12" fillId="0" borderId="42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right" wrapText="1"/>
    </xf>
    <xf numFmtId="0" fontId="7" fillId="0" borderId="25" xfId="0" applyFont="1" applyBorder="1" applyAlignment="1" applyProtection="1">
      <alignment horizontal="right" wrapText="1"/>
    </xf>
    <xf numFmtId="0" fontId="7" fillId="0" borderId="26" xfId="0" applyFont="1" applyBorder="1" applyAlignment="1" applyProtection="1">
      <alignment horizontal="right" wrapText="1"/>
    </xf>
    <xf numFmtId="0" fontId="7" fillId="6" borderId="1" xfId="0" applyNumberFormat="1" applyFont="1" applyFill="1" applyBorder="1" applyAlignment="1" applyProtection="1">
      <alignment horizontal="right" wrapText="1"/>
    </xf>
    <xf numFmtId="0" fontId="7" fillId="6" borderId="2" xfId="0" applyNumberFormat="1" applyFont="1" applyFill="1" applyBorder="1" applyAlignment="1" applyProtection="1">
      <alignment horizontal="right" wrapText="1"/>
    </xf>
    <xf numFmtId="0" fontId="7" fillId="6" borderId="3" xfId="0" applyNumberFormat="1" applyFont="1" applyFill="1" applyBorder="1" applyAlignment="1" applyProtection="1">
      <alignment horizontal="right" wrapText="1"/>
    </xf>
    <xf numFmtId="0" fontId="0" fillId="0" borderId="42" xfId="0" applyBorder="1" applyAlignment="1"/>
    <xf numFmtId="3" fontId="7" fillId="0" borderId="1" xfId="0" applyNumberFormat="1" applyFont="1" applyBorder="1" applyAlignment="1" applyProtection="1">
      <alignment horizontal="right"/>
    </xf>
    <xf numFmtId="3" fontId="7" fillId="0" borderId="2" xfId="0" applyNumberFormat="1" applyFont="1" applyBorder="1" applyAlignment="1" applyProtection="1">
      <alignment horizontal="right"/>
    </xf>
    <xf numFmtId="0" fontId="0" fillId="0" borderId="3" xfId="0" applyBorder="1" applyAlignment="1"/>
    <xf numFmtId="0" fontId="7" fillId="0" borderId="1" xfId="0" applyFont="1" applyBorder="1" applyAlignment="1" applyProtection="1">
      <alignment horizontal="right" wrapText="1"/>
    </xf>
    <xf numFmtId="0" fontId="7" fillId="0" borderId="2" xfId="0" applyFont="1" applyBorder="1" applyAlignment="1" applyProtection="1">
      <alignment horizontal="right" wrapText="1"/>
    </xf>
    <xf numFmtId="0" fontId="7" fillId="0" borderId="3" xfId="0" applyFont="1" applyBorder="1" applyAlignment="1" applyProtection="1">
      <alignment horizontal="right" wrapText="1"/>
    </xf>
    <xf numFmtId="0" fontId="7" fillId="5" borderId="5" xfId="0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left" wrapText="1"/>
    </xf>
    <xf numFmtId="4" fontId="4" fillId="0" borderId="2" xfId="0" applyNumberFormat="1" applyFont="1" applyFill="1" applyBorder="1" applyAlignment="1" applyProtection="1">
      <alignment horizontal="left" wrapText="1"/>
    </xf>
    <xf numFmtId="4" fontId="4" fillId="0" borderId="3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left"/>
    </xf>
    <xf numFmtId="4" fontId="4" fillId="0" borderId="3" xfId="0" applyNumberFormat="1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right" wrapText="1"/>
    </xf>
    <xf numFmtId="0" fontId="7" fillId="5" borderId="2" xfId="0" applyFont="1" applyFill="1" applyBorder="1" applyAlignment="1" applyProtection="1">
      <alignment horizontal="right" wrapText="1"/>
    </xf>
    <xf numFmtId="0" fontId="7" fillId="5" borderId="3" xfId="0" applyFont="1" applyFill="1" applyBorder="1" applyAlignment="1" applyProtection="1">
      <alignment horizontal="right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left" wrapText="1"/>
    </xf>
    <xf numFmtId="4" fontId="4" fillId="0" borderId="5" xfId="0" applyNumberFormat="1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 wrapText="1"/>
    </xf>
    <xf numFmtId="0" fontId="4" fillId="0" borderId="25" xfId="0" applyFont="1" applyFill="1" applyBorder="1" applyAlignment="1" applyProtection="1">
      <alignment horizontal="left" wrapText="1"/>
    </xf>
    <xf numFmtId="0" fontId="0" fillId="0" borderId="26" xfId="0" applyBorder="1" applyAlignment="1" applyProtection="1">
      <alignment horizontal="left"/>
    </xf>
    <xf numFmtId="3" fontId="12" fillId="0" borderId="23" xfId="0" applyNumberFormat="1" applyFont="1" applyBorder="1" applyAlignment="1" applyProtection="1">
      <alignment horizontal="right"/>
    </xf>
    <xf numFmtId="3" fontId="12" fillId="0" borderId="28" xfId="0" applyNumberFormat="1" applyFont="1" applyBorder="1" applyAlignment="1" applyProtection="1">
      <alignment horizontal="right"/>
    </xf>
    <xf numFmtId="3" fontId="12" fillId="0" borderId="13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</xf>
    <xf numFmtId="0" fontId="16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4" fillId="0" borderId="18" xfId="0" applyFont="1" applyBorder="1" applyProtection="1"/>
    <xf numFmtId="0" fontId="4" fillId="0" borderId="31" xfId="0" applyFont="1" applyBorder="1" applyProtection="1"/>
    <xf numFmtId="0" fontId="4" fillId="0" borderId="17" xfId="0" applyFont="1" applyBorder="1" applyProtection="1"/>
    <xf numFmtId="0" fontId="7" fillId="5" borderId="1" xfId="0" applyFont="1" applyFill="1" applyBorder="1" applyAlignment="1" applyProtection="1">
      <alignment horizontal="left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3" fontId="12" fillId="0" borderId="1" xfId="0" applyNumberFormat="1" applyFont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</xf>
    <xf numFmtId="3" fontId="12" fillId="0" borderId="3" xfId="0" applyNumberFormat="1" applyFont="1" applyBorder="1" applyAlignment="1" applyProtection="1">
      <alignment horizontal="right"/>
    </xf>
    <xf numFmtId="3" fontId="7" fillId="0" borderId="5" xfId="0" applyNumberFormat="1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left" vertical="center" wrapText="1"/>
    </xf>
    <xf numFmtId="3" fontId="12" fillId="0" borderId="5" xfId="0" applyNumberFormat="1" applyFont="1" applyBorder="1" applyAlignment="1" applyProtection="1">
      <alignment horizontal="left" wrapText="1"/>
    </xf>
    <xf numFmtId="0" fontId="12" fillId="0" borderId="27" xfId="0" applyNumberFormat="1" applyFont="1" applyBorder="1" applyAlignment="1" applyProtection="1">
      <alignment horizontal="left"/>
    </xf>
    <xf numFmtId="0" fontId="16" fillId="0" borderId="28" xfId="0" applyNumberFormat="1" applyFont="1" applyBorder="1" applyAlignment="1" applyProtection="1">
      <alignment horizontal="left"/>
    </xf>
    <xf numFmtId="0" fontId="4" fillId="0" borderId="28" xfId="0" applyNumberFormat="1" applyFont="1" applyBorder="1" applyAlignment="1" applyProtection="1">
      <alignment horizontal="left"/>
    </xf>
    <xf numFmtId="0" fontId="16" fillId="0" borderId="1" xfId="0" applyNumberFormat="1" applyFont="1" applyBorder="1" applyAlignment="1" applyProtection="1">
      <alignment horizontal="left"/>
    </xf>
    <xf numFmtId="0" fontId="16" fillId="0" borderId="3" xfId="0" applyNumberFormat="1" applyFont="1" applyBorder="1" applyAlignment="1" applyProtection="1">
      <alignment horizontal="left"/>
    </xf>
    <xf numFmtId="0" fontId="12" fillId="0" borderId="1" xfId="0" applyNumberFormat="1" applyFont="1" applyBorder="1" applyAlignment="1" applyProtection="1">
      <alignment horizontal="left" wrapText="1"/>
    </xf>
    <xf numFmtId="0" fontId="12" fillId="0" borderId="3" xfId="0" applyNumberFormat="1" applyFont="1" applyBorder="1" applyAlignment="1" applyProtection="1">
      <alignment horizontal="left" wrapText="1"/>
    </xf>
    <xf numFmtId="0" fontId="12" fillId="0" borderId="43" xfId="0" applyNumberFormat="1" applyFont="1" applyBorder="1" applyAlignment="1" applyProtection="1">
      <alignment horizontal="left"/>
    </xf>
    <xf numFmtId="0" fontId="12" fillId="0" borderId="44" xfId="0" applyNumberFormat="1" applyFont="1" applyBorder="1" applyAlignment="1" applyProtection="1">
      <alignment horizontal="left"/>
    </xf>
    <xf numFmtId="3" fontId="12" fillId="0" borderId="29" xfId="0" applyNumberFormat="1" applyFont="1" applyBorder="1" applyAlignment="1" applyProtection="1">
      <alignment horizontal="left"/>
    </xf>
    <xf numFmtId="3" fontId="12" fillId="0" borderId="1" xfId="0" applyNumberFormat="1" applyFont="1" applyBorder="1" applyAlignment="1" applyProtection="1">
      <alignment horizontal="left"/>
    </xf>
    <xf numFmtId="3" fontId="12" fillId="0" borderId="3" xfId="0" applyNumberFormat="1" applyFont="1" applyBorder="1" applyAlignment="1" applyProtection="1">
      <alignment horizontal="left"/>
    </xf>
    <xf numFmtId="3" fontId="12" fillId="0" borderId="27" xfId="0" applyNumberFormat="1" applyFont="1" applyBorder="1" applyAlignment="1" applyProtection="1">
      <alignment horizontal="left"/>
    </xf>
    <xf numFmtId="49" fontId="4" fillId="0" borderId="29" xfId="0" applyNumberFormat="1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/>
    </xf>
    <xf numFmtId="0" fontId="7" fillId="0" borderId="40" xfId="0" applyFont="1" applyFill="1" applyBorder="1" applyAlignment="1" applyProtection="1">
      <alignment horizontal="left"/>
    </xf>
    <xf numFmtId="0" fontId="7" fillId="0" borderId="42" xfId="0" applyFont="1" applyFill="1" applyBorder="1" applyAlignment="1" applyProtection="1">
      <alignment horizontal="left"/>
    </xf>
    <xf numFmtId="0" fontId="12" fillId="0" borderId="24" xfId="0" applyNumberFormat="1" applyFont="1" applyBorder="1" applyAlignment="1" applyProtection="1">
      <alignment horizontal="left"/>
    </xf>
    <xf numFmtId="0" fontId="12" fillId="0" borderId="26" xfId="0" applyNumberFormat="1" applyFont="1" applyBorder="1" applyAlignment="1" applyProtection="1">
      <alignment horizontal="left"/>
    </xf>
    <xf numFmtId="3" fontId="7" fillId="0" borderId="3" xfId="0" applyNumberFormat="1" applyFont="1" applyBorder="1" applyAlignment="1" applyProtection="1">
      <alignment horizontal="right"/>
    </xf>
    <xf numFmtId="0" fontId="16" fillId="0" borderId="40" xfId="0" applyNumberFormat="1" applyFont="1" applyBorder="1" applyAlignment="1" applyProtection="1">
      <alignment horizontal="left"/>
    </xf>
    <xf numFmtId="0" fontId="16" fillId="0" borderId="42" xfId="0" applyNumberFormat="1" applyFont="1" applyBorder="1" applyAlignment="1" applyProtection="1">
      <alignment horizontal="left"/>
    </xf>
    <xf numFmtId="0" fontId="12" fillId="0" borderId="5" xfId="0" applyNumberFormat="1" applyFont="1" applyBorder="1" applyAlignment="1" applyProtection="1">
      <alignment horizontal="left"/>
    </xf>
    <xf numFmtId="0" fontId="4" fillId="0" borderId="5" xfId="0" applyNumberFormat="1" applyFont="1" applyBorder="1" applyAlignment="1" applyProtection="1">
      <alignment horizontal="left"/>
    </xf>
    <xf numFmtId="0" fontId="12" fillId="0" borderId="5" xfId="0" applyNumberFormat="1" applyFont="1" applyBorder="1" applyAlignment="1" applyProtection="1">
      <alignment horizontal="left" wrapText="1"/>
    </xf>
    <xf numFmtId="0" fontId="4" fillId="0" borderId="5" xfId="0" applyNumberFormat="1" applyFont="1" applyBorder="1" applyAlignment="1" applyProtection="1">
      <alignment horizontal="left" wrapText="1"/>
    </xf>
    <xf numFmtId="0" fontId="4" fillId="0" borderId="27" xfId="0" applyNumberFormat="1" applyFont="1" applyBorder="1" applyAlignment="1" applyProtection="1">
      <alignment horizontal="left"/>
    </xf>
    <xf numFmtId="0" fontId="16" fillId="0" borderId="23" xfId="0" applyNumberFormat="1" applyFont="1" applyBorder="1" applyAlignment="1" applyProtection="1">
      <alignment horizontal="left"/>
    </xf>
    <xf numFmtId="0" fontId="16" fillId="0" borderId="13" xfId="0" applyNumberFormat="1" applyFont="1" applyBorder="1" applyAlignment="1" applyProtection="1">
      <alignment horizontal="left"/>
    </xf>
    <xf numFmtId="0" fontId="12" fillId="0" borderId="1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21" xfId="0" applyNumberFormat="1" applyFont="1" applyBorder="1" applyAlignment="1" applyProtection="1">
      <alignment horizontal="left"/>
    </xf>
    <xf numFmtId="0" fontId="12" fillId="0" borderId="52" xfId="0" applyNumberFormat="1" applyFont="1" applyBorder="1" applyAlignment="1" applyProtection="1">
      <alignment horizontal="left"/>
    </xf>
    <xf numFmtId="0" fontId="18" fillId="0" borderId="1" xfId="1" applyFont="1" applyBorder="1" applyAlignment="1" applyProtection="1">
      <alignment horizontal="left" wrapText="1"/>
    </xf>
    <xf numFmtId="0" fontId="18" fillId="0" borderId="3" xfId="1" applyFont="1" applyBorder="1" applyAlignment="1" applyProtection="1">
      <alignment horizontal="left" wrapText="1"/>
    </xf>
    <xf numFmtId="0" fontId="2" fillId="0" borderId="0" xfId="1" applyFont="1" applyAlignment="1" applyProtection="1"/>
    <xf numFmtId="3" fontId="12" fillId="0" borderId="32" xfId="0" applyNumberFormat="1" applyFont="1" applyBorder="1" applyAlignment="1" applyProtection="1">
      <alignment horizontal="right"/>
    </xf>
    <xf numFmtId="3" fontId="12" fillId="0" borderId="33" xfId="0" applyNumberFormat="1" applyFont="1" applyBorder="1" applyAlignment="1" applyProtection="1">
      <alignment horizontal="right"/>
    </xf>
    <xf numFmtId="3" fontId="12" fillId="0" borderId="34" xfId="0" applyNumberFormat="1" applyFont="1" applyBorder="1" applyAlignment="1" applyProtection="1">
      <alignment horizontal="right"/>
    </xf>
    <xf numFmtId="3" fontId="7" fillId="0" borderId="36" xfId="0" applyNumberFormat="1" applyFont="1" applyBorder="1" applyAlignment="1" applyProtection="1">
      <alignment horizontal="right"/>
    </xf>
    <xf numFmtId="3" fontId="7" fillId="0" borderId="37" xfId="0" applyNumberFormat="1" applyFont="1" applyBorder="1" applyAlignment="1" applyProtection="1">
      <alignment horizontal="right"/>
    </xf>
    <xf numFmtId="3" fontId="7" fillId="0" borderId="38" xfId="0" applyNumberFormat="1" applyFont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left" wrapText="1"/>
    </xf>
    <xf numFmtId="0" fontId="16" fillId="8" borderId="4" xfId="0" applyNumberFormat="1" applyFont="1" applyFill="1" applyBorder="1" applyAlignment="1" applyProtection="1">
      <alignment horizontal="left"/>
    </xf>
    <xf numFmtId="0" fontId="4" fillId="8" borderId="4" xfId="0" applyNumberFormat="1" applyFont="1" applyFill="1" applyBorder="1" applyAlignment="1" applyProtection="1">
      <alignment horizontal="left"/>
    </xf>
    <xf numFmtId="3" fontId="16" fillId="8" borderId="4" xfId="0" applyNumberFormat="1" applyFont="1" applyFill="1" applyBorder="1" applyAlignment="1" applyProtection="1">
      <alignment horizontal="left"/>
    </xf>
    <xf numFmtId="3" fontId="12" fillId="0" borderId="4" xfId="0" applyNumberFormat="1" applyFont="1" applyBorder="1" applyAlignment="1" applyProtection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topLeftCell="A16" zoomScale="85" zoomScaleNormal="85" workbookViewId="0">
      <selection activeCell="E22" sqref="E22"/>
    </sheetView>
  </sheetViews>
  <sheetFormatPr defaultRowHeight="15" x14ac:dyDescent="0.25"/>
  <cols>
    <col min="1" max="1" width="2.28515625" customWidth="1"/>
    <col min="2" max="2" width="30.28515625" customWidth="1"/>
    <col min="3" max="3" width="21.7109375" customWidth="1"/>
    <col min="4" max="4" width="16.28515625" customWidth="1"/>
    <col min="5" max="5" width="17.85546875" customWidth="1"/>
    <col min="6" max="6" width="18.42578125" customWidth="1"/>
    <col min="7" max="7" width="16.28515625" customWidth="1"/>
    <col min="8" max="8" width="18" customWidth="1"/>
  </cols>
  <sheetData>
    <row r="2" spans="2:8" ht="20.25" customHeight="1" x14ac:dyDescent="0.25">
      <c r="B2" s="307" t="s">
        <v>2</v>
      </c>
      <c r="C2" s="308"/>
      <c r="D2" s="308"/>
      <c r="E2" s="308"/>
      <c r="F2" s="307" t="s">
        <v>300</v>
      </c>
      <c r="G2" s="309"/>
      <c r="H2" s="202"/>
    </row>
    <row r="3" spans="2:8" ht="9" customHeight="1" x14ac:dyDescent="0.25">
      <c r="B3" s="6"/>
      <c r="C3" s="6"/>
      <c r="D3" s="6"/>
      <c r="E3" s="6"/>
      <c r="F3" s="6"/>
      <c r="G3" s="8"/>
      <c r="H3" s="202"/>
    </row>
    <row r="4" spans="2:8" x14ac:dyDescent="0.25">
      <c r="B4" s="310" t="s">
        <v>3</v>
      </c>
      <c r="C4" s="310"/>
      <c r="D4" s="310"/>
      <c r="E4" s="310"/>
      <c r="F4" s="310"/>
      <c r="G4" s="101"/>
      <c r="H4" s="202"/>
    </row>
    <row r="5" spans="2:8" ht="20.25" customHeight="1" x14ac:dyDescent="0.25">
      <c r="B5" s="311" t="s">
        <v>4</v>
      </c>
      <c r="C5" s="311"/>
      <c r="D5" s="311"/>
      <c r="E5" s="311"/>
      <c r="F5" s="311"/>
      <c r="G5" s="101"/>
      <c r="H5" s="202"/>
    </row>
    <row r="6" spans="2:8" ht="20.45" customHeight="1" x14ac:dyDescent="0.25">
      <c r="B6" s="312" t="s">
        <v>365</v>
      </c>
      <c r="C6" s="312"/>
      <c r="D6" s="312"/>
      <c r="E6" s="312"/>
      <c r="F6" s="312"/>
      <c r="G6" s="101"/>
      <c r="H6" s="202"/>
    </row>
    <row r="7" spans="2:8" ht="20.100000000000001" customHeight="1" x14ac:dyDescent="0.25">
      <c r="B7" s="313" t="s">
        <v>5</v>
      </c>
      <c r="C7" s="310"/>
      <c r="D7" s="310"/>
      <c r="E7" s="310"/>
      <c r="F7" s="310"/>
      <c r="G7" s="101"/>
      <c r="H7" s="202"/>
    </row>
    <row r="8" spans="2:8" x14ac:dyDescent="0.25">
      <c r="B8" s="109"/>
      <c r="C8" s="110"/>
      <c r="D8" s="110"/>
      <c r="E8" s="110"/>
      <c r="F8" s="110"/>
      <c r="G8" s="8"/>
      <c r="H8" s="202"/>
    </row>
    <row r="9" spans="2:8" ht="27.95" customHeight="1" x14ac:dyDescent="0.25">
      <c r="B9" s="140" t="s">
        <v>301</v>
      </c>
      <c r="C9" s="8"/>
      <c r="D9" s="8"/>
      <c r="E9" s="8"/>
      <c r="F9" s="195"/>
      <c r="G9" s="8"/>
      <c r="H9" s="202"/>
    </row>
    <row r="10" spans="2:8" ht="49.5" customHeight="1" x14ac:dyDescent="0.25">
      <c r="B10" s="314" t="s">
        <v>353</v>
      </c>
      <c r="C10" s="314"/>
      <c r="D10" s="149" t="s">
        <v>341</v>
      </c>
      <c r="E10" s="146" t="s">
        <v>354</v>
      </c>
      <c r="F10" s="147" t="s">
        <v>366</v>
      </c>
      <c r="G10" s="146" t="s">
        <v>272</v>
      </c>
      <c r="H10" s="94" t="s">
        <v>367</v>
      </c>
    </row>
    <row r="11" spans="2:8" x14ac:dyDescent="0.25">
      <c r="B11" s="306" t="s">
        <v>451</v>
      </c>
      <c r="C11" s="306"/>
      <c r="D11" s="118">
        <v>2065</v>
      </c>
      <c r="E11" s="203"/>
      <c r="F11" s="127" t="s">
        <v>368</v>
      </c>
      <c r="G11" s="127">
        <f>D11*E11</f>
        <v>0</v>
      </c>
      <c r="H11" s="127">
        <f>G11*22</f>
        <v>0</v>
      </c>
    </row>
    <row r="12" spans="2:8" x14ac:dyDescent="0.25">
      <c r="B12" s="306" t="s">
        <v>451</v>
      </c>
      <c r="C12" s="306"/>
      <c r="D12" s="118">
        <v>6702</v>
      </c>
      <c r="E12" s="203"/>
      <c r="F12" s="127" t="s">
        <v>369</v>
      </c>
      <c r="G12" s="127">
        <f>D12*E12</f>
        <v>0</v>
      </c>
      <c r="H12" s="127">
        <f>G12*4</f>
        <v>0</v>
      </c>
    </row>
    <row r="13" spans="2:8" ht="54.75" customHeight="1" x14ac:dyDescent="0.25">
      <c r="B13" s="315" t="s">
        <v>356</v>
      </c>
      <c r="C13" s="315"/>
      <c r="D13" s="146" t="s">
        <v>450</v>
      </c>
      <c r="E13" s="204" t="s">
        <v>354</v>
      </c>
      <c r="F13" s="147" t="s">
        <v>366</v>
      </c>
      <c r="G13" s="146" t="s">
        <v>272</v>
      </c>
      <c r="H13" s="94" t="s">
        <v>367</v>
      </c>
    </row>
    <row r="14" spans="2:8" x14ac:dyDescent="0.25">
      <c r="B14" s="306" t="s">
        <v>451</v>
      </c>
      <c r="C14" s="306"/>
      <c r="D14" s="118">
        <v>1578</v>
      </c>
      <c r="E14" s="203"/>
      <c r="F14" s="127" t="s">
        <v>368</v>
      </c>
      <c r="G14" s="127">
        <f>D14*E14</f>
        <v>0</v>
      </c>
      <c r="H14" s="127">
        <f>G14*22</f>
        <v>0</v>
      </c>
    </row>
    <row r="15" spans="2:8" x14ac:dyDescent="0.25">
      <c r="B15" s="306" t="s">
        <v>451</v>
      </c>
      <c r="C15" s="306"/>
      <c r="D15" s="118">
        <v>4198</v>
      </c>
      <c r="E15" s="203"/>
      <c r="F15" s="127" t="s">
        <v>369</v>
      </c>
      <c r="G15" s="127">
        <f>D15*E15</f>
        <v>0</v>
      </c>
      <c r="H15" s="127">
        <f>G15*4</f>
        <v>0</v>
      </c>
    </row>
    <row r="16" spans="2:8" ht="51.75" customHeight="1" x14ac:dyDescent="0.25">
      <c r="B16" s="318" t="s">
        <v>357</v>
      </c>
      <c r="C16" s="319"/>
      <c r="D16" s="146" t="s">
        <v>450</v>
      </c>
      <c r="E16" s="204" t="s">
        <v>354</v>
      </c>
      <c r="F16" s="147" t="s">
        <v>366</v>
      </c>
      <c r="G16" s="146" t="s">
        <v>272</v>
      </c>
      <c r="H16" s="94" t="s">
        <v>367</v>
      </c>
    </row>
    <row r="17" spans="2:8" x14ac:dyDescent="0.25">
      <c r="B17" s="306" t="s">
        <v>451</v>
      </c>
      <c r="C17" s="306"/>
      <c r="D17" s="118">
        <v>1465</v>
      </c>
      <c r="E17" s="203"/>
      <c r="F17" s="127" t="s">
        <v>368</v>
      </c>
      <c r="G17" s="127">
        <f>D17*E17</f>
        <v>0</v>
      </c>
      <c r="H17" s="127">
        <f>G17*22</f>
        <v>0</v>
      </c>
    </row>
    <row r="18" spans="2:8" x14ac:dyDescent="0.25">
      <c r="B18" s="306" t="s">
        <v>451</v>
      </c>
      <c r="C18" s="306"/>
      <c r="D18" s="118">
        <v>1026</v>
      </c>
      <c r="E18" s="203"/>
      <c r="F18" s="127" t="s">
        <v>369</v>
      </c>
      <c r="G18" s="127">
        <f t="shared" ref="G18:G23" si="0">D18*E18</f>
        <v>0</v>
      </c>
      <c r="H18" s="127">
        <f>G18*4</f>
        <v>0</v>
      </c>
    </row>
    <row r="19" spans="2:8" x14ac:dyDescent="0.25">
      <c r="B19" s="306" t="s">
        <v>451</v>
      </c>
      <c r="C19" s="306"/>
      <c r="D19" s="118">
        <v>90</v>
      </c>
      <c r="E19" s="203"/>
      <c r="F19" s="127" t="s">
        <v>370</v>
      </c>
      <c r="G19" s="127">
        <f t="shared" si="0"/>
        <v>0</v>
      </c>
      <c r="H19" s="127">
        <f>G19*1</f>
        <v>0</v>
      </c>
    </row>
    <row r="20" spans="2:8" x14ac:dyDescent="0.25">
      <c r="B20" s="306" t="s">
        <v>452</v>
      </c>
      <c r="C20" s="306"/>
      <c r="D20" s="118">
        <v>1450</v>
      </c>
      <c r="E20" s="203"/>
      <c r="F20" s="127" t="s">
        <v>368</v>
      </c>
      <c r="G20" s="127">
        <f t="shared" si="0"/>
        <v>0</v>
      </c>
      <c r="H20" s="127">
        <f>G20*22</f>
        <v>0</v>
      </c>
    </row>
    <row r="21" spans="2:8" x14ac:dyDescent="0.25">
      <c r="B21" s="306" t="s">
        <v>452</v>
      </c>
      <c r="C21" s="306"/>
      <c r="D21" s="118">
        <v>2850</v>
      </c>
      <c r="E21" s="203"/>
      <c r="F21" s="127" t="s">
        <v>369</v>
      </c>
      <c r="G21" s="127">
        <f t="shared" si="0"/>
        <v>0</v>
      </c>
      <c r="H21" s="127">
        <f>G21*4</f>
        <v>0</v>
      </c>
    </row>
    <row r="22" spans="2:8" x14ac:dyDescent="0.25">
      <c r="B22" s="306" t="s">
        <v>453</v>
      </c>
      <c r="C22" s="306"/>
      <c r="D22" s="118">
        <v>1330</v>
      </c>
      <c r="E22" s="203"/>
      <c r="F22" s="127" t="s">
        <v>368</v>
      </c>
      <c r="G22" s="127">
        <f t="shared" si="0"/>
        <v>0</v>
      </c>
      <c r="H22" s="127">
        <f>G22*22</f>
        <v>0</v>
      </c>
    </row>
    <row r="23" spans="2:8" ht="15.75" thickBot="1" x14ac:dyDescent="0.3">
      <c r="B23" s="306" t="s">
        <v>454</v>
      </c>
      <c r="C23" s="306"/>
      <c r="D23" s="118">
        <v>1468</v>
      </c>
      <c r="E23" s="203"/>
      <c r="F23" s="127" t="s">
        <v>369</v>
      </c>
      <c r="G23" s="148">
        <f t="shared" si="0"/>
        <v>0</v>
      </c>
      <c r="H23" s="148">
        <f>G23*4</f>
        <v>0</v>
      </c>
    </row>
    <row r="24" spans="2:8" ht="21.75" customHeight="1" thickTop="1" x14ac:dyDescent="0.25">
      <c r="B24" s="321" t="s">
        <v>371</v>
      </c>
      <c r="C24" s="322"/>
      <c r="D24" s="322"/>
      <c r="E24" s="322"/>
      <c r="F24" s="322"/>
      <c r="G24" s="330"/>
      <c r="H24" s="196">
        <f>H11+H12+H14+H15+H17+H18+H19+H20+H21+H22+H23</f>
        <v>0</v>
      </c>
    </row>
    <row r="25" spans="2:8" ht="27" customHeight="1" x14ac:dyDescent="0.25">
      <c r="B25" s="331" t="s">
        <v>339</v>
      </c>
      <c r="C25" s="332"/>
      <c r="D25" s="332"/>
      <c r="E25" s="332"/>
      <c r="F25" s="332"/>
      <c r="G25" s="333"/>
      <c r="H25" s="197">
        <f>H24*48</f>
        <v>0</v>
      </c>
    </row>
    <row r="26" spans="2:8" ht="8.25" customHeight="1" x14ac:dyDescent="0.25">
      <c r="B26" s="137"/>
      <c r="C26" s="137"/>
      <c r="D26" s="137"/>
      <c r="E26" s="137"/>
      <c r="F26" s="137"/>
      <c r="G26" s="198"/>
      <c r="H26" s="202"/>
    </row>
    <row r="27" spans="2:8" ht="10.5" customHeight="1" x14ac:dyDescent="0.25">
      <c r="B27" s="138"/>
      <c r="C27" s="7"/>
      <c r="D27" s="139"/>
      <c r="E27" s="7"/>
      <c r="F27" s="7"/>
      <c r="G27" s="8"/>
      <c r="H27" s="202"/>
    </row>
    <row r="28" spans="2:8" ht="19.5" customHeight="1" x14ac:dyDescent="0.25">
      <c r="B28" s="140" t="s">
        <v>340</v>
      </c>
      <c r="C28" s="9"/>
      <c r="D28" s="9"/>
      <c r="E28" s="9"/>
      <c r="F28" s="9"/>
      <c r="G28" s="9"/>
      <c r="H28" s="202"/>
    </row>
    <row r="29" spans="2:8" ht="63" customHeight="1" x14ac:dyDescent="0.25">
      <c r="B29" s="316" t="s">
        <v>353</v>
      </c>
      <c r="C29" s="316"/>
      <c r="D29" s="149" t="s">
        <v>341</v>
      </c>
      <c r="E29" s="205" t="s">
        <v>358</v>
      </c>
      <c r="F29" s="149" t="s">
        <v>343</v>
      </c>
      <c r="G29" s="149" t="s">
        <v>355</v>
      </c>
      <c r="H29" s="202"/>
    </row>
    <row r="30" spans="2:8" ht="48.75" customHeight="1" x14ac:dyDescent="0.25">
      <c r="B30" s="317" t="s">
        <v>372</v>
      </c>
      <c r="C30" s="317"/>
      <c r="D30" s="97">
        <v>6817</v>
      </c>
      <c r="E30" s="201"/>
      <c r="F30" s="141">
        <v>2</v>
      </c>
      <c r="G30" s="97">
        <f>F30*E30</f>
        <v>0</v>
      </c>
      <c r="H30" s="202"/>
    </row>
    <row r="31" spans="2:8" ht="18" customHeight="1" x14ac:dyDescent="0.25">
      <c r="B31" s="317" t="s">
        <v>359</v>
      </c>
      <c r="C31" s="317"/>
      <c r="D31" s="97">
        <v>561</v>
      </c>
      <c r="E31" s="201"/>
      <c r="F31" s="141">
        <v>2</v>
      </c>
      <c r="G31" s="97">
        <f>F31*E31</f>
        <v>0</v>
      </c>
      <c r="H31" s="202"/>
    </row>
    <row r="32" spans="2:8" x14ac:dyDescent="0.25">
      <c r="B32" s="317" t="s">
        <v>360</v>
      </c>
      <c r="C32" s="317"/>
      <c r="D32" s="97">
        <v>1568</v>
      </c>
      <c r="E32" s="201"/>
      <c r="F32" s="141">
        <v>2</v>
      </c>
      <c r="G32" s="97">
        <f>F32*E32</f>
        <v>0</v>
      </c>
      <c r="H32" s="202"/>
    </row>
    <row r="33" spans="2:8" ht="15.75" thickBot="1" x14ac:dyDescent="0.3">
      <c r="B33" s="320" t="s">
        <v>361</v>
      </c>
      <c r="C33" s="320"/>
      <c r="D33" s="99">
        <v>1060</v>
      </c>
      <c r="E33" s="206"/>
      <c r="F33" s="150">
        <v>2</v>
      </c>
      <c r="G33" s="99">
        <f>F33*E33</f>
        <v>0</v>
      </c>
      <c r="H33" s="202"/>
    </row>
    <row r="34" spans="2:8" ht="65.25" customHeight="1" thickTop="1" x14ac:dyDescent="0.25">
      <c r="B34" s="316" t="s">
        <v>356</v>
      </c>
      <c r="C34" s="316"/>
      <c r="D34" s="149" t="s">
        <v>341</v>
      </c>
      <c r="E34" s="205" t="s">
        <v>358</v>
      </c>
      <c r="F34" s="149" t="s">
        <v>343</v>
      </c>
      <c r="G34" s="149" t="s">
        <v>355</v>
      </c>
      <c r="H34" s="202"/>
    </row>
    <row r="35" spans="2:8" ht="47.25" customHeight="1" x14ac:dyDescent="0.25">
      <c r="B35" s="317" t="s">
        <v>372</v>
      </c>
      <c r="C35" s="317"/>
      <c r="D35" s="97">
        <v>4376</v>
      </c>
      <c r="E35" s="201"/>
      <c r="F35" s="141">
        <v>2</v>
      </c>
      <c r="G35" s="97">
        <f>F35*E35</f>
        <v>0</v>
      </c>
      <c r="H35" s="202"/>
    </row>
    <row r="36" spans="2:8" ht="18" customHeight="1" x14ac:dyDescent="0.25">
      <c r="B36" s="317" t="s">
        <v>359</v>
      </c>
      <c r="C36" s="317"/>
      <c r="D36" s="97">
        <v>403</v>
      </c>
      <c r="E36" s="201"/>
      <c r="F36" s="141">
        <v>2</v>
      </c>
      <c r="G36" s="97">
        <f>F36*E36</f>
        <v>0</v>
      </c>
      <c r="H36" s="202"/>
    </row>
    <row r="37" spans="2:8" ht="15" customHeight="1" x14ac:dyDescent="0.25">
      <c r="B37" s="317" t="s">
        <v>360</v>
      </c>
      <c r="C37" s="317"/>
      <c r="D37" s="97">
        <v>1086</v>
      </c>
      <c r="E37" s="201"/>
      <c r="F37" s="141">
        <v>2</v>
      </c>
      <c r="G37" s="97">
        <f>F37*E37</f>
        <v>0</v>
      </c>
      <c r="H37" s="202"/>
    </row>
    <row r="38" spans="2:8" ht="15.75" thickBot="1" x14ac:dyDescent="0.3">
      <c r="B38" s="320" t="s">
        <v>361</v>
      </c>
      <c r="C38" s="320"/>
      <c r="D38" s="99">
        <v>740</v>
      </c>
      <c r="E38" s="206"/>
      <c r="F38" s="150">
        <v>2</v>
      </c>
      <c r="G38" s="99">
        <f>F38*E38</f>
        <v>0</v>
      </c>
      <c r="H38" s="202"/>
    </row>
    <row r="39" spans="2:8" ht="67.5" customHeight="1" thickTop="1" x14ac:dyDescent="0.25">
      <c r="B39" s="316" t="s">
        <v>362</v>
      </c>
      <c r="C39" s="316"/>
      <c r="D39" s="149" t="s">
        <v>341</v>
      </c>
      <c r="E39" s="205" t="s">
        <v>358</v>
      </c>
      <c r="F39" s="149" t="s">
        <v>343</v>
      </c>
      <c r="G39" s="149" t="s">
        <v>355</v>
      </c>
      <c r="H39" s="202"/>
    </row>
    <row r="40" spans="2:8" ht="47.25" customHeight="1" x14ac:dyDescent="0.25">
      <c r="B40" s="317" t="s">
        <v>372</v>
      </c>
      <c r="C40" s="317"/>
      <c r="D40" s="97">
        <v>2072</v>
      </c>
      <c r="E40" s="201"/>
      <c r="F40" s="141">
        <v>2</v>
      </c>
      <c r="G40" s="97">
        <f>F40*E40</f>
        <v>0</v>
      </c>
      <c r="H40" s="202"/>
    </row>
    <row r="41" spans="2:8" x14ac:dyDescent="0.25">
      <c r="B41" s="317" t="s">
        <v>363</v>
      </c>
      <c r="C41" s="317"/>
      <c r="D41" s="97">
        <v>1226</v>
      </c>
      <c r="E41" s="201"/>
      <c r="F41" s="141">
        <v>2</v>
      </c>
      <c r="G41" s="97">
        <f>F41*E41</f>
        <v>0</v>
      </c>
      <c r="H41" s="202"/>
    </row>
    <row r="42" spans="2:8" x14ac:dyDescent="0.25">
      <c r="B42" s="317" t="s">
        <v>364</v>
      </c>
      <c r="C42" s="317"/>
      <c r="D42" s="97">
        <v>518</v>
      </c>
      <c r="E42" s="201"/>
      <c r="F42" s="141">
        <v>2</v>
      </c>
      <c r="G42" s="97">
        <f t="shared" ref="G42:G43" si="1">F42*E42</f>
        <v>0</v>
      </c>
      <c r="H42" s="202"/>
    </row>
    <row r="43" spans="2:8" ht="15.75" thickBot="1" x14ac:dyDescent="0.3">
      <c r="B43" s="317" t="s">
        <v>361</v>
      </c>
      <c r="C43" s="317"/>
      <c r="D43" s="97">
        <v>250</v>
      </c>
      <c r="E43" s="201"/>
      <c r="F43" s="141">
        <v>2</v>
      </c>
      <c r="G43" s="99">
        <f t="shared" si="1"/>
        <v>0</v>
      </c>
      <c r="H43" s="202"/>
    </row>
    <row r="44" spans="2:8" ht="24" customHeight="1" thickTop="1" x14ac:dyDescent="0.25">
      <c r="B44" s="321" t="s">
        <v>348</v>
      </c>
      <c r="C44" s="322"/>
      <c r="D44" s="322"/>
      <c r="E44" s="322"/>
      <c r="F44" s="323"/>
      <c r="G44" s="199">
        <f>G43+G42+G41+G40+G38+G37+G36+G35+G33+G32+G31+G30</f>
        <v>0</v>
      </c>
      <c r="H44" s="202"/>
    </row>
    <row r="45" spans="2:8" ht="19.5" customHeight="1" x14ac:dyDescent="0.25">
      <c r="B45" s="334" t="s">
        <v>349</v>
      </c>
      <c r="C45" s="335"/>
      <c r="D45" s="335"/>
      <c r="E45" s="335"/>
      <c r="F45" s="336"/>
      <c r="G45" s="197">
        <f>G44*4</f>
        <v>0</v>
      </c>
      <c r="H45" s="202"/>
    </row>
    <row r="46" spans="2:8" ht="12" customHeight="1" x14ac:dyDescent="0.25">
      <c r="B46" s="144"/>
      <c r="C46" s="144"/>
      <c r="D46" s="144"/>
      <c r="E46" s="144"/>
      <c r="F46" s="145"/>
      <c r="G46" s="8"/>
      <c r="H46" s="202"/>
    </row>
    <row r="47" spans="2:8" ht="45" customHeight="1" x14ac:dyDescent="0.25">
      <c r="B47" s="337" t="s">
        <v>282</v>
      </c>
      <c r="C47" s="337"/>
      <c r="D47" s="337"/>
      <c r="E47" s="149" t="s">
        <v>283</v>
      </c>
      <c r="F47" s="149" t="s">
        <v>284</v>
      </c>
      <c r="G47" s="149" t="s">
        <v>355</v>
      </c>
      <c r="H47" s="202"/>
    </row>
    <row r="48" spans="2:8" ht="54" customHeight="1" x14ac:dyDescent="0.25">
      <c r="B48" s="338" t="s">
        <v>286</v>
      </c>
      <c r="C48" s="339"/>
      <c r="D48" s="340"/>
      <c r="E48" s="94">
        <v>800</v>
      </c>
      <c r="F48" s="201"/>
      <c r="G48" s="97">
        <f>F48*E48</f>
        <v>0</v>
      </c>
      <c r="H48" s="202"/>
    </row>
    <row r="49" spans="2:8" ht="22.5" customHeight="1" thickBot="1" x14ac:dyDescent="0.3">
      <c r="B49" s="341" t="s">
        <v>287</v>
      </c>
      <c r="C49" s="342"/>
      <c r="D49" s="343"/>
      <c r="E49" s="94">
        <v>400</v>
      </c>
      <c r="F49" s="201"/>
      <c r="G49" s="99">
        <f>F49*E49</f>
        <v>0</v>
      </c>
      <c r="H49" s="202"/>
    </row>
    <row r="50" spans="2:8" ht="22.5" customHeight="1" thickTop="1" x14ac:dyDescent="0.25">
      <c r="B50" s="321" t="s">
        <v>291</v>
      </c>
      <c r="C50" s="322"/>
      <c r="D50" s="322"/>
      <c r="E50" s="322"/>
      <c r="F50" s="323"/>
      <c r="G50" s="199">
        <f>G48+G49</f>
        <v>0</v>
      </c>
      <c r="H50" s="202"/>
    </row>
    <row r="51" spans="2:8" ht="24" customHeight="1" thickBot="1" x14ac:dyDescent="0.3">
      <c r="B51" s="324" t="s">
        <v>292</v>
      </c>
      <c r="C51" s="325"/>
      <c r="D51" s="325"/>
      <c r="E51" s="325"/>
      <c r="F51" s="326"/>
      <c r="G51" s="200">
        <f>G50*4</f>
        <v>0</v>
      </c>
      <c r="H51" s="202"/>
    </row>
    <row r="52" spans="2:8" ht="26.1" customHeight="1" thickTop="1" x14ac:dyDescent="0.25">
      <c r="B52" s="327" t="s">
        <v>122</v>
      </c>
      <c r="C52" s="328"/>
      <c r="D52" s="328"/>
      <c r="E52" s="328"/>
      <c r="F52" s="329"/>
      <c r="G52" s="100">
        <f>G51+G45+H25</f>
        <v>0</v>
      </c>
      <c r="H52" s="202"/>
    </row>
    <row r="53" spans="2:8" x14ac:dyDescent="0.25">
      <c r="B53" s="8"/>
      <c r="C53" s="8"/>
      <c r="D53" s="8"/>
      <c r="E53" s="8"/>
      <c r="F53" s="8"/>
      <c r="G53" s="8"/>
      <c r="H53" s="202"/>
    </row>
    <row r="54" spans="2:8" x14ac:dyDescent="0.25">
      <c r="B54" s="8" t="s">
        <v>455</v>
      </c>
      <c r="C54" s="8"/>
      <c r="D54" s="8"/>
      <c r="E54" s="8"/>
      <c r="F54" s="8"/>
      <c r="G54" s="8"/>
      <c r="H54" s="202"/>
    </row>
    <row r="55" spans="2:8" x14ac:dyDescent="0.25">
      <c r="B55" s="8"/>
      <c r="C55" s="8"/>
      <c r="D55" s="8"/>
      <c r="E55" s="8"/>
      <c r="F55" s="8"/>
      <c r="G55" s="8"/>
      <c r="H55" s="202"/>
    </row>
    <row r="56" spans="2:8" x14ac:dyDescent="0.25">
      <c r="B56" s="101" t="s">
        <v>293</v>
      </c>
      <c r="C56" s="101"/>
      <c r="D56" s="102" t="s">
        <v>294</v>
      </c>
      <c r="E56" s="101"/>
      <c r="F56" s="102" t="s">
        <v>295</v>
      </c>
      <c r="G56" s="101"/>
      <c r="H56" s="202"/>
    </row>
    <row r="57" spans="2:8" x14ac:dyDescent="0.25">
      <c r="B57" s="101"/>
      <c r="C57" s="101"/>
      <c r="D57" s="101"/>
      <c r="E57" s="101"/>
      <c r="F57" s="101"/>
      <c r="G57" s="101"/>
    </row>
    <row r="58" spans="2:8" x14ac:dyDescent="0.25">
      <c r="B58" s="101"/>
      <c r="C58" s="101"/>
      <c r="D58" s="101"/>
      <c r="E58" s="101"/>
      <c r="F58" s="101"/>
      <c r="G58" s="101"/>
    </row>
    <row r="59" spans="2:8" x14ac:dyDescent="0.25">
      <c r="B59" s="101"/>
      <c r="C59" s="101"/>
      <c r="D59" s="101"/>
      <c r="E59" s="101"/>
      <c r="F59" s="101"/>
      <c r="G59" s="101"/>
    </row>
    <row r="60" spans="2:8" x14ac:dyDescent="0.25">
      <c r="B60" s="208"/>
      <c r="C60" s="208"/>
      <c r="D60" s="208"/>
      <c r="E60" s="208"/>
      <c r="F60" s="208"/>
      <c r="G60" s="208"/>
    </row>
  </sheetData>
  <sheetProtection algorithmName="SHA-512" hashValue="3gdSXDsJ+jd+SAAjupPUwjc54+1PySnmlwuANO9hyHbR3lb2h0ztXgmu9SNneoduiq2ztyMy2CJmhjvM3amEGA==" saltValue="Bp/bsnH6I5Y+AZ4jg3gY7w==" spinCount="100000" sheet="1" formatCells="0" formatColumns="0" formatRows="0" selectLockedCells="1"/>
  <mergeCells count="45">
    <mergeCell ref="B50:F50"/>
    <mergeCell ref="B51:F51"/>
    <mergeCell ref="B52:F52"/>
    <mergeCell ref="B24:G24"/>
    <mergeCell ref="B25:G25"/>
    <mergeCell ref="B43:C43"/>
    <mergeCell ref="B44:F44"/>
    <mergeCell ref="B45:F45"/>
    <mergeCell ref="B47:D47"/>
    <mergeCell ref="B48:D48"/>
    <mergeCell ref="B49:D49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2:C22"/>
    <mergeCell ref="B23:C23"/>
    <mergeCell ref="B29:C29"/>
    <mergeCell ref="B30:C30"/>
    <mergeCell ref="B16:C16"/>
    <mergeCell ref="B17:C17"/>
    <mergeCell ref="B18:C18"/>
    <mergeCell ref="B19:C19"/>
    <mergeCell ref="B20:C20"/>
    <mergeCell ref="B21:C21"/>
    <mergeCell ref="B15:C15"/>
    <mergeCell ref="B2:E2"/>
    <mergeCell ref="F2:G2"/>
    <mergeCell ref="B4:F4"/>
    <mergeCell ref="B5:F5"/>
    <mergeCell ref="B6:F6"/>
    <mergeCell ref="B7:F7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11811023622047245" footer="0.31496062992125984"/>
  <pageSetup paperSize="9" scale="90" orientation="landscape" r:id="rId1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5"/>
  <sheetViews>
    <sheetView topLeftCell="A599" zoomScaleNormal="100" zoomScalePageLayoutView="90" workbookViewId="0">
      <selection activeCell="B629" sqref="B629"/>
    </sheetView>
  </sheetViews>
  <sheetFormatPr defaultRowHeight="15" x14ac:dyDescent="0.25"/>
  <cols>
    <col min="1" max="1" width="4.140625" customWidth="1"/>
    <col min="2" max="2" width="24.28515625" style="5" customWidth="1"/>
    <col min="3" max="3" width="17.42578125" style="5" customWidth="1"/>
    <col min="4" max="4" width="23.42578125" style="5" customWidth="1"/>
    <col min="5" max="5" width="37.42578125" style="5" customWidth="1"/>
    <col min="6" max="6" width="20" style="5" customWidth="1"/>
    <col min="7" max="7" width="17.5703125" style="5" customWidth="1"/>
    <col min="8" max="8" width="15.7109375" style="5" customWidth="1"/>
    <col min="9" max="9" width="15.7109375" bestFit="1" customWidth="1"/>
    <col min="248" max="248" width="24.28515625" customWidth="1"/>
    <col min="249" max="249" width="12.140625" customWidth="1"/>
    <col min="250" max="250" width="17" customWidth="1"/>
    <col min="251" max="251" width="32.28515625" customWidth="1"/>
    <col min="252" max="252" width="26.85546875" customWidth="1"/>
    <col min="253" max="253" width="11.5703125" bestFit="1" customWidth="1"/>
    <col min="504" max="504" width="24.28515625" customWidth="1"/>
    <col min="505" max="505" width="12.140625" customWidth="1"/>
    <col min="506" max="506" width="17" customWidth="1"/>
    <col min="507" max="507" width="32.28515625" customWidth="1"/>
    <col min="508" max="508" width="26.85546875" customWidth="1"/>
    <col min="509" max="509" width="11.5703125" bestFit="1" customWidth="1"/>
    <col min="760" max="760" width="24.28515625" customWidth="1"/>
    <col min="761" max="761" width="12.140625" customWidth="1"/>
    <col min="762" max="762" width="17" customWidth="1"/>
    <col min="763" max="763" width="32.28515625" customWidth="1"/>
    <col min="764" max="764" width="26.85546875" customWidth="1"/>
    <col min="765" max="765" width="11.5703125" bestFit="1" customWidth="1"/>
    <col min="1016" max="1016" width="24.28515625" customWidth="1"/>
    <col min="1017" max="1017" width="12.140625" customWidth="1"/>
    <col min="1018" max="1018" width="17" customWidth="1"/>
    <col min="1019" max="1019" width="32.28515625" customWidth="1"/>
    <col min="1020" max="1020" width="26.85546875" customWidth="1"/>
    <col min="1021" max="1021" width="11.5703125" bestFit="1" customWidth="1"/>
    <col min="1272" max="1272" width="24.28515625" customWidth="1"/>
    <col min="1273" max="1273" width="12.140625" customWidth="1"/>
    <col min="1274" max="1274" width="17" customWidth="1"/>
    <col min="1275" max="1275" width="32.28515625" customWidth="1"/>
    <col min="1276" max="1276" width="26.85546875" customWidth="1"/>
    <col min="1277" max="1277" width="11.5703125" bestFit="1" customWidth="1"/>
    <col min="1528" max="1528" width="24.28515625" customWidth="1"/>
    <col min="1529" max="1529" width="12.140625" customWidth="1"/>
    <col min="1530" max="1530" width="17" customWidth="1"/>
    <col min="1531" max="1531" width="32.28515625" customWidth="1"/>
    <col min="1532" max="1532" width="26.85546875" customWidth="1"/>
    <col min="1533" max="1533" width="11.5703125" bestFit="1" customWidth="1"/>
    <col min="1784" max="1784" width="24.28515625" customWidth="1"/>
    <col min="1785" max="1785" width="12.140625" customWidth="1"/>
    <col min="1786" max="1786" width="17" customWidth="1"/>
    <col min="1787" max="1787" width="32.28515625" customWidth="1"/>
    <col min="1788" max="1788" width="26.85546875" customWidth="1"/>
    <col min="1789" max="1789" width="11.5703125" bestFit="1" customWidth="1"/>
    <col min="2040" max="2040" width="24.28515625" customWidth="1"/>
    <col min="2041" max="2041" width="12.140625" customWidth="1"/>
    <col min="2042" max="2042" width="17" customWidth="1"/>
    <col min="2043" max="2043" width="32.28515625" customWidth="1"/>
    <col min="2044" max="2044" width="26.85546875" customWidth="1"/>
    <col min="2045" max="2045" width="11.5703125" bestFit="1" customWidth="1"/>
    <col min="2296" max="2296" width="24.28515625" customWidth="1"/>
    <col min="2297" max="2297" width="12.140625" customWidth="1"/>
    <col min="2298" max="2298" width="17" customWidth="1"/>
    <col min="2299" max="2299" width="32.28515625" customWidth="1"/>
    <col min="2300" max="2300" width="26.85546875" customWidth="1"/>
    <col min="2301" max="2301" width="11.5703125" bestFit="1" customWidth="1"/>
    <col min="2552" max="2552" width="24.28515625" customWidth="1"/>
    <col min="2553" max="2553" width="12.140625" customWidth="1"/>
    <col min="2554" max="2554" width="17" customWidth="1"/>
    <col min="2555" max="2555" width="32.28515625" customWidth="1"/>
    <col min="2556" max="2556" width="26.85546875" customWidth="1"/>
    <col min="2557" max="2557" width="11.5703125" bestFit="1" customWidth="1"/>
    <col min="2808" max="2808" width="24.28515625" customWidth="1"/>
    <col min="2809" max="2809" width="12.140625" customWidth="1"/>
    <col min="2810" max="2810" width="17" customWidth="1"/>
    <col min="2811" max="2811" width="32.28515625" customWidth="1"/>
    <col min="2812" max="2812" width="26.85546875" customWidth="1"/>
    <col min="2813" max="2813" width="11.5703125" bestFit="1" customWidth="1"/>
    <col min="3064" max="3064" width="24.28515625" customWidth="1"/>
    <col min="3065" max="3065" width="12.140625" customWidth="1"/>
    <col min="3066" max="3066" width="17" customWidth="1"/>
    <col min="3067" max="3067" width="32.28515625" customWidth="1"/>
    <col min="3068" max="3068" width="26.85546875" customWidth="1"/>
    <col min="3069" max="3069" width="11.5703125" bestFit="1" customWidth="1"/>
    <col min="3320" max="3320" width="24.28515625" customWidth="1"/>
    <col min="3321" max="3321" width="12.140625" customWidth="1"/>
    <col min="3322" max="3322" width="17" customWidth="1"/>
    <col min="3323" max="3323" width="32.28515625" customWidth="1"/>
    <col min="3324" max="3324" width="26.85546875" customWidth="1"/>
    <col min="3325" max="3325" width="11.5703125" bestFit="1" customWidth="1"/>
    <col min="3576" max="3576" width="24.28515625" customWidth="1"/>
    <col min="3577" max="3577" width="12.140625" customWidth="1"/>
    <col min="3578" max="3578" width="17" customWidth="1"/>
    <col min="3579" max="3579" width="32.28515625" customWidth="1"/>
    <col min="3580" max="3580" width="26.85546875" customWidth="1"/>
    <col min="3581" max="3581" width="11.5703125" bestFit="1" customWidth="1"/>
    <col min="3832" max="3832" width="24.28515625" customWidth="1"/>
    <col min="3833" max="3833" width="12.140625" customWidth="1"/>
    <col min="3834" max="3834" width="17" customWidth="1"/>
    <col min="3835" max="3835" width="32.28515625" customWidth="1"/>
    <col min="3836" max="3836" width="26.85546875" customWidth="1"/>
    <col min="3837" max="3837" width="11.5703125" bestFit="1" customWidth="1"/>
    <col min="4088" max="4088" width="24.28515625" customWidth="1"/>
    <col min="4089" max="4089" width="12.140625" customWidth="1"/>
    <col min="4090" max="4090" width="17" customWidth="1"/>
    <col min="4091" max="4091" width="32.28515625" customWidth="1"/>
    <col min="4092" max="4092" width="26.85546875" customWidth="1"/>
    <col min="4093" max="4093" width="11.5703125" bestFit="1" customWidth="1"/>
    <col min="4344" max="4344" width="24.28515625" customWidth="1"/>
    <col min="4345" max="4345" width="12.140625" customWidth="1"/>
    <col min="4346" max="4346" width="17" customWidth="1"/>
    <col min="4347" max="4347" width="32.28515625" customWidth="1"/>
    <col min="4348" max="4348" width="26.85546875" customWidth="1"/>
    <col min="4349" max="4349" width="11.5703125" bestFit="1" customWidth="1"/>
    <col min="4600" max="4600" width="24.28515625" customWidth="1"/>
    <col min="4601" max="4601" width="12.140625" customWidth="1"/>
    <col min="4602" max="4602" width="17" customWidth="1"/>
    <col min="4603" max="4603" width="32.28515625" customWidth="1"/>
    <col min="4604" max="4604" width="26.85546875" customWidth="1"/>
    <col min="4605" max="4605" width="11.5703125" bestFit="1" customWidth="1"/>
    <col min="4856" max="4856" width="24.28515625" customWidth="1"/>
    <col min="4857" max="4857" width="12.140625" customWidth="1"/>
    <col min="4858" max="4858" width="17" customWidth="1"/>
    <col min="4859" max="4859" width="32.28515625" customWidth="1"/>
    <col min="4860" max="4860" width="26.85546875" customWidth="1"/>
    <col min="4861" max="4861" width="11.5703125" bestFit="1" customWidth="1"/>
    <col min="5112" max="5112" width="24.28515625" customWidth="1"/>
    <col min="5113" max="5113" width="12.140625" customWidth="1"/>
    <col min="5114" max="5114" width="17" customWidth="1"/>
    <col min="5115" max="5115" width="32.28515625" customWidth="1"/>
    <col min="5116" max="5116" width="26.85546875" customWidth="1"/>
    <col min="5117" max="5117" width="11.5703125" bestFit="1" customWidth="1"/>
    <col min="5368" max="5368" width="24.28515625" customWidth="1"/>
    <col min="5369" max="5369" width="12.140625" customWidth="1"/>
    <col min="5370" max="5370" width="17" customWidth="1"/>
    <col min="5371" max="5371" width="32.28515625" customWidth="1"/>
    <col min="5372" max="5372" width="26.85546875" customWidth="1"/>
    <col min="5373" max="5373" width="11.5703125" bestFit="1" customWidth="1"/>
    <col min="5624" max="5624" width="24.28515625" customWidth="1"/>
    <col min="5625" max="5625" width="12.140625" customWidth="1"/>
    <col min="5626" max="5626" width="17" customWidth="1"/>
    <col min="5627" max="5627" width="32.28515625" customWidth="1"/>
    <col min="5628" max="5628" width="26.85546875" customWidth="1"/>
    <col min="5629" max="5629" width="11.5703125" bestFit="1" customWidth="1"/>
    <col min="5880" max="5880" width="24.28515625" customWidth="1"/>
    <col min="5881" max="5881" width="12.140625" customWidth="1"/>
    <col min="5882" max="5882" width="17" customWidth="1"/>
    <col min="5883" max="5883" width="32.28515625" customWidth="1"/>
    <col min="5884" max="5884" width="26.85546875" customWidth="1"/>
    <col min="5885" max="5885" width="11.5703125" bestFit="1" customWidth="1"/>
    <col min="6136" max="6136" width="24.28515625" customWidth="1"/>
    <col min="6137" max="6137" width="12.140625" customWidth="1"/>
    <col min="6138" max="6138" width="17" customWidth="1"/>
    <col min="6139" max="6139" width="32.28515625" customWidth="1"/>
    <col min="6140" max="6140" width="26.85546875" customWidth="1"/>
    <col min="6141" max="6141" width="11.5703125" bestFit="1" customWidth="1"/>
    <col min="6392" max="6392" width="24.28515625" customWidth="1"/>
    <col min="6393" max="6393" width="12.140625" customWidth="1"/>
    <col min="6394" max="6394" width="17" customWidth="1"/>
    <col min="6395" max="6395" width="32.28515625" customWidth="1"/>
    <col min="6396" max="6396" width="26.85546875" customWidth="1"/>
    <col min="6397" max="6397" width="11.5703125" bestFit="1" customWidth="1"/>
    <col min="6648" max="6648" width="24.28515625" customWidth="1"/>
    <col min="6649" max="6649" width="12.140625" customWidth="1"/>
    <col min="6650" max="6650" width="17" customWidth="1"/>
    <col min="6651" max="6651" width="32.28515625" customWidth="1"/>
    <col min="6652" max="6652" width="26.85546875" customWidth="1"/>
    <col min="6653" max="6653" width="11.5703125" bestFit="1" customWidth="1"/>
    <col min="6904" max="6904" width="24.28515625" customWidth="1"/>
    <col min="6905" max="6905" width="12.140625" customWidth="1"/>
    <col min="6906" max="6906" width="17" customWidth="1"/>
    <col min="6907" max="6907" width="32.28515625" customWidth="1"/>
    <col min="6908" max="6908" width="26.85546875" customWidth="1"/>
    <col min="6909" max="6909" width="11.5703125" bestFit="1" customWidth="1"/>
    <col min="7160" max="7160" width="24.28515625" customWidth="1"/>
    <col min="7161" max="7161" width="12.140625" customWidth="1"/>
    <col min="7162" max="7162" width="17" customWidth="1"/>
    <col min="7163" max="7163" width="32.28515625" customWidth="1"/>
    <col min="7164" max="7164" width="26.85546875" customWidth="1"/>
    <col min="7165" max="7165" width="11.5703125" bestFit="1" customWidth="1"/>
    <col min="7416" max="7416" width="24.28515625" customWidth="1"/>
    <col min="7417" max="7417" width="12.140625" customWidth="1"/>
    <col min="7418" max="7418" width="17" customWidth="1"/>
    <col min="7419" max="7419" width="32.28515625" customWidth="1"/>
    <col min="7420" max="7420" width="26.85546875" customWidth="1"/>
    <col min="7421" max="7421" width="11.5703125" bestFit="1" customWidth="1"/>
    <col min="7672" max="7672" width="24.28515625" customWidth="1"/>
    <col min="7673" max="7673" width="12.140625" customWidth="1"/>
    <col min="7674" max="7674" width="17" customWidth="1"/>
    <col min="7675" max="7675" width="32.28515625" customWidth="1"/>
    <col min="7676" max="7676" width="26.85546875" customWidth="1"/>
    <col min="7677" max="7677" width="11.5703125" bestFit="1" customWidth="1"/>
    <col min="7928" max="7928" width="24.28515625" customWidth="1"/>
    <col min="7929" max="7929" width="12.140625" customWidth="1"/>
    <col min="7930" max="7930" width="17" customWidth="1"/>
    <col min="7931" max="7931" width="32.28515625" customWidth="1"/>
    <col min="7932" max="7932" width="26.85546875" customWidth="1"/>
    <col min="7933" max="7933" width="11.5703125" bestFit="1" customWidth="1"/>
    <col min="8184" max="8184" width="24.28515625" customWidth="1"/>
    <col min="8185" max="8185" width="12.140625" customWidth="1"/>
    <col min="8186" max="8186" width="17" customWidth="1"/>
    <col min="8187" max="8187" width="32.28515625" customWidth="1"/>
    <col min="8188" max="8188" width="26.85546875" customWidth="1"/>
    <col min="8189" max="8189" width="11.5703125" bestFit="1" customWidth="1"/>
    <col min="8440" max="8440" width="24.28515625" customWidth="1"/>
    <col min="8441" max="8441" width="12.140625" customWidth="1"/>
    <col min="8442" max="8442" width="17" customWidth="1"/>
    <col min="8443" max="8443" width="32.28515625" customWidth="1"/>
    <col min="8444" max="8444" width="26.85546875" customWidth="1"/>
    <col min="8445" max="8445" width="11.5703125" bestFit="1" customWidth="1"/>
    <col min="8696" max="8696" width="24.28515625" customWidth="1"/>
    <col min="8697" max="8697" width="12.140625" customWidth="1"/>
    <col min="8698" max="8698" width="17" customWidth="1"/>
    <col min="8699" max="8699" width="32.28515625" customWidth="1"/>
    <col min="8700" max="8700" width="26.85546875" customWidth="1"/>
    <col min="8701" max="8701" width="11.5703125" bestFit="1" customWidth="1"/>
    <col min="8952" max="8952" width="24.28515625" customWidth="1"/>
    <col min="8953" max="8953" width="12.140625" customWidth="1"/>
    <col min="8954" max="8954" width="17" customWidth="1"/>
    <col min="8955" max="8955" width="32.28515625" customWidth="1"/>
    <col min="8956" max="8956" width="26.85546875" customWidth="1"/>
    <col min="8957" max="8957" width="11.5703125" bestFit="1" customWidth="1"/>
    <col min="9208" max="9208" width="24.28515625" customWidth="1"/>
    <col min="9209" max="9209" width="12.140625" customWidth="1"/>
    <col min="9210" max="9210" width="17" customWidth="1"/>
    <col min="9211" max="9211" width="32.28515625" customWidth="1"/>
    <col min="9212" max="9212" width="26.85546875" customWidth="1"/>
    <col min="9213" max="9213" width="11.5703125" bestFit="1" customWidth="1"/>
    <col min="9464" max="9464" width="24.28515625" customWidth="1"/>
    <col min="9465" max="9465" width="12.140625" customWidth="1"/>
    <col min="9466" max="9466" width="17" customWidth="1"/>
    <col min="9467" max="9467" width="32.28515625" customWidth="1"/>
    <col min="9468" max="9468" width="26.85546875" customWidth="1"/>
    <col min="9469" max="9469" width="11.5703125" bestFit="1" customWidth="1"/>
    <col min="9720" max="9720" width="24.28515625" customWidth="1"/>
    <col min="9721" max="9721" width="12.140625" customWidth="1"/>
    <col min="9722" max="9722" width="17" customWidth="1"/>
    <col min="9723" max="9723" width="32.28515625" customWidth="1"/>
    <col min="9724" max="9724" width="26.85546875" customWidth="1"/>
    <col min="9725" max="9725" width="11.5703125" bestFit="1" customWidth="1"/>
    <col min="9976" max="9976" width="24.28515625" customWidth="1"/>
    <col min="9977" max="9977" width="12.140625" customWidth="1"/>
    <col min="9978" max="9978" width="17" customWidth="1"/>
    <col min="9979" max="9979" width="32.28515625" customWidth="1"/>
    <col min="9980" max="9980" width="26.85546875" customWidth="1"/>
    <col min="9981" max="9981" width="11.5703125" bestFit="1" customWidth="1"/>
    <col min="10232" max="10232" width="24.28515625" customWidth="1"/>
    <col min="10233" max="10233" width="12.140625" customWidth="1"/>
    <col min="10234" max="10234" width="17" customWidth="1"/>
    <col min="10235" max="10235" width="32.28515625" customWidth="1"/>
    <col min="10236" max="10236" width="26.85546875" customWidth="1"/>
    <col min="10237" max="10237" width="11.5703125" bestFit="1" customWidth="1"/>
    <col min="10488" max="10488" width="24.28515625" customWidth="1"/>
    <col min="10489" max="10489" width="12.140625" customWidth="1"/>
    <col min="10490" max="10490" width="17" customWidth="1"/>
    <col min="10491" max="10491" width="32.28515625" customWidth="1"/>
    <col min="10492" max="10492" width="26.85546875" customWidth="1"/>
    <col min="10493" max="10493" width="11.5703125" bestFit="1" customWidth="1"/>
    <col min="10744" max="10744" width="24.28515625" customWidth="1"/>
    <col min="10745" max="10745" width="12.140625" customWidth="1"/>
    <col min="10746" max="10746" width="17" customWidth="1"/>
    <col min="10747" max="10747" width="32.28515625" customWidth="1"/>
    <col min="10748" max="10748" width="26.85546875" customWidth="1"/>
    <col min="10749" max="10749" width="11.5703125" bestFit="1" customWidth="1"/>
    <col min="11000" max="11000" width="24.28515625" customWidth="1"/>
    <col min="11001" max="11001" width="12.140625" customWidth="1"/>
    <col min="11002" max="11002" width="17" customWidth="1"/>
    <col min="11003" max="11003" width="32.28515625" customWidth="1"/>
    <col min="11004" max="11004" width="26.85546875" customWidth="1"/>
    <col min="11005" max="11005" width="11.5703125" bestFit="1" customWidth="1"/>
    <col min="11256" max="11256" width="24.28515625" customWidth="1"/>
    <col min="11257" max="11257" width="12.140625" customWidth="1"/>
    <col min="11258" max="11258" width="17" customWidth="1"/>
    <col min="11259" max="11259" width="32.28515625" customWidth="1"/>
    <col min="11260" max="11260" width="26.85546875" customWidth="1"/>
    <col min="11261" max="11261" width="11.5703125" bestFit="1" customWidth="1"/>
    <col min="11512" max="11512" width="24.28515625" customWidth="1"/>
    <col min="11513" max="11513" width="12.140625" customWidth="1"/>
    <col min="11514" max="11514" width="17" customWidth="1"/>
    <col min="11515" max="11515" width="32.28515625" customWidth="1"/>
    <col min="11516" max="11516" width="26.85546875" customWidth="1"/>
    <col min="11517" max="11517" width="11.5703125" bestFit="1" customWidth="1"/>
    <col min="11768" max="11768" width="24.28515625" customWidth="1"/>
    <col min="11769" max="11769" width="12.140625" customWidth="1"/>
    <col min="11770" max="11770" width="17" customWidth="1"/>
    <col min="11771" max="11771" width="32.28515625" customWidth="1"/>
    <col min="11772" max="11772" width="26.85546875" customWidth="1"/>
    <col min="11773" max="11773" width="11.5703125" bestFit="1" customWidth="1"/>
    <col min="12024" max="12024" width="24.28515625" customWidth="1"/>
    <col min="12025" max="12025" width="12.140625" customWidth="1"/>
    <col min="12026" max="12026" width="17" customWidth="1"/>
    <col min="12027" max="12027" width="32.28515625" customWidth="1"/>
    <col min="12028" max="12028" width="26.85546875" customWidth="1"/>
    <col min="12029" max="12029" width="11.5703125" bestFit="1" customWidth="1"/>
    <col min="12280" max="12280" width="24.28515625" customWidth="1"/>
    <col min="12281" max="12281" width="12.140625" customWidth="1"/>
    <col min="12282" max="12282" width="17" customWidth="1"/>
    <col min="12283" max="12283" width="32.28515625" customWidth="1"/>
    <col min="12284" max="12284" width="26.85546875" customWidth="1"/>
    <col min="12285" max="12285" width="11.5703125" bestFit="1" customWidth="1"/>
    <col min="12536" max="12536" width="24.28515625" customWidth="1"/>
    <col min="12537" max="12537" width="12.140625" customWidth="1"/>
    <col min="12538" max="12538" width="17" customWidth="1"/>
    <col min="12539" max="12539" width="32.28515625" customWidth="1"/>
    <col min="12540" max="12540" width="26.85546875" customWidth="1"/>
    <col min="12541" max="12541" width="11.5703125" bestFit="1" customWidth="1"/>
    <col min="12792" max="12792" width="24.28515625" customWidth="1"/>
    <col min="12793" max="12793" width="12.140625" customWidth="1"/>
    <col min="12794" max="12794" width="17" customWidth="1"/>
    <col min="12795" max="12795" width="32.28515625" customWidth="1"/>
    <col min="12796" max="12796" width="26.85546875" customWidth="1"/>
    <col min="12797" max="12797" width="11.5703125" bestFit="1" customWidth="1"/>
    <col min="13048" max="13048" width="24.28515625" customWidth="1"/>
    <col min="13049" max="13049" width="12.140625" customWidth="1"/>
    <col min="13050" max="13050" width="17" customWidth="1"/>
    <col min="13051" max="13051" width="32.28515625" customWidth="1"/>
    <col min="13052" max="13052" width="26.85546875" customWidth="1"/>
    <col min="13053" max="13053" width="11.5703125" bestFit="1" customWidth="1"/>
    <col min="13304" max="13304" width="24.28515625" customWidth="1"/>
    <col min="13305" max="13305" width="12.140625" customWidth="1"/>
    <col min="13306" max="13306" width="17" customWidth="1"/>
    <col min="13307" max="13307" width="32.28515625" customWidth="1"/>
    <col min="13308" max="13308" width="26.85546875" customWidth="1"/>
    <col min="13309" max="13309" width="11.5703125" bestFit="1" customWidth="1"/>
    <col min="13560" max="13560" width="24.28515625" customWidth="1"/>
    <col min="13561" max="13561" width="12.140625" customWidth="1"/>
    <col min="13562" max="13562" width="17" customWidth="1"/>
    <col min="13563" max="13563" width="32.28515625" customWidth="1"/>
    <col min="13564" max="13564" width="26.85546875" customWidth="1"/>
    <col min="13565" max="13565" width="11.5703125" bestFit="1" customWidth="1"/>
    <col min="13816" max="13816" width="24.28515625" customWidth="1"/>
    <col min="13817" max="13817" width="12.140625" customWidth="1"/>
    <col min="13818" max="13818" width="17" customWidth="1"/>
    <col min="13819" max="13819" width="32.28515625" customWidth="1"/>
    <col min="13820" max="13820" width="26.85546875" customWidth="1"/>
    <col min="13821" max="13821" width="11.5703125" bestFit="1" customWidth="1"/>
    <col min="14072" max="14072" width="24.28515625" customWidth="1"/>
    <col min="14073" max="14073" width="12.140625" customWidth="1"/>
    <col min="14074" max="14074" width="17" customWidth="1"/>
    <col min="14075" max="14075" width="32.28515625" customWidth="1"/>
    <col min="14076" max="14076" width="26.85546875" customWidth="1"/>
    <col min="14077" max="14077" width="11.5703125" bestFit="1" customWidth="1"/>
    <col min="14328" max="14328" width="24.28515625" customWidth="1"/>
    <col min="14329" max="14329" width="12.140625" customWidth="1"/>
    <col min="14330" max="14330" width="17" customWidth="1"/>
    <col min="14331" max="14331" width="32.28515625" customWidth="1"/>
    <col min="14332" max="14332" width="26.85546875" customWidth="1"/>
    <col min="14333" max="14333" width="11.5703125" bestFit="1" customWidth="1"/>
    <col min="14584" max="14584" width="24.28515625" customWidth="1"/>
    <col min="14585" max="14585" width="12.140625" customWidth="1"/>
    <col min="14586" max="14586" width="17" customWidth="1"/>
    <col min="14587" max="14587" width="32.28515625" customWidth="1"/>
    <col min="14588" max="14588" width="26.85546875" customWidth="1"/>
    <col min="14589" max="14589" width="11.5703125" bestFit="1" customWidth="1"/>
    <col min="14840" max="14840" width="24.28515625" customWidth="1"/>
    <col min="14841" max="14841" width="12.140625" customWidth="1"/>
    <col min="14842" max="14842" width="17" customWidth="1"/>
    <col min="14843" max="14843" width="32.28515625" customWidth="1"/>
    <col min="14844" max="14844" width="26.85546875" customWidth="1"/>
    <col min="14845" max="14845" width="11.5703125" bestFit="1" customWidth="1"/>
    <col min="15096" max="15096" width="24.28515625" customWidth="1"/>
    <col min="15097" max="15097" width="12.140625" customWidth="1"/>
    <col min="15098" max="15098" width="17" customWidth="1"/>
    <col min="15099" max="15099" width="32.28515625" customWidth="1"/>
    <col min="15100" max="15100" width="26.85546875" customWidth="1"/>
    <col min="15101" max="15101" width="11.5703125" bestFit="1" customWidth="1"/>
    <col min="15352" max="15352" width="24.28515625" customWidth="1"/>
    <col min="15353" max="15353" width="12.140625" customWidth="1"/>
    <col min="15354" max="15354" width="17" customWidth="1"/>
    <col min="15355" max="15355" width="32.28515625" customWidth="1"/>
    <col min="15356" max="15356" width="26.85546875" customWidth="1"/>
    <col min="15357" max="15357" width="11.5703125" bestFit="1" customWidth="1"/>
    <col min="15608" max="15608" width="24.28515625" customWidth="1"/>
    <col min="15609" max="15609" width="12.140625" customWidth="1"/>
    <col min="15610" max="15610" width="17" customWidth="1"/>
    <col min="15611" max="15611" width="32.28515625" customWidth="1"/>
    <col min="15612" max="15612" width="26.85546875" customWidth="1"/>
    <col min="15613" max="15613" width="11.5703125" bestFit="1" customWidth="1"/>
    <col min="15864" max="15864" width="24.28515625" customWidth="1"/>
    <col min="15865" max="15865" width="12.140625" customWidth="1"/>
    <col min="15866" max="15866" width="17" customWidth="1"/>
    <col min="15867" max="15867" width="32.28515625" customWidth="1"/>
    <col min="15868" max="15868" width="26.85546875" customWidth="1"/>
    <col min="15869" max="15869" width="11.5703125" bestFit="1" customWidth="1"/>
    <col min="16120" max="16120" width="24.28515625" customWidth="1"/>
    <col min="16121" max="16121" width="12.140625" customWidth="1"/>
    <col min="16122" max="16122" width="17" customWidth="1"/>
    <col min="16123" max="16123" width="32.28515625" customWidth="1"/>
    <col min="16124" max="16124" width="26.85546875" customWidth="1"/>
    <col min="16125" max="16125" width="11.5703125" bestFit="1" customWidth="1"/>
  </cols>
  <sheetData>
    <row r="1" spans="2:10" ht="9.75" customHeight="1" x14ac:dyDescent="0.25">
      <c r="B1" s="2"/>
      <c r="C1" s="3"/>
      <c r="D1" s="3"/>
      <c r="E1" s="3"/>
      <c r="F1" s="4"/>
    </row>
    <row r="2" spans="2:10" ht="20.25" customHeight="1" x14ac:dyDescent="0.25">
      <c r="B2" s="307" t="s">
        <v>2</v>
      </c>
      <c r="C2" s="308"/>
      <c r="D2" s="308"/>
      <c r="E2" s="308"/>
      <c r="F2" s="266" t="s">
        <v>460</v>
      </c>
    </row>
    <row r="3" spans="2:10" ht="11.25" customHeight="1" x14ac:dyDescent="0.25">
      <c r="B3" s="6"/>
      <c r="C3" s="6"/>
      <c r="D3" s="6"/>
      <c r="E3" s="6"/>
      <c r="F3" s="6"/>
    </row>
    <row r="4" spans="2:10" x14ac:dyDescent="0.25">
      <c r="B4" s="310" t="s">
        <v>3</v>
      </c>
      <c r="C4" s="310"/>
      <c r="D4" s="310"/>
      <c r="E4" s="310"/>
      <c r="F4" s="310"/>
      <c r="G4" s="101"/>
      <c r="H4" s="101"/>
      <c r="I4" s="208"/>
      <c r="J4" s="202"/>
    </row>
    <row r="5" spans="2:10" ht="20.25" customHeight="1" x14ac:dyDescent="0.25">
      <c r="B5" s="311" t="s">
        <v>4</v>
      </c>
      <c r="C5" s="311"/>
      <c r="D5" s="311"/>
      <c r="E5" s="311"/>
      <c r="F5" s="311"/>
      <c r="G5" s="101"/>
      <c r="H5" s="101"/>
      <c r="I5" s="208"/>
      <c r="J5" s="202"/>
    </row>
    <row r="6" spans="2:10" ht="21" customHeight="1" x14ac:dyDescent="0.25">
      <c r="B6" s="363" t="s">
        <v>402</v>
      </c>
      <c r="C6" s="363"/>
      <c r="D6" s="363"/>
      <c r="E6" s="363"/>
      <c r="F6" s="363"/>
      <c r="G6" s="101"/>
      <c r="H6" s="101"/>
      <c r="I6" s="208"/>
      <c r="J6" s="202"/>
    </row>
    <row r="7" spans="2:10" ht="18.75" customHeight="1" x14ac:dyDescent="0.25">
      <c r="B7" s="313" t="s">
        <v>5</v>
      </c>
      <c r="C7" s="310"/>
      <c r="D7" s="310"/>
      <c r="E7" s="310"/>
      <c r="F7" s="310"/>
      <c r="G7" s="101"/>
      <c r="H7" s="101"/>
      <c r="I7" s="208"/>
      <c r="J7" s="202"/>
    </row>
    <row r="8" spans="2:10" ht="7.5" customHeight="1" x14ac:dyDescent="0.25">
      <c r="B8" s="295"/>
      <c r="C8" s="296"/>
      <c r="D8" s="296"/>
      <c r="E8" s="296"/>
      <c r="F8" s="297"/>
      <c r="G8" s="101"/>
      <c r="H8" s="101"/>
      <c r="I8" s="208"/>
      <c r="J8" s="202"/>
    </row>
    <row r="9" spans="2:10" ht="9.75" customHeight="1" x14ac:dyDescent="0.25">
      <c r="B9" s="101"/>
      <c r="C9" s="101"/>
      <c r="D9" s="101"/>
      <c r="E9" s="101"/>
      <c r="F9" s="101"/>
      <c r="G9" s="101"/>
      <c r="H9" s="101"/>
      <c r="I9" s="208"/>
      <c r="J9" s="202"/>
    </row>
    <row r="10" spans="2:10" ht="6" customHeight="1" x14ac:dyDescent="0.25">
      <c r="B10" s="8"/>
      <c r="C10" s="8"/>
      <c r="D10" s="8"/>
      <c r="E10" s="8"/>
      <c r="F10" s="8"/>
      <c r="G10" s="8"/>
      <c r="H10" s="8"/>
      <c r="I10" s="202"/>
      <c r="J10" s="202"/>
    </row>
    <row r="11" spans="2:10" ht="6.75" customHeight="1" x14ac:dyDescent="0.25">
      <c r="B11" s="8"/>
      <c r="C11" s="8"/>
      <c r="D11" s="8"/>
      <c r="E11" s="8"/>
      <c r="F11" s="8"/>
      <c r="G11" s="8"/>
      <c r="H11" s="8"/>
      <c r="I11" s="202"/>
      <c r="J11" s="202"/>
    </row>
    <row r="12" spans="2:10" x14ac:dyDescent="0.25">
      <c r="B12" s="60" t="s">
        <v>1</v>
      </c>
      <c r="C12" s="8"/>
      <c r="D12" s="8"/>
      <c r="E12" s="8"/>
      <c r="F12" s="8"/>
      <c r="G12" s="8"/>
      <c r="H12" s="8"/>
      <c r="I12" s="202"/>
      <c r="J12" s="202"/>
    </row>
    <row r="13" spans="2:10" x14ac:dyDescent="0.25">
      <c r="B13" s="8"/>
      <c r="C13" s="8"/>
      <c r="D13" s="8"/>
      <c r="E13" s="8"/>
      <c r="F13" s="8"/>
      <c r="G13" s="8"/>
      <c r="H13" s="8"/>
      <c r="I13" s="202"/>
      <c r="J13" s="202"/>
    </row>
    <row r="14" spans="2:10" ht="15.75" thickBot="1" x14ac:dyDescent="0.3">
      <c r="B14" s="360" t="s">
        <v>121</v>
      </c>
      <c r="C14" s="360"/>
      <c r="D14" s="360"/>
      <c r="E14" s="360"/>
      <c r="F14" s="360"/>
      <c r="G14" s="8"/>
      <c r="H14" s="8"/>
      <c r="I14" s="202"/>
      <c r="J14" s="202"/>
    </row>
    <row r="15" spans="2:10" ht="35.25" customHeight="1" thickBot="1" x14ac:dyDescent="0.3">
      <c r="B15" s="14" t="s">
        <v>262</v>
      </c>
      <c r="C15" s="15" t="s">
        <v>6</v>
      </c>
      <c r="D15" s="15" t="s">
        <v>272</v>
      </c>
      <c r="E15" s="15" t="s">
        <v>7</v>
      </c>
      <c r="F15" s="16" t="s">
        <v>8</v>
      </c>
      <c r="G15" s="16" t="s">
        <v>273</v>
      </c>
      <c r="H15" s="8"/>
      <c r="I15" s="202"/>
      <c r="J15" s="202"/>
    </row>
    <row r="16" spans="2:10" ht="15.75" thickBot="1" x14ac:dyDescent="0.3">
      <c r="B16" s="17">
        <v>1478.32</v>
      </c>
      <c r="C16" s="18"/>
      <c r="D16" s="19">
        <f>B16*C16</f>
        <v>0</v>
      </c>
      <c r="E16" s="20" t="s">
        <v>16</v>
      </c>
      <c r="F16" s="21" t="s">
        <v>261</v>
      </c>
      <c r="G16" s="103">
        <f>D16*13</f>
        <v>0</v>
      </c>
      <c r="H16" s="8"/>
      <c r="I16" s="202"/>
      <c r="J16" s="202"/>
    </row>
    <row r="17" spans="1:16384" ht="15.75" thickBot="1" x14ac:dyDescent="0.3">
      <c r="B17" s="22">
        <v>459.32</v>
      </c>
      <c r="C17" s="18"/>
      <c r="D17" s="19">
        <f>B17*C17</f>
        <v>0</v>
      </c>
      <c r="E17" s="20" t="s">
        <v>10</v>
      </c>
      <c r="F17" s="21" t="s">
        <v>9</v>
      </c>
      <c r="G17" s="103">
        <f>D17*22</f>
        <v>0</v>
      </c>
      <c r="H17" s="8"/>
      <c r="I17" s="202"/>
      <c r="J17" s="202"/>
    </row>
    <row r="18" spans="1:16384" ht="15.75" thickBot="1" x14ac:dyDescent="0.3">
      <c r="B18" s="22">
        <v>124.08</v>
      </c>
      <c r="C18" s="18"/>
      <c r="D18" s="19">
        <f>B18*C18</f>
        <v>0</v>
      </c>
      <c r="E18" s="20" t="s">
        <v>11</v>
      </c>
      <c r="F18" s="21" t="s">
        <v>9</v>
      </c>
      <c r="G18" s="103">
        <f t="shared" ref="G18:G20" si="0">D18*22</f>
        <v>0</v>
      </c>
      <c r="H18" s="8"/>
      <c r="I18" s="202"/>
      <c r="J18" s="202"/>
    </row>
    <row r="19" spans="1:16384" ht="15.75" thickBot="1" x14ac:dyDescent="0.3">
      <c r="B19" s="23">
        <v>70.02</v>
      </c>
      <c r="C19" s="18"/>
      <c r="D19" s="19">
        <f>B19*C19</f>
        <v>0</v>
      </c>
      <c r="E19" s="24" t="s">
        <v>12</v>
      </c>
      <c r="F19" s="21" t="s">
        <v>9</v>
      </c>
      <c r="G19" s="103">
        <f t="shared" si="0"/>
        <v>0</v>
      </c>
      <c r="H19" s="8"/>
      <c r="I19" s="202"/>
      <c r="J19" s="202"/>
    </row>
    <row r="20" spans="1:16384" ht="15.75" thickBot="1" x14ac:dyDescent="0.3">
      <c r="B20" s="25">
        <v>308</v>
      </c>
      <c r="C20" s="18"/>
      <c r="D20" s="26">
        <f>B20*C20</f>
        <v>0</v>
      </c>
      <c r="E20" s="27" t="s">
        <v>13</v>
      </c>
      <c r="F20" s="21" t="s">
        <v>9</v>
      </c>
      <c r="G20" s="103">
        <f t="shared" si="0"/>
        <v>0</v>
      </c>
      <c r="H20" s="8"/>
      <c r="I20" s="202"/>
      <c r="J20" s="202"/>
    </row>
    <row r="21" spans="1:16384" ht="15.75" thickBot="1" x14ac:dyDescent="0.3">
      <c r="A21" s="8"/>
      <c r="B21" s="8"/>
      <c r="C21" s="8"/>
      <c r="D21" s="8"/>
      <c r="E21" s="8"/>
      <c r="F21" s="21" t="s">
        <v>296</v>
      </c>
      <c r="G21" s="103">
        <f>SUM(G16:G20)</f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x14ac:dyDescent="0.25">
      <c r="B22" s="364" t="s">
        <v>14</v>
      </c>
      <c r="C22" s="364"/>
      <c r="D22" s="364"/>
      <c r="E22" s="364"/>
      <c r="F22" s="364"/>
      <c r="G22" s="8"/>
      <c r="H22" s="8"/>
      <c r="I22" s="202"/>
      <c r="J22" s="202"/>
    </row>
    <row r="23" spans="1:16384" ht="15.75" thickBot="1" x14ac:dyDescent="0.3">
      <c r="B23" s="8" t="s">
        <v>15</v>
      </c>
      <c r="C23" s="8"/>
      <c r="D23" s="8"/>
      <c r="E23" s="8"/>
      <c r="F23" s="8"/>
      <c r="G23" s="8"/>
      <c r="H23" s="8"/>
      <c r="I23" s="202"/>
      <c r="J23" s="202"/>
    </row>
    <row r="24" spans="1:16384" ht="30.75" customHeight="1" thickBot="1" x14ac:dyDescent="0.3">
      <c r="B24" s="14" t="s">
        <v>262</v>
      </c>
      <c r="C24" s="15" t="s">
        <v>6</v>
      </c>
      <c r="D24" s="15" t="s">
        <v>272</v>
      </c>
      <c r="E24" s="15" t="s">
        <v>7</v>
      </c>
      <c r="F24" s="16" t="s">
        <v>8</v>
      </c>
      <c r="G24" s="16" t="s">
        <v>273</v>
      </c>
      <c r="H24" s="8"/>
      <c r="I24" s="202"/>
      <c r="J24" s="202"/>
    </row>
    <row r="25" spans="1:16384" ht="15.75" thickBot="1" x14ac:dyDescent="0.3">
      <c r="B25" s="30">
        <v>113.8</v>
      </c>
      <c r="C25" s="18"/>
      <c r="D25" s="19">
        <f>B25*C25</f>
        <v>0</v>
      </c>
      <c r="E25" s="20" t="s">
        <v>16</v>
      </c>
      <c r="F25" s="21" t="s">
        <v>261</v>
      </c>
      <c r="G25" s="103">
        <f>D25*13</f>
        <v>0</v>
      </c>
      <c r="H25" s="8"/>
      <c r="I25" s="202"/>
      <c r="J25" s="202"/>
    </row>
    <row r="26" spans="1:16384" ht="19.5" customHeight="1" thickBot="1" x14ac:dyDescent="0.3">
      <c r="B26" s="31">
        <v>237.55</v>
      </c>
      <c r="C26" s="18"/>
      <c r="D26" s="19">
        <f t="shared" ref="D26:D30" si="1">B26*C26</f>
        <v>0</v>
      </c>
      <c r="E26" s="20" t="s">
        <v>10</v>
      </c>
      <c r="F26" s="21" t="s">
        <v>9</v>
      </c>
      <c r="G26" s="103">
        <f>D26*22</f>
        <v>0</v>
      </c>
      <c r="H26" s="8"/>
      <c r="I26" s="202"/>
      <c r="J26" s="202"/>
    </row>
    <row r="27" spans="1:16384" ht="15.75" thickBot="1" x14ac:dyDescent="0.3">
      <c r="B27" s="31">
        <v>37.15</v>
      </c>
      <c r="C27" s="18"/>
      <c r="D27" s="19">
        <f t="shared" si="1"/>
        <v>0</v>
      </c>
      <c r="E27" s="20" t="s">
        <v>11</v>
      </c>
      <c r="F27" s="21" t="s">
        <v>9</v>
      </c>
      <c r="G27" s="103">
        <f t="shared" ref="G27:G30" si="2">D27*22</f>
        <v>0</v>
      </c>
      <c r="H27" s="8"/>
      <c r="I27" s="202"/>
      <c r="J27" s="202"/>
    </row>
    <row r="28" spans="1:16384" ht="15.75" thickBot="1" x14ac:dyDescent="0.3">
      <c r="B28" s="31">
        <v>45.95</v>
      </c>
      <c r="C28" s="18"/>
      <c r="D28" s="19">
        <f t="shared" si="1"/>
        <v>0</v>
      </c>
      <c r="E28" s="20" t="s">
        <v>13</v>
      </c>
      <c r="F28" s="21" t="s">
        <v>9</v>
      </c>
      <c r="G28" s="103">
        <f t="shared" si="2"/>
        <v>0</v>
      </c>
      <c r="H28" s="8"/>
      <c r="I28" s="202"/>
      <c r="J28" s="202"/>
    </row>
    <row r="29" spans="1:16384" ht="15.75" thickBot="1" x14ac:dyDescent="0.3">
      <c r="B29" s="31">
        <v>55.5</v>
      </c>
      <c r="C29" s="18"/>
      <c r="D29" s="19">
        <f t="shared" si="1"/>
        <v>0</v>
      </c>
      <c r="E29" s="20" t="s">
        <v>17</v>
      </c>
      <c r="F29" s="21" t="s">
        <v>9</v>
      </c>
      <c r="G29" s="103">
        <f t="shared" si="2"/>
        <v>0</v>
      </c>
      <c r="H29" s="8"/>
      <c r="I29" s="202"/>
      <c r="J29" s="202"/>
    </row>
    <row r="30" spans="1:16384" ht="15.75" thickBot="1" x14ac:dyDescent="0.3">
      <c r="B30" s="19">
        <v>25.9</v>
      </c>
      <c r="C30" s="18"/>
      <c r="D30" s="19">
        <f t="shared" si="1"/>
        <v>0</v>
      </c>
      <c r="E30" s="20" t="s">
        <v>18</v>
      </c>
      <c r="F30" s="21" t="s">
        <v>9</v>
      </c>
      <c r="G30" s="103">
        <f t="shared" si="2"/>
        <v>0</v>
      </c>
      <c r="H30" s="8"/>
      <c r="I30" s="202"/>
      <c r="J30" s="202"/>
    </row>
    <row r="31" spans="1:16384" ht="15.75" thickBot="1" x14ac:dyDescent="0.3">
      <c r="B31" s="8"/>
      <c r="C31" s="8"/>
      <c r="D31" s="8"/>
      <c r="E31" s="8"/>
      <c r="F31" s="21" t="s">
        <v>296</v>
      </c>
      <c r="G31" s="103">
        <f>SUM(G25:G30)</f>
        <v>0</v>
      </c>
      <c r="H31" s="8"/>
      <c r="I31" s="202"/>
      <c r="J31" s="202"/>
    </row>
    <row r="32" spans="1:16384" ht="15.75" thickBot="1" x14ac:dyDescent="0.3">
      <c r="B32" s="359" t="s">
        <v>20</v>
      </c>
      <c r="C32" s="359"/>
      <c r="D32" s="359"/>
      <c r="E32" s="359"/>
      <c r="F32" s="359"/>
      <c r="G32" s="8"/>
      <c r="H32" s="8"/>
      <c r="I32" s="202"/>
      <c r="J32" s="202"/>
    </row>
    <row r="33" spans="2:10" ht="32.25" customHeight="1" thickBot="1" x14ac:dyDescent="0.3">
      <c r="B33" s="14" t="s">
        <v>262</v>
      </c>
      <c r="C33" s="15" t="s">
        <v>6</v>
      </c>
      <c r="D33" s="15" t="s">
        <v>272</v>
      </c>
      <c r="E33" s="15" t="s">
        <v>7</v>
      </c>
      <c r="F33" s="16" t="s">
        <v>8</v>
      </c>
      <c r="G33" s="16" t="s">
        <v>273</v>
      </c>
      <c r="H33" s="8"/>
      <c r="I33" s="202"/>
      <c r="J33" s="202"/>
    </row>
    <row r="34" spans="2:10" ht="15.75" thickBot="1" x14ac:dyDescent="0.3">
      <c r="B34" s="30">
        <v>2.5</v>
      </c>
      <c r="C34" s="18"/>
      <c r="D34" s="19">
        <f t="shared" ref="D34:D40" si="3">B34*C34</f>
        <v>0</v>
      </c>
      <c r="E34" s="36" t="s">
        <v>21</v>
      </c>
      <c r="F34" s="21" t="s">
        <v>9</v>
      </c>
      <c r="G34" s="103">
        <f>D34*22</f>
        <v>0</v>
      </c>
      <c r="H34" s="8"/>
      <c r="I34" s="202"/>
      <c r="J34" s="202"/>
    </row>
    <row r="35" spans="2:10" ht="29.25" thickBot="1" x14ac:dyDescent="0.3">
      <c r="B35" s="31">
        <v>52</v>
      </c>
      <c r="C35" s="18"/>
      <c r="D35" s="19">
        <f t="shared" si="3"/>
        <v>0</v>
      </c>
      <c r="E35" s="20" t="s">
        <v>22</v>
      </c>
      <c r="F35" s="21" t="s">
        <v>45</v>
      </c>
      <c r="G35" s="103">
        <f>D35*1</f>
        <v>0</v>
      </c>
      <c r="H35" s="8"/>
      <c r="I35" s="202"/>
      <c r="J35" s="202"/>
    </row>
    <row r="36" spans="2:10" ht="29.25" thickBot="1" x14ac:dyDescent="0.3">
      <c r="B36" s="31">
        <v>33.5</v>
      </c>
      <c r="C36" s="18"/>
      <c r="D36" s="19">
        <f t="shared" si="3"/>
        <v>0</v>
      </c>
      <c r="E36" s="20" t="s">
        <v>23</v>
      </c>
      <c r="F36" s="21" t="s">
        <v>45</v>
      </c>
      <c r="G36" s="103">
        <f t="shared" ref="G36:G40" si="4">D36*1</f>
        <v>0</v>
      </c>
      <c r="H36" s="8"/>
      <c r="I36" s="202"/>
      <c r="J36" s="202"/>
    </row>
    <row r="37" spans="2:10" ht="15.75" thickBot="1" x14ac:dyDescent="0.3">
      <c r="B37" s="31">
        <v>5.6</v>
      </c>
      <c r="C37" s="18"/>
      <c r="D37" s="19">
        <f t="shared" si="3"/>
        <v>0</v>
      </c>
      <c r="E37" s="20" t="s">
        <v>24</v>
      </c>
      <c r="F37" s="21" t="s">
        <v>45</v>
      </c>
      <c r="G37" s="103">
        <f t="shared" si="4"/>
        <v>0</v>
      </c>
      <c r="H37" s="8"/>
      <c r="I37" s="202"/>
      <c r="J37" s="202"/>
    </row>
    <row r="38" spans="2:10" ht="43.5" customHeight="1" thickBot="1" x14ac:dyDescent="0.3">
      <c r="B38" s="31">
        <v>3.96</v>
      </c>
      <c r="C38" s="18"/>
      <c r="D38" s="19">
        <f t="shared" si="3"/>
        <v>0</v>
      </c>
      <c r="E38" s="20" t="s">
        <v>25</v>
      </c>
      <c r="F38" s="21" t="s">
        <v>45</v>
      </c>
      <c r="G38" s="103">
        <f t="shared" si="4"/>
        <v>0</v>
      </c>
      <c r="H38" s="8"/>
      <c r="I38" s="202"/>
      <c r="J38" s="202"/>
    </row>
    <row r="39" spans="2:10" ht="39" customHeight="1" thickBot="1" x14ac:dyDescent="0.3">
      <c r="B39" s="31">
        <v>6.8</v>
      </c>
      <c r="C39" s="18"/>
      <c r="D39" s="19">
        <f t="shared" si="3"/>
        <v>0</v>
      </c>
      <c r="E39" s="20" t="s">
        <v>26</v>
      </c>
      <c r="F39" s="21" t="s">
        <v>45</v>
      </c>
      <c r="G39" s="103">
        <f t="shared" si="4"/>
        <v>0</v>
      </c>
      <c r="H39" s="8"/>
      <c r="I39" s="202"/>
      <c r="J39" s="202"/>
    </row>
    <row r="40" spans="2:10" ht="43.5" thickBot="1" x14ac:dyDescent="0.3">
      <c r="B40" s="31">
        <v>7.14</v>
      </c>
      <c r="C40" s="18"/>
      <c r="D40" s="19">
        <f t="shared" si="3"/>
        <v>0</v>
      </c>
      <c r="E40" s="20" t="s">
        <v>27</v>
      </c>
      <c r="F40" s="21" t="s">
        <v>45</v>
      </c>
      <c r="G40" s="103">
        <f t="shared" si="4"/>
        <v>0</v>
      </c>
      <c r="H40" s="8"/>
      <c r="I40" s="202"/>
      <c r="J40" s="202"/>
    </row>
    <row r="41" spans="2:10" ht="15.75" thickBot="1" x14ac:dyDescent="0.3">
      <c r="B41" s="29"/>
      <c r="C41" s="35"/>
      <c r="D41" s="28"/>
      <c r="E41" s="28"/>
      <c r="F41" s="21" t="s">
        <v>296</v>
      </c>
      <c r="G41" s="103">
        <f>SUM(G34:G40)</f>
        <v>0</v>
      </c>
      <c r="H41" s="8"/>
      <c r="I41" s="202"/>
      <c r="J41" s="202"/>
    </row>
    <row r="42" spans="2:10" ht="15.75" thickBot="1" x14ac:dyDescent="0.3">
      <c r="B42" s="359" t="s">
        <v>28</v>
      </c>
      <c r="C42" s="359"/>
      <c r="D42" s="359"/>
      <c r="E42" s="359"/>
      <c r="F42" s="359"/>
      <c r="G42" s="8"/>
      <c r="H42" s="8"/>
      <c r="I42" s="202"/>
      <c r="J42" s="202"/>
    </row>
    <row r="43" spans="2:10" ht="28.5" customHeight="1" thickBot="1" x14ac:dyDescent="0.3">
      <c r="B43" s="14" t="s">
        <v>262</v>
      </c>
      <c r="C43" s="15" t="s">
        <v>6</v>
      </c>
      <c r="D43" s="15" t="s">
        <v>272</v>
      </c>
      <c r="E43" s="15" t="s">
        <v>7</v>
      </c>
      <c r="F43" s="16" t="s">
        <v>8</v>
      </c>
      <c r="G43" s="16" t="s">
        <v>273</v>
      </c>
      <c r="H43" s="8"/>
      <c r="I43" s="202"/>
      <c r="J43" s="202"/>
    </row>
    <row r="44" spans="2:10" ht="15.75" thickBot="1" x14ac:dyDescent="0.3">
      <c r="B44" s="30">
        <v>18.75</v>
      </c>
      <c r="C44" s="18"/>
      <c r="D44" s="19">
        <f>B44*C44</f>
        <v>0</v>
      </c>
      <c r="E44" s="36" t="s">
        <v>29</v>
      </c>
      <c r="F44" s="21" t="s">
        <v>9</v>
      </c>
      <c r="G44" s="103">
        <f>D44*22</f>
        <v>0</v>
      </c>
      <c r="H44" s="8"/>
      <c r="I44" s="202"/>
      <c r="J44" s="202"/>
    </row>
    <row r="45" spans="2:10" ht="15.75" thickBot="1" x14ac:dyDescent="0.3">
      <c r="B45" s="31">
        <v>7.21</v>
      </c>
      <c r="C45" s="18"/>
      <c r="D45" s="19">
        <f>B45*C45</f>
        <v>0</v>
      </c>
      <c r="E45" s="20" t="s">
        <v>21</v>
      </c>
      <c r="F45" s="21" t="s">
        <v>9</v>
      </c>
      <c r="G45" s="103">
        <f t="shared" ref="G45:G46" si="5">D45*22</f>
        <v>0</v>
      </c>
      <c r="H45" s="8"/>
      <c r="I45" s="202"/>
      <c r="J45" s="202"/>
    </row>
    <row r="46" spans="2:10" ht="32.25" customHeight="1" thickBot="1" x14ac:dyDescent="0.3">
      <c r="B46" s="31">
        <v>96.91</v>
      </c>
      <c r="C46" s="18"/>
      <c r="D46" s="19">
        <f>B46*C46</f>
        <v>0</v>
      </c>
      <c r="E46" s="37" t="s">
        <v>30</v>
      </c>
      <c r="F46" s="21" t="s">
        <v>9</v>
      </c>
      <c r="G46" s="103">
        <f t="shared" si="5"/>
        <v>0</v>
      </c>
      <c r="H46" s="8"/>
      <c r="I46" s="202"/>
      <c r="J46" s="202"/>
    </row>
    <row r="47" spans="2:10" ht="15.75" thickBot="1" x14ac:dyDescent="0.3">
      <c r="B47" s="38"/>
      <c r="C47" s="35"/>
      <c r="D47" s="35"/>
      <c r="E47" s="35"/>
      <c r="F47" s="21" t="s">
        <v>296</v>
      </c>
      <c r="G47" s="103">
        <f>SUM(G44:G46)</f>
        <v>0</v>
      </c>
      <c r="H47" s="8"/>
      <c r="I47" s="202"/>
      <c r="J47" s="202"/>
    </row>
    <row r="48" spans="2:10" ht="15.75" thickBot="1" x14ac:dyDescent="0.3">
      <c r="B48" s="350" t="s">
        <v>31</v>
      </c>
      <c r="C48" s="350"/>
      <c r="D48" s="350"/>
      <c r="E48" s="350"/>
      <c r="F48" s="350"/>
      <c r="G48" s="8"/>
      <c r="H48" s="8"/>
      <c r="I48" s="202"/>
      <c r="J48" s="202"/>
    </row>
    <row r="49" spans="2:10" ht="30" customHeight="1" thickBot="1" x14ac:dyDescent="0.3">
      <c r="B49" s="39" t="s">
        <v>262</v>
      </c>
      <c r="C49" s="40" t="s">
        <v>6</v>
      </c>
      <c r="D49" s="15" t="s">
        <v>272</v>
      </c>
      <c r="E49" s="15" t="s">
        <v>7</v>
      </c>
      <c r="F49" s="15" t="s">
        <v>8</v>
      </c>
      <c r="G49" s="16" t="s">
        <v>273</v>
      </c>
      <c r="H49" s="8"/>
      <c r="I49" s="202"/>
      <c r="J49" s="202"/>
    </row>
    <row r="50" spans="2:10" ht="15.75" customHeight="1" thickBot="1" x14ac:dyDescent="0.3">
      <c r="B50" s="30">
        <v>19.489999999999998</v>
      </c>
      <c r="C50" s="18"/>
      <c r="D50" s="19">
        <f>B50*C50</f>
        <v>0</v>
      </c>
      <c r="E50" s="36" t="s">
        <v>32</v>
      </c>
      <c r="F50" s="21" t="s">
        <v>9</v>
      </c>
      <c r="G50" s="103">
        <f>D50*22</f>
        <v>0</v>
      </c>
      <c r="H50" s="8"/>
      <c r="I50" s="202"/>
      <c r="J50" s="202"/>
    </row>
    <row r="51" spans="2:10" ht="15.75" thickBot="1" x14ac:dyDescent="0.3">
      <c r="B51" s="31">
        <v>4.1900000000000004</v>
      </c>
      <c r="C51" s="18"/>
      <c r="D51" s="19">
        <f>B51*C51</f>
        <v>0</v>
      </c>
      <c r="E51" s="20" t="s">
        <v>21</v>
      </c>
      <c r="F51" s="21" t="s">
        <v>9</v>
      </c>
      <c r="G51" s="103">
        <f>D51*22</f>
        <v>0</v>
      </c>
      <c r="H51" s="8"/>
      <c r="I51" s="202"/>
      <c r="J51" s="202"/>
    </row>
    <row r="52" spans="2:10" ht="15.75" thickBot="1" x14ac:dyDescent="0.3">
      <c r="B52" s="38"/>
      <c r="C52" s="35"/>
      <c r="D52" s="35"/>
      <c r="E52" s="35"/>
      <c r="F52" s="21" t="s">
        <v>296</v>
      </c>
      <c r="G52" s="103">
        <f>SUM(G50:G51)</f>
        <v>0</v>
      </c>
      <c r="H52" s="8"/>
      <c r="I52" s="202"/>
      <c r="J52" s="202"/>
    </row>
    <row r="53" spans="2:10" ht="15.75" thickBot="1" x14ac:dyDescent="0.3">
      <c r="B53" s="350" t="s">
        <v>33</v>
      </c>
      <c r="C53" s="350"/>
      <c r="D53" s="350"/>
      <c r="E53" s="350"/>
      <c r="F53" s="350"/>
      <c r="G53" s="8"/>
      <c r="H53" s="8"/>
      <c r="I53" s="202"/>
      <c r="J53" s="202"/>
    </row>
    <row r="54" spans="2:10" ht="29.25" customHeight="1" thickBot="1" x14ac:dyDescent="0.3">
      <c r="B54" s="39" t="s">
        <v>262</v>
      </c>
      <c r="C54" s="40" t="s">
        <v>6</v>
      </c>
      <c r="D54" s="15" t="s">
        <v>272</v>
      </c>
      <c r="E54" s="15" t="s">
        <v>7</v>
      </c>
      <c r="F54" s="15" t="s">
        <v>7</v>
      </c>
      <c r="G54" s="16" t="s">
        <v>273</v>
      </c>
      <c r="H54" s="8"/>
      <c r="I54" s="202"/>
      <c r="J54" s="202"/>
    </row>
    <row r="55" spans="2:10" ht="15.75" thickBot="1" x14ac:dyDescent="0.3">
      <c r="B55" s="19">
        <v>23.92</v>
      </c>
      <c r="C55" s="18"/>
      <c r="D55" s="19">
        <f>B55*C55</f>
        <v>0</v>
      </c>
      <c r="E55" s="41" t="s">
        <v>34</v>
      </c>
      <c r="F55" s="36" t="s">
        <v>9</v>
      </c>
      <c r="G55" s="104">
        <f>D55*22</f>
        <v>0</v>
      </c>
      <c r="H55" s="8"/>
      <c r="I55" s="202"/>
      <c r="J55" s="202"/>
    </row>
    <row r="56" spans="2:10" ht="15.75" thickBot="1" x14ac:dyDescent="0.3">
      <c r="B56" s="8"/>
      <c r="C56" s="8"/>
      <c r="D56" s="8"/>
      <c r="E56" s="8"/>
      <c r="F56" s="21" t="s">
        <v>296</v>
      </c>
      <c r="G56" s="103">
        <f>SUM(G55)</f>
        <v>0</v>
      </c>
      <c r="H56" s="8"/>
      <c r="I56" s="202"/>
      <c r="J56" s="202"/>
    </row>
    <row r="57" spans="2:10" ht="15.75" thickBot="1" x14ac:dyDescent="0.3">
      <c r="B57" s="359" t="s">
        <v>35</v>
      </c>
      <c r="C57" s="359"/>
      <c r="D57" s="359"/>
      <c r="E57" s="359"/>
      <c r="F57" s="359"/>
      <c r="G57" s="8"/>
      <c r="H57" s="8"/>
      <c r="I57" s="202"/>
      <c r="J57" s="202"/>
    </row>
    <row r="58" spans="2:10" ht="30" thickBot="1" x14ac:dyDescent="0.3">
      <c r="B58" s="14" t="s">
        <v>262</v>
      </c>
      <c r="C58" s="15" t="s">
        <v>6</v>
      </c>
      <c r="D58" s="15" t="s">
        <v>272</v>
      </c>
      <c r="E58" s="15" t="s">
        <v>7</v>
      </c>
      <c r="F58" s="16" t="s">
        <v>8</v>
      </c>
      <c r="G58" s="16" t="s">
        <v>273</v>
      </c>
      <c r="H58" s="8"/>
      <c r="I58" s="202"/>
      <c r="J58" s="202"/>
    </row>
    <row r="59" spans="2:10" ht="17.25" thickBot="1" x14ac:dyDescent="0.3">
      <c r="B59" s="34">
        <v>636</v>
      </c>
      <c r="C59" s="32"/>
      <c r="D59" s="26">
        <f>B59*C59</f>
        <v>0</v>
      </c>
      <c r="E59" s="33" t="s">
        <v>263</v>
      </c>
      <c r="F59" s="21" t="s">
        <v>36</v>
      </c>
      <c r="G59" s="103">
        <f>D59*4</f>
        <v>0</v>
      </c>
      <c r="H59" s="8"/>
      <c r="I59" s="202"/>
      <c r="J59" s="202"/>
    </row>
    <row r="60" spans="2:10" ht="17.25" thickBot="1" x14ac:dyDescent="0.3">
      <c r="B60" s="42">
        <v>70</v>
      </c>
      <c r="C60" s="32"/>
      <c r="D60" s="26">
        <f t="shared" ref="D60:D66" si="6">B60*C60</f>
        <v>0</v>
      </c>
      <c r="E60" s="33" t="s">
        <v>264</v>
      </c>
      <c r="F60" s="21" t="s">
        <v>9</v>
      </c>
      <c r="G60" s="103">
        <f>D60*22</f>
        <v>0</v>
      </c>
      <c r="H60" s="8"/>
      <c r="I60" s="202"/>
      <c r="J60" s="202"/>
    </row>
    <row r="61" spans="2:10" ht="17.25" thickBot="1" x14ac:dyDescent="0.3">
      <c r="B61" s="42">
        <v>14</v>
      </c>
      <c r="C61" s="32"/>
      <c r="D61" s="26">
        <f t="shared" si="6"/>
        <v>0</v>
      </c>
      <c r="E61" s="33" t="s">
        <v>265</v>
      </c>
      <c r="F61" s="21" t="s">
        <v>9</v>
      </c>
      <c r="G61" s="103">
        <f t="shared" ref="G61:G63" si="7">D61*22</f>
        <v>0</v>
      </c>
      <c r="H61" s="8"/>
      <c r="I61" s="202"/>
      <c r="J61" s="202"/>
    </row>
    <row r="62" spans="2:10" ht="17.25" thickBot="1" x14ac:dyDescent="0.3">
      <c r="B62" s="42">
        <v>27.7</v>
      </c>
      <c r="C62" s="32"/>
      <c r="D62" s="26">
        <f t="shared" si="6"/>
        <v>0</v>
      </c>
      <c r="E62" s="33" t="s">
        <v>266</v>
      </c>
      <c r="F62" s="21" t="s">
        <v>9</v>
      </c>
      <c r="G62" s="103">
        <f t="shared" si="7"/>
        <v>0</v>
      </c>
      <c r="H62" s="8"/>
      <c r="I62" s="202"/>
      <c r="J62" s="202"/>
    </row>
    <row r="63" spans="2:10" ht="17.25" thickBot="1" x14ac:dyDescent="0.3">
      <c r="B63" s="42">
        <v>20.7</v>
      </c>
      <c r="C63" s="32"/>
      <c r="D63" s="26">
        <f t="shared" si="6"/>
        <v>0</v>
      </c>
      <c r="E63" s="33" t="s">
        <v>267</v>
      </c>
      <c r="F63" s="21" t="s">
        <v>9</v>
      </c>
      <c r="G63" s="103">
        <f t="shared" si="7"/>
        <v>0</v>
      </c>
      <c r="H63" s="8"/>
      <c r="I63" s="202"/>
      <c r="J63" s="202"/>
    </row>
    <row r="64" spans="2:10" ht="17.25" thickBot="1" x14ac:dyDescent="0.3">
      <c r="B64" s="42">
        <v>19.8</v>
      </c>
      <c r="C64" s="32"/>
      <c r="D64" s="26">
        <f t="shared" si="6"/>
        <v>0</v>
      </c>
      <c r="E64" s="33" t="s">
        <v>268</v>
      </c>
      <c r="F64" s="21" t="s">
        <v>261</v>
      </c>
      <c r="G64" s="103">
        <f>D64*13</f>
        <v>0</v>
      </c>
      <c r="H64" s="8"/>
      <c r="I64" s="202"/>
      <c r="J64" s="202"/>
    </row>
    <row r="65" spans="2:10" ht="15.75" thickBot="1" x14ac:dyDescent="0.3">
      <c r="B65" s="42">
        <v>73.8</v>
      </c>
      <c r="C65" s="32"/>
      <c r="D65" s="26">
        <f t="shared" si="6"/>
        <v>0</v>
      </c>
      <c r="E65" s="33" t="s">
        <v>37</v>
      </c>
      <c r="F65" s="21" t="s">
        <v>9</v>
      </c>
      <c r="G65" s="103">
        <f>D65*22</f>
        <v>0</v>
      </c>
      <c r="H65" s="8"/>
      <c r="I65" s="202"/>
      <c r="J65" s="202"/>
    </row>
    <row r="66" spans="2:10" ht="17.25" thickBot="1" x14ac:dyDescent="0.3">
      <c r="B66" s="42">
        <v>16.5</v>
      </c>
      <c r="C66" s="32"/>
      <c r="D66" s="26">
        <f t="shared" si="6"/>
        <v>0</v>
      </c>
      <c r="E66" s="33" t="s">
        <v>269</v>
      </c>
      <c r="F66" s="21" t="s">
        <v>9</v>
      </c>
      <c r="G66" s="103">
        <f>D66*22</f>
        <v>0</v>
      </c>
      <c r="H66" s="8"/>
      <c r="I66" s="202"/>
      <c r="J66" s="202"/>
    </row>
    <row r="67" spans="2:10" ht="15.75" thickBot="1" x14ac:dyDescent="0.3">
      <c r="B67" s="8"/>
      <c r="C67" s="8"/>
      <c r="D67" s="8"/>
      <c r="E67" s="8"/>
      <c r="F67" s="21" t="s">
        <v>296</v>
      </c>
      <c r="G67" s="103">
        <f>SUM(G59:G66)</f>
        <v>0</v>
      </c>
      <c r="H67" s="8"/>
      <c r="I67" s="202"/>
      <c r="J67" s="202"/>
    </row>
    <row r="68" spans="2:10" ht="15.75" thickBot="1" x14ac:dyDescent="0.3">
      <c r="B68" s="359" t="s">
        <v>38</v>
      </c>
      <c r="C68" s="359"/>
      <c r="D68" s="359"/>
      <c r="E68" s="359"/>
      <c r="F68" s="359"/>
      <c r="G68" s="8"/>
      <c r="H68" s="8"/>
      <c r="I68" s="202"/>
      <c r="J68" s="202"/>
    </row>
    <row r="69" spans="2:10" ht="30" thickBot="1" x14ac:dyDescent="0.3">
      <c r="B69" s="14" t="s">
        <v>262</v>
      </c>
      <c r="C69" s="15" t="s">
        <v>6</v>
      </c>
      <c r="D69" s="15" t="s">
        <v>272</v>
      </c>
      <c r="E69" s="15" t="s">
        <v>7</v>
      </c>
      <c r="F69" s="16" t="s">
        <v>8</v>
      </c>
      <c r="G69" s="16" t="s">
        <v>273</v>
      </c>
      <c r="H69" s="8"/>
      <c r="I69" s="202"/>
      <c r="J69" s="202"/>
    </row>
    <row r="70" spans="2:10" ht="15.75" thickBot="1" x14ac:dyDescent="0.3">
      <c r="B70" s="34">
        <v>10.5</v>
      </c>
      <c r="C70" s="32"/>
      <c r="D70" s="26">
        <f>B70*C70</f>
        <v>0</v>
      </c>
      <c r="E70" s="33" t="s">
        <v>39</v>
      </c>
      <c r="F70" s="21" t="s">
        <v>9</v>
      </c>
      <c r="G70" s="105">
        <f>D70*22</f>
        <v>0</v>
      </c>
      <c r="H70" s="8"/>
      <c r="I70" s="202"/>
      <c r="J70" s="202"/>
    </row>
    <row r="71" spans="2:10" ht="15.75" thickBot="1" x14ac:dyDescent="0.3">
      <c r="B71" s="42">
        <v>7</v>
      </c>
      <c r="C71" s="32"/>
      <c r="D71" s="26">
        <f t="shared" ref="D71:D81" si="8">B71*C71</f>
        <v>0</v>
      </c>
      <c r="E71" s="33" t="s">
        <v>40</v>
      </c>
      <c r="F71" s="21" t="s">
        <v>9</v>
      </c>
      <c r="G71" s="105">
        <f>D71*22</f>
        <v>0</v>
      </c>
      <c r="H71" s="8"/>
      <c r="I71" s="202"/>
      <c r="J71" s="202"/>
    </row>
    <row r="72" spans="2:10" ht="15.75" thickBot="1" x14ac:dyDescent="0.3">
      <c r="B72" s="42">
        <v>22.45</v>
      </c>
      <c r="C72" s="32"/>
      <c r="D72" s="26">
        <f t="shared" si="8"/>
        <v>0</v>
      </c>
      <c r="E72" s="33" t="s">
        <v>24</v>
      </c>
      <c r="F72" s="21" t="s">
        <v>261</v>
      </c>
      <c r="G72" s="105">
        <f>D72*13</f>
        <v>0</v>
      </c>
      <c r="H72" s="8"/>
      <c r="I72" s="202"/>
      <c r="J72" s="202"/>
    </row>
    <row r="73" spans="2:10" ht="15.75" thickBot="1" x14ac:dyDescent="0.3">
      <c r="B73" s="42">
        <v>19.75</v>
      </c>
      <c r="C73" s="32"/>
      <c r="D73" s="26">
        <f t="shared" si="8"/>
        <v>0</v>
      </c>
      <c r="E73" s="33" t="s">
        <v>41</v>
      </c>
      <c r="F73" s="21" t="s">
        <v>9</v>
      </c>
      <c r="G73" s="105">
        <f>D73*22</f>
        <v>0</v>
      </c>
      <c r="H73" s="8"/>
      <c r="I73" s="202"/>
      <c r="J73" s="202"/>
    </row>
    <row r="74" spans="2:10" ht="15.75" thickBot="1" x14ac:dyDescent="0.3">
      <c r="B74" s="42">
        <v>0.7</v>
      </c>
      <c r="C74" s="32"/>
      <c r="D74" s="26">
        <f t="shared" si="8"/>
        <v>0</v>
      </c>
      <c r="E74" s="33" t="s">
        <v>41</v>
      </c>
      <c r="F74" s="21" t="s">
        <v>9</v>
      </c>
      <c r="G74" s="105">
        <f t="shared" ref="G74:G76" si="9">D74*22</f>
        <v>0</v>
      </c>
      <c r="H74" s="8"/>
      <c r="I74" s="202"/>
      <c r="J74" s="202"/>
    </row>
    <row r="75" spans="2:10" ht="15.75" thickBot="1" x14ac:dyDescent="0.3">
      <c r="B75" s="42">
        <v>5.4</v>
      </c>
      <c r="C75" s="32"/>
      <c r="D75" s="26">
        <f t="shared" si="8"/>
        <v>0</v>
      </c>
      <c r="E75" s="33" t="s">
        <v>42</v>
      </c>
      <c r="F75" s="21" t="s">
        <v>9</v>
      </c>
      <c r="G75" s="105">
        <f t="shared" si="9"/>
        <v>0</v>
      </c>
      <c r="H75" s="8"/>
      <c r="I75" s="202"/>
      <c r="J75" s="202"/>
    </row>
    <row r="76" spans="2:10" ht="15.75" thickBot="1" x14ac:dyDescent="0.3">
      <c r="B76" s="42">
        <v>15.5</v>
      </c>
      <c r="C76" s="32"/>
      <c r="D76" s="26">
        <f t="shared" si="8"/>
        <v>0</v>
      </c>
      <c r="E76" s="33" t="s">
        <v>43</v>
      </c>
      <c r="F76" s="21" t="s">
        <v>9</v>
      </c>
      <c r="G76" s="105">
        <f t="shared" si="9"/>
        <v>0</v>
      </c>
      <c r="H76" s="8"/>
      <c r="I76" s="202"/>
      <c r="J76" s="202"/>
    </row>
    <row r="77" spans="2:10" ht="44.25" thickBot="1" x14ac:dyDescent="0.3">
      <c r="B77" s="42">
        <v>1.98</v>
      </c>
      <c r="C77" s="32"/>
      <c r="D77" s="26">
        <f t="shared" si="8"/>
        <v>0</v>
      </c>
      <c r="E77" s="43" t="s">
        <v>44</v>
      </c>
      <c r="F77" s="44" t="s">
        <v>45</v>
      </c>
      <c r="G77" s="105">
        <f>D77*1</f>
        <v>0</v>
      </c>
      <c r="H77" s="8"/>
      <c r="I77" s="202"/>
      <c r="J77" s="202"/>
    </row>
    <row r="78" spans="2:10" ht="44.25" thickBot="1" x14ac:dyDescent="0.3">
      <c r="B78" s="42">
        <v>3.2250000000000001</v>
      </c>
      <c r="C78" s="32"/>
      <c r="D78" s="26">
        <f t="shared" si="8"/>
        <v>0</v>
      </c>
      <c r="E78" s="43" t="s">
        <v>46</v>
      </c>
      <c r="F78" s="44" t="s">
        <v>45</v>
      </c>
      <c r="G78" s="105">
        <f t="shared" ref="G78:G81" si="10">D78*1</f>
        <v>0</v>
      </c>
      <c r="H78" s="8"/>
      <c r="I78" s="202"/>
      <c r="J78" s="202"/>
    </row>
    <row r="79" spans="2:10" ht="44.25" thickBot="1" x14ac:dyDescent="0.3">
      <c r="B79" s="42">
        <v>6.8040000000000003</v>
      </c>
      <c r="C79" s="32"/>
      <c r="D79" s="26">
        <f t="shared" si="8"/>
        <v>0</v>
      </c>
      <c r="E79" s="43" t="s">
        <v>47</v>
      </c>
      <c r="F79" s="44" t="s">
        <v>45</v>
      </c>
      <c r="G79" s="105">
        <f t="shared" si="10"/>
        <v>0</v>
      </c>
      <c r="H79" s="8"/>
      <c r="I79" s="202"/>
      <c r="J79" s="202"/>
    </row>
    <row r="80" spans="2:10" ht="44.25" thickBot="1" x14ac:dyDescent="0.3">
      <c r="B80" s="42">
        <v>1.911</v>
      </c>
      <c r="C80" s="32"/>
      <c r="D80" s="26">
        <f t="shared" si="8"/>
        <v>0</v>
      </c>
      <c r="E80" s="43" t="s">
        <v>48</v>
      </c>
      <c r="F80" s="44" t="s">
        <v>45</v>
      </c>
      <c r="G80" s="105">
        <f t="shared" si="10"/>
        <v>0</v>
      </c>
      <c r="H80" s="8"/>
      <c r="I80" s="202"/>
      <c r="J80" s="202"/>
    </row>
    <row r="81" spans="2:10" ht="44.25" thickBot="1" x14ac:dyDescent="0.3">
      <c r="B81" s="42">
        <v>4.41</v>
      </c>
      <c r="C81" s="32"/>
      <c r="D81" s="26">
        <f t="shared" si="8"/>
        <v>0</v>
      </c>
      <c r="E81" s="43" t="s">
        <v>49</v>
      </c>
      <c r="F81" s="44" t="s">
        <v>45</v>
      </c>
      <c r="G81" s="105">
        <f t="shared" si="10"/>
        <v>0</v>
      </c>
      <c r="H81" s="8"/>
      <c r="I81" s="202"/>
      <c r="J81" s="202"/>
    </row>
    <row r="82" spans="2:10" ht="15.75" thickBot="1" x14ac:dyDescent="0.3">
      <c r="B82" s="202"/>
      <c r="C82" s="202"/>
      <c r="D82" s="202"/>
      <c r="E82" s="202"/>
      <c r="F82" s="21" t="s">
        <v>296</v>
      </c>
      <c r="G82" s="106">
        <f>SUM(G70:G81)</f>
        <v>0</v>
      </c>
      <c r="H82" s="8"/>
      <c r="I82" s="202"/>
      <c r="J82" s="202"/>
    </row>
    <row r="83" spans="2:10" ht="15" customHeight="1" thickBot="1" x14ac:dyDescent="0.3">
      <c r="B83" s="360" t="s">
        <v>50</v>
      </c>
      <c r="C83" s="360"/>
      <c r="D83" s="360"/>
      <c r="E83" s="360"/>
      <c r="F83" s="360"/>
      <c r="G83" s="8"/>
      <c r="H83" s="8"/>
      <c r="I83" s="202"/>
      <c r="J83" s="202"/>
    </row>
    <row r="84" spans="2:10" ht="15" customHeight="1" x14ac:dyDescent="0.25">
      <c r="B84" s="202"/>
      <c r="C84" s="202"/>
      <c r="D84" s="202"/>
      <c r="E84" s="202"/>
      <c r="F84" s="202"/>
      <c r="G84" s="8"/>
      <c r="H84" s="8"/>
      <c r="I84" s="202"/>
      <c r="J84" s="202"/>
    </row>
    <row r="85" spans="2:10" ht="15" customHeight="1" thickBot="1" x14ac:dyDescent="0.3">
      <c r="B85" s="361" t="s">
        <v>51</v>
      </c>
      <c r="C85" s="361"/>
      <c r="D85" s="361"/>
      <c r="E85" s="361"/>
      <c r="F85" s="361"/>
      <c r="G85" s="8"/>
      <c r="H85" s="8"/>
      <c r="I85" s="202"/>
      <c r="J85" s="202"/>
    </row>
    <row r="86" spans="2:10" ht="34.5" customHeight="1" thickBot="1" x14ac:dyDescent="0.3">
      <c r="B86" s="14" t="s">
        <v>262</v>
      </c>
      <c r="C86" s="15" t="s">
        <v>6</v>
      </c>
      <c r="D86" s="15" t="s">
        <v>272</v>
      </c>
      <c r="E86" s="15" t="s">
        <v>7</v>
      </c>
      <c r="F86" s="16" t="s">
        <v>8</v>
      </c>
      <c r="G86" s="16" t="s">
        <v>273</v>
      </c>
      <c r="H86" s="8"/>
      <c r="I86" s="202"/>
      <c r="J86" s="202"/>
    </row>
    <row r="87" spans="2:10" ht="15.75" thickBot="1" x14ac:dyDescent="0.3">
      <c r="B87" s="19">
        <v>43.14</v>
      </c>
      <c r="C87" s="18"/>
      <c r="D87" s="19">
        <f t="shared" ref="D87:D93" si="11">B87*C87</f>
        <v>0</v>
      </c>
      <c r="E87" s="46" t="s">
        <v>52</v>
      </c>
      <c r="F87" s="46" t="s">
        <v>9</v>
      </c>
      <c r="G87" s="107">
        <f>D87*22</f>
        <v>0</v>
      </c>
      <c r="H87" s="8"/>
      <c r="I87" s="202"/>
      <c r="J87" s="202"/>
    </row>
    <row r="88" spans="2:10" ht="15.75" thickBot="1" x14ac:dyDescent="0.3">
      <c r="B88" s="19">
        <v>4.18</v>
      </c>
      <c r="C88" s="18"/>
      <c r="D88" s="19">
        <f t="shared" si="11"/>
        <v>0</v>
      </c>
      <c r="E88" s="46" t="s">
        <v>21</v>
      </c>
      <c r="F88" s="46" t="s">
        <v>9</v>
      </c>
      <c r="G88" s="107">
        <f t="shared" ref="G88:G92" si="12">D88*22</f>
        <v>0</v>
      </c>
      <c r="H88" s="8"/>
      <c r="I88" s="202"/>
      <c r="J88" s="202"/>
    </row>
    <row r="89" spans="2:10" ht="15.75" thickBot="1" x14ac:dyDescent="0.3">
      <c r="B89" s="19">
        <v>20.95</v>
      </c>
      <c r="C89" s="18"/>
      <c r="D89" s="19">
        <f t="shared" si="11"/>
        <v>0</v>
      </c>
      <c r="E89" s="46" t="s">
        <v>24</v>
      </c>
      <c r="F89" s="46" t="s">
        <v>9</v>
      </c>
      <c r="G89" s="107">
        <f t="shared" si="12"/>
        <v>0</v>
      </c>
      <c r="H89" s="8"/>
      <c r="I89" s="202"/>
      <c r="J89" s="202"/>
    </row>
    <row r="90" spans="2:10" ht="15.75" thickBot="1" x14ac:dyDescent="0.3">
      <c r="B90" s="19">
        <v>28.18</v>
      </c>
      <c r="C90" s="18"/>
      <c r="D90" s="19">
        <f t="shared" si="11"/>
        <v>0</v>
      </c>
      <c r="E90" s="46" t="s">
        <v>24</v>
      </c>
      <c r="F90" s="46" t="s">
        <v>9</v>
      </c>
      <c r="G90" s="107">
        <f t="shared" si="12"/>
        <v>0</v>
      </c>
      <c r="H90" s="8"/>
      <c r="I90" s="202"/>
      <c r="J90" s="202"/>
    </row>
    <row r="91" spans="2:10" ht="15.75" thickBot="1" x14ac:dyDescent="0.3">
      <c r="B91" s="19">
        <v>35.28</v>
      </c>
      <c r="C91" s="18"/>
      <c r="D91" s="19">
        <f t="shared" si="11"/>
        <v>0</v>
      </c>
      <c r="E91" s="46" t="s">
        <v>53</v>
      </c>
      <c r="F91" s="46" t="s">
        <v>9</v>
      </c>
      <c r="G91" s="107">
        <f t="shared" si="12"/>
        <v>0</v>
      </c>
      <c r="H91" s="8"/>
      <c r="I91" s="202"/>
      <c r="J91" s="202"/>
    </row>
    <row r="92" spans="2:10" ht="15.75" thickBot="1" x14ac:dyDescent="0.3">
      <c r="B92" s="19">
        <v>18.68</v>
      </c>
      <c r="C92" s="18"/>
      <c r="D92" s="19">
        <f t="shared" si="11"/>
        <v>0</v>
      </c>
      <c r="E92" s="46" t="s">
        <v>54</v>
      </c>
      <c r="F92" s="46" t="s">
        <v>9</v>
      </c>
      <c r="G92" s="107">
        <f t="shared" si="12"/>
        <v>0</v>
      </c>
      <c r="H92" s="8"/>
      <c r="I92" s="202"/>
      <c r="J92" s="202"/>
    </row>
    <row r="93" spans="2:10" ht="15.75" thickBot="1" x14ac:dyDescent="0.3">
      <c r="B93" s="19">
        <v>19.36</v>
      </c>
      <c r="C93" s="18"/>
      <c r="D93" s="19">
        <f t="shared" si="11"/>
        <v>0</v>
      </c>
      <c r="E93" s="46" t="s">
        <v>21</v>
      </c>
      <c r="F93" s="47" t="s">
        <v>9</v>
      </c>
      <c r="G93" s="107">
        <f>SUM(G87:G92)</f>
        <v>0</v>
      </c>
      <c r="H93" s="8"/>
      <c r="I93" s="202"/>
      <c r="J93" s="202"/>
    </row>
    <row r="94" spans="2:10" ht="15.75" thickBot="1" x14ac:dyDescent="0.3">
      <c r="B94" s="202"/>
      <c r="C94" s="202"/>
      <c r="D94" s="202"/>
      <c r="E94" s="202"/>
      <c r="F94" s="21" t="s">
        <v>296</v>
      </c>
      <c r="G94" s="103">
        <f>SUM(G87:G93)</f>
        <v>0</v>
      </c>
      <c r="H94" s="8"/>
      <c r="I94" s="202"/>
      <c r="J94" s="202"/>
    </row>
    <row r="95" spans="2:10" ht="15" customHeight="1" thickBot="1" x14ac:dyDescent="0.3">
      <c r="B95" s="361" t="s">
        <v>55</v>
      </c>
      <c r="C95" s="361"/>
      <c r="D95" s="361"/>
      <c r="E95" s="361"/>
      <c r="F95" s="361"/>
      <c r="G95" s="8"/>
      <c r="H95" s="8"/>
      <c r="I95" s="202"/>
      <c r="J95" s="202"/>
    </row>
    <row r="96" spans="2:10" ht="30" customHeight="1" thickBot="1" x14ac:dyDescent="0.3">
      <c r="B96" s="14" t="s">
        <v>262</v>
      </c>
      <c r="C96" s="15" t="s">
        <v>6</v>
      </c>
      <c r="D96" s="15" t="s">
        <v>272</v>
      </c>
      <c r="E96" s="15" t="s">
        <v>7</v>
      </c>
      <c r="F96" s="16" t="s">
        <v>8</v>
      </c>
      <c r="G96" s="16" t="s">
        <v>273</v>
      </c>
      <c r="H96" s="8"/>
      <c r="I96" s="202"/>
      <c r="J96" s="202"/>
    </row>
    <row r="97" spans="2:10" ht="15.75" thickBot="1" x14ac:dyDescent="0.3">
      <c r="B97" s="19">
        <v>14.17</v>
      </c>
      <c r="C97" s="18"/>
      <c r="D97" s="19">
        <f>B97*C97</f>
        <v>0</v>
      </c>
      <c r="E97" s="46" t="s">
        <v>43</v>
      </c>
      <c r="F97" s="46" t="s">
        <v>36</v>
      </c>
      <c r="G97" s="107">
        <f>D97*4</f>
        <v>0</v>
      </c>
      <c r="H97" s="8"/>
      <c r="I97" s="202"/>
      <c r="J97" s="202"/>
    </row>
    <row r="98" spans="2:10" ht="15.75" thickBot="1" x14ac:dyDescent="0.3">
      <c r="B98" s="19">
        <v>14.17</v>
      </c>
      <c r="C98" s="18"/>
      <c r="D98" s="19">
        <f>B98*C98</f>
        <v>0</v>
      </c>
      <c r="E98" s="46" t="s">
        <v>43</v>
      </c>
      <c r="F98" s="47" t="s">
        <v>36</v>
      </c>
      <c r="G98" s="107">
        <f>D98*4</f>
        <v>0</v>
      </c>
      <c r="H98" s="8"/>
      <c r="I98" s="202"/>
      <c r="J98" s="202"/>
    </row>
    <row r="99" spans="2:10" ht="15.75" thickBot="1" x14ac:dyDescent="0.3">
      <c r="B99" s="202"/>
      <c r="C99" s="202"/>
      <c r="D99" s="202"/>
      <c r="E99" s="202"/>
      <c r="F99" s="21" t="s">
        <v>296</v>
      </c>
      <c r="G99" s="103">
        <f>SUM(G97:G98)</f>
        <v>0</v>
      </c>
      <c r="H99" s="8"/>
      <c r="I99" s="202"/>
      <c r="J99" s="202"/>
    </row>
    <row r="100" spans="2:10" ht="15" customHeight="1" thickBot="1" x14ac:dyDescent="0.3">
      <c r="B100" s="362" t="s">
        <v>56</v>
      </c>
      <c r="C100" s="361"/>
      <c r="D100" s="361"/>
      <c r="E100" s="361"/>
      <c r="F100" s="361"/>
      <c r="G100" s="8"/>
      <c r="H100" s="8"/>
      <c r="I100" s="202"/>
      <c r="J100" s="202"/>
    </row>
    <row r="101" spans="2:10" ht="36" customHeight="1" thickBot="1" x14ac:dyDescent="0.3">
      <c r="B101" s="14" t="s">
        <v>262</v>
      </c>
      <c r="C101" s="15" t="s">
        <v>6</v>
      </c>
      <c r="D101" s="15" t="s">
        <v>272</v>
      </c>
      <c r="E101" s="15" t="s">
        <v>7</v>
      </c>
      <c r="F101" s="16" t="s">
        <v>8</v>
      </c>
      <c r="G101" s="16" t="s">
        <v>273</v>
      </c>
      <c r="H101" s="8"/>
      <c r="I101" s="202"/>
      <c r="J101" s="202"/>
    </row>
    <row r="102" spans="2:10" ht="15.75" thickBot="1" x14ac:dyDescent="0.3">
      <c r="B102" s="19">
        <v>267.24</v>
      </c>
      <c r="C102" s="18"/>
      <c r="D102" s="19">
        <f t="shared" ref="D102:D113" si="13">B102*C102</f>
        <v>0</v>
      </c>
      <c r="E102" s="46" t="s">
        <v>57</v>
      </c>
      <c r="F102" s="46" t="s">
        <v>58</v>
      </c>
      <c r="G102" s="107">
        <f>D102/12</f>
        <v>0</v>
      </c>
      <c r="H102" s="8"/>
      <c r="I102" s="202"/>
      <c r="J102" s="202"/>
    </row>
    <row r="103" spans="2:10" ht="15.75" thickBot="1" x14ac:dyDescent="0.3">
      <c r="B103" s="19">
        <v>30</v>
      </c>
      <c r="C103" s="18"/>
      <c r="D103" s="19">
        <f t="shared" si="13"/>
        <v>0</v>
      </c>
      <c r="E103" s="46" t="s">
        <v>59</v>
      </c>
      <c r="F103" s="46" t="s">
        <v>9</v>
      </c>
      <c r="G103" s="107">
        <f>D103*22</f>
        <v>0</v>
      </c>
      <c r="H103" s="8"/>
      <c r="I103" s="202"/>
      <c r="J103" s="202"/>
    </row>
    <row r="104" spans="2:10" ht="15.75" thickBot="1" x14ac:dyDescent="0.3">
      <c r="B104" s="19">
        <v>15.82</v>
      </c>
      <c r="C104" s="18"/>
      <c r="D104" s="19">
        <f t="shared" si="13"/>
        <v>0</v>
      </c>
      <c r="E104" s="46" t="s">
        <v>24</v>
      </c>
      <c r="F104" s="46" t="s">
        <v>9</v>
      </c>
      <c r="G104" s="107">
        <f>D104*22</f>
        <v>0</v>
      </c>
      <c r="H104" s="8"/>
      <c r="I104" s="202"/>
      <c r="J104" s="202"/>
    </row>
    <row r="105" spans="2:10" ht="15.75" thickBot="1" x14ac:dyDescent="0.3">
      <c r="B105" s="19">
        <v>28.47</v>
      </c>
      <c r="C105" s="18"/>
      <c r="D105" s="19">
        <f t="shared" si="13"/>
        <v>0</v>
      </c>
      <c r="E105" s="46" t="s">
        <v>60</v>
      </c>
      <c r="F105" s="46" t="s">
        <v>58</v>
      </c>
      <c r="G105" s="107">
        <f>D105/12</f>
        <v>0</v>
      </c>
      <c r="H105" s="8"/>
      <c r="I105" s="202"/>
      <c r="J105" s="202"/>
    </row>
    <row r="106" spans="2:10" ht="15.75" thickBot="1" x14ac:dyDescent="0.3">
      <c r="B106" s="19">
        <v>15.24</v>
      </c>
      <c r="C106" s="18"/>
      <c r="D106" s="19">
        <f t="shared" si="13"/>
        <v>0</v>
      </c>
      <c r="E106" s="46" t="s">
        <v>43</v>
      </c>
      <c r="F106" s="46" t="s">
        <v>9</v>
      </c>
      <c r="G106" s="107">
        <f>D106*22</f>
        <v>0</v>
      </c>
      <c r="H106" s="8"/>
      <c r="I106" s="202"/>
      <c r="J106" s="202"/>
    </row>
    <row r="107" spans="2:10" ht="15.75" thickBot="1" x14ac:dyDescent="0.3">
      <c r="B107" s="19">
        <v>4.8099999999999996</v>
      </c>
      <c r="C107" s="18"/>
      <c r="D107" s="19">
        <f t="shared" si="13"/>
        <v>0</v>
      </c>
      <c r="E107" s="46" t="s">
        <v>21</v>
      </c>
      <c r="F107" s="46" t="s">
        <v>9</v>
      </c>
      <c r="G107" s="107">
        <f>D107*22</f>
        <v>0</v>
      </c>
      <c r="H107" s="8"/>
      <c r="I107" s="202"/>
      <c r="J107" s="202"/>
    </row>
    <row r="108" spans="2:10" ht="15.75" thickBot="1" x14ac:dyDescent="0.3">
      <c r="B108" s="19">
        <v>62.01</v>
      </c>
      <c r="C108" s="18"/>
      <c r="D108" s="19">
        <f t="shared" si="13"/>
        <v>0</v>
      </c>
      <c r="E108" s="46" t="s">
        <v>61</v>
      </c>
      <c r="F108" s="46" t="s">
        <v>58</v>
      </c>
      <c r="G108" s="107">
        <f>D108/12</f>
        <v>0</v>
      </c>
      <c r="H108" s="8"/>
      <c r="I108" s="202"/>
      <c r="J108" s="202"/>
    </row>
    <row r="109" spans="2:10" ht="15.75" thickBot="1" x14ac:dyDescent="0.3">
      <c r="B109" s="19">
        <v>62.01</v>
      </c>
      <c r="C109" s="18"/>
      <c r="D109" s="19">
        <f t="shared" si="13"/>
        <v>0</v>
      </c>
      <c r="E109" s="46" t="s">
        <v>62</v>
      </c>
      <c r="F109" s="46" t="s">
        <v>58</v>
      </c>
      <c r="G109" s="107">
        <f t="shared" ref="G109:G111" si="14">D109/12</f>
        <v>0</v>
      </c>
      <c r="H109" s="8"/>
      <c r="I109" s="202"/>
      <c r="J109" s="202"/>
    </row>
    <row r="110" spans="2:10" ht="15.75" thickBot="1" x14ac:dyDescent="0.3">
      <c r="B110" s="19">
        <v>61.43</v>
      </c>
      <c r="C110" s="18"/>
      <c r="D110" s="19">
        <f t="shared" si="13"/>
        <v>0</v>
      </c>
      <c r="E110" s="46" t="s">
        <v>57</v>
      </c>
      <c r="F110" s="46" t="s">
        <v>58</v>
      </c>
      <c r="G110" s="107">
        <f t="shared" si="14"/>
        <v>0</v>
      </c>
      <c r="H110" s="8"/>
      <c r="I110" s="202"/>
      <c r="J110" s="202"/>
    </row>
    <row r="111" spans="2:10" ht="15.75" thickBot="1" x14ac:dyDescent="0.3">
      <c r="B111" s="19">
        <v>189.78</v>
      </c>
      <c r="C111" s="18"/>
      <c r="D111" s="19">
        <f t="shared" si="13"/>
        <v>0</v>
      </c>
      <c r="E111" s="46" t="s">
        <v>63</v>
      </c>
      <c r="F111" s="46" t="s">
        <v>58</v>
      </c>
      <c r="G111" s="107">
        <f t="shared" si="14"/>
        <v>0</v>
      </c>
      <c r="H111" s="8"/>
      <c r="I111" s="202"/>
      <c r="J111" s="202"/>
    </row>
    <row r="112" spans="2:10" ht="15.75" thickBot="1" x14ac:dyDescent="0.3">
      <c r="B112" s="19">
        <v>14.95</v>
      </c>
      <c r="C112" s="18"/>
      <c r="D112" s="19">
        <f t="shared" si="13"/>
        <v>0</v>
      </c>
      <c r="E112" s="46" t="s">
        <v>43</v>
      </c>
      <c r="F112" s="46" t="s">
        <v>9</v>
      </c>
      <c r="G112" s="107">
        <f>D112*22</f>
        <v>0</v>
      </c>
      <c r="H112" s="8"/>
      <c r="I112" s="202"/>
      <c r="J112" s="202"/>
    </row>
    <row r="113" spans="2:10" ht="15.75" thickBot="1" x14ac:dyDescent="0.3">
      <c r="B113" s="19">
        <v>372.35</v>
      </c>
      <c r="C113" s="18"/>
      <c r="D113" s="19">
        <f t="shared" si="13"/>
        <v>0</v>
      </c>
      <c r="E113" s="47" t="s">
        <v>64</v>
      </c>
      <c r="F113" s="46" t="s">
        <v>58</v>
      </c>
      <c r="G113" s="107">
        <f>D113/12</f>
        <v>0</v>
      </c>
      <c r="H113" s="8"/>
      <c r="I113" s="202"/>
      <c r="J113" s="202"/>
    </row>
    <row r="114" spans="2:10" ht="15.75" thickBot="1" x14ac:dyDescent="0.3">
      <c r="B114" s="8"/>
      <c r="C114" s="8"/>
      <c r="D114" s="8"/>
      <c r="E114" s="8"/>
      <c r="F114" s="21" t="s">
        <v>296</v>
      </c>
      <c r="G114" s="103">
        <f>SUM(G102:G113)</f>
        <v>0</v>
      </c>
      <c r="H114" s="8"/>
      <c r="I114" s="202"/>
      <c r="J114" s="202"/>
    </row>
    <row r="115" spans="2:10" ht="15" customHeight="1" thickBot="1" x14ac:dyDescent="0.3">
      <c r="B115" s="362" t="s">
        <v>65</v>
      </c>
      <c r="C115" s="361"/>
      <c r="D115" s="361"/>
      <c r="E115" s="361"/>
      <c r="F115" s="361"/>
      <c r="G115" s="8"/>
      <c r="H115" s="8"/>
      <c r="I115" s="202"/>
      <c r="J115" s="202"/>
    </row>
    <row r="116" spans="2:10" ht="31.5" customHeight="1" thickBot="1" x14ac:dyDescent="0.3">
      <c r="B116" s="14" t="s">
        <v>262</v>
      </c>
      <c r="C116" s="15" t="s">
        <v>6</v>
      </c>
      <c r="D116" s="15" t="s">
        <v>272</v>
      </c>
      <c r="E116" s="15" t="s">
        <v>7</v>
      </c>
      <c r="F116" s="16" t="s">
        <v>8</v>
      </c>
      <c r="G116" s="16" t="s">
        <v>273</v>
      </c>
      <c r="H116" s="8"/>
      <c r="I116" s="202"/>
      <c r="J116" s="202"/>
    </row>
    <row r="117" spans="2:10" ht="15.75" thickBot="1" x14ac:dyDescent="0.3">
      <c r="B117" s="19">
        <v>174.16</v>
      </c>
      <c r="C117" s="18"/>
      <c r="D117" s="19">
        <f>B117*C117</f>
        <v>0</v>
      </c>
      <c r="E117" s="46" t="s">
        <v>57</v>
      </c>
      <c r="F117" s="48" t="s">
        <v>66</v>
      </c>
      <c r="G117" s="108">
        <f>D117/6</f>
        <v>0</v>
      </c>
      <c r="H117" s="8"/>
      <c r="I117" s="202"/>
      <c r="J117" s="202"/>
    </row>
    <row r="118" spans="2:10" ht="15.75" thickBot="1" x14ac:dyDescent="0.3">
      <c r="B118" s="19">
        <v>62.01</v>
      </c>
      <c r="C118" s="18"/>
      <c r="D118" s="19">
        <f>B118*C118</f>
        <v>0</v>
      </c>
      <c r="E118" s="46" t="s">
        <v>57</v>
      </c>
      <c r="F118" s="48" t="s">
        <v>66</v>
      </c>
      <c r="G118" s="108">
        <f t="shared" ref="G118:G120" si="15">D118/6</f>
        <v>0</v>
      </c>
      <c r="H118" s="8"/>
      <c r="I118" s="202"/>
      <c r="J118" s="202"/>
    </row>
    <row r="119" spans="2:10" ht="15.75" thickBot="1" x14ac:dyDescent="0.3">
      <c r="B119" s="19">
        <v>62.01</v>
      </c>
      <c r="C119" s="18"/>
      <c r="D119" s="19">
        <f>B119*C119</f>
        <v>0</v>
      </c>
      <c r="E119" s="46" t="s">
        <v>57</v>
      </c>
      <c r="F119" s="48" t="s">
        <v>66</v>
      </c>
      <c r="G119" s="108">
        <f t="shared" si="15"/>
        <v>0</v>
      </c>
      <c r="H119" s="8"/>
      <c r="I119" s="202"/>
      <c r="J119" s="202"/>
    </row>
    <row r="120" spans="2:10" ht="15.75" thickBot="1" x14ac:dyDescent="0.3">
      <c r="B120" s="19">
        <v>61.43</v>
      </c>
      <c r="C120" s="18"/>
      <c r="D120" s="19">
        <f>B120*C120</f>
        <v>0</v>
      </c>
      <c r="E120" s="46" t="s">
        <v>57</v>
      </c>
      <c r="F120" s="48" t="s">
        <v>66</v>
      </c>
      <c r="G120" s="108">
        <f t="shared" si="15"/>
        <v>0</v>
      </c>
      <c r="H120" s="8"/>
      <c r="I120" s="202"/>
      <c r="J120" s="202"/>
    </row>
    <row r="121" spans="2:10" ht="15.75" thickBot="1" x14ac:dyDescent="0.3">
      <c r="B121" s="8"/>
      <c r="C121" s="8"/>
      <c r="D121" s="8"/>
      <c r="E121" s="8"/>
      <c r="F121" s="21" t="s">
        <v>296</v>
      </c>
      <c r="G121" s="106">
        <f>SUM(G117:G120)</f>
        <v>0</v>
      </c>
      <c r="H121" s="8"/>
      <c r="I121" s="202"/>
      <c r="J121" s="202"/>
    </row>
    <row r="122" spans="2:10" ht="15" customHeight="1" thickBot="1" x14ac:dyDescent="0.3">
      <c r="B122" s="362" t="s">
        <v>67</v>
      </c>
      <c r="C122" s="361"/>
      <c r="D122" s="361"/>
      <c r="E122" s="361"/>
      <c r="F122" s="361"/>
      <c r="G122" s="8"/>
      <c r="H122" s="8"/>
      <c r="I122" s="202"/>
      <c r="J122" s="202"/>
    </row>
    <row r="123" spans="2:10" ht="31.5" customHeight="1" thickBot="1" x14ac:dyDescent="0.3">
      <c r="B123" s="14" t="s">
        <v>262</v>
      </c>
      <c r="C123" s="15" t="s">
        <v>6</v>
      </c>
      <c r="D123" s="15" t="s">
        <v>272</v>
      </c>
      <c r="E123" s="15" t="s">
        <v>7</v>
      </c>
      <c r="F123" s="16" t="s">
        <v>8</v>
      </c>
      <c r="G123" s="16" t="s">
        <v>273</v>
      </c>
      <c r="H123" s="8"/>
      <c r="I123" s="202"/>
      <c r="J123" s="202"/>
    </row>
    <row r="124" spans="2:10" ht="15.75" thickBot="1" x14ac:dyDescent="0.3">
      <c r="B124" s="45">
        <v>204.67</v>
      </c>
      <c r="C124" s="18"/>
      <c r="D124" s="19">
        <f>B124*C124</f>
        <v>0</v>
      </c>
      <c r="E124" s="48" t="s">
        <v>68</v>
      </c>
      <c r="F124" s="48" t="s">
        <v>66</v>
      </c>
      <c r="G124" s="108">
        <f>D124/6</f>
        <v>0</v>
      </c>
      <c r="H124" s="8"/>
      <c r="I124" s="202"/>
      <c r="J124" s="202"/>
    </row>
    <row r="125" spans="2:10" ht="15.75" thickBot="1" x14ac:dyDescent="0.3">
      <c r="B125" s="8"/>
      <c r="C125" s="8"/>
      <c r="D125" s="8"/>
      <c r="E125" s="8"/>
      <c r="F125" s="21" t="s">
        <v>296</v>
      </c>
      <c r="G125" s="106">
        <f>SUM(G124)</f>
        <v>0</v>
      </c>
      <c r="H125" s="8"/>
      <c r="I125" s="202"/>
      <c r="J125" s="202"/>
    </row>
    <row r="126" spans="2:10" ht="15" customHeight="1" thickBot="1" x14ac:dyDescent="0.3">
      <c r="B126" s="362" t="s">
        <v>69</v>
      </c>
      <c r="C126" s="361"/>
      <c r="D126" s="361"/>
      <c r="E126" s="361"/>
      <c r="F126" s="361"/>
      <c r="G126" s="8"/>
      <c r="H126" s="8"/>
      <c r="I126" s="202"/>
      <c r="J126" s="202"/>
    </row>
    <row r="127" spans="2:10" ht="32.25" customHeight="1" thickBot="1" x14ac:dyDescent="0.3">
      <c r="B127" s="14" t="s">
        <v>262</v>
      </c>
      <c r="C127" s="15" t="s">
        <v>6</v>
      </c>
      <c r="D127" s="15" t="s">
        <v>272</v>
      </c>
      <c r="E127" s="15" t="s">
        <v>7</v>
      </c>
      <c r="F127" s="16" t="s">
        <v>8</v>
      </c>
      <c r="G127" s="16" t="s">
        <v>273</v>
      </c>
      <c r="H127" s="8"/>
      <c r="I127" s="202"/>
      <c r="J127" s="202"/>
    </row>
    <row r="128" spans="2:10" ht="15.75" thickBot="1" x14ac:dyDescent="0.3">
      <c r="B128" s="19">
        <v>17.350000000000001</v>
      </c>
      <c r="C128" s="18"/>
      <c r="D128" s="19">
        <f t="shared" ref="D128:D134" si="16">B128*C128</f>
        <v>0</v>
      </c>
      <c r="E128" s="46" t="s">
        <v>40</v>
      </c>
      <c r="F128" s="46" t="s">
        <v>9</v>
      </c>
      <c r="G128" s="107">
        <f>D128*22</f>
        <v>0</v>
      </c>
      <c r="H128" s="8"/>
      <c r="I128" s="202"/>
      <c r="J128" s="202"/>
    </row>
    <row r="129" spans="2:10" ht="15.75" thickBot="1" x14ac:dyDescent="0.3">
      <c r="B129" s="19">
        <v>18.86</v>
      </c>
      <c r="C129" s="18"/>
      <c r="D129" s="19">
        <f t="shared" si="16"/>
        <v>0</v>
      </c>
      <c r="E129" s="46" t="s">
        <v>43</v>
      </c>
      <c r="F129" s="46" t="s">
        <v>9</v>
      </c>
      <c r="G129" s="107">
        <f t="shared" ref="G129:G134" si="17">D129*22</f>
        <v>0</v>
      </c>
      <c r="H129" s="8"/>
      <c r="I129" s="202"/>
      <c r="J129" s="202"/>
    </row>
    <row r="130" spans="2:10" ht="15.75" thickBot="1" x14ac:dyDescent="0.3">
      <c r="B130" s="19">
        <v>29.06</v>
      </c>
      <c r="C130" s="18"/>
      <c r="D130" s="19">
        <f t="shared" si="16"/>
        <v>0</v>
      </c>
      <c r="E130" s="46" t="s">
        <v>24</v>
      </c>
      <c r="F130" s="46" t="s">
        <v>9</v>
      </c>
      <c r="G130" s="107">
        <f t="shared" si="17"/>
        <v>0</v>
      </c>
      <c r="H130" s="8"/>
      <c r="I130" s="202"/>
      <c r="J130" s="202"/>
    </row>
    <row r="131" spans="2:10" ht="15.75" thickBot="1" x14ac:dyDescent="0.3">
      <c r="B131" s="19">
        <v>29.26</v>
      </c>
      <c r="C131" s="18"/>
      <c r="D131" s="19">
        <f t="shared" si="16"/>
        <v>0</v>
      </c>
      <c r="E131" s="46" t="s">
        <v>24</v>
      </c>
      <c r="F131" s="46" t="s">
        <v>9</v>
      </c>
      <c r="G131" s="107">
        <f t="shared" si="17"/>
        <v>0</v>
      </c>
      <c r="H131" s="8"/>
      <c r="I131" s="202"/>
      <c r="J131" s="202"/>
    </row>
    <row r="132" spans="2:10" ht="15.75" thickBot="1" x14ac:dyDescent="0.3">
      <c r="B132" s="19">
        <v>29.13</v>
      </c>
      <c r="C132" s="18"/>
      <c r="D132" s="19">
        <f t="shared" si="16"/>
        <v>0</v>
      </c>
      <c r="E132" s="46" t="s">
        <v>24</v>
      </c>
      <c r="F132" s="46" t="s">
        <v>9</v>
      </c>
      <c r="G132" s="107">
        <f t="shared" si="17"/>
        <v>0</v>
      </c>
      <c r="H132" s="8"/>
      <c r="I132" s="202"/>
      <c r="J132" s="202"/>
    </row>
    <row r="133" spans="2:10" ht="15.75" thickBot="1" x14ac:dyDescent="0.3">
      <c r="B133" s="19">
        <v>76.680000000000007</v>
      </c>
      <c r="C133" s="18"/>
      <c r="D133" s="19">
        <f>B133*C133</f>
        <v>0</v>
      </c>
      <c r="E133" s="46" t="s">
        <v>70</v>
      </c>
      <c r="F133" s="46" t="s">
        <v>9</v>
      </c>
      <c r="G133" s="107">
        <f t="shared" si="17"/>
        <v>0</v>
      </c>
      <c r="H133" s="8"/>
      <c r="I133" s="202"/>
      <c r="J133" s="202"/>
    </row>
    <row r="134" spans="2:10" ht="15.75" thickBot="1" x14ac:dyDescent="0.3">
      <c r="B134" s="19">
        <v>14.8</v>
      </c>
      <c r="C134" s="18"/>
      <c r="D134" s="19">
        <f t="shared" si="16"/>
        <v>0</v>
      </c>
      <c r="E134" s="46" t="s">
        <v>21</v>
      </c>
      <c r="F134" s="46" t="s">
        <v>9</v>
      </c>
      <c r="G134" s="107">
        <f t="shared" si="17"/>
        <v>0</v>
      </c>
      <c r="H134" s="8"/>
      <c r="I134" s="202"/>
      <c r="J134" s="202"/>
    </row>
    <row r="135" spans="2:10" ht="15.75" thickBot="1" x14ac:dyDescent="0.3">
      <c r="B135" s="8"/>
      <c r="C135" s="8"/>
      <c r="D135" s="8"/>
      <c r="E135" s="8"/>
      <c r="F135" s="21" t="s">
        <v>296</v>
      </c>
      <c r="G135" s="103">
        <f>SUM(G128:G134)</f>
        <v>0</v>
      </c>
      <c r="H135" s="8"/>
      <c r="I135" s="202"/>
      <c r="J135" s="202"/>
    </row>
    <row r="136" spans="2:10" ht="15" customHeight="1" thickBot="1" x14ac:dyDescent="0.3">
      <c r="B136" s="362" t="s">
        <v>71</v>
      </c>
      <c r="C136" s="361"/>
      <c r="D136" s="361"/>
      <c r="E136" s="361"/>
      <c r="F136" s="361"/>
      <c r="G136" s="8"/>
      <c r="H136" s="8"/>
      <c r="I136" s="202"/>
      <c r="J136" s="202"/>
    </row>
    <row r="137" spans="2:10" ht="35.25" customHeight="1" thickBot="1" x14ac:dyDescent="0.3">
      <c r="B137" s="14" t="s">
        <v>262</v>
      </c>
      <c r="C137" s="15" t="s">
        <v>6</v>
      </c>
      <c r="D137" s="15" t="s">
        <v>272</v>
      </c>
      <c r="E137" s="15" t="s">
        <v>7</v>
      </c>
      <c r="F137" s="16" t="s">
        <v>8</v>
      </c>
      <c r="G137" s="16" t="s">
        <v>273</v>
      </c>
      <c r="H137" s="8"/>
      <c r="I137" s="202"/>
      <c r="J137" s="202"/>
    </row>
    <row r="138" spans="2:10" ht="15.75" thickBot="1" x14ac:dyDescent="0.3">
      <c r="B138" s="19">
        <v>21.25</v>
      </c>
      <c r="C138" s="18"/>
      <c r="D138" s="19">
        <f>B138*C138</f>
        <v>0</v>
      </c>
      <c r="E138" s="46" t="s">
        <v>43</v>
      </c>
      <c r="F138" s="46" t="s">
        <v>9</v>
      </c>
      <c r="G138" s="107">
        <f>D138*22</f>
        <v>0</v>
      </c>
      <c r="H138" s="8"/>
      <c r="I138" s="202"/>
      <c r="J138" s="202"/>
    </row>
    <row r="139" spans="2:10" ht="15.75" thickBot="1" x14ac:dyDescent="0.3">
      <c r="B139" s="19">
        <v>21</v>
      </c>
      <c r="C139" s="18"/>
      <c r="D139" s="19">
        <f t="shared" ref="D139:D145" si="18">B139*C139</f>
        <v>0</v>
      </c>
      <c r="E139" s="46" t="s">
        <v>40</v>
      </c>
      <c r="F139" s="46" t="s">
        <v>9</v>
      </c>
      <c r="G139" s="107">
        <f t="shared" ref="G139:G145" si="19">D139*22</f>
        <v>0</v>
      </c>
      <c r="H139" s="8"/>
      <c r="I139" s="202"/>
      <c r="J139" s="202"/>
    </row>
    <row r="140" spans="2:10" ht="15.75" thickBot="1" x14ac:dyDescent="0.3">
      <c r="B140" s="19">
        <v>23.09</v>
      </c>
      <c r="C140" s="18"/>
      <c r="D140" s="19">
        <f t="shared" si="18"/>
        <v>0</v>
      </c>
      <c r="E140" s="46" t="s">
        <v>54</v>
      </c>
      <c r="F140" s="46" t="s">
        <v>9</v>
      </c>
      <c r="G140" s="107">
        <f t="shared" si="19"/>
        <v>0</v>
      </c>
      <c r="H140" s="8"/>
      <c r="I140" s="202"/>
      <c r="J140" s="202"/>
    </row>
    <row r="141" spans="2:10" ht="15.75" thickBot="1" x14ac:dyDescent="0.3">
      <c r="B141" s="19">
        <v>97.64</v>
      </c>
      <c r="C141" s="18"/>
      <c r="D141" s="19">
        <f t="shared" si="18"/>
        <v>0</v>
      </c>
      <c r="E141" s="46" t="s">
        <v>72</v>
      </c>
      <c r="F141" s="46" t="s">
        <v>9</v>
      </c>
      <c r="G141" s="107">
        <f t="shared" si="19"/>
        <v>0</v>
      </c>
      <c r="H141" s="8"/>
      <c r="I141" s="202"/>
      <c r="J141" s="202"/>
    </row>
    <row r="142" spans="2:10" ht="15.75" thickBot="1" x14ac:dyDescent="0.3">
      <c r="B142" s="19">
        <v>7.53</v>
      </c>
      <c r="C142" s="18"/>
      <c r="D142" s="19">
        <f t="shared" si="18"/>
        <v>0</v>
      </c>
      <c r="E142" s="46" t="s">
        <v>73</v>
      </c>
      <c r="F142" s="46" t="s">
        <v>9</v>
      </c>
      <c r="G142" s="107">
        <f t="shared" si="19"/>
        <v>0</v>
      </c>
      <c r="H142" s="8"/>
      <c r="I142" s="202"/>
      <c r="J142" s="202"/>
    </row>
    <row r="143" spans="2:10" ht="15.75" thickBot="1" x14ac:dyDescent="0.3">
      <c r="B143" s="19">
        <v>6.59</v>
      </c>
      <c r="C143" s="18"/>
      <c r="D143" s="19">
        <f t="shared" si="18"/>
        <v>0</v>
      </c>
      <c r="E143" s="46" t="s">
        <v>74</v>
      </c>
      <c r="F143" s="46" t="s">
        <v>9</v>
      </c>
      <c r="G143" s="107">
        <f t="shared" si="19"/>
        <v>0</v>
      </c>
      <c r="H143" s="8"/>
      <c r="I143" s="202"/>
      <c r="J143" s="202"/>
    </row>
    <row r="144" spans="2:10" ht="15.75" thickBot="1" x14ac:dyDescent="0.3">
      <c r="B144" s="19">
        <v>166.49</v>
      </c>
      <c r="C144" s="18"/>
      <c r="D144" s="19">
        <f t="shared" si="18"/>
        <v>0</v>
      </c>
      <c r="E144" s="46" t="s">
        <v>75</v>
      </c>
      <c r="F144" s="46" t="s">
        <v>9</v>
      </c>
      <c r="G144" s="107">
        <f t="shared" si="19"/>
        <v>0</v>
      </c>
      <c r="H144" s="8"/>
      <c r="I144" s="202"/>
      <c r="J144" s="202"/>
    </row>
    <row r="145" spans="2:10" ht="15.75" thickBot="1" x14ac:dyDescent="0.3">
      <c r="B145" s="19">
        <v>80.75</v>
      </c>
      <c r="C145" s="18"/>
      <c r="D145" s="19">
        <f t="shared" si="18"/>
        <v>0</v>
      </c>
      <c r="E145" s="46" t="s">
        <v>76</v>
      </c>
      <c r="F145" s="46" t="s">
        <v>9</v>
      </c>
      <c r="G145" s="107">
        <f t="shared" si="19"/>
        <v>0</v>
      </c>
      <c r="H145" s="8"/>
      <c r="I145" s="202"/>
      <c r="J145" s="202"/>
    </row>
    <row r="146" spans="2:10" ht="15.75" thickBot="1" x14ac:dyDescent="0.3">
      <c r="B146" s="29"/>
      <c r="C146" s="35"/>
      <c r="D146" s="28"/>
      <c r="E146" s="28"/>
      <c r="F146" s="21" t="s">
        <v>296</v>
      </c>
      <c r="G146" s="103">
        <f>SUM(G138:G145)</f>
        <v>0</v>
      </c>
      <c r="H146" s="8"/>
      <c r="I146" s="202"/>
      <c r="J146" s="202"/>
    </row>
    <row r="147" spans="2:10" ht="15" customHeight="1" thickBot="1" x14ac:dyDescent="0.3">
      <c r="B147" s="362" t="s">
        <v>77</v>
      </c>
      <c r="C147" s="361"/>
      <c r="D147" s="361"/>
      <c r="E147" s="361"/>
      <c r="F147" s="361"/>
      <c r="G147" s="8"/>
      <c r="H147" s="8"/>
      <c r="I147" s="202"/>
      <c r="J147" s="202"/>
    </row>
    <row r="148" spans="2:10" ht="30.75" customHeight="1" thickBot="1" x14ac:dyDescent="0.3">
      <c r="B148" s="14" t="s">
        <v>262</v>
      </c>
      <c r="C148" s="15" t="s">
        <v>6</v>
      </c>
      <c r="D148" s="15" t="s">
        <v>272</v>
      </c>
      <c r="E148" s="15" t="s">
        <v>7</v>
      </c>
      <c r="F148" s="16" t="s">
        <v>8</v>
      </c>
      <c r="G148" s="16" t="s">
        <v>273</v>
      </c>
      <c r="H148" s="8"/>
      <c r="I148" s="202"/>
      <c r="J148" s="202"/>
    </row>
    <row r="149" spans="2:10" ht="15.75" thickBot="1" x14ac:dyDescent="0.3">
      <c r="B149" s="19">
        <v>5.18</v>
      </c>
      <c r="C149" s="18"/>
      <c r="D149" s="19">
        <f>B149*C149</f>
        <v>0</v>
      </c>
      <c r="E149" s="46" t="s">
        <v>78</v>
      </c>
      <c r="F149" s="46" t="s">
        <v>9</v>
      </c>
      <c r="G149" s="107">
        <f>D149*22</f>
        <v>0</v>
      </c>
      <c r="H149" s="8"/>
      <c r="I149" s="202"/>
      <c r="J149" s="202"/>
    </row>
    <row r="150" spans="2:10" ht="15.75" thickBot="1" x14ac:dyDescent="0.3">
      <c r="B150" s="19">
        <v>16.55</v>
      </c>
      <c r="C150" s="18"/>
      <c r="D150" s="19">
        <f>B150*C150</f>
        <v>0</v>
      </c>
      <c r="E150" s="46" t="s">
        <v>79</v>
      </c>
      <c r="F150" s="46" t="s">
        <v>9</v>
      </c>
      <c r="G150" s="107">
        <f t="shared" ref="G150:G151" si="20">D150*22</f>
        <v>0</v>
      </c>
      <c r="H150" s="8"/>
      <c r="I150" s="202"/>
      <c r="J150" s="202"/>
    </row>
    <row r="151" spans="2:10" ht="15.75" thickBot="1" x14ac:dyDescent="0.3">
      <c r="B151" s="19">
        <v>4.4800000000000004</v>
      </c>
      <c r="C151" s="18"/>
      <c r="D151" s="19">
        <f>B151*C151</f>
        <v>0</v>
      </c>
      <c r="E151" s="46" t="s">
        <v>21</v>
      </c>
      <c r="F151" s="46" t="s">
        <v>9</v>
      </c>
      <c r="G151" s="107">
        <f t="shared" si="20"/>
        <v>0</v>
      </c>
      <c r="H151" s="8"/>
      <c r="I151" s="202"/>
      <c r="J151" s="202"/>
    </row>
    <row r="152" spans="2:10" ht="15.75" thickBot="1" x14ac:dyDescent="0.3">
      <c r="B152" s="29"/>
      <c r="C152" s="35"/>
      <c r="D152" s="28"/>
      <c r="E152" s="28"/>
      <c r="F152" s="21" t="s">
        <v>296</v>
      </c>
      <c r="G152" s="103">
        <f>SUM(G149:G151)</f>
        <v>0</v>
      </c>
      <c r="H152" s="8"/>
      <c r="I152" s="202"/>
      <c r="J152" s="202"/>
    </row>
    <row r="153" spans="2:10" ht="15" customHeight="1" thickBot="1" x14ac:dyDescent="0.3">
      <c r="B153" s="362" t="s">
        <v>80</v>
      </c>
      <c r="C153" s="361"/>
      <c r="D153" s="361"/>
      <c r="E153" s="361"/>
      <c r="F153" s="361"/>
      <c r="G153" s="8"/>
      <c r="H153" s="8"/>
      <c r="I153" s="202"/>
      <c r="J153" s="202"/>
    </row>
    <row r="154" spans="2:10" ht="34.5" customHeight="1" thickBot="1" x14ac:dyDescent="0.3">
      <c r="B154" s="14" t="s">
        <v>262</v>
      </c>
      <c r="C154" s="15" t="s">
        <v>6</v>
      </c>
      <c r="D154" s="15" t="s">
        <v>272</v>
      </c>
      <c r="E154" s="15" t="s">
        <v>7</v>
      </c>
      <c r="F154" s="16" t="s">
        <v>8</v>
      </c>
      <c r="G154" s="16" t="s">
        <v>273</v>
      </c>
      <c r="H154" s="8"/>
      <c r="I154" s="202"/>
      <c r="J154" s="202"/>
    </row>
    <row r="155" spans="2:10" ht="15.75" thickBot="1" x14ac:dyDescent="0.3">
      <c r="B155" s="19">
        <v>14.66</v>
      </c>
      <c r="C155" s="18"/>
      <c r="D155" s="19">
        <f t="shared" ref="D155:D162" si="21">B155*C155</f>
        <v>0</v>
      </c>
      <c r="E155" s="46" t="s">
        <v>40</v>
      </c>
      <c r="F155" s="46" t="s">
        <v>9</v>
      </c>
      <c r="G155" s="107">
        <f>D155*22</f>
        <v>0</v>
      </c>
      <c r="H155" s="8"/>
      <c r="I155" s="202"/>
      <c r="J155" s="202"/>
    </row>
    <row r="156" spans="2:10" ht="15.75" thickBot="1" x14ac:dyDescent="0.3">
      <c r="B156" s="19">
        <v>38.22</v>
      </c>
      <c r="C156" s="18"/>
      <c r="D156" s="19">
        <f t="shared" si="21"/>
        <v>0</v>
      </c>
      <c r="E156" s="46" t="s">
        <v>81</v>
      </c>
      <c r="F156" s="46" t="s">
        <v>9</v>
      </c>
      <c r="G156" s="107">
        <f>D156*22</f>
        <v>0</v>
      </c>
      <c r="H156" s="8"/>
      <c r="I156" s="202"/>
      <c r="J156" s="202"/>
    </row>
    <row r="157" spans="2:10" ht="15.75" thickBot="1" x14ac:dyDescent="0.3">
      <c r="B157" s="19">
        <v>96.88</v>
      </c>
      <c r="C157" s="18"/>
      <c r="D157" s="19">
        <f t="shared" si="21"/>
        <v>0</v>
      </c>
      <c r="E157" s="46" t="s">
        <v>82</v>
      </c>
      <c r="F157" s="46" t="s">
        <v>58</v>
      </c>
      <c r="G157" s="107">
        <f>D157/12</f>
        <v>0</v>
      </c>
      <c r="H157" s="8"/>
      <c r="I157" s="202"/>
      <c r="J157" s="202"/>
    </row>
    <row r="158" spans="2:10" ht="15.75" thickBot="1" x14ac:dyDescent="0.3">
      <c r="B158" s="19">
        <v>11.8</v>
      </c>
      <c r="C158" s="18"/>
      <c r="D158" s="19">
        <f t="shared" si="21"/>
        <v>0</v>
      </c>
      <c r="E158" s="46" t="s">
        <v>21</v>
      </c>
      <c r="F158" s="46" t="s">
        <v>9</v>
      </c>
      <c r="G158" s="107">
        <f>D158*22</f>
        <v>0</v>
      </c>
      <c r="H158" s="8"/>
      <c r="I158" s="202"/>
      <c r="J158" s="202"/>
    </row>
    <row r="159" spans="2:10" ht="15.75" thickBot="1" x14ac:dyDescent="0.3">
      <c r="B159" s="19">
        <v>9.5399999999999991</v>
      </c>
      <c r="C159" s="18"/>
      <c r="D159" s="19">
        <f t="shared" si="21"/>
        <v>0</v>
      </c>
      <c r="E159" s="46" t="s">
        <v>83</v>
      </c>
      <c r="F159" s="46" t="s">
        <v>58</v>
      </c>
      <c r="G159" s="107">
        <f>D159/12</f>
        <v>0</v>
      </c>
      <c r="H159" s="8"/>
      <c r="I159" s="202"/>
      <c r="J159" s="202"/>
    </row>
    <row r="160" spans="2:10" ht="15.75" thickBot="1" x14ac:dyDescent="0.3">
      <c r="B160" s="19">
        <v>23.88</v>
      </c>
      <c r="C160" s="18"/>
      <c r="D160" s="19">
        <f t="shared" si="21"/>
        <v>0</v>
      </c>
      <c r="E160" s="46" t="s">
        <v>43</v>
      </c>
      <c r="F160" s="46" t="s">
        <v>9</v>
      </c>
      <c r="G160" s="107">
        <f>D160*22</f>
        <v>0</v>
      </c>
      <c r="H160" s="8"/>
      <c r="I160" s="202"/>
      <c r="J160" s="202"/>
    </row>
    <row r="161" spans="2:10" ht="15.75" thickBot="1" x14ac:dyDescent="0.3">
      <c r="B161" s="19">
        <v>804.51</v>
      </c>
      <c r="C161" s="18"/>
      <c r="D161" s="19">
        <f t="shared" si="21"/>
        <v>0</v>
      </c>
      <c r="E161" s="46" t="s">
        <v>84</v>
      </c>
      <c r="F161" s="46" t="s">
        <v>58</v>
      </c>
      <c r="G161" s="107">
        <f>D161/12</f>
        <v>0</v>
      </c>
      <c r="H161" s="8"/>
      <c r="I161" s="202"/>
      <c r="J161" s="202"/>
    </row>
    <row r="162" spans="2:10" ht="15.75" thickBot="1" x14ac:dyDescent="0.3">
      <c r="B162" s="19">
        <v>425.18</v>
      </c>
      <c r="C162" s="18"/>
      <c r="D162" s="19">
        <f t="shared" si="21"/>
        <v>0</v>
      </c>
      <c r="E162" s="46" t="s">
        <v>85</v>
      </c>
      <c r="F162" s="46" t="s">
        <v>58</v>
      </c>
      <c r="G162" s="107">
        <f>D162/12</f>
        <v>0</v>
      </c>
      <c r="H162" s="8"/>
      <c r="I162" s="202"/>
      <c r="J162" s="202"/>
    </row>
    <row r="163" spans="2:10" ht="15.75" thickBot="1" x14ac:dyDescent="0.3">
      <c r="B163" s="267"/>
      <c r="C163" s="267"/>
      <c r="D163" s="267"/>
      <c r="E163" s="267"/>
      <c r="F163" s="21" t="s">
        <v>296</v>
      </c>
      <c r="G163" s="103">
        <f>SUM(G155:G162)</f>
        <v>0</v>
      </c>
      <c r="H163" s="8"/>
      <c r="I163" s="202"/>
      <c r="J163" s="202"/>
    </row>
    <row r="164" spans="2:10" s="1" customFormat="1" ht="15.75" thickBot="1" x14ac:dyDescent="0.3">
      <c r="B164" s="362" t="s">
        <v>86</v>
      </c>
      <c r="C164" s="361"/>
      <c r="D164" s="361"/>
      <c r="E164" s="361"/>
      <c r="F164" s="361"/>
      <c r="G164" s="9"/>
      <c r="H164" s="9"/>
      <c r="I164" s="267"/>
      <c r="J164" s="267"/>
    </row>
    <row r="165" spans="2:10" s="1" customFormat="1" ht="42" customHeight="1" thickBot="1" x14ac:dyDescent="0.3">
      <c r="B165" s="49" t="s">
        <v>262</v>
      </c>
      <c r="C165" s="50" t="s">
        <v>6</v>
      </c>
      <c r="D165" s="15" t="s">
        <v>272</v>
      </c>
      <c r="E165" s="51" t="s">
        <v>7</v>
      </c>
      <c r="F165" s="49" t="s">
        <v>8</v>
      </c>
      <c r="G165" s="16" t="s">
        <v>273</v>
      </c>
      <c r="H165" s="9"/>
      <c r="I165" s="267"/>
      <c r="J165" s="267"/>
    </row>
    <row r="166" spans="2:10" s="1" customFormat="1" ht="15.75" thickBot="1" x14ac:dyDescent="0.3">
      <c r="B166" s="46">
        <v>863.03</v>
      </c>
      <c r="C166" s="305"/>
      <c r="D166" s="46">
        <f>B166*C166</f>
        <v>0</v>
      </c>
      <c r="E166" s="46" t="s">
        <v>87</v>
      </c>
      <c r="F166" s="46" t="s">
        <v>9</v>
      </c>
      <c r="G166" s="107">
        <f>D166*22</f>
        <v>0</v>
      </c>
      <c r="H166" s="9"/>
      <c r="I166" s="267"/>
      <c r="J166" s="267"/>
    </row>
    <row r="167" spans="2:10" s="1" customFormat="1" ht="15.75" thickBot="1" x14ac:dyDescent="0.3">
      <c r="B167" s="46">
        <v>210.05</v>
      </c>
      <c r="C167" s="305"/>
      <c r="D167" s="46">
        <f t="shared" ref="D167:D176" si="22">B167*C167</f>
        <v>0</v>
      </c>
      <c r="E167" s="46" t="s">
        <v>88</v>
      </c>
      <c r="F167" s="46" t="s">
        <v>89</v>
      </c>
      <c r="G167" s="107">
        <f>D167/6</f>
        <v>0</v>
      </c>
      <c r="H167" s="9"/>
      <c r="I167" s="267"/>
      <c r="J167" s="267"/>
    </row>
    <row r="168" spans="2:10" s="1" customFormat="1" ht="15.75" thickBot="1" x14ac:dyDescent="0.3">
      <c r="B168" s="46">
        <v>29</v>
      </c>
      <c r="C168" s="305"/>
      <c r="D168" s="46">
        <f t="shared" si="22"/>
        <v>0</v>
      </c>
      <c r="E168" s="46" t="s">
        <v>90</v>
      </c>
      <c r="F168" s="46" t="s">
        <v>9</v>
      </c>
      <c r="G168" s="107">
        <f>D168*22</f>
        <v>0</v>
      </c>
      <c r="H168" s="9"/>
      <c r="I168" s="267"/>
      <c r="J168" s="267"/>
    </row>
    <row r="169" spans="2:10" s="1" customFormat="1" ht="15.75" thickBot="1" x14ac:dyDescent="0.3">
      <c r="B169" s="46">
        <v>12.5</v>
      </c>
      <c r="C169" s="305"/>
      <c r="D169" s="46">
        <f t="shared" si="22"/>
        <v>0</v>
      </c>
      <c r="E169" s="46" t="s">
        <v>91</v>
      </c>
      <c r="F169" s="46" t="s">
        <v>9</v>
      </c>
      <c r="G169" s="107">
        <f t="shared" ref="G169:G172" si="23">D169*22</f>
        <v>0</v>
      </c>
      <c r="H169" s="9"/>
      <c r="I169" s="267"/>
      <c r="J169" s="267"/>
    </row>
    <row r="170" spans="2:10" s="1" customFormat="1" ht="15.75" thickBot="1" x14ac:dyDescent="0.3">
      <c r="B170" s="46">
        <v>58.5</v>
      </c>
      <c r="C170" s="305"/>
      <c r="D170" s="46">
        <f t="shared" si="22"/>
        <v>0</v>
      </c>
      <c r="E170" s="46" t="s">
        <v>92</v>
      </c>
      <c r="F170" s="46" t="s">
        <v>9</v>
      </c>
      <c r="G170" s="107">
        <f t="shared" si="23"/>
        <v>0</v>
      </c>
      <c r="H170" s="9"/>
      <c r="I170" s="267"/>
      <c r="J170" s="267"/>
    </row>
    <row r="171" spans="2:10" s="1" customFormat="1" ht="15.75" thickBot="1" x14ac:dyDescent="0.3">
      <c r="B171" s="46">
        <v>23</v>
      </c>
      <c r="C171" s="305"/>
      <c r="D171" s="46">
        <f t="shared" si="22"/>
        <v>0</v>
      </c>
      <c r="E171" s="46" t="s">
        <v>93</v>
      </c>
      <c r="F171" s="46" t="s">
        <v>9</v>
      </c>
      <c r="G171" s="107">
        <f t="shared" si="23"/>
        <v>0</v>
      </c>
      <c r="H171" s="9"/>
      <c r="I171" s="267"/>
      <c r="J171" s="267"/>
    </row>
    <row r="172" spans="2:10" s="1" customFormat="1" ht="15.75" thickBot="1" x14ac:dyDescent="0.3">
      <c r="B172" s="46">
        <v>90</v>
      </c>
      <c r="C172" s="305"/>
      <c r="D172" s="46">
        <f t="shared" si="22"/>
        <v>0</v>
      </c>
      <c r="E172" s="46" t="s">
        <v>43</v>
      </c>
      <c r="F172" s="46" t="s">
        <v>9</v>
      </c>
      <c r="G172" s="107">
        <f t="shared" si="23"/>
        <v>0</v>
      </c>
      <c r="H172" s="9"/>
      <c r="I172" s="267"/>
      <c r="J172" s="267"/>
    </row>
    <row r="173" spans="2:10" s="1" customFormat="1" ht="15.75" thickBot="1" x14ac:dyDescent="0.3">
      <c r="B173" s="46">
        <v>66</v>
      </c>
      <c r="C173" s="305"/>
      <c r="D173" s="46">
        <f t="shared" si="22"/>
        <v>0</v>
      </c>
      <c r="E173" s="46" t="s">
        <v>94</v>
      </c>
      <c r="F173" s="46" t="s">
        <v>95</v>
      </c>
      <c r="G173" s="107">
        <f>D173*8</f>
        <v>0</v>
      </c>
      <c r="H173" s="9"/>
      <c r="I173" s="267"/>
      <c r="J173" s="267"/>
    </row>
    <row r="174" spans="2:10" s="1" customFormat="1" ht="15.75" thickBot="1" x14ac:dyDescent="0.3">
      <c r="B174" s="46">
        <v>66</v>
      </c>
      <c r="C174" s="305"/>
      <c r="D174" s="46">
        <f t="shared" si="22"/>
        <v>0</v>
      </c>
      <c r="E174" s="46" t="s">
        <v>96</v>
      </c>
      <c r="F174" s="46" t="s">
        <v>9</v>
      </c>
      <c r="G174" s="107">
        <f>D174*22</f>
        <v>0</v>
      </c>
      <c r="H174" s="9"/>
      <c r="I174" s="267"/>
      <c r="J174" s="267"/>
    </row>
    <row r="175" spans="2:10" s="1" customFormat="1" ht="15.75" thickBot="1" x14ac:dyDescent="0.3">
      <c r="B175" s="46">
        <v>28.5</v>
      </c>
      <c r="C175" s="305"/>
      <c r="D175" s="46">
        <f t="shared" si="22"/>
        <v>0</v>
      </c>
      <c r="E175" s="46" t="s">
        <v>97</v>
      </c>
      <c r="F175" s="46" t="s">
        <v>98</v>
      </c>
      <c r="G175" s="107">
        <f>D175*4</f>
        <v>0</v>
      </c>
      <c r="H175" s="9"/>
      <c r="I175" s="267"/>
      <c r="J175" s="267"/>
    </row>
    <row r="176" spans="2:10" s="1" customFormat="1" ht="15.75" thickBot="1" x14ac:dyDescent="0.3">
      <c r="B176" s="46">
        <v>25</v>
      </c>
      <c r="C176" s="305"/>
      <c r="D176" s="46">
        <f t="shared" si="22"/>
        <v>0</v>
      </c>
      <c r="E176" s="46" t="s">
        <v>99</v>
      </c>
      <c r="F176" s="46" t="s">
        <v>9</v>
      </c>
      <c r="G176" s="107">
        <f>D176*22</f>
        <v>0</v>
      </c>
      <c r="H176" s="9"/>
      <c r="I176" s="267"/>
      <c r="J176" s="267"/>
    </row>
    <row r="177" spans="2:10" ht="15.75" thickBot="1" x14ac:dyDescent="0.3">
      <c r="B177" s="53"/>
      <c r="C177" s="53"/>
      <c r="D177" s="10"/>
      <c r="E177" s="11"/>
      <c r="F177" s="21" t="s">
        <v>296</v>
      </c>
      <c r="G177" s="21">
        <f>SUM(G166:G176)</f>
        <v>0</v>
      </c>
      <c r="H177" s="8"/>
      <c r="I177" s="202"/>
      <c r="J177" s="202"/>
    </row>
    <row r="178" spans="2:10" ht="15.75" x14ac:dyDescent="0.25">
      <c r="B178" s="268" t="s">
        <v>260</v>
      </c>
      <c r="C178" s="8"/>
      <c r="D178" s="8"/>
      <c r="E178" s="8"/>
      <c r="F178" s="8"/>
      <c r="G178" s="8"/>
      <c r="H178" s="8"/>
      <c r="I178" s="202"/>
      <c r="J178" s="202"/>
    </row>
    <row r="179" spans="2:10" ht="21" customHeight="1" thickBot="1" x14ac:dyDescent="0.3">
      <c r="B179" s="269" t="s">
        <v>259</v>
      </c>
      <c r="C179" s="8"/>
      <c r="D179" s="8"/>
      <c r="E179" s="8"/>
      <c r="F179" s="8"/>
      <c r="G179" s="8"/>
      <c r="H179" s="8"/>
      <c r="I179" s="202"/>
      <c r="J179" s="202"/>
    </row>
    <row r="180" spans="2:10" ht="55.5" customHeight="1" thickBot="1" x14ac:dyDescent="0.3">
      <c r="B180" s="347" t="s">
        <v>238</v>
      </c>
      <c r="C180" s="270" t="s">
        <v>237</v>
      </c>
      <c r="D180" s="347" t="s">
        <v>132</v>
      </c>
      <c r="E180" s="347" t="s">
        <v>131</v>
      </c>
      <c r="F180" s="270" t="s">
        <v>236</v>
      </c>
      <c r="G180" s="298" t="s">
        <v>6</v>
      </c>
      <c r="H180" s="15" t="s">
        <v>272</v>
      </c>
      <c r="I180" s="16" t="s">
        <v>273</v>
      </c>
      <c r="J180" s="202"/>
    </row>
    <row r="181" spans="2:10" ht="28.5" customHeight="1" thickBot="1" x14ac:dyDescent="0.3">
      <c r="B181" s="348"/>
      <c r="C181" s="271" t="s">
        <v>235</v>
      </c>
      <c r="D181" s="348"/>
      <c r="E181" s="348"/>
      <c r="F181" s="271" t="s">
        <v>234</v>
      </c>
      <c r="G181" s="299"/>
      <c r="H181" s="271"/>
      <c r="I181" s="271"/>
      <c r="J181" s="202"/>
    </row>
    <row r="182" spans="2:10" ht="28.5" customHeight="1" thickBot="1" x14ac:dyDescent="0.3">
      <c r="B182" s="272" t="s">
        <v>258</v>
      </c>
      <c r="C182" s="273" t="s">
        <v>43</v>
      </c>
      <c r="D182" s="271" t="s">
        <v>138</v>
      </c>
      <c r="E182" s="271" t="s">
        <v>123</v>
      </c>
      <c r="F182" s="271">
        <v>40</v>
      </c>
      <c r="G182" s="299"/>
      <c r="H182" s="274">
        <f>G182*F182</f>
        <v>0</v>
      </c>
      <c r="I182" s="274">
        <f>H182*22</f>
        <v>0</v>
      </c>
      <c r="J182" s="202"/>
    </row>
    <row r="183" spans="2:10" ht="28.5" customHeight="1" thickBot="1" x14ac:dyDescent="0.3">
      <c r="B183" s="272">
        <v>502</v>
      </c>
      <c r="C183" s="273" t="s">
        <v>125</v>
      </c>
      <c r="D183" s="271" t="s">
        <v>147</v>
      </c>
      <c r="E183" s="271" t="s">
        <v>123</v>
      </c>
      <c r="F183" s="271">
        <v>6</v>
      </c>
      <c r="G183" s="299"/>
      <c r="H183" s="274">
        <f t="shared" ref="H183:H186" si="24">G183*F183</f>
        <v>0</v>
      </c>
      <c r="I183" s="274">
        <f t="shared" ref="I183:I186" si="25">H183*22</f>
        <v>0</v>
      </c>
      <c r="J183" s="202"/>
    </row>
    <row r="184" spans="2:10" ht="28.5" customHeight="1" thickBot="1" x14ac:dyDescent="0.3">
      <c r="B184" s="272">
        <v>504</v>
      </c>
      <c r="C184" s="273" t="s">
        <v>228</v>
      </c>
      <c r="D184" s="271" t="s">
        <v>138</v>
      </c>
      <c r="E184" s="271" t="s">
        <v>123</v>
      </c>
      <c r="F184" s="271">
        <v>4</v>
      </c>
      <c r="G184" s="299"/>
      <c r="H184" s="274">
        <f t="shared" si="24"/>
        <v>0</v>
      </c>
      <c r="I184" s="274">
        <f t="shared" si="25"/>
        <v>0</v>
      </c>
      <c r="J184" s="202"/>
    </row>
    <row r="185" spans="2:10" ht="15.75" thickBot="1" x14ac:dyDescent="0.3">
      <c r="B185" s="272" t="s">
        <v>42</v>
      </c>
      <c r="C185" s="273" t="s">
        <v>42</v>
      </c>
      <c r="D185" s="271" t="s">
        <v>214</v>
      </c>
      <c r="E185" s="271" t="s">
        <v>123</v>
      </c>
      <c r="F185" s="271">
        <v>1.5</v>
      </c>
      <c r="G185" s="299"/>
      <c r="H185" s="274">
        <f t="shared" si="24"/>
        <v>0</v>
      </c>
      <c r="I185" s="274">
        <f t="shared" si="25"/>
        <v>0</v>
      </c>
      <c r="J185" s="202"/>
    </row>
    <row r="186" spans="2:10" ht="15.75" thickBot="1" x14ac:dyDescent="0.3">
      <c r="B186" s="272" t="s">
        <v>257</v>
      </c>
      <c r="C186" s="273" t="s">
        <v>43</v>
      </c>
      <c r="D186" s="271" t="s">
        <v>214</v>
      </c>
      <c r="E186" s="271" t="s">
        <v>123</v>
      </c>
      <c r="F186" s="271">
        <v>35</v>
      </c>
      <c r="G186" s="299"/>
      <c r="H186" s="274">
        <f t="shared" si="24"/>
        <v>0</v>
      </c>
      <c r="I186" s="274">
        <f t="shared" si="25"/>
        <v>0</v>
      </c>
      <c r="J186" s="202"/>
    </row>
    <row r="187" spans="2:10" ht="15.75" thickBot="1" x14ac:dyDescent="0.3">
      <c r="B187" s="275"/>
      <c r="C187" s="8"/>
      <c r="D187" s="8"/>
      <c r="E187" s="8"/>
      <c r="F187" s="8"/>
      <c r="G187" s="101"/>
      <c r="H187" s="21" t="s">
        <v>296</v>
      </c>
      <c r="I187" s="103">
        <f>SUM(I182:I186)</f>
        <v>0</v>
      </c>
      <c r="J187" s="202"/>
    </row>
    <row r="188" spans="2:10" ht="16.5" thickBot="1" x14ac:dyDescent="0.3">
      <c r="B188" s="269" t="s">
        <v>256</v>
      </c>
      <c r="C188" s="8"/>
      <c r="D188" s="8"/>
      <c r="E188" s="8"/>
      <c r="F188" s="8"/>
      <c r="G188" s="101"/>
      <c r="H188" s="8"/>
      <c r="I188" s="202"/>
      <c r="J188" s="202"/>
    </row>
    <row r="189" spans="2:10" ht="44.25" thickBot="1" x14ac:dyDescent="0.3">
      <c r="B189" s="347" t="s">
        <v>238</v>
      </c>
      <c r="C189" s="270" t="s">
        <v>237</v>
      </c>
      <c r="D189" s="347" t="s">
        <v>132</v>
      </c>
      <c r="E189" s="347" t="s">
        <v>131</v>
      </c>
      <c r="F189" s="270" t="s">
        <v>236</v>
      </c>
      <c r="G189" s="298" t="s">
        <v>6</v>
      </c>
      <c r="H189" s="15" t="s">
        <v>272</v>
      </c>
      <c r="I189" s="16" t="s">
        <v>273</v>
      </c>
      <c r="J189" s="202"/>
    </row>
    <row r="190" spans="2:10" ht="16.5" thickBot="1" x14ac:dyDescent="0.3">
      <c r="B190" s="348"/>
      <c r="C190" s="271" t="s">
        <v>235</v>
      </c>
      <c r="D190" s="348"/>
      <c r="E190" s="348"/>
      <c r="F190" s="271" t="s">
        <v>234</v>
      </c>
      <c r="G190" s="299"/>
      <c r="H190" s="271"/>
      <c r="I190" s="271"/>
      <c r="J190" s="202"/>
    </row>
    <row r="191" spans="2:10" ht="15.75" thickBot="1" x14ac:dyDescent="0.3">
      <c r="B191" s="272">
        <v>403</v>
      </c>
      <c r="C191" s="273" t="s">
        <v>24</v>
      </c>
      <c r="D191" s="271" t="s">
        <v>147</v>
      </c>
      <c r="E191" s="271" t="s">
        <v>261</v>
      </c>
      <c r="F191" s="271">
        <v>24</v>
      </c>
      <c r="G191" s="299"/>
      <c r="H191" s="274">
        <f>G191*F191</f>
        <v>0</v>
      </c>
      <c r="I191" s="274">
        <f>H191*13</f>
        <v>0</v>
      </c>
      <c r="J191" s="202"/>
    </row>
    <row r="192" spans="2:10" ht="15.75" thickBot="1" x14ac:dyDescent="0.3">
      <c r="B192" s="272">
        <v>404</v>
      </c>
      <c r="C192" s="273" t="s">
        <v>24</v>
      </c>
      <c r="D192" s="271" t="s">
        <v>147</v>
      </c>
      <c r="E192" s="271" t="s">
        <v>261</v>
      </c>
      <c r="F192" s="271">
        <v>24</v>
      </c>
      <c r="G192" s="299"/>
      <c r="H192" s="274">
        <f t="shared" ref="H192:H221" si="26">G192*F192</f>
        <v>0</v>
      </c>
      <c r="I192" s="274">
        <f t="shared" ref="I192:I193" si="27">H192*13</f>
        <v>0</v>
      </c>
      <c r="J192" s="202"/>
    </row>
    <row r="193" spans="2:10" ht="15.75" thickBot="1" x14ac:dyDescent="0.3">
      <c r="B193" s="272">
        <v>405</v>
      </c>
      <c r="C193" s="273" t="s">
        <v>24</v>
      </c>
      <c r="D193" s="271" t="s">
        <v>147</v>
      </c>
      <c r="E193" s="271" t="s">
        <v>261</v>
      </c>
      <c r="F193" s="271">
        <v>24</v>
      </c>
      <c r="G193" s="299"/>
      <c r="H193" s="274">
        <f t="shared" si="26"/>
        <v>0</v>
      </c>
      <c r="I193" s="274">
        <f t="shared" si="27"/>
        <v>0</v>
      </c>
      <c r="J193" s="202"/>
    </row>
    <row r="194" spans="2:10" ht="15.75" thickBot="1" x14ac:dyDescent="0.3">
      <c r="B194" s="272">
        <v>406</v>
      </c>
      <c r="C194" s="273" t="s">
        <v>255</v>
      </c>
      <c r="D194" s="271" t="s">
        <v>147</v>
      </c>
      <c r="E194" s="271" t="s">
        <v>123</v>
      </c>
      <c r="F194" s="271">
        <v>230</v>
      </c>
      <c r="G194" s="299"/>
      <c r="H194" s="274">
        <f t="shared" si="26"/>
        <v>0</v>
      </c>
      <c r="I194" s="274">
        <f>H195*22</f>
        <v>0</v>
      </c>
      <c r="J194" s="202"/>
    </row>
    <row r="195" spans="2:10" ht="15.75" thickBot="1" x14ac:dyDescent="0.3">
      <c r="B195" s="272">
        <v>409</v>
      </c>
      <c r="C195" s="273" t="s">
        <v>228</v>
      </c>
      <c r="D195" s="271" t="s">
        <v>138</v>
      </c>
      <c r="E195" s="271" t="s">
        <v>123</v>
      </c>
      <c r="F195" s="271">
        <v>12</v>
      </c>
      <c r="G195" s="299"/>
      <c r="H195" s="274">
        <f t="shared" si="26"/>
        <v>0</v>
      </c>
      <c r="I195" s="274">
        <f t="shared" ref="I195:I199" si="28">H196*22</f>
        <v>0</v>
      </c>
      <c r="J195" s="202"/>
    </row>
    <row r="196" spans="2:10" ht="15.75" thickBot="1" x14ac:dyDescent="0.3">
      <c r="B196" s="272">
        <v>410</v>
      </c>
      <c r="C196" s="273" t="s">
        <v>125</v>
      </c>
      <c r="D196" s="271" t="s">
        <v>147</v>
      </c>
      <c r="E196" s="271" t="s">
        <v>168</v>
      </c>
      <c r="F196" s="271">
        <v>10.5</v>
      </c>
      <c r="G196" s="299"/>
      <c r="H196" s="274">
        <f t="shared" si="26"/>
        <v>0</v>
      </c>
      <c r="I196" s="274">
        <f t="shared" si="28"/>
        <v>0</v>
      </c>
      <c r="J196" s="202"/>
    </row>
    <row r="197" spans="2:10" ht="15.75" thickBot="1" x14ac:dyDescent="0.3">
      <c r="B197" s="272">
        <v>412</v>
      </c>
      <c r="C197" s="273" t="s">
        <v>232</v>
      </c>
      <c r="D197" s="271" t="s">
        <v>254</v>
      </c>
      <c r="E197" s="271" t="s">
        <v>168</v>
      </c>
      <c r="F197" s="271">
        <v>8</v>
      </c>
      <c r="G197" s="299"/>
      <c r="H197" s="274">
        <f t="shared" si="26"/>
        <v>0</v>
      </c>
      <c r="I197" s="274">
        <f t="shared" si="28"/>
        <v>0</v>
      </c>
      <c r="J197" s="202"/>
    </row>
    <row r="198" spans="2:10" ht="15.75" thickBot="1" x14ac:dyDescent="0.3">
      <c r="B198" s="272">
        <v>415</v>
      </c>
      <c r="C198" s="273" t="s">
        <v>228</v>
      </c>
      <c r="D198" s="271" t="s">
        <v>138</v>
      </c>
      <c r="E198" s="271" t="s">
        <v>168</v>
      </c>
      <c r="F198" s="271">
        <v>7</v>
      </c>
      <c r="G198" s="299"/>
      <c r="H198" s="274">
        <f t="shared" si="26"/>
        <v>0</v>
      </c>
      <c r="I198" s="274">
        <f t="shared" si="28"/>
        <v>0</v>
      </c>
      <c r="J198" s="202"/>
    </row>
    <row r="199" spans="2:10" ht="15.75" thickBot="1" x14ac:dyDescent="0.3">
      <c r="B199" s="272">
        <v>416</v>
      </c>
      <c r="C199" s="273" t="s">
        <v>228</v>
      </c>
      <c r="D199" s="271" t="s">
        <v>138</v>
      </c>
      <c r="E199" s="271" t="s">
        <v>168</v>
      </c>
      <c r="F199" s="271">
        <v>7</v>
      </c>
      <c r="G199" s="299"/>
      <c r="H199" s="274">
        <f t="shared" si="26"/>
        <v>0</v>
      </c>
      <c r="I199" s="274">
        <f t="shared" si="28"/>
        <v>0</v>
      </c>
      <c r="J199" s="202"/>
    </row>
    <row r="200" spans="2:10" ht="15.75" thickBot="1" x14ac:dyDescent="0.3">
      <c r="B200" s="272">
        <v>419</v>
      </c>
      <c r="C200" s="273" t="s">
        <v>24</v>
      </c>
      <c r="D200" s="271" t="s">
        <v>147</v>
      </c>
      <c r="E200" s="271" t="s">
        <v>261</v>
      </c>
      <c r="F200" s="271">
        <v>24</v>
      </c>
      <c r="G200" s="299"/>
      <c r="H200" s="274">
        <f t="shared" si="26"/>
        <v>0</v>
      </c>
      <c r="I200" s="274">
        <f>H200*13</f>
        <v>0</v>
      </c>
      <c r="J200" s="202"/>
    </row>
    <row r="201" spans="2:10" ht="15.75" thickBot="1" x14ac:dyDescent="0.3">
      <c r="B201" s="272">
        <v>421</v>
      </c>
      <c r="C201" s="273" t="s">
        <v>253</v>
      </c>
      <c r="D201" s="271" t="s">
        <v>147</v>
      </c>
      <c r="E201" s="271" t="s">
        <v>123</v>
      </c>
      <c r="F201" s="271">
        <v>24</v>
      </c>
      <c r="G201" s="299"/>
      <c r="H201" s="274">
        <f t="shared" si="26"/>
        <v>0</v>
      </c>
      <c r="I201" s="274">
        <f>H201*22</f>
        <v>0</v>
      </c>
      <c r="J201" s="202"/>
    </row>
    <row r="202" spans="2:10" ht="15.75" thickBot="1" x14ac:dyDescent="0.3">
      <c r="B202" s="272">
        <v>422</v>
      </c>
      <c r="C202" s="273" t="s">
        <v>24</v>
      </c>
      <c r="D202" s="271" t="s">
        <v>147</v>
      </c>
      <c r="E202" s="271" t="s">
        <v>261</v>
      </c>
      <c r="F202" s="271">
        <v>12</v>
      </c>
      <c r="G202" s="299"/>
      <c r="H202" s="274">
        <f t="shared" si="26"/>
        <v>0</v>
      </c>
      <c r="I202" s="274">
        <f>H202*13</f>
        <v>0</v>
      </c>
      <c r="J202" s="202"/>
    </row>
    <row r="203" spans="2:10" ht="15.75" thickBot="1" x14ac:dyDescent="0.3">
      <c r="B203" s="272">
        <v>423</v>
      </c>
      <c r="C203" s="273" t="s">
        <v>24</v>
      </c>
      <c r="D203" s="271" t="s">
        <v>147</v>
      </c>
      <c r="E203" s="271" t="s">
        <v>261</v>
      </c>
      <c r="F203" s="271">
        <v>36</v>
      </c>
      <c r="G203" s="299"/>
      <c r="H203" s="274">
        <f t="shared" si="26"/>
        <v>0</v>
      </c>
      <c r="I203" s="274">
        <f>H203*13</f>
        <v>0</v>
      </c>
      <c r="J203" s="202"/>
    </row>
    <row r="204" spans="2:10" ht="15.75" thickBot="1" x14ac:dyDescent="0.3">
      <c r="B204" s="272">
        <v>424</v>
      </c>
      <c r="C204" s="273" t="s">
        <v>253</v>
      </c>
      <c r="D204" s="271" t="s">
        <v>147</v>
      </c>
      <c r="E204" s="271" t="s">
        <v>123</v>
      </c>
      <c r="F204" s="271">
        <v>122.4</v>
      </c>
      <c r="G204" s="299"/>
      <c r="H204" s="274">
        <f t="shared" si="26"/>
        <v>0</v>
      </c>
      <c r="I204" s="274">
        <f>H204*22</f>
        <v>0</v>
      </c>
      <c r="J204" s="202"/>
    </row>
    <row r="205" spans="2:10" ht="15.75" thickBot="1" x14ac:dyDescent="0.3">
      <c r="B205" s="272">
        <v>427</v>
      </c>
      <c r="C205" s="273" t="s">
        <v>19</v>
      </c>
      <c r="D205" s="271" t="s">
        <v>147</v>
      </c>
      <c r="E205" s="271" t="s">
        <v>123</v>
      </c>
      <c r="F205" s="271">
        <v>36</v>
      </c>
      <c r="G205" s="299"/>
      <c r="H205" s="274">
        <f t="shared" si="26"/>
        <v>0</v>
      </c>
      <c r="I205" s="274">
        <f t="shared" ref="I205:I216" si="29">H205*22</f>
        <v>0</v>
      </c>
      <c r="J205" s="202"/>
    </row>
    <row r="206" spans="2:10" ht="15.75" thickBot="1" x14ac:dyDescent="0.3">
      <c r="B206" s="272">
        <v>429</v>
      </c>
      <c r="C206" s="273" t="s">
        <v>125</v>
      </c>
      <c r="D206" s="276" t="s">
        <v>147</v>
      </c>
      <c r="E206" s="271" t="s">
        <v>123</v>
      </c>
      <c r="F206" s="271">
        <v>16.8</v>
      </c>
      <c r="G206" s="299"/>
      <c r="H206" s="274">
        <f t="shared" si="26"/>
        <v>0</v>
      </c>
      <c r="I206" s="274">
        <f t="shared" si="29"/>
        <v>0</v>
      </c>
      <c r="J206" s="202"/>
    </row>
    <row r="207" spans="2:10" ht="15.75" thickBot="1" x14ac:dyDescent="0.3">
      <c r="B207" s="272">
        <v>438</v>
      </c>
      <c r="C207" s="273" t="s">
        <v>125</v>
      </c>
      <c r="D207" s="271" t="s">
        <v>147</v>
      </c>
      <c r="E207" s="271" t="s">
        <v>123</v>
      </c>
      <c r="F207" s="271">
        <v>29.4</v>
      </c>
      <c r="G207" s="299"/>
      <c r="H207" s="274">
        <f t="shared" si="26"/>
        <v>0</v>
      </c>
      <c r="I207" s="274">
        <f t="shared" si="29"/>
        <v>0</v>
      </c>
      <c r="J207" s="202"/>
    </row>
    <row r="208" spans="2:10" ht="15.75" thickBot="1" x14ac:dyDescent="0.3">
      <c r="B208" s="272">
        <v>438</v>
      </c>
      <c r="C208" s="273" t="s">
        <v>252</v>
      </c>
      <c r="D208" s="271" t="s">
        <v>138</v>
      </c>
      <c r="E208" s="271" t="s">
        <v>123</v>
      </c>
      <c r="F208" s="271">
        <v>15.6</v>
      </c>
      <c r="G208" s="299"/>
      <c r="H208" s="274">
        <f t="shared" si="26"/>
        <v>0</v>
      </c>
      <c r="I208" s="274">
        <f t="shared" si="29"/>
        <v>0</v>
      </c>
      <c r="J208" s="202"/>
    </row>
    <row r="209" spans="2:10" ht="15.75" thickBot="1" x14ac:dyDescent="0.3">
      <c r="B209" s="272">
        <v>439</v>
      </c>
      <c r="C209" s="273" t="s">
        <v>125</v>
      </c>
      <c r="D209" s="271" t="s">
        <v>147</v>
      </c>
      <c r="E209" s="271" t="s">
        <v>123</v>
      </c>
      <c r="F209" s="271">
        <v>30</v>
      </c>
      <c r="G209" s="299"/>
      <c r="H209" s="274">
        <f t="shared" si="26"/>
        <v>0</v>
      </c>
      <c r="I209" s="274">
        <f t="shared" si="29"/>
        <v>0</v>
      </c>
      <c r="J209" s="202"/>
    </row>
    <row r="210" spans="2:10" ht="15.75" thickBot="1" x14ac:dyDescent="0.3">
      <c r="B210" s="272">
        <v>439</v>
      </c>
      <c r="C210" s="273" t="s">
        <v>252</v>
      </c>
      <c r="D210" s="271" t="s">
        <v>138</v>
      </c>
      <c r="E210" s="271" t="s">
        <v>123</v>
      </c>
      <c r="F210" s="271">
        <v>15.6</v>
      </c>
      <c r="G210" s="299"/>
      <c r="H210" s="274">
        <f t="shared" si="26"/>
        <v>0</v>
      </c>
      <c r="I210" s="274">
        <f t="shared" si="29"/>
        <v>0</v>
      </c>
      <c r="J210" s="202"/>
    </row>
    <row r="211" spans="2:10" ht="15.75" thickBot="1" x14ac:dyDescent="0.3">
      <c r="B211" s="272">
        <v>440</v>
      </c>
      <c r="C211" s="273" t="s">
        <v>125</v>
      </c>
      <c r="D211" s="271" t="s">
        <v>147</v>
      </c>
      <c r="E211" s="271" t="s">
        <v>123</v>
      </c>
      <c r="F211" s="271">
        <v>27</v>
      </c>
      <c r="G211" s="299"/>
      <c r="H211" s="274">
        <f t="shared" si="26"/>
        <v>0</v>
      </c>
      <c r="I211" s="274">
        <f t="shared" si="29"/>
        <v>0</v>
      </c>
      <c r="J211" s="202"/>
    </row>
    <row r="212" spans="2:10" ht="15.75" thickBot="1" x14ac:dyDescent="0.3">
      <c r="B212" s="272">
        <v>440</v>
      </c>
      <c r="C212" s="273" t="s">
        <v>252</v>
      </c>
      <c r="D212" s="271" t="s">
        <v>138</v>
      </c>
      <c r="E212" s="271" t="s">
        <v>123</v>
      </c>
      <c r="F212" s="271">
        <v>15.6</v>
      </c>
      <c r="G212" s="299"/>
      <c r="H212" s="274">
        <f t="shared" si="26"/>
        <v>0</v>
      </c>
      <c r="I212" s="274">
        <f t="shared" si="29"/>
        <v>0</v>
      </c>
      <c r="J212" s="202"/>
    </row>
    <row r="213" spans="2:10" ht="15.75" thickBot="1" x14ac:dyDescent="0.3">
      <c r="B213" s="272">
        <v>441</v>
      </c>
      <c r="C213" s="273" t="s">
        <v>125</v>
      </c>
      <c r="D213" s="271" t="s">
        <v>147</v>
      </c>
      <c r="E213" s="271" t="s">
        <v>123</v>
      </c>
      <c r="F213" s="271">
        <v>28</v>
      </c>
      <c r="G213" s="299"/>
      <c r="H213" s="274">
        <f t="shared" si="26"/>
        <v>0</v>
      </c>
      <c r="I213" s="274">
        <f t="shared" si="29"/>
        <v>0</v>
      </c>
      <c r="J213" s="202"/>
    </row>
    <row r="214" spans="2:10" ht="15.75" thickBot="1" x14ac:dyDescent="0.3">
      <c r="B214" s="272">
        <v>441</v>
      </c>
      <c r="C214" s="273" t="s">
        <v>252</v>
      </c>
      <c r="D214" s="271" t="s">
        <v>138</v>
      </c>
      <c r="E214" s="271" t="s">
        <v>123</v>
      </c>
      <c r="F214" s="271">
        <v>15.6</v>
      </c>
      <c r="G214" s="299"/>
      <c r="H214" s="274">
        <f t="shared" si="26"/>
        <v>0</v>
      </c>
      <c r="I214" s="274">
        <f t="shared" si="29"/>
        <v>0</v>
      </c>
      <c r="J214" s="202"/>
    </row>
    <row r="215" spans="2:10" ht="15.75" thickBot="1" x14ac:dyDescent="0.3">
      <c r="B215" s="272">
        <v>442</v>
      </c>
      <c r="C215" s="273" t="s">
        <v>125</v>
      </c>
      <c r="D215" s="271" t="s">
        <v>147</v>
      </c>
      <c r="E215" s="271" t="s">
        <v>123</v>
      </c>
      <c r="F215" s="271">
        <v>26</v>
      </c>
      <c r="G215" s="299"/>
      <c r="H215" s="274">
        <f t="shared" si="26"/>
        <v>0</v>
      </c>
      <c r="I215" s="274">
        <f t="shared" si="29"/>
        <v>0</v>
      </c>
      <c r="J215" s="202"/>
    </row>
    <row r="216" spans="2:10" ht="15.75" thickBot="1" x14ac:dyDescent="0.3">
      <c r="B216" s="272">
        <v>442</v>
      </c>
      <c r="C216" s="273" t="s">
        <v>252</v>
      </c>
      <c r="D216" s="271" t="s">
        <v>138</v>
      </c>
      <c r="E216" s="271" t="s">
        <v>123</v>
      </c>
      <c r="F216" s="271">
        <v>15.6</v>
      </c>
      <c r="G216" s="299"/>
      <c r="H216" s="274">
        <f t="shared" si="26"/>
        <v>0</v>
      </c>
      <c r="I216" s="274">
        <f t="shared" si="29"/>
        <v>0</v>
      </c>
      <c r="J216" s="202"/>
    </row>
    <row r="217" spans="2:10" ht="15.75" thickBot="1" x14ac:dyDescent="0.3">
      <c r="B217" s="272">
        <v>443</v>
      </c>
      <c r="C217" s="273" t="s">
        <v>24</v>
      </c>
      <c r="D217" s="271" t="s">
        <v>147</v>
      </c>
      <c r="E217" s="271" t="s">
        <v>261</v>
      </c>
      <c r="F217" s="271">
        <v>44</v>
      </c>
      <c r="G217" s="299"/>
      <c r="H217" s="274">
        <f t="shared" si="26"/>
        <v>0</v>
      </c>
      <c r="I217" s="274">
        <f>H217*13</f>
        <v>0</v>
      </c>
      <c r="J217" s="202"/>
    </row>
    <row r="218" spans="2:10" ht="15.75" thickBot="1" x14ac:dyDescent="0.3">
      <c r="B218" s="272">
        <v>444</v>
      </c>
      <c r="C218" s="273" t="s">
        <v>125</v>
      </c>
      <c r="D218" s="271" t="s">
        <v>147</v>
      </c>
      <c r="E218" s="271" t="s">
        <v>123</v>
      </c>
      <c r="F218" s="271">
        <v>15.6</v>
      </c>
      <c r="G218" s="299"/>
      <c r="H218" s="274">
        <f t="shared" si="26"/>
        <v>0</v>
      </c>
      <c r="I218" s="274">
        <f>H218*22</f>
        <v>0</v>
      </c>
      <c r="J218" s="202"/>
    </row>
    <row r="219" spans="2:10" ht="15.75" thickBot="1" x14ac:dyDescent="0.3">
      <c r="B219" s="272">
        <v>446</v>
      </c>
      <c r="C219" s="273" t="s">
        <v>251</v>
      </c>
      <c r="D219" s="271" t="s">
        <v>147</v>
      </c>
      <c r="E219" s="271" t="s">
        <v>261</v>
      </c>
      <c r="F219" s="271">
        <v>79</v>
      </c>
      <c r="G219" s="299"/>
      <c r="H219" s="274">
        <f t="shared" si="26"/>
        <v>0</v>
      </c>
      <c r="I219" s="274">
        <f>H219*13</f>
        <v>0</v>
      </c>
      <c r="J219" s="202"/>
    </row>
    <row r="220" spans="2:10" ht="15.75" thickBot="1" x14ac:dyDescent="0.3">
      <c r="B220" s="272" t="s">
        <v>192</v>
      </c>
      <c r="C220" s="273" t="s">
        <v>192</v>
      </c>
      <c r="D220" s="271" t="s">
        <v>147</v>
      </c>
      <c r="E220" s="271" t="s">
        <v>123</v>
      </c>
      <c r="F220" s="271">
        <v>215</v>
      </c>
      <c r="G220" s="299"/>
      <c r="H220" s="274">
        <f t="shared" si="26"/>
        <v>0</v>
      </c>
      <c r="I220" s="274">
        <f>H220*22</f>
        <v>0</v>
      </c>
      <c r="J220" s="202"/>
    </row>
    <row r="221" spans="2:10" ht="15.75" thickBot="1" x14ac:dyDescent="0.3">
      <c r="B221" s="272" t="s">
        <v>43</v>
      </c>
      <c r="C221" s="273" t="s">
        <v>43</v>
      </c>
      <c r="D221" s="271" t="s">
        <v>214</v>
      </c>
      <c r="E221" s="271" t="s">
        <v>123</v>
      </c>
      <c r="F221" s="271">
        <v>60</v>
      </c>
      <c r="G221" s="299"/>
      <c r="H221" s="274">
        <f t="shared" si="26"/>
        <v>0</v>
      </c>
      <c r="I221" s="274">
        <f>H221*22</f>
        <v>0</v>
      </c>
      <c r="J221" s="202"/>
    </row>
    <row r="222" spans="2:10" ht="16.5" thickBot="1" x14ac:dyDescent="0.3">
      <c r="B222" s="269" t="s">
        <v>250</v>
      </c>
      <c r="C222" s="8"/>
      <c r="D222" s="8"/>
      <c r="E222" s="8"/>
      <c r="F222" s="8"/>
      <c r="G222" s="101"/>
      <c r="H222" s="21" t="s">
        <v>296</v>
      </c>
      <c r="I222" s="103">
        <f>SUM(I191:I221)</f>
        <v>0</v>
      </c>
      <c r="J222" s="202"/>
    </row>
    <row r="223" spans="2:10" ht="15.75" thickBot="1" x14ac:dyDescent="0.3">
      <c r="B223" s="269"/>
      <c r="C223" s="8"/>
      <c r="D223" s="8"/>
      <c r="E223" s="8"/>
      <c r="F223" s="8"/>
      <c r="G223" s="101"/>
      <c r="H223" s="8"/>
      <c r="I223" s="8"/>
      <c r="J223" s="202"/>
    </row>
    <row r="224" spans="2:10" ht="44.25" thickBot="1" x14ac:dyDescent="0.3">
      <c r="B224" s="347" t="s">
        <v>238</v>
      </c>
      <c r="C224" s="270" t="s">
        <v>237</v>
      </c>
      <c r="D224" s="347" t="s">
        <v>132</v>
      </c>
      <c r="E224" s="347" t="s">
        <v>131</v>
      </c>
      <c r="F224" s="270" t="s">
        <v>236</v>
      </c>
      <c r="G224" s="298" t="s">
        <v>6</v>
      </c>
      <c r="H224" s="15" t="s">
        <v>272</v>
      </c>
      <c r="I224" s="16" t="s">
        <v>273</v>
      </c>
      <c r="J224" s="202"/>
    </row>
    <row r="225" spans="2:10" ht="16.5" thickBot="1" x14ac:dyDescent="0.3">
      <c r="B225" s="348"/>
      <c r="C225" s="271" t="s">
        <v>235</v>
      </c>
      <c r="D225" s="348"/>
      <c r="E225" s="348"/>
      <c r="F225" s="271" t="s">
        <v>234</v>
      </c>
      <c r="G225" s="299"/>
      <c r="H225" s="271"/>
      <c r="I225" s="271"/>
      <c r="J225" s="202"/>
    </row>
    <row r="226" spans="2:10" ht="15.75" thickBot="1" x14ac:dyDescent="0.3">
      <c r="B226" s="277">
        <v>2</v>
      </c>
      <c r="C226" s="271" t="s">
        <v>227</v>
      </c>
      <c r="D226" s="271" t="s">
        <v>226</v>
      </c>
      <c r="E226" s="271" t="s">
        <v>261</v>
      </c>
      <c r="F226" s="271">
        <v>24</v>
      </c>
      <c r="G226" s="299"/>
      <c r="H226" s="274">
        <f>G226*F226</f>
        <v>0</v>
      </c>
      <c r="I226" s="274">
        <f>H226*13</f>
        <v>0</v>
      </c>
      <c r="J226" s="202"/>
    </row>
    <row r="227" spans="2:10" ht="15.75" thickBot="1" x14ac:dyDescent="0.3">
      <c r="B227" s="277">
        <v>3</v>
      </c>
      <c r="C227" s="271" t="s">
        <v>227</v>
      </c>
      <c r="D227" s="271" t="s">
        <v>226</v>
      </c>
      <c r="E227" s="271" t="s">
        <v>261</v>
      </c>
      <c r="F227" s="271">
        <v>24</v>
      </c>
      <c r="G227" s="299"/>
      <c r="H227" s="274">
        <f t="shared" ref="H227:H275" si="30">G227*F227</f>
        <v>0</v>
      </c>
      <c r="I227" s="274">
        <f t="shared" ref="I227:I240" si="31">H227*13</f>
        <v>0</v>
      </c>
      <c r="J227" s="202"/>
    </row>
    <row r="228" spans="2:10" ht="15.75" thickBot="1" x14ac:dyDescent="0.3">
      <c r="B228" s="277">
        <v>4</v>
      </c>
      <c r="C228" s="271" t="s">
        <v>227</v>
      </c>
      <c r="D228" s="271" t="s">
        <v>226</v>
      </c>
      <c r="E228" s="271" t="s">
        <v>261</v>
      </c>
      <c r="F228" s="271">
        <v>24</v>
      </c>
      <c r="G228" s="299"/>
      <c r="H228" s="274">
        <f t="shared" si="30"/>
        <v>0</v>
      </c>
      <c r="I228" s="274">
        <f t="shared" si="31"/>
        <v>0</v>
      </c>
      <c r="J228" s="202"/>
    </row>
    <row r="229" spans="2:10" ht="15.75" thickBot="1" x14ac:dyDescent="0.3">
      <c r="B229" s="277" t="s">
        <v>249</v>
      </c>
      <c r="C229" s="271" t="s">
        <v>227</v>
      </c>
      <c r="D229" s="271" t="s">
        <v>226</v>
      </c>
      <c r="E229" s="271" t="s">
        <v>261</v>
      </c>
      <c r="F229" s="271">
        <v>50</v>
      </c>
      <c r="G229" s="299"/>
      <c r="H229" s="274">
        <f t="shared" si="30"/>
        <v>0</v>
      </c>
      <c r="I229" s="274">
        <f t="shared" si="31"/>
        <v>0</v>
      </c>
      <c r="J229" s="202"/>
    </row>
    <row r="230" spans="2:10" ht="15.75" thickBot="1" x14ac:dyDescent="0.3">
      <c r="B230" s="277">
        <v>7</v>
      </c>
      <c r="C230" s="271" t="s">
        <v>227</v>
      </c>
      <c r="D230" s="271" t="s">
        <v>226</v>
      </c>
      <c r="E230" s="271" t="s">
        <v>261</v>
      </c>
      <c r="F230" s="271">
        <v>24</v>
      </c>
      <c r="G230" s="299"/>
      <c r="H230" s="274">
        <f t="shared" si="30"/>
        <v>0</v>
      </c>
      <c r="I230" s="274">
        <f t="shared" si="31"/>
        <v>0</v>
      </c>
      <c r="J230" s="202"/>
    </row>
    <row r="231" spans="2:10" ht="15.75" thickBot="1" x14ac:dyDescent="0.3">
      <c r="B231" s="277">
        <v>6</v>
      </c>
      <c r="C231" s="271" t="s">
        <v>227</v>
      </c>
      <c r="D231" s="271" t="s">
        <v>226</v>
      </c>
      <c r="E231" s="271" t="s">
        <v>261</v>
      </c>
      <c r="F231" s="271">
        <v>24</v>
      </c>
      <c r="G231" s="299"/>
      <c r="H231" s="274">
        <f t="shared" si="30"/>
        <v>0</v>
      </c>
      <c r="I231" s="274">
        <f t="shared" si="31"/>
        <v>0</v>
      </c>
      <c r="J231" s="202"/>
    </row>
    <row r="232" spans="2:10" ht="15.75" thickBot="1" x14ac:dyDescent="0.3">
      <c r="B232" s="277">
        <v>8</v>
      </c>
      <c r="C232" s="271" t="s">
        <v>227</v>
      </c>
      <c r="D232" s="271" t="s">
        <v>226</v>
      </c>
      <c r="E232" s="271" t="s">
        <v>261</v>
      </c>
      <c r="F232" s="271">
        <v>24</v>
      </c>
      <c r="G232" s="299"/>
      <c r="H232" s="274">
        <f t="shared" si="30"/>
        <v>0</v>
      </c>
      <c r="I232" s="274">
        <f t="shared" si="31"/>
        <v>0</v>
      </c>
      <c r="J232" s="202"/>
    </row>
    <row r="233" spans="2:10" ht="15.75" thickBot="1" x14ac:dyDescent="0.3">
      <c r="B233" s="277">
        <v>9</v>
      </c>
      <c r="C233" s="271" t="s">
        <v>227</v>
      </c>
      <c r="D233" s="271" t="s">
        <v>226</v>
      </c>
      <c r="E233" s="271" t="s">
        <v>261</v>
      </c>
      <c r="F233" s="271">
        <v>24</v>
      </c>
      <c r="G233" s="299"/>
      <c r="H233" s="274">
        <f t="shared" si="30"/>
        <v>0</v>
      </c>
      <c r="I233" s="274">
        <f t="shared" si="31"/>
        <v>0</v>
      </c>
      <c r="J233" s="202"/>
    </row>
    <row r="234" spans="2:10" ht="15.75" thickBot="1" x14ac:dyDescent="0.3">
      <c r="B234" s="277">
        <v>10</v>
      </c>
      <c r="C234" s="271" t="s">
        <v>227</v>
      </c>
      <c r="D234" s="271" t="s">
        <v>226</v>
      </c>
      <c r="E234" s="271" t="s">
        <v>261</v>
      </c>
      <c r="F234" s="271">
        <v>24</v>
      </c>
      <c r="G234" s="299"/>
      <c r="H234" s="274">
        <f t="shared" si="30"/>
        <v>0</v>
      </c>
      <c r="I234" s="274">
        <f t="shared" si="31"/>
        <v>0</v>
      </c>
      <c r="J234" s="202"/>
    </row>
    <row r="235" spans="2:10" ht="15.75" thickBot="1" x14ac:dyDescent="0.3">
      <c r="B235" s="277">
        <v>11</v>
      </c>
      <c r="C235" s="271" t="s">
        <v>227</v>
      </c>
      <c r="D235" s="271" t="s">
        <v>226</v>
      </c>
      <c r="E235" s="271" t="s">
        <v>261</v>
      </c>
      <c r="F235" s="271">
        <v>24</v>
      </c>
      <c r="G235" s="299"/>
      <c r="H235" s="274">
        <f t="shared" si="30"/>
        <v>0</v>
      </c>
      <c r="I235" s="274">
        <f t="shared" si="31"/>
        <v>0</v>
      </c>
      <c r="J235" s="202"/>
    </row>
    <row r="236" spans="2:10" ht="15.75" thickBot="1" x14ac:dyDescent="0.3">
      <c r="B236" s="277">
        <v>12</v>
      </c>
      <c r="C236" s="271" t="s">
        <v>227</v>
      </c>
      <c r="D236" s="271" t="s">
        <v>226</v>
      </c>
      <c r="E236" s="271" t="s">
        <v>261</v>
      </c>
      <c r="F236" s="271">
        <v>24</v>
      </c>
      <c r="G236" s="299"/>
      <c r="H236" s="274">
        <f t="shared" si="30"/>
        <v>0</v>
      </c>
      <c r="I236" s="274">
        <f t="shared" si="31"/>
        <v>0</v>
      </c>
      <c r="J236" s="202"/>
    </row>
    <row r="237" spans="2:10" ht="15.75" thickBot="1" x14ac:dyDescent="0.3">
      <c r="B237" s="277">
        <v>13</v>
      </c>
      <c r="C237" s="271" t="s">
        <v>227</v>
      </c>
      <c r="D237" s="271" t="s">
        <v>226</v>
      </c>
      <c r="E237" s="271" t="s">
        <v>261</v>
      </c>
      <c r="F237" s="271">
        <v>24</v>
      </c>
      <c r="G237" s="299"/>
      <c r="H237" s="274">
        <f t="shared" si="30"/>
        <v>0</v>
      </c>
      <c r="I237" s="274">
        <f t="shared" si="31"/>
        <v>0</v>
      </c>
      <c r="J237" s="202"/>
    </row>
    <row r="238" spans="2:10" ht="15.75" thickBot="1" x14ac:dyDescent="0.3">
      <c r="B238" s="277">
        <v>14</v>
      </c>
      <c r="C238" s="271" t="s">
        <v>227</v>
      </c>
      <c r="D238" s="271" t="s">
        <v>226</v>
      </c>
      <c r="E238" s="271" t="s">
        <v>261</v>
      </c>
      <c r="F238" s="271">
        <v>24</v>
      </c>
      <c r="G238" s="299"/>
      <c r="H238" s="274">
        <f t="shared" si="30"/>
        <v>0</v>
      </c>
      <c r="I238" s="274">
        <f t="shared" si="31"/>
        <v>0</v>
      </c>
      <c r="J238" s="202"/>
    </row>
    <row r="239" spans="2:10" ht="15.75" thickBot="1" x14ac:dyDescent="0.3">
      <c r="B239" s="277">
        <v>15</v>
      </c>
      <c r="C239" s="271" t="s">
        <v>227</v>
      </c>
      <c r="D239" s="271" t="s">
        <v>226</v>
      </c>
      <c r="E239" s="271" t="s">
        <v>261</v>
      </c>
      <c r="F239" s="271">
        <v>24</v>
      </c>
      <c r="G239" s="299"/>
      <c r="H239" s="274">
        <f t="shared" si="30"/>
        <v>0</v>
      </c>
      <c r="I239" s="274">
        <f t="shared" si="31"/>
        <v>0</v>
      </c>
      <c r="J239" s="202"/>
    </row>
    <row r="240" spans="2:10" ht="15.75" thickBot="1" x14ac:dyDescent="0.3">
      <c r="B240" s="277">
        <v>16</v>
      </c>
      <c r="C240" s="271" t="s">
        <v>227</v>
      </c>
      <c r="D240" s="271" t="s">
        <v>226</v>
      </c>
      <c r="E240" s="271" t="s">
        <v>261</v>
      </c>
      <c r="F240" s="271">
        <v>24</v>
      </c>
      <c r="G240" s="299"/>
      <c r="H240" s="274">
        <f t="shared" si="30"/>
        <v>0</v>
      </c>
      <c r="I240" s="274">
        <f t="shared" si="31"/>
        <v>0</v>
      </c>
      <c r="J240" s="202"/>
    </row>
    <row r="241" spans="2:10" ht="15.75" thickBot="1" x14ac:dyDescent="0.3">
      <c r="B241" s="277">
        <v>17</v>
      </c>
      <c r="C241" s="271" t="s">
        <v>229</v>
      </c>
      <c r="D241" s="271" t="s">
        <v>226</v>
      </c>
      <c r="E241" s="271" t="s">
        <v>9</v>
      </c>
      <c r="F241" s="271">
        <v>8</v>
      </c>
      <c r="G241" s="299"/>
      <c r="H241" s="274">
        <f t="shared" si="30"/>
        <v>0</v>
      </c>
      <c r="I241" s="274">
        <f>H241*22</f>
        <v>0</v>
      </c>
      <c r="J241" s="202"/>
    </row>
    <row r="242" spans="2:10" ht="15.75" thickBot="1" x14ac:dyDescent="0.3">
      <c r="B242" s="277">
        <v>24</v>
      </c>
      <c r="C242" s="271" t="s">
        <v>228</v>
      </c>
      <c r="D242" s="271" t="s">
        <v>224</v>
      </c>
      <c r="E242" s="271" t="s">
        <v>9</v>
      </c>
      <c r="F242" s="271">
        <v>8</v>
      </c>
      <c r="G242" s="299"/>
      <c r="H242" s="274">
        <f t="shared" si="30"/>
        <v>0</v>
      </c>
      <c r="I242" s="274">
        <f t="shared" ref="I242:I248" si="32">H242*22</f>
        <v>0</v>
      </c>
      <c r="J242" s="202"/>
    </row>
    <row r="243" spans="2:10" ht="15.75" thickBot="1" x14ac:dyDescent="0.3">
      <c r="B243" s="277">
        <v>25</v>
      </c>
      <c r="C243" s="271" t="s">
        <v>228</v>
      </c>
      <c r="D243" s="271" t="s">
        <v>224</v>
      </c>
      <c r="E243" s="271" t="s">
        <v>9</v>
      </c>
      <c r="F243" s="271">
        <v>3.6</v>
      </c>
      <c r="G243" s="299"/>
      <c r="H243" s="274">
        <f t="shared" si="30"/>
        <v>0</v>
      </c>
      <c r="I243" s="274">
        <f t="shared" si="32"/>
        <v>0</v>
      </c>
      <c r="J243" s="202"/>
    </row>
    <row r="244" spans="2:10" ht="15.75" thickBot="1" x14ac:dyDescent="0.3">
      <c r="B244" s="277">
        <v>31</v>
      </c>
      <c r="C244" s="271" t="s">
        <v>228</v>
      </c>
      <c r="D244" s="271" t="s">
        <v>224</v>
      </c>
      <c r="E244" s="271" t="s">
        <v>9</v>
      </c>
      <c r="F244" s="271">
        <v>8</v>
      </c>
      <c r="G244" s="299"/>
      <c r="H244" s="274">
        <f t="shared" si="30"/>
        <v>0</v>
      </c>
      <c r="I244" s="274">
        <f t="shared" si="32"/>
        <v>0</v>
      </c>
      <c r="J244" s="202"/>
    </row>
    <row r="245" spans="2:10" ht="15.75" thickBot="1" x14ac:dyDescent="0.3">
      <c r="B245" s="277">
        <v>32</v>
      </c>
      <c r="C245" s="271" t="s">
        <v>228</v>
      </c>
      <c r="D245" s="271" t="s">
        <v>224</v>
      </c>
      <c r="E245" s="271" t="s">
        <v>9</v>
      </c>
      <c r="F245" s="271">
        <v>3.6</v>
      </c>
      <c r="G245" s="299"/>
      <c r="H245" s="274">
        <f t="shared" si="30"/>
        <v>0</v>
      </c>
      <c r="I245" s="274">
        <f t="shared" si="32"/>
        <v>0</v>
      </c>
      <c r="J245" s="202"/>
    </row>
    <row r="246" spans="2:10" ht="15.75" thickBot="1" x14ac:dyDescent="0.3">
      <c r="B246" s="277">
        <v>26</v>
      </c>
      <c r="C246" s="271" t="s">
        <v>225</v>
      </c>
      <c r="D246" s="271" t="s">
        <v>224</v>
      </c>
      <c r="E246" s="271" t="s">
        <v>9</v>
      </c>
      <c r="F246" s="271">
        <v>8</v>
      </c>
      <c r="G246" s="299"/>
      <c r="H246" s="274">
        <f t="shared" si="30"/>
        <v>0</v>
      </c>
      <c r="I246" s="274">
        <f t="shared" si="32"/>
        <v>0</v>
      </c>
      <c r="J246" s="202"/>
    </row>
    <row r="247" spans="2:10" ht="15.75" thickBot="1" x14ac:dyDescent="0.3">
      <c r="B247" s="277">
        <v>19</v>
      </c>
      <c r="C247" s="271" t="s">
        <v>231</v>
      </c>
      <c r="D247" s="271" t="s">
        <v>222</v>
      </c>
      <c r="E247" s="271" t="s">
        <v>9</v>
      </c>
      <c r="F247" s="271">
        <v>24</v>
      </c>
      <c r="G247" s="299"/>
      <c r="H247" s="274">
        <f t="shared" si="30"/>
        <v>0</v>
      </c>
      <c r="I247" s="274">
        <f t="shared" si="32"/>
        <v>0</v>
      </c>
      <c r="J247" s="202"/>
    </row>
    <row r="248" spans="2:10" ht="15.75" thickBot="1" x14ac:dyDescent="0.3">
      <c r="B248" s="277">
        <v>20</v>
      </c>
      <c r="C248" s="271" t="s">
        <v>231</v>
      </c>
      <c r="D248" s="271" t="s">
        <v>222</v>
      </c>
      <c r="E248" s="271" t="s">
        <v>9</v>
      </c>
      <c r="F248" s="271">
        <v>24</v>
      </c>
      <c r="G248" s="299"/>
      <c r="H248" s="274">
        <f t="shared" si="30"/>
        <v>0</v>
      </c>
      <c r="I248" s="274">
        <f t="shared" si="32"/>
        <v>0</v>
      </c>
      <c r="J248" s="202"/>
    </row>
    <row r="249" spans="2:10" ht="15.75" thickBot="1" x14ac:dyDescent="0.3">
      <c r="B249" s="277">
        <v>27</v>
      </c>
      <c r="C249" s="271" t="s">
        <v>227</v>
      </c>
      <c r="D249" s="271" t="s">
        <v>226</v>
      </c>
      <c r="E249" s="271" t="s">
        <v>261</v>
      </c>
      <c r="F249" s="271">
        <v>37</v>
      </c>
      <c r="G249" s="299"/>
      <c r="H249" s="274">
        <f t="shared" si="30"/>
        <v>0</v>
      </c>
      <c r="I249" s="274">
        <f>H249*13</f>
        <v>0</v>
      </c>
      <c r="J249" s="202"/>
    </row>
    <row r="250" spans="2:10" ht="15.75" thickBot="1" x14ac:dyDescent="0.3">
      <c r="B250" s="277">
        <v>28</v>
      </c>
      <c r="C250" s="271" t="s">
        <v>227</v>
      </c>
      <c r="D250" s="271" t="s">
        <v>226</v>
      </c>
      <c r="E250" s="271" t="s">
        <v>261</v>
      </c>
      <c r="F250" s="271">
        <v>37</v>
      </c>
      <c r="G250" s="299"/>
      <c r="H250" s="274">
        <f t="shared" si="30"/>
        <v>0</v>
      </c>
      <c r="I250" s="274">
        <f>H250*13</f>
        <v>0</v>
      </c>
      <c r="J250" s="202"/>
    </row>
    <row r="251" spans="2:10" ht="15.75" thickBot="1" x14ac:dyDescent="0.3">
      <c r="B251" s="277">
        <v>33</v>
      </c>
      <c r="C251" s="271" t="s">
        <v>231</v>
      </c>
      <c r="D251" s="271" t="s">
        <v>222</v>
      </c>
      <c r="E251" s="271" t="s">
        <v>9</v>
      </c>
      <c r="F251" s="271">
        <v>24</v>
      </c>
      <c r="G251" s="299"/>
      <c r="H251" s="274">
        <f t="shared" si="30"/>
        <v>0</v>
      </c>
      <c r="I251" s="274">
        <f>H251*22</f>
        <v>0</v>
      </c>
      <c r="J251" s="202"/>
    </row>
    <row r="252" spans="2:10" ht="15.75" thickBot="1" x14ac:dyDescent="0.3">
      <c r="B252" s="277">
        <v>34</v>
      </c>
      <c r="C252" s="271" t="s">
        <v>227</v>
      </c>
      <c r="D252" s="271" t="s">
        <v>226</v>
      </c>
      <c r="E252" s="271" t="s">
        <v>261</v>
      </c>
      <c r="F252" s="271">
        <v>24</v>
      </c>
      <c r="G252" s="299"/>
      <c r="H252" s="274">
        <f t="shared" si="30"/>
        <v>0</v>
      </c>
      <c r="I252" s="274">
        <f>H253*13</f>
        <v>0</v>
      </c>
      <c r="J252" s="202"/>
    </row>
    <row r="253" spans="2:10" ht="15.75" thickBot="1" x14ac:dyDescent="0.3">
      <c r="B253" s="277">
        <v>35</v>
      </c>
      <c r="C253" s="271" t="s">
        <v>227</v>
      </c>
      <c r="D253" s="271" t="s">
        <v>226</v>
      </c>
      <c r="E253" s="271" t="s">
        <v>261</v>
      </c>
      <c r="F253" s="271">
        <v>24</v>
      </c>
      <c r="G253" s="299"/>
      <c r="H253" s="274">
        <f t="shared" si="30"/>
        <v>0</v>
      </c>
      <c r="I253" s="274">
        <f t="shared" ref="I253:I263" si="33">H254*13</f>
        <v>0</v>
      </c>
      <c r="J253" s="202"/>
    </row>
    <row r="254" spans="2:10" ht="15.75" thickBot="1" x14ac:dyDescent="0.3">
      <c r="B254" s="277">
        <v>36</v>
      </c>
      <c r="C254" s="271" t="s">
        <v>227</v>
      </c>
      <c r="D254" s="271" t="s">
        <v>226</v>
      </c>
      <c r="E254" s="271" t="s">
        <v>261</v>
      </c>
      <c r="F254" s="271">
        <v>24</v>
      </c>
      <c r="G254" s="299"/>
      <c r="H254" s="274">
        <f t="shared" si="30"/>
        <v>0</v>
      </c>
      <c r="I254" s="274">
        <f t="shared" si="33"/>
        <v>0</v>
      </c>
      <c r="J254" s="202"/>
    </row>
    <row r="255" spans="2:10" ht="15.75" thickBot="1" x14ac:dyDescent="0.3">
      <c r="B255" s="277">
        <v>37</v>
      </c>
      <c r="C255" s="271" t="s">
        <v>227</v>
      </c>
      <c r="D255" s="271" t="s">
        <v>226</v>
      </c>
      <c r="E255" s="271" t="s">
        <v>261</v>
      </c>
      <c r="F255" s="271">
        <v>24</v>
      </c>
      <c r="G255" s="299"/>
      <c r="H255" s="274">
        <f t="shared" si="30"/>
        <v>0</v>
      </c>
      <c r="I255" s="274">
        <f t="shared" si="33"/>
        <v>0</v>
      </c>
      <c r="J255" s="202"/>
    </row>
    <row r="256" spans="2:10" ht="15.75" thickBot="1" x14ac:dyDescent="0.3">
      <c r="B256" s="277">
        <v>38</v>
      </c>
      <c r="C256" s="271" t="s">
        <v>227</v>
      </c>
      <c r="D256" s="271" t="s">
        <v>226</v>
      </c>
      <c r="E256" s="271" t="s">
        <v>261</v>
      </c>
      <c r="F256" s="271">
        <v>24</v>
      </c>
      <c r="G256" s="299"/>
      <c r="H256" s="274">
        <f t="shared" si="30"/>
        <v>0</v>
      </c>
      <c r="I256" s="274">
        <f t="shared" si="33"/>
        <v>0</v>
      </c>
      <c r="J256" s="202"/>
    </row>
    <row r="257" spans="2:10" ht="15.75" thickBot="1" x14ac:dyDescent="0.3">
      <c r="B257" s="277">
        <v>39</v>
      </c>
      <c r="C257" s="271" t="s">
        <v>227</v>
      </c>
      <c r="D257" s="271" t="s">
        <v>226</v>
      </c>
      <c r="E257" s="271" t="s">
        <v>261</v>
      </c>
      <c r="F257" s="271">
        <v>24</v>
      </c>
      <c r="G257" s="299"/>
      <c r="H257" s="274">
        <f t="shared" si="30"/>
        <v>0</v>
      </c>
      <c r="I257" s="274">
        <f t="shared" si="33"/>
        <v>0</v>
      </c>
      <c r="J257" s="202"/>
    </row>
    <row r="258" spans="2:10" ht="15.75" thickBot="1" x14ac:dyDescent="0.3">
      <c r="B258" s="277">
        <v>41</v>
      </c>
      <c r="C258" s="271" t="s">
        <v>227</v>
      </c>
      <c r="D258" s="271" t="s">
        <v>226</v>
      </c>
      <c r="E258" s="271" t="s">
        <v>261</v>
      </c>
      <c r="F258" s="271">
        <v>36</v>
      </c>
      <c r="G258" s="299"/>
      <c r="H258" s="274">
        <f t="shared" si="30"/>
        <v>0</v>
      </c>
      <c r="I258" s="274">
        <f t="shared" si="33"/>
        <v>0</v>
      </c>
      <c r="J258" s="202"/>
    </row>
    <row r="259" spans="2:10" ht="15.75" thickBot="1" x14ac:dyDescent="0.3">
      <c r="B259" s="277">
        <v>42</v>
      </c>
      <c r="C259" s="271" t="s">
        <v>227</v>
      </c>
      <c r="D259" s="271" t="s">
        <v>226</v>
      </c>
      <c r="E259" s="271" t="s">
        <v>261</v>
      </c>
      <c r="F259" s="271">
        <v>24</v>
      </c>
      <c r="G259" s="299"/>
      <c r="H259" s="274">
        <f t="shared" si="30"/>
        <v>0</v>
      </c>
      <c r="I259" s="274">
        <f t="shared" si="33"/>
        <v>0</v>
      </c>
      <c r="J259" s="202"/>
    </row>
    <row r="260" spans="2:10" ht="15.75" thickBot="1" x14ac:dyDescent="0.3">
      <c r="B260" s="277">
        <v>43</v>
      </c>
      <c r="C260" s="271" t="s">
        <v>227</v>
      </c>
      <c r="D260" s="271" t="s">
        <v>226</v>
      </c>
      <c r="E260" s="271" t="s">
        <v>261</v>
      </c>
      <c r="F260" s="271">
        <v>24</v>
      </c>
      <c r="G260" s="299"/>
      <c r="H260" s="274">
        <f t="shared" si="30"/>
        <v>0</v>
      </c>
      <c r="I260" s="274">
        <f t="shared" si="33"/>
        <v>0</v>
      </c>
      <c r="J260" s="202"/>
    </row>
    <row r="261" spans="2:10" ht="15.75" thickBot="1" x14ac:dyDescent="0.3">
      <c r="B261" s="277">
        <v>44</v>
      </c>
      <c r="C261" s="271" t="s">
        <v>227</v>
      </c>
      <c r="D261" s="271" t="s">
        <v>226</v>
      </c>
      <c r="E261" s="271" t="s">
        <v>261</v>
      </c>
      <c r="F261" s="271">
        <v>24</v>
      </c>
      <c r="G261" s="299"/>
      <c r="H261" s="274">
        <f t="shared" si="30"/>
        <v>0</v>
      </c>
      <c r="I261" s="274">
        <f t="shared" si="33"/>
        <v>0</v>
      </c>
      <c r="J261" s="202"/>
    </row>
    <row r="262" spans="2:10" ht="15.75" thickBot="1" x14ac:dyDescent="0.3">
      <c r="B262" s="277">
        <v>45</v>
      </c>
      <c r="C262" s="271" t="s">
        <v>227</v>
      </c>
      <c r="D262" s="271" t="s">
        <v>226</v>
      </c>
      <c r="E262" s="271" t="s">
        <v>261</v>
      </c>
      <c r="F262" s="271">
        <v>24</v>
      </c>
      <c r="G262" s="299"/>
      <c r="H262" s="274">
        <f t="shared" si="30"/>
        <v>0</v>
      </c>
      <c r="I262" s="274">
        <f t="shared" si="33"/>
        <v>0</v>
      </c>
      <c r="J262" s="202"/>
    </row>
    <row r="263" spans="2:10" ht="15.75" thickBot="1" x14ac:dyDescent="0.3">
      <c r="B263" s="277">
        <v>46</v>
      </c>
      <c r="C263" s="271" t="s">
        <v>227</v>
      </c>
      <c r="D263" s="271" t="s">
        <v>226</v>
      </c>
      <c r="E263" s="271" t="s">
        <v>261</v>
      </c>
      <c r="F263" s="271">
        <v>24</v>
      </c>
      <c r="G263" s="299"/>
      <c r="H263" s="274">
        <f t="shared" si="30"/>
        <v>0</v>
      </c>
      <c r="I263" s="274">
        <f t="shared" si="33"/>
        <v>0</v>
      </c>
      <c r="J263" s="202"/>
    </row>
    <row r="264" spans="2:10" ht="15.75" thickBot="1" x14ac:dyDescent="0.3">
      <c r="B264" s="277">
        <v>0</v>
      </c>
      <c r="C264" s="271" t="s">
        <v>248</v>
      </c>
      <c r="D264" s="271" t="s">
        <v>222</v>
      </c>
      <c r="E264" s="271" t="s">
        <v>9</v>
      </c>
      <c r="F264" s="271">
        <v>13.6</v>
      </c>
      <c r="G264" s="299"/>
      <c r="H264" s="274">
        <f t="shared" si="30"/>
        <v>0</v>
      </c>
      <c r="I264" s="274">
        <f>H264*22</f>
        <v>0</v>
      </c>
      <c r="J264" s="202"/>
    </row>
    <row r="265" spans="2:10" ht="15.75" thickBot="1" x14ac:dyDescent="0.3">
      <c r="B265" s="277">
        <v>48</v>
      </c>
      <c r="C265" s="271" t="s">
        <v>92</v>
      </c>
      <c r="D265" s="271" t="s">
        <v>226</v>
      </c>
      <c r="E265" s="271" t="s">
        <v>9</v>
      </c>
      <c r="F265" s="271">
        <v>16</v>
      </c>
      <c r="G265" s="299"/>
      <c r="H265" s="274">
        <f t="shared" si="30"/>
        <v>0</v>
      </c>
      <c r="I265" s="274">
        <f t="shared" ref="I265:I275" si="34">H265*22</f>
        <v>0</v>
      </c>
      <c r="J265" s="202"/>
    </row>
    <row r="266" spans="2:10" ht="15.75" thickBot="1" x14ac:dyDescent="0.3">
      <c r="B266" s="277">
        <v>49</v>
      </c>
      <c r="C266" s="271" t="s">
        <v>159</v>
      </c>
      <c r="D266" s="271" t="s">
        <v>222</v>
      </c>
      <c r="E266" s="271" t="s">
        <v>9</v>
      </c>
      <c r="F266" s="271">
        <v>20</v>
      </c>
      <c r="G266" s="299"/>
      <c r="H266" s="274">
        <f t="shared" si="30"/>
        <v>0</v>
      </c>
      <c r="I266" s="274">
        <f t="shared" si="34"/>
        <v>0</v>
      </c>
      <c r="J266" s="202"/>
    </row>
    <row r="267" spans="2:10" ht="15.75" thickBot="1" x14ac:dyDescent="0.3">
      <c r="B267" s="277">
        <v>51</v>
      </c>
      <c r="C267" s="271" t="s">
        <v>228</v>
      </c>
      <c r="D267" s="271" t="s">
        <v>224</v>
      </c>
      <c r="E267" s="271" t="s">
        <v>9</v>
      </c>
      <c r="F267" s="271">
        <v>4.8</v>
      </c>
      <c r="G267" s="299"/>
      <c r="H267" s="274">
        <f t="shared" si="30"/>
        <v>0</v>
      </c>
      <c r="I267" s="274">
        <f t="shared" si="34"/>
        <v>0</v>
      </c>
      <c r="J267" s="202"/>
    </row>
    <row r="268" spans="2:10" ht="15.75" thickBot="1" x14ac:dyDescent="0.3">
      <c r="B268" s="277">
        <v>52</v>
      </c>
      <c r="C268" s="271" t="s">
        <v>228</v>
      </c>
      <c r="D268" s="271" t="s">
        <v>224</v>
      </c>
      <c r="E268" s="271" t="s">
        <v>9</v>
      </c>
      <c r="F268" s="271">
        <v>4.8</v>
      </c>
      <c r="G268" s="299"/>
      <c r="H268" s="274">
        <f t="shared" si="30"/>
        <v>0</v>
      </c>
      <c r="I268" s="274">
        <f t="shared" si="34"/>
        <v>0</v>
      </c>
      <c r="J268" s="202"/>
    </row>
    <row r="269" spans="2:10" ht="15.75" thickBot="1" x14ac:dyDescent="0.3">
      <c r="B269" s="277" t="s">
        <v>240</v>
      </c>
      <c r="C269" s="271" t="s">
        <v>240</v>
      </c>
      <c r="D269" s="271" t="s">
        <v>217</v>
      </c>
      <c r="E269" s="271" t="s">
        <v>9</v>
      </c>
      <c r="F269" s="271">
        <v>33</v>
      </c>
      <c r="G269" s="299"/>
      <c r="H269" s="274">
        <f t="shared" si="30"/>
        <v>0</v>
      </c>
      <c r="I269" s="274">
        <f t="shared" si="34"/>
        <v>0</v>
      </c>
      <c r="J269" s="202"/>
    </row>
    <row r="270" spans="2:10" ht="15.75" thickBot="1" x14ac:dyDescent="0.3">
      <c r="B270" s="277" t="s">
        <v>247</v>
      </c>
      <c r="C270" s="271" t="s">
        <v>247</v>
      </c>
      <c r="D270" s="271" t="s">
        <v>217</v>
      </c>
      <c r="E270" s="271" t="s">
        <v>9</v>
      </c>
      <c r="F270" s="271">
        <v>430</v>
      </c>
      <c r="G270" s="299"/>
      <c r="H270" s="274">
        <f t="shared" si="30"/>
        <v>0</v>
      </c>
      <c r="I270" s="274">
        <f t="shared" si="34"/>
        <v>0</v>
      </c>
      <c r="J270" s="202"/>
    </row>
    <row r="271" spans="2:10" ht="15.75" thickBot="1" x14ac:dyDescent="0.3">
      <c r="B271" s="277" t="s">
        <v>246</v>
      </c>
      <c r="C271" s="271" t="s">
        <v>246</v>
      </c>
      <c r="D271" s="271" t="s">
        <v>226</v>
      </c>
      <c r="E271" s="271" t="s">
        <v>9</v>
      </c>
      <c r="F271" s="271">
        <v>114</v>
      </c>
      <c r="G271" s="299"/>
      <c r="H271" s="274">
        <f t="shared" si="30"/>
        <v>0</v>
      </c>
      <c r="I271" s="274">
        <f t="shared" si="34"/>
        <v>0</v>
      </c>
      <c r="J271" s="202"/>
    </row>
    <row r="272" spans="2:10" ht="15.75" thickBot="1" x14ac:dyDescent="0.3">
      <c r="B272" s="277" t="s">
        <v>245</v>
      </c>
      <c r="C272" s="271" t="s">
        <v>245</v>
      </c>
      <c r="D272" s="271" t="s">
        <v>217</v>
      </c>
      <c r="E272" s="271" t="s">
        <v>9</v>
      </c>
      <c r="F272" s="271">
        <v>17.8</v>
      </c>
      <c r="G272" s="299"/>
      <c r="H272" s="274">
        <f t="shared" si="30"/>
        <v>0</v>
      </c>
      <c r="I272" s="274">
        <f t="shared" si="34"/>
        <v>0</v>
      </c>
      <c r="J272" s="202"/>
    </row>
    <row r="273" spans="2:10" ht="15.75" thickBot="1" x14ac:dyDescent="0.3">
      <c r="B273" s="277">
        <v>56</v>
      </c>
      <c r="C273" s="271" t="s">
        <v>228</v>
      </c>
      <c r="D273" s="271" t="s">
        <v>224</v>
      </c>
      <c r="E273" s="271" t="s">
        <v>9</v>
      </c>
      <c r="F273" s="271">
        <v>4.2</v>
      </c>
      <c r="G273" s="299"/>
      <c r="H273" s="274">
        <f t="shared" si="30"/>
        <v>0</v>
      </c>
      <c r="I273" s="274">
        <f t="shared" si="34"/>
        <v>0</v>
      </c>
      <c r="J273" s="202"/>
    </row>
    <row r="274" spans="2:10" ht="15.75" thickBot="1" x14ac:dyDescent="0.3">
      <c r="B274" s="277">
        <v>57</v>
      </c>
      <c r="C274" s="271" t="s">
        <v>228</v>
      </c>
      <c r="D274" s="271" t="s">
        <v>224</v>
      </c>
      <c r="E274" s="271" t="s">
        <v>9</v>
      </c>
      <c r="F274" s="271">
        <v>4.2</v>
      </c>
      <c r="G274" s="299"/>
      <c r="H274" s="274">
        <f t="shared" si="30"/>
        <v>0</v>
      </c>
      <c r="I274" s="274">
        <f t="shared" si="34"/>
        <v>0</v>
      </c>
      <c r="J274" s="202"/>
    </row>
    <row r="275" spans="2:10" ht="15.75" thickBot="1" x14ac:dyDescent="0.3">
      <c r="B275" s="277" t="s">
        <v>244</v>
      </c>
      <c r="C275" s="271" t="s">
        <v>244</v>
      </c>
      <c r="D275" s="271" t="s">
        <v>217</v>
      </c>
      <c r="E275" s="271" t="s">
        <v>9</v>
      </c>
      <c r="F275" s="271">
        <v>70</v>
      </c>
      <c r="G275" s="299"/>
      <c r="H275" s="274">
        <f t="shared" si="30"/>
        <v>0</v>
      </c>
      <c r="I275" s="274">
        <f t="shared" si="34"/>
        <v>0</v>
      </c>
      <c r="J275" s="202"/>
    </row>
    <row r="276" spans="2:10" ht="15.75" thickBot="1" x14ac:dyDescent="0.3">
      <c r="B276" s="278"/>
      <c r="C276" s="8"/>
      <c r="D276" s="8"/>
      <c r="E276" s="8"/>
      <c r="F276" s="8"/>
      <c r="G276" s="101"/>
      <c r="H276" s="21" t="s">
        <v>296</v>
      </c>
      <c r="I276" s="103">
        <f>SUM(I226:I275)</f>
        <v>0</v>
      </c>
      <c r="J276" s="202"/>
    </row>
    <row r="277" spans="2:10" ht="16.5" thickBot="1" x14ac:dyDescent="0.3">
      <c r="B277" s="269" t="s">
        <v>243</v>
      </c>
      <c r="C277" s="8"/>
      <c r="D277" s="8"/>
      <c r="E277" s="8"/>
      <c r="F277" s="8"/>
      <c r="G277" s="101"/>
      <c r="H277" s="8"/>
      <c r="I277" s="202"/>
      <c r="J277" s="202"/>
    </row>
    <row r="278" spans="2:10" ht="44.25" thickBot="1" x14ac:dyDescent="0.3">
      <c r="B278" s="347" t="s">
        <v>238</v>
      </c>
      <c r="C278" s="270" t="s">
        <v>237</v>
      </c>
      <c r="D278" s="347" t="s">
        <v>132</v>
      </c>
      <c r="E278" s="347" t="s">
        <v>131</v>
      </c>
      <c r="F278" s="270" t="s">
        <v>236</v>
      </c>
      <c r="G278" s="298" t="s">
        <v>6</v>
      </c>
      <c r="H278" s="15" t="s">
        <v>272</v>
      </c>
      <c r="I278" s="16" t="s">
        <v>273</v>
      </c>
      <c r="J278" s="202"/>
    </row>
    <row r="279" spans="2:10" ht="16.5" thickBot="1" x14ac:dyDescent="0.3">
      <c r="B279" s="348"/>
      <c r="C279" s="271" t="s">
        <v>235</v>
      </c>
      <c r="D279" s="348"/>
      <c r="E279" s="348"/>
      <c r="F279" s="271" t="s">
        <v>234</v>
      </c>
      <c r="G279" s="299"/>
      <c r="H279" s="271"/>
      <c r="I279" s="271"/>
      <c r="J279" s="202"/>
    </row>
    <row r="280" spans="2:10" ht="15.75" thickBot="1" x14ac:dyDescent="0.3">
      <c r="B280" s="272">
        <v>100</v>
      </c>
      <c r="C280" s="273" t="s">
        <v>227</v>
      </c>
      <c r="D280" s="271" t="s">
        <v>226</v>
      </c>
      <c r="E280" s="271" t="s">
        <v>261</v>
      </c>
      <c r="F280" s="271">
        <v>24</v>
      </c>
      <c r="G280" s="299"/>
      <c r="H280" s="274">
        <f>G280*F280</f>
        <v>0</v>
      </c>
      <c r="I280" s="274">
        <f>H280*13</f>
        <v>0</v>
      </c>
      <c r="J280" s="202"/>
    </row>
    <row r="281" spans="2:10" ht="15.75" thickBot="1" x14ac:dyDescent="0.3">
      <c r="B281" s="272">
        <v>101</v>
      </c>
      <c r="C281" s="273" t="s">
        <v>227</v>
      </c>
      <c r="D281" s="271" t="s">
        <v>226</v>
      </c>
      <c r="E281" s="271" t="s">
        <v>261</v>
      </c>
      <c r="F281" s="271">
        <v>24</v>
      </c>
      <c r="G281" s="299"/>
      <c r="H281" s="274">
        <f t="shared" ref="H281:H335" si="35">G281*F281</f>
        <v>0</v>
      </c>
      <c r="I281" s="274">
        <f t="shared" ref="I281:I295" si="36">H281*13</f>
        <v>0</v>
      </c>
      <c r="J281" s="202"/>
    </row>
    <row r="282" spans="2:10" ht="15.75" thickBot="1" x14ac:dyDescent="0.3">
      <c r="B282" s="272">
        <v>102</v>
      </c>
      <c r="C282" s="273" t="s">
        <v>227</v>
      </c>
      <c r="D282" s="271" t="s">
        <v>226</v>
      </c>
      <c r="E282" s="271" t="s">
        <v>261</v>
      </c>
      <c r="F282" s="271">
        <v>36</v>
      </c>
      <c r="G282" s="299"/>
      <c r="H282" s="274">
        <f t="shared" si="35"/>
        <v>0</v>
      </c>
      <c r="I282" s="274">
        <f t="shared" si="36"/>
        <v>0</v>
      </c>
      <c r="J282" s="202"/>
    </row>
    <row r="283" spans="2:10" ht="15.75" thickBot="1" x14ac:dyDescent="0.3">
      <c r="B283" s="272">
        <v>103</v>
      </c>
      <c r="C283" s="273" t="s">
        <v>227</v>
      </c>
      <c r="D283" s="271" t="s">
        <v>226</v>
      </c>
      <c r="E283" s="271" t="s">
        <v>261</v>
      </c>
      <c r="F283" s="271">
        <v>36</v>
      </c>
      <c r="G283" s="299"/>
      <c r="H283" s="274">
        <f t="shared" si="35"/>
        <v>0</v>
      </c>
      <c r="I283" s="274">
        <f t="shared" si="36"/>
        <v>0</v>
      </c>
      <c r="J283" s="202"/>
    </row>
    <row r="284" spans="2:10" ht="15.75" thickBot="1" x14ac:dyDescent="0.3">
      <c r="B284" s="272">
        <v>104</v>
      </c>
      <c r="C284" s="273" t="s">
        <v>227</v>
      </c>
      <c r="D284" s="271" t="s">
        <v>226</v>
      </c>
      <c r="E284" s="271" t="s">
        <v>261</v>
      </c>
      <c r="F284" s="271">
        <v>24</v>
      </c>
      <c r="G284" s="299"/>
      <c r="H284" s="274">
        <f t="shared" si="35"/>
        <v>0</v>
      </c>
      <c r="I284" s="274">
        <f t="shared" si="36"/>
        <v>0</v>
      </c>
      <c r="J284" s="202"/>
    </row>
    <row r="285" spans="2:10" ht="15.75" thickBot="1" x14ac:dyDescent="0.3">
      <c r="B285" s="272">
        <v>105</v>
      </c>
      <c r="C285" s="273" t="s">
        <v>227</v>
      </c>
      <c r="D285" s="271" t="s">
        <v>226</v>
      </c>
      <c r="E285" s="271" t="s">
        <v>261</v>
      </c>
      <c r="F285" s="271">
        <v>24</v>
      </c>
      <c r="G285" s="299"/>
      <c r="H285" s="274">
        <f t="shared" si="35"/>
        <v>0</v>
      </c>
      <c r="I285" s="274">
        <f t="shared" si="36"/>
        <v>0</v>
      </c>
      <c r="J285" s="202"/>
    </row>
    <row r="286" spans="2:10" ht="15.75" thickBot="1" x14ac:dyDescent="0.3">
      <c r="B286" s="272">
        <v>106</v>
      </c>
      <c r="C286" s="273" t="s">
        <v>227</v>
      </c>
      <c r="D286" s="271" t="s">
        <v>226</v>
      </c>
      <c r="E286" s="271" t="s">
        <v>261</v>
      </c>
      <c r="F286" s="271">
        <v>24</v>
      </c>
      <c r="G286" s="299"/>
      <c r="H286" s="274">
        <f t="shared" si="35"/>
        <v>0</v>
      </c>
      <c r="I286" s="274">
        <f t="shared" si="36"/>
        <v>0</v>
      </c>
      <c r="J286" s="202"/>
    </row>
    <row r="287" spans="2:10" ht="15.75" thickBot="1" x14ac:dyDescent="0.3">
      <c r="B287" s="272">
        <v>107</v>
      </c>
      <c r="C287" s="273" t="s">
        <v>227</v>
      </c>
      <c r="D287" s="271" t="s">
        <v>226</v>
      </c>
      <c r="E287" s="271" t="s">
        <v>261</v>
      </c>
      <c r="F287" s="271">
        <v>24</v>
      </c>
      <c r="G287" s="299"/>
      <c r="H287" s="274">
        <f t="shared" si="35"/>
        <v>0</v>
      </c>
      <c r="I287" s="274">
        <f t="shared" si="36"/>
        <v>0</v>
      </c>
      <c r="J287" s="202"/>
    </row>
    <row r="288" spans="2:10" ht="15.75" thickBot="1" x14ac:dyDescent="0.3">
      <c r="B288" s="272">
        <v>108</v>
      </c>
      <c r="C288" s="273" t="s">
        <v>227</v>
      </c>
      <c r="D288" s="271" t="s">
        <v>226</v>
      </c>
      <c r="E288" s="271" t="s">
        <v>261</v>
      </c>
      <c r="F288" s="271">
        <v>24</v>
      </c>
      <c r="G288" s="299"/>
      <c r="H288" s="274">
        <f t="shared" si="35"/>
        <v>0</v>
      </c>
      <c r="I288" s="274">
        <f t="shared" si="36"/>
        <v>0</v>
      </c>
      <c r="J288" s="202"/>
    </row>
    <row r="289" spans="2:10" ht="15.75" thickBot="1" x14ac:dyDescent="0.3">
      <c r="B289" s="272">
        <v>109</v>
      </c>
      <c r="C289" s="273" t="s">
        <v>227</v>
      </c>
      <c r="D289" s="271" t="s">
        <v>226</v>
      </c>
      <c r="E289" s="271" t="s">
        <v>261</v>
      </c>
      <c r="F289" s="271">
        <v>24</v>
      </c>
      <c r="G289" s="299"/>
      <c r="H289" s="274">
        <f t="shared" si="35"/>
        <v>0</v>
      </c>
      <c r="I289" s="274">
        <f t="shared" si="36"/>
        <v>0</v>
      </c>
      <c r="J289" s="202"/>
    </row>
    <row r="290" spans="2:10" ht="15.75" thickBot="1" x14ac:dyDescent="0.3">
      <c r="B290" s="272">
        <v>110</v>
      </c>
      <c r="C290" s="273" t="s">
        <v>227</v>
      </c>
      <c r="D290" s="271" t="s">
        <v>226</v>
      </c>
      <c r="E290" s="271" t="s">
        <v>261</v>
      </c>
      <c r="F290" s="271">
        <v>24</v>
      </c>
      <c r="G290" s="299"/>
      <c r="H290" s="274">
        <f t="shared" si="35"/>
        <v>0</v>
      </c>
      <c r="I290" s="274">
        <f t="shared" si="36"/>
        <v>0</v>
      </c>
      <c r="J290" s="202"/>
    </row>
    <row r="291" spans="2:10" ht="15.75" thickBot="1" x14ac:dyDescent="0.3">
      <c r="B291" s="272">
        <v>111</v>
      </c>
      <c r="C291" s="273" t="s">
        <v>227</v>
      </c>
      <c r="D291" s="271" t="s">
        <v>226</v>
      </c>
      <c r="E291" s="271" t="s">
        <v>261</v>
      </c>
      <c r="F291" s="271">
        <v>24</v>
      </c>
      <c r="G291" s="299"/>
      <c r="H291" s="274">
        <f t="shared" si="35"/>
        <v>0</v>
      </c>
      <c r="I291" s="274">
        <f t="shared" si="36"/>
        <v>0</v>
      </c>
      <c r="J291" s="202"/>
    </row>
    <row r="292" spans="2:10" ht="15.75" thickBot="1" x14ac:dyDescent="0.3">
      <c r="B292" s="272">
        <v>112</v>
      </c>
      <c r="C292" s="273" t="s">
        <v>227</v>
      </c>
      <c r="D292" s="271" t="s">
        <v>226</v>
      </c>
      <c r="E292" s="271" t="s">
        <v>261</v>
      </c>
      <c r="F292" s="271">
        <v>24</v>
      </c>
      <c r="G292" s="299"/>
      <c r="H292" s="274">
        <f t="shared" si="35"/>
        <v>0</v>
      </c>
      <c r="I292" s="274">
        <f t="shared" si="36"/>
        <v>0</v>
      </c>
      <c r="J292" s="202"/>
    </row>
    <row r="293" spans="2:10" ht="15.75" thickBot="1" x14ac:dyDescent="0.3">
      <c r="B293" s="272">
        <v>113</v>
      </c>
      <c r="C293" s="273" t="s">
        <v>227</v>
      </c>
      <c r="D293" s="271" t="s">
        <v>226</v>
      </c>
      <c r="E293" s="271" t="s">
        <v>261</v>
      </c>
      <c r="F293" s="271">
        <v>24</v>
      </c>
      <c r="G293" s="299"/>
      <c r="H293" s="274">
        <f t="shared" si="35"/>
        <v>0</v>
      </c>
      <c r="I293" s="274">
        <f t="shared" si="36"/>
        <v>0</v>
      </c>
      <c r="J293" s="202"/>
    </row>
    <row r="294" spans="2:10" ht="15.75" thickBot="1" x14ac:dyDescent="0.3">
      <c r="B294" s="272">
        <v>114</v>
      </c>
      <c r="C294" s="273" t="s">
        <v>227</v>
      </c>
      <c r="D294" s="271" t="s">
        <v>226</v>
      </c>
      <c r="E294" s="271" t="s">
        <v>261</v>
      </c>
      <c r="F294" s="271">
        <v>24</v>
      </c>
      <c r="G294" s="299"/>
      <c r="H294" s="274">
        <f t="shared" si="35"/>
        <v>0</v>
      </c>
      <c r="I294" s="274">
        <f t="shared" si="36"/>
        <v>0</v>
      </c>
      <c r="J294" s="202"/>
    </row>
    <row r="295" spans="2:10" ht="15.75" thickBot="1" x14ac:dyDescent="0.3">
      <c r="B295" s="272">
        <v>115</v>
      </c>
      <c r="C295" s="273" t="s">
        <v>227</v>
      </c>
      <c r="D295" s="271" t="s">
        <v>226</v>
      </c>
      <c r="E295" s="271" t="s">
        <v>261</v>
      </c>
      <c r="F295" s="271">
        <v>24</v>
      </c>
      <c r="G295" s="299"/>
      <c r="H295" s="274">
        <f t="shared" si="35"/>
        <v>0</v>
      </c>
      <c r="I295" s="274">
        <f t="shared" si="36"/>
        <v>0</v>
      </c>
      <c r="J295" s="202"/>
    </row>
    <row r="296" spans="2:10" ht="15.75" thickBot="1" x14ac:dyDescent="0.3">
      <c r="B296" s="272">
        <v>121</v>
      </c>
      <c r="C296" s="273" t="s">
        <v>228</v>
      </c>
      <c r="D296" s="271" t="s">
        <v>224</v>
      </c>
      <c r="E296" s="271" t="s">
        <v>9</v>
      </c>
      <c r="F296" s="271">
        <v>8</v>
      </c>
      <c r="G296" s="299"/>
      <c r="H296" s="274">
        <f t="shared" si="35"/>
        <v>0</v>
      </c>
      <c r="I296" s="274">
        <f>H296*22</f>
        <v>0</v>
      </c>
      <c r="J296" s="202"/>
    </row>
    <row r="297" spans="2:10" ht="15.75" thickBot="1" x14ac:dyDescent="0.3">
      <c r="B297" s="272">
        <v>122</v>
      </c>
      <c r="C297" s="273" t="s">
        <v>232</v>
      </c>
      <c r="D297" s="271" t="s">
        <v>224</v>
      </c>
      <c r="E297" s="271" t="s">
        <v>9</v>
      </c>
      <c r="F297" s="271">
        <v>8</v>
      </c>
      <c r="G297" s="299"/>
      <c r="H297" s="274">
        <f t="shared" si="35"/>
        <v>0</v>
      </c>
      <c r="I297" s="274">
        <f t="shared" ref="I297:I302" si="37">H297*22</f>
        <v>0</v>
      </c>
      <c r="J297" s="202"/>
    </row>
    <row r="298" spans="2:10" ht="15.75" thickBot="1" x14ac:dyDescent="0.3">
      <c r="B298" s="272">
        <v>123</v>
      </c>
      <c r="C298" s="273" t="s">
        <v>225</v>
      </c>
      <c r="D298" s="271" t="s">
        <v>224</v>
      </c>
      <c r="E298" s="271" t="s">
        <v>9</v>
      </c>
      <c r="F298" s="271">
        <v>8</v>
      </c>
      <c r="G298" s="299"/>
      <c r="H298" s="274">
        <f t="shared" si="35"/>
        <v>0</v>
      </c>
      <c r="I298" s="274">
        <f t="shared" si="37"/>
        <v>0</v>
      </c>
      <c r="J298" s="202"/>
    </row>
    <row r="299" spans="2:10" ht="15.75" thickBot="1" x14ac:dyDescent="0.3">
      <c r="B299" s="272">
        <v>125</v>
      </c>
      <c r="C299" s="273" t="s">
        <v>228</v>
      </c>
      <c r="D299" s="271" t="s">
        <v>224</v>
      </c>
      <c r="E299" s="271" t="s">
        <v>9</v>
      </c>
      <c r="F299" s="271">
        <v>8</v>
      </c>
      <c r="G299" s="299"/>
      <c r="H299" s="274">
        <f t="shared" si="35"/>
        <v>0</v>
      </c>
      <c r="I299" s="274">
        <f t="shared" si="37"/>
        <v>0</v>
      </c>
      <c r="J299" s="202"/>
    </row>
    <row r="300" spans="2:10" ht="15.75" thickBot="1" x14ac:dyDescent="0.3">
      <c r="B300" s="272">
        <v>126</v>
      </c>
      <c r="C300" s="273" t="s">
        <v>242</v>
      </c>
      <c r="D300" s="271" t="s">
        <v>226</v>
      </c>
      <c r="E300" s="271" t="s">
        <v>9</v>
      </c>
      <c r="F300" s="271">
        <v>19.5</v>
      </c>
      <c r="G300" s="299"/>
      <c r="H300" s="274">
        <f t="shared" si="35"/>
        <v>0</v>
      </c>
      <c r="I300" s="274">
        <f t="shared" si="37"/>
        <v>0</v>
      </c>
      <c r="J300" s="202"/>
    </row>
    <row r="301" spans="2:10" ht="15.75" thickBot="1" x14ac:dyDescent="0.3">
      <c r="B301" s="272">
        <v>124</v>
      </c>
      <c r="C301" s="273" t="s">
        <v>241</v>
      </c>
      <c r="D301" s="271" t="s">
        <v>222</v>
      </c>
      <c r="E301" s="271" t="s">
        <v>9</v>
      </c>
      <c r="F301" s="271">
        <v>16.8</v>
      </c>
      <c r="G301" s="299"/>
      <c r="H301" s="274">
        <f t="shared" si="35"/>
        <v>0</v>
      </c>
      <c r="I301" s="274">
        <f t="shared" si="37"/>
        <v>0</v>
      </c>
      <c r="J301" s="202"/>
    </row>
    <row r="302" spans="2:10" ht="15.75" thickBot="1" x14ac:dyDescent="0.3">
      <c r="B302" s="272">
        <v>124</v>
      </c>
      <c r="C302" s="273" t="s">
        <v>241</v>
      </c>
      <c r="D302" s="271" t="s">
        <v>222</v>
      </c>
      <c r="E302" s="271" t="s">
        <v>9</v>
      </c>
      <c r="F302" s="271">
        <v>16.8</v>
      </c>
      <c r="G302" s="299"/>
      <c r="H302" s="274">
        <f t="shared" si="35"/>
        <v>0</v>
      </c>
      <c r="I302" s="274">
        <f t="shared" si="37"/>
        <v>0</v>
      </c>
      <c r="J302" s="202"/>
    </row>
    <row r="303" spans="2:10" ht="15.75" thickBot="1" x14ac:dyDescent="0.3">
      <c r="B303" s="272">
        <v>128</v>
      </c>
      <c r="C303" s="273" t="s">
        <v>227</v>
      </c>
      <c r="D303" s="271" t="s">
        <v>226</v>
      </c>
      <c r="E303" s="271" t="s">
        <v>261</v>
      </c>
      <c r="F303" s="271">
        <v>24</v>
      </c>
      <c r="G303" s="299"/>
      <c r="H303" s="274">
        <f t="shared" si="35"/>
        <v>0</v>
      </c>
      <c r="I303" s="274">
        <f>H303*13</f>
        <v>0</v>
      </c>
      <c r="J303" s="202"/>
    </row>
    <row r="304" spans="2:10" ht="15.75" thickBot="1" x14ac:dyDescent="0.3">
      <c r="B304" s="272">
        <v>131</v>
      </c>
      <c r="C304" s="273" t="s">
        <v>227</v>
      </c>
      <c r="D304" s="271" t="s">
        <v>226</v>
      </c>
      <c r="E304" s="271" t="s">
        <v>261</v>
      </c>
      <c r="F304" s="271">
        <v>24</v>
      </c>
      <c r="G304" s="299"/>
      <c r="H304" s="274">
        <f t="shared" si="35"/>
        <v>0</v>
      </c>
      <c r="I304" s="274">
        <f t="shared" ref="I304:I316" si="38">H304*13</f>
        <v>0</v>
      </c>
      <c r="J304" s="202"/>
    </row>
    <row r="305" spans="2:10" ht="15.75" thickBot="1" x14ac:dyDescent="0.3">
      <c r="B305" s="272">
        <v>129</v>
      </c>
      <c r="C305" s="273" t="s">
        <v>227</v>
      </c>
      <c r="D305" s="271" t="s">
        <v>226</v>
      </c>
      <c r="E305" s="271" t="s">
        <v>261</v>
      </c>
      <c r="F305" s="271">
        <v>24</v>
      </c>
      <c r="G305" s="299"/>
      <c r="H305" s="274">
        <f t="shared" si="35"/>
        <v>0</v>
      </c>
      <c r="I305" s="274">
        <f t="shared" si="38"/>
        <v>0</v>
      </c>
      <c r="J305" s="202"/>
    </row>
    <row r="306" spans="2:10" ht="15.75" thickBot="1" x14ac:dyDescent="0.3">
      <c r="B306" s="272">
        <v>130</v>
      </c>
      <c r="C306" s="273" t="s">
        <v>227</v>
      </c>
      <c r="D306" s="271" t="s">
        <v>226</v>
      </c>
      <c r="E306" s="271" t="s">
        <v>261</v>
      </c>
      <c r="F306" s="271">
        <v>24</v>
      </c>
      <c r="G306" s="299"/>
      <c r="H306" s="274">
        <f t="shared" si="35"/>
        <v>0</v>
      </c>
      <c r="I306" s="274">
        <f t="shared" si="38"/>
        <v>0</v>
      </c>
      <c r="J306" s="202"/>
    </row>
    <row r="307" spans="2:10" ht="15.75" thickBot="1" x14ac:dyDescent="0.3">
      <c r="B307" s="272">
        <v>132</v>
      </c>
      <c r="C307" s="273" t="s">
        <v>227</v>
      </c>
      <c r="D307" s="271" t="s">
        <v>226</v>
      </c>
      <c r="E307" s="271" t="s">
        <v>261</v>
      </c>
      <c r="F307" s="271">
        <v>24</v>
      </c>
      <c r="G307" s="299"/>
      <c r="H307" s="274">
        <f t="shared" si="35"/>
        <v>0</v>
      </c>
      <c r="I307" s="274">
        <f t="shared" si="38"/>
        <v>0</v>
      </c>
      <c r="J307" s="202"/>
    </row>
    <row r="308" spans="2:10" ht="15.75" thickBot="1" x14ac:dyDescent="0.3">
      <c r="B308" s="272">
        <v>133</v>
      </c>
      <c r="C308" s="273" t="s">
        <v>227</v>
      </c>
      <c r="D308" s="271" t="s">
        <v>226</v>
      </c>
      <c r="E308" s="271" t="s">
        <v>261</v>
      </c>
      <c r="F308" s="271">
        <v>24</v>
      </c>
      <c r="G308" s="299"/>
      <c r="H308" s="274">
        <f t="shared" si="35"/>
        <v>0</v>
      </c>
      <c r="I308" s="274">
        <f t="shared" si="38"/>
        <v>0</v>
      </c>
      <c r="J308" s="202"/>
    </row>
    <row r="309" spans="2:10" ht="15.75" thickBot="1" x14ac:dyDescent="0.3">
      <c r="B309" s="272">
        <v>134</v>
      </c>
      <c r="C309" s="273" t="s">
        <v>227</v>
      </c>
      <c r="D309" s="271" t="s">
        <v>226</v>
      </c>
      <c r="E309" s="271" t="s">
        <v>261</v>
      </c>
      <c r="F309" s="271">
        <v>24</v>
      </c>
      <c r="G309" s="299"/>
      <c r="H309" s="274">
        <f t="shared" si="35"/>
        <v>0</v>
      </c>
      <c r="I309" s="274">
        <f t="shared" si="38"/>
        <v>0</v>
      </c>
      <c r="J309" s="202"/>
    </row>
    <row r="310" spans="2:10" ht="15.75" thickBot="1" x14ac:dyDescent="0.3">
      <c r="B310" s="272">
        <v>135</v>
      </c>
      <c r="C310" s="273" t="s">
        <v>227</v>
      </c>
      <c r="D310" s="271" t="s">
        <v>226</v>
      </c>
      <c r="E310" s="271" t="s">
        <v>261</v>
      </c>
      <c r="F310" s="271">
        <v>24</v>
      </c>
      <c r="G310" s="299"/>
      <c r="H310" s="274">
        <f t="shared" si="35"/>
        <v>0</v>
      </c>
      <c r="I310" s="274">
        <f t="shared" si="38"/>
        <v>0</v>
      </c>
      <c r="J310" s="202"/>
    </row>
    <row r="311" spans="2:10" ht="15.75" thickBot="1" x14ac:dyDescent="0.3">
      <c r="B311" s="272">
        <v>136</v>
      </c>
      <c r="C311" s="273" t="s">
        <v>227</v>
      </c>
      <c r="D311" s="271" t="s">
        <v>226</v>
      </c>
      <c r="E311" s="271" t="s">
        <v>261</v>
      </c>
      <c r="F311" s="271">
        <v>35.58</v>
      </c>
      <c r="G311" s="299"/>
      <c r="H311" s="274">
        <f t="shared" si="35"/>
        <v>0</v>
      </c>
      <c r="I311" s="274">
        <f t="shared" si="38"/>
        <v>0</v>
      </c>
      <c r="J311" s="202"/>
    </row>
    <row r="312" spans="2:10" ht="15.75" thickBot="1" x14ac:dyDescent="0.3">
      <c r="B312" s="272">
        <v>137</v>
      </c>
      <c r="C312" s="273" t="s">
        <v>227</v>
      </c>
      <c r="D312" s="271" t="s">
        <v>226</v>
      </c>
      <c r="E312" s="271" t="s">
        <v>261</v>
      </c>
      <c r="F312" s="271">
        <v>24</v>
      </c>
      <c r="G312" s="299"/>
      <c r="H312" s="274">
        <f t="shared" si="35"/>
        <v>0</v>
      </c>
      <c r="I312" s="274">
        <f t="shared" si="38"/>
        <v>0</v>
      </c>
      <c r="J312" s="202"/>
    </row>
    <row r="313" spans="2:10" ht="15.75" thickBot="1" x14ac:dyDescent="0.3">
      <c r="B313" s="272">
        <v>138</v>
      </c>
      <c r="C313" s="273" t="s">
        <v>227</v>
      </c>
      <c r="D313" s="271" t="s">
        <v>226</v>
      </c>
      <c r="E313" s="271" t="s">
        <v>261</v>
      </c>
      <c r="F313" s="271">
        <v>24</v>
      </c>
      <c r="G313" s="299"/>
      <c r="H313" s="274">
        <f t="shared" si="35"/>
        <v>0</v>
      </c>
      <c r="I313" s="274">
        <f t="shared" si="38"/>
        <v>0</v>
      </c>
      <c r="J313" s="202"/>
    </row>
    <row r="314" spans="2:10" ht="15.75" thickBot="1" x14ac:dyDescent="0.3">
      <c r="B314" s="272">
        <v>140</v>
      </c>
      <c r="C314" s="273" t="s">
        <v>227</v>
      </c>
      <c r="D314" s="271" t="s">
        <v>226</v>
      </c>
      <c r="E314" s="271" t="s">
        <v>261</v>
      </c>
      <c r="F314" s="271">
        <v>24</v>
      </c>
      <c r="G314" s="299"/>
      <c r="H314" s="274">
        <f t="shared" si="35"/>
        <v>0</v>
      </c>
      <c r="I314" s="274">
        <f t="shared" si="38"/>
        <v>0</v>
      </c>
      <c r="J314" s="202"/>
    </row>
    <row r="315" spans="2:10" ht="15.75" thickBot="1" x14ac:dyDescent="0.3">
      <c r="B315" s="272">
        <v>139</v>
      </c>
      <c r="C315" s="273" t="s">
        <v>227</v>
      </c>
      <c r="D315" s="271" t="s">
        <v>226</v>
      </c>
      <c r="E315" s="271" t="s">
        <v>261</v>
      </c>
      <c r="F315" s="271">
        <v>35.58</v>
      </c>
      <c r="G315" s="299"/>
      <c r="H315" s="274">
        <f t="shared" si="35"/>
        <v>0</v>
      </c>
      <c r="I315" s="274">
        <f t="shared" si="38"/>
        <v>0</v>
      </c>
      <c r="J315" s="202"/>
    </row>
    <row r="316" spans="2:10" ht="15.75" thickBot="1" x14ac:dyDescent="0.3">
      <c r="B316" s="272">
        <v>141</v>
      </c>
      <c r="C316" s="273" t="s">
        <v>227</v>
      </c>
      <c r="D316" s="271" t="s">
        <v>226</v>
      </c>
      <c r="E316" s="271" t="s">
        <v>261</v>
      </c>
      <c r="F316" s="271">
        <v>49.8</v>
      </c>
      <c r="G316" s="299"/>
      <c r="H316" s="274">
        <f t="shared" si="35"/>
        <v>0</v>
      </c>
      <c r="I316" s="274">
        <f t="shared" si="38"/>
        <v>0</v>
      </c>
      <c r="J316" s="202"/>
    </row>
    <row r="317" spans="2:10" ht="15.75" thickBot="1" x14ac:dyDescent="0.3">
      <c r="B317" s="272">
        <v>143</v>
      </c>
      <c r="C317" s="273" t="s">
        <v>229</v>
      </c>
      <c r="D317" s="271" t="s">
        <v>226</v>
      </c>
      <c r="E317" s="271" t="s">
        <v>9</v>
      </c>
      <c r="F317" s="271">
        <v>10.6</v>
      </c>
      <c r="G317" s="299"/>
      <c r="H317" s="274">
        <f t="shared" si="35"/>
        <v>0</v>
      </c>
      <c r="I317" s="274">
        <f>H317*22</f>
        <v>0</v>
      </c>
      <c r="J317" s="202"/>
    </row>
    <row r="318" spans="2:10" ht="15.75" thickBot="1" x14ac:dyDescent="0.3">
      <c r="B318" s="272">
        <v>144</v>
      </c>
      <c r="C318" s="273" t="s">
        <v>225</v>
      </c>
      <c r="D318" s="271" t="s">
        <v>224</v>
      </c>
      <c r="E318" s="271" t="s">
        <v>9</v>
      </c>
      <c r="F318" s="271">
        <v>2.7</v>
      </c>
      <c r="G318" s="299"/>
      <c r="H318" s="274">
        <f t="shared" si="35"/>
        <v>0</v>
      </c>
      <c r="I318" s="274">
        <f t="shared" ref="I318:I320" si="39">H318*22</f>
        <v>0</v>
      </c>
      <c r="J318" s="202"/>
    </row>
    <row r="319" spans="2:10" ht="15.75" thickBot="1" x14ac:dyDescent="0.3">
      <c r="B319" s="272">
        <v>145</v>
      </c>
      <c r="C319" s="273" t="s">
        <v>228</v>
      </c>
      <c r="D319" s="271" t="s">
        <v>224</v>
      </c>
      <c r="E319" s="271" t="s">
        <v>9</v>
      </c>
      <c r="F319" s="271">
        <v>15.6</v>
      </c>
      <c r="G319" s="299"/>
      <c r="H319" s="274">
        <f t="shared" si="35"/>
        <v>0</v>
      </c>
      <c r="I319" s="274">
        <f t="shared" si="39"/>
        <v>0</v>
      </c>
      <c r="J319" s="202"/>
    </row>
    <row r="320" spans="2:10" ht="15.75" thickBot="1" x14ac:dyDescent="0.3">
      <c r="B320" s="272">
        <v>146</v>
      </c>
      <c r="C320" s="273" t="s">
        <v>228</v>
      </c>
      <c r="D320" s="271" t="s">
        <v>224</v>
      </c>
      <c r="E320" s="271" t="s">
        <v>9</v>
      </c>
      <c r="F320" s="271">
        <v>15.6</v>
      </c>
      <c r="G320" s="299"/>
      <c r="H320" s="274">
        <f t="shared" si="35"/>
        <v>0</v>
      </c>
      <c r="I320" s="274">
        <f t="shared" si="39"/>
        <v>0</v>
      </c>
      <c r="J320" s="202"/>
    </row>
    <row r="321" spans="2:10" ht="15.75" thickBot="1" x14ac:dyDescent="0.3">
      <c r="B321" s="272">
        <v>148</v>
      </c>
      <c r="C321" s="273" t="s">
        <v>227</v>
      </c>
      <c r="D321" s="271" t="s">
        <v>226</v>
      </c>
      <c r="E321" s="271" t="s">
        <v>261</v>
      </c>
      <c r="F321" s="271">
        <v>21.56</v>
      </c>
      <c r="G321" s="299"/>
      <c r="H321" s="274">
        <f t="shared" si="35"/>
        <v>0</v>
      </c>
      <c r="I321" s="274">
        <f>H321*13</f>
        <v>0</v>
      </c>
      <c r="J321" s="202"/>
    </row>
    <row r="322" spans="2:10" ht="15.75" thickBot="1" x14ac:dyDescent="0.3">
      <c r="B322" s="272">
        <v>149</v>
      </c>
      <c r="C322" s="273" t="s">
        <v>227</v>
      </c>
      <c r="D322" s="271" t="s">
        <v>226</v>
      </c>
      <c r="E322" s="271" t="s">
        <v>261</v>
      </c>
      <c r="F322" s="271">
        <v>23.4</v>
      </c>
      <c r="G322" s="299"/>
      <c r="H322" s="274">
        <f t="shared" si="35"/>
        <v>0</v>
      </c>
      <c r="I322" s="274">
        <f t="shared" ref="I322:I331" si="40">H322*13</f>
        <v>0</v>
      </c>
      <c r="J322" s="202"/>
    </row>
    <row r="323" spans="2:10" ht="15.75" thickBot="1" x14ac:dyDescent="0.3">
      <c r="B323" s="272">
        <v>150</v>
      </c>
      <c r="C323" s="273" t="s">
        <v>227</v>
      </c>
      <c r="D323" s="271" t="s">
        <v>226</v>
      </c>
      <c r="E323" s="271" t="s">
        <v>261</v>
      </c>
      <c r="F323" s="271">
        <v>23.4</v>
      </c>
      <c r="G323" s="299"/>
      <c r="H323" s="274">
        <f t="shared" si="35"/>
        <v>0</v>
      </c>
      <c r="I323" s="274">
        <f t="shared" si="40"/>
        <v>0</v>
      </c>
      <c r="J323" s="202"/>
    </row>
    <row r="324" spans="2:10" ht="15.75" thickBot="1" x14ac:dyDescent="0.3">
      <c r="B324" s="272">
        <v>151</v>
      </c>
      <c r="C324" s="273" t="s">
        <v>227</v>
      </c>
      <c r="D324" s="271" t="s">
        <v>226</v>
      </c>
      <c r="E324" s="271" t="s">
        <v>261</v>
      </c>
      <c r="F324" s="271">
        <v>23.4</v>
      </c>
      <c r="G324" s="299"/>
      <c r="H324" s="274">
        <f t="shared" si="35"/>
        <v>0</v>
      </c>
      <c r="I324" s="274">
        <f t="shared" si="40"/>
        <v>0</v>
      </c>
      <c r="J324" s="202"/>
    </row>
    <row r="325" spans="2:10" ht="15.75" thickBot="1" x14ac:dyDescent="0.3">
      <c r="B325" s="272">
        <v>152</v>
      </c>
      <c r="C325" s="273" t="s">
        <v>227</v>
      </c>
      <c r="D325" s="271" t="s">
        <v>226</v>
      </c>
      <c r="E325" s="271" t="s">
        <v>261</v>
      </c>
      <c r="F325" s="271">
        <v>23.4</v>
      </c>
      <c r="G325" s="299"/>
      <c r="H325" s="274">
        <f t="shared" si="35"/>
        <v>0</v>
      </c>
      <c r="I325" s="274">
        <f t="shared" si="40"/>
        <v>0</v>
      </c>
      <c r="J325" s="202"/>
    </row>
    <row r="326" spans="2:10" ht="15.75" thickBot="1" x14ac:dyDescent="0.3">
      <c r="B326" s="272">
        <v>154</v>
      </c>
      <c r="C326" s="273" t="s">
        <v>227</v>
      </c>
      <c r="D326" s="271" t="s">
        <v>226</v>
      </c>
      <c r="E326" s="271" t="s">
        <v>261</v>
      </c>
      <c r="F326" s="271">
        <v>23.4</v>
      </c>
      <c r="G326" s="299"/>
      <c r="H326" s="274">
        <f t="shared" si="35"/>
        <v>0</v>
      </c>
      <c r="I326" s="274">
        <f t="shared" si="40"/>
        <v>0</v>
      </c>
      <c r="J326" s="202"/>
    </row>
    <row r="327" spans="2:10" ht="15.75" thickBot="1" x14ac:dyDescent="0.3">
      <c r="B327" s="272">
        <v>153</v>
      </c>
      <c r="C327" s="273" t="s">
        <v>227</v>
      </c>
      <c r="D327" s="271" t="s">
        <v>226</v>
      </c>
      <c r="E327" s="271" t="s">
        <v>261</v>
      </c>
      <c r="F327" s="271">
        <v>23.4</v>
      </c>
      <c r="G327" s="299"/>
      <c r="H327" s="274">
        <f t="shared" si="35"/>
        <v>0</v>
      </c>
      <c r="I327" s="274">
        <f t="shared" si="40"/>
        <v>0</v>
      </c>
      <c r="J327" s="202"/>
    </row>
    <row r="328" spans="2:10" ht="15.75" thickBot="1" x14ac:dyDescent="0.3">
      <c r="B328" s="272">
        <v>155</v>
      </c>
      <c r="C328" s="273" t="s">
        <v>227</v>
      </c>
      <c r="D328" s="271" t="s">
        <v>226</v>
      </c>
      <c r="E328" s="271" t="s">
        <v>261</v>
      </c>
      <c r="F328" s="271">
        <v>23.4</v>
      </c>
      <c r="G328" s="299"/>
      <c r="H328" s="274">
        <f t="shared" si="35"/>
        <v>0</v>
      </c>
      <c r="I328" s="274">
        <f t="shared" si="40"/>
        <v>0</v>
      </c>
      <c r="J328" s="202"/>
    </row>
    <row r="329" spans="2:10" ht="15.75" thickBot="1" x14ac:dyDescent="0.3">
      <c r="B329" s="272">
        <v>158</v>
      </c>
      <c r="C329" s="273" t="s">
        <v>227</v>
      </c>
      <c r="D329" s="271" t="s">
        <v>226</v>
      </c>
      <c r="E329" s="271" t="s">
        <v>261</v>
      </c>
      <c r="F329" s="271">
        <v>51.6</v>
      </c>
      <c r="G329" s="299"/>
      <c r="H329" s="274">
        <f t="shared" si="35"/>
        <v>0</v>
      </c>
      <c r="I329" s="274">
        <f t="shared" si="40"/>
        <v>0</v>
      </c>
      <c r="J329" s="202"/>
    </row>
    <row r="330" spans="2:10" ht="15.75" thickBot="1" x14ac:dyDescent="0.3">
      <c r="B330" s="272">
        <v>157</v>
      </c>
      <c r="C330" s="273" t="s">
        <v>227</v>
      </c>
      <c r="D330" s="271" t="s">
        <v>226</v>
      </c>
      <c r="E330" s="271" t="s">
        <v>261</v>
      </c>
      <c r="F330" s="271">
        <v>22.8</v>
      </c>
      <c r="G330" s="299"/>
      <c r="H330" s="274">
        <f t="shared" si="35"/>
        <v>0</v>
      </c>
      <c r="I330" s="274">
        <f t="shared" si="40"/>
        <v>0</v>
      </c>
      <c r="J330" s="202"/>
    </row>
    <row r="331" spans="2:10" ht="15.75" thickBot="1" x14ac:dyDescent="0.3">
      <c r="B331" s="272">
        <v>156</v>
      </c>
      <c r="C331" s="273" t="s">
        <v>227</v>
      </c>
      <c r="D331" s="271" t="s">
        <v>226</v>
      </c>
      <c r="E331" s="271" t="s">
        <v>261</v>
      </c>
      <c r="F331" s="271">
        <v>22.8</v>
      </c>
      <c r="G331" s="299"/>
      <c r="H331" s="274">
        <f t="shared" si="35"/>
        <v>0</v>
      </c>
      <c r="I331" s="274">
        <f t="shared" si="40"/>
        <v>0</v>
      </c>
      <c r="J331" s="202"/>
    </row>
    <row r="332" spans="2:10" ht="15.75" thickBot="1" x14ac:dyDescent="0.3">
      <c r="B332" s="272">
        <v>159</v>
      </c>
      <c r="C332" s="273" t="s">
        <v>225</v>
      </c>
      <c r="D332" s="271" t="s">
        <v>224</v>
      </c>
      <c r="E332" s="271" t="s">
        <v>9</v>
      </c>
      <c r="F332" s="271">
        <v>12</v>
      </c>
      <c r="G332" s="299"/>
      <c r="H332" s="274">
        <f t="shared" si="35"/>
        <v>0</v>
      </c>
      <c r="I332" s="274">
        <f>H332*22</f>
        <v>0</v>
      </c>
      <c r="J332" s="202"/>
    </row>
    <row r="333" spans="2:10" ht="15.75" thickBot="1" x14ac:dyDescent="0.3">
      <c r="B333" s="272" t="s">
        <v>240</v>
      </c>
      <c r="C333" s="273" t="s">
        <v>240</v>
      </c>
      <c r="D333" s="271" t="s">
        <v>217</v>
      </c>
      <c r="E333" s="271" t="s">
        <v>9</v>
      </c>
      <c r="F333" s="271">
        <v>24</v>
      </c>
      <c r="G333" s="299"/>
      <c r="H333" s="274">
        <f t="shared" si="35"/>
        <v>0</v>
      </c>
      <c r="I333" s="274">
        <f t="shared" ref="I333:I335" si="41">H333*22</f>
        <v>0</v>
      </c>
      <c r="J333" s="202"/>
    </row>
    <row r="334" spans="2:10" ht="15.75" thickBot="1" x14ac:dyDescent="0.3">
      <c r="B334" s="272" t="s">
        <v>223</v>
      </c>
      <c r="C334" s="273" t="s">
        <v>223</v>
      </c>
      <c r="D334" s="271" t="s">
        <v>217</v>
      </c>
      <c r="E334" s="271" t="s">
        <v>9</v>
      </c>
      <c r="F334" s="271">
        <v>390</v>
      </c>
      <c r="G334" s="299"/>
      <c r="H334" s="274">
        <f t="shared" si="35"/>
        <v>0</v>
      </c>
      <c r="I334" s="274">
        <f t="shared" si="41"/>
        <v>0</v>
      </c>
      <c r="J334" s="202"/>
    </row>
    <row r="335" spans="2:10" ht="15.75" thickBot="1" x14ac:dyDescent="0.3">
      <c r="B335" s="272" t="s">
        <v>223</v>
      </c>
      <c r="C335" s="273" t="s">
        <v>223</v>
      </c>
      <c r="D335" s="271" t="s">
        <v>222</v>
      </c>
      <c r="E335" s="271" t="s">
        <v>9</v>
      </c>
      <c r="F335" s="271">
        <v>14</v>
      </c>
      <c r="G335" s="299"/>
      <c r="H335" s="274">
        <f t="shared" si="35"/>
        <v>0</v>
      </c>
      <c r="I335" s="274">
        <f t="shared" si="41"/>
        <v>0</v>
      </c>
      <c r="J335" s="202"/>
    </row>
    <row r="336" spans="2:10" ht="15.75" thickBot="1" x14ac:dyDescent="0.3">
      <c r="B336" s="279"/>
      <c r="C336" s="279"/>
      <c r="D336" s="280"/>
      <c r="E336" s="280"/>
      <c r="F336" s="280"/>
      <c r="G336" s="101"/>
      <c r="H336" s="21" t="s">
        <v>296</v>
      </c>
      <c r="I336" s="103">
        <f>SUM(I280:I335)</f>
        <v>0</v>
      </c>
      <c r="J336" s="202"/>
    </row>
    <row r="337" spans="2:10" ht="16.5" thickBot="1" x14ac:dyDescent="0.3">
      <c r="B337" s="269" t="s">
        <v>239</v>
      </c>
      <c r="C337" s="8"/>
      <c r="D337" s="8"/>
      <c r="E337" s="8"/>
      <c r="F337" s="8"/>
      <c r="G337" s="101"/>
      <c r="H337" s="8"/>
      <c r="I337" s="202"/>
      <c r="J337" s="202"/>
    </row>
    <row r="338" spans="2:10" ht="44.25" thickBot="1" x14ac:dyDescent="0.3">
      <c r="B338" s="347" t="s">
        <v>238</v>
      </c>
      <c r="C338" s="270" t="s">
        <v>237</v>
      </c>
      <c r="D338" s="347" t="s">
        <v>132</v>
      </c>
      <c r="E338" s="347" t="s">
        <v>131</v>
      </c>
      <c r="F338" s="270" t="s">
        <v>236</v>
      </c>
      <c r="G338" s="298" t="s">
        <v>6</v>
      </c>
      <c r="H338" s="15" t="s">
        <v>272</v>
      </c>
      <c r="I338" s="16" t="s">
        <v>273</v>
      </c>
      <c r="J338" s="202"/>
    </row>
    <row r="339" spans="2:10" ht="16.5" thickBot="1" x14ac:dyDescent="0.3">
      <c r="B339" s="348"/>
      <c r="C339" s="271" t="s">
        <v>235</v>
      </c>
      <c r="D339" s="348"/>
      <c r="E339" s="348"/>
      <c r="F339" s="271" t="s">
        <v>234</v>
      </c>
      <c r="G339" s="299"/>
      <c r="H339" s="271"/>
      <c r="I339" s="271"/>
      <c r="J339" s="202"/>
    </row>
    <row r="340" spans="2:10" ht="15.75" thickBot="1" x14ac:dyDescent="0.3">
      <c r="B340" s="277">
        <v>200</v>
      </c>
      <c r="C340" s="281" t="s">
        <v>227</v>
      </c>
      <c r="D340" s="271" t="s">
        <v>226</v>
      </c>
      <c r="E340" s="282" t="s">
        <v>261</v>
      </c>
      <c r="F340" s="271">
        <v>24</v>
      </c>
      <c r="G340" s="299"/>
      <c r="H340" s="274">
        <f>F340*G340</f>
        <v>0</v>
      </c>
      <c r="I340" s="274">
        <f>H340*13</f>
        <v>0</v>
      </c>
      <c r="J340" s="202"/>
    </row>
    <row r="341" spans="2:10" ht="15.75" thickBot="1" x14ac:dyDescent="0.3">
      <c r="B341" s="277">
        <v>201</v>
      </c>
      <c r="C341" s="281" t="s">
        <v>227</v>
      </c>
      <c r="D341" s="271" t="s">
        <v>226</v>
      </c>
      <c r="E341" s="282" t="s">
        <v>261</v>
      </c>
      <c r="F341" s="271">
        <v>24</v>
      </c>
      <c r="G341" s="299"/>
      <c r="H341" s="274">
        <f t="shared" ref="H341:H396" si="42">F341*G341</f>
        <v>0</v>
      </c>
      <c r="I341" s="274">
        <f t="shared" ref="I341:I351" si="43">H341*13</f>
        <v>0</v>
      </c>
      <c r="J341" s="202"/>
    </row>
    <row r="342" spans="2:10" ht="15.75" thickBot="1" x14ac:dyDescent="0.3">
      <c r="B342" s="277">
        <v>202</v>
      </c>
      <c r="C342" s="281" t="s">
        <v>227</v>
      </c>
      <c r="D342" s="271" t="s">
        <v>226</v>
      </c>
      <c r="E342" s="282" t="s">
        <v>261</v>
      </c>
      <c r="F342" s="271">
        <v>24</v>
      </c>
      <c r="G342" s="299"/>
      <c r="H342" s="274">
        <f t="shared" si="42"/>
        <v>0</v>
      </c>
      <c r="I342" s="274">
        <f t="shared" si="43"/>
        <v>0</v>
      </c>
      <c r="J342" s="202"/>
    </row>
    <row r="343" spans="2:10" ht="15.75" thickBot="1" x14ac:dyDescent="0.3">
      <c r="B343" s="277">
        <v>203</v>
      </c>
      <c r="C343" s="281" t="s">
        <v>227</v>
      </c>
      <c r="D343" s="271" t="s">
        <v>226</v>
      </c>
      <c r="E343" s="282" t="s">
        <v>261</v>
      </c>
      <c r="F343" s="271">
        <v>24</v>
      </c>
      <c r="G343" s="299"/>
      <c r="H343" s="274">
        <f t="shared" si="42"/>
        <v>0</v>
      </c>
      <c r="I343" s="274">
        <f t="shared" si="43"/>
        <v>0</v>
      </c>
      <c r="J343" s="202"/>
    </row>
    <row r="344" spans="2:10" ht="15.75" thickBot="1" x14ac:dyDescent="0.3">
      <c r="B344" s="277">
        <v>204</v>
      </c>
      <c r="C344" s="281" t="s">
        <v>227</v>
      </c>
      <c r="D344" s="271" t="s">
        <v>226</v>
      </c>
      <c r="E344" s="282" t="s">
        <v>261</v>
      </c>
      <c r="F344" s="271">
        <v>24</v>
      </c>
      <c r="G344" s="299"/>
      <c r="H344" s="274">
        <f t="shared" si="42"/>
        <v>0</v>
      </c>
      <c r="I344" s="274">
        <f t="shared" si="43"/>
        <v>0</v>
      </c>
      <c r="J344" s="202"/>
    </row>
    <row r="345" spans="2:10" ht="15.75" thickBot="1" x14ac:dyDescent="0.3">
      <c r="B345" s="277">
        <v>205</v>
      </c>
      <c r="C345" s="281" t="s">
        <v>227</v>
      </c>
      <c r="D345" s="271" t="s">
        <v>226</v>
      </c>
      <c r="E345" s="282" t="s">
        <v>261</v>
      </c>
      <c r="F345" s="271">
        <v>24</v>
      </c>
      <c r="G345" s="299"/>
      <c r="H345" s="274">
        <f t="shared" si="42"/>
        <v>0</v>
      </c>
      <c r="I345" s="274">
        <f t="shared" si="43"/>
        <v>0</v>
      </c>
      <c r="J345" s="202"/>
    </row>
    <row r="346" spans="2:10" ht="15.75" thickBot="1" x14ac:dyDescent="0.3">
      <c r="B346" s="277">
        <v>206</v>
      </c>
      <c r="C346" s="281" t="s">
        <v>227</v>
      </c>
      <c r="D346" s="271" t="s">
        <v>226</v>
      </c>
      <c r="E346" s="282" t="s">
        <v>261</v>
      </c>
      <c r="F346" s="271">
        <v>24</v>
      </c>
      <c r="G346" s="299"/>
      <c r="H346" s="274">
        <f t="shared" si="42"/>
        <v>0</v>
      </c>
      <c r="I346" s="274">
        <f t="shared" si="43"/>
        <v>0</v>
      </c>
      <c r="J346" s="202"/>
    </row>
    <row r="347" spans="2:10" ht="15.75" thickBot="1" x14ac:dyDescent="0.3">
      <c r="B347" s="277">
        <v>207</v>
      </c>
      <c r="C347" s="281" t="s">
        <v>227</v>
      </c>
      <c r="D347" s="271" t="s">
        <v>226</v>
      </c>
      <c r="E347" s="282" t="s">
        <v>261</v>
      </c>
      <c r="F347" s="271">
        <v>24</v>
      </c>
      <c r="G347" s="299"/>
      <c r="H347" s="274">
        <f t="shared" si="42"/>
        <v>0</v>
      </c>
      <c r="I347" s="274">
        <f t="shared" si="43"/>
        <v>0</v>
      </c>
      <c r="J347" s="202"/>
    </row>
    <row r="348" spans="2:10" ht="15.75" thickBot="1" x14ac:dyDescent="0.3">
      <c r="B348" s="277">
        <v>208</v>
      </c>
      <c r="C348" s="281" t="s">
        <v>227</v>
      </c>
      <c r="D348" s="271" t="s">
        <v>226</v>
      </c>
      <c r="E348" s="282" t="s">
        <v>261</v>
      </c>
      <c r="F348" s="271">
        <v>24</v>
      </c>
      <c r="G348" s="299"/>
      <c r="H348" s="274">
        <f t="shared" si="42"/>
        <v>0</v>
      </c>
      <c r="I348" s="274">
        <f t="shared" si="43"/>
        <v>0</v>
      </c>
      <c r="J348" s="202"/>
    </row>
    <row r="349" spans="2:10" ht="15.75" thickBot="1" x14ac:dyDescent="0.3">
      <c r="B349" s="277">
        <v>210</v>
      </c>
      <c r="C349" s="281" t="s">
        <v>227</v>
      </c>
      <c r="D349" s="271" t="s">
        <v>226</v>
      </c>
      <c r="E349" s="282" t="s">
        <v>261</v>
      </c>
      <c r="F349" s="271">
        <v>24</v>
      </c>
      <c r="G349" s="299"/>
      <c r="H349" s="274">
        <f t="shared" si="42"/>
        <v>0</v>
      </c>
      <c r="I349" s="274">
        <f t="shared" si="43"/>
        <v>0</v>
      </c>
      <c r="J349" s="202"/>
    </row>
    <row r="350" spans="2:10" ht="15.75" thickBot="1" x14ac:dyDescent="0.3">
      <c r="B350" s="277">
        <v>209</v>
      </c>
      <c r="C350" s="281" t="s">
        <v>227</v>
      </c>
      <c r="D350" s="271" t="s">
        <v>226</v>
      </c>
      <c r="E350" s="282" t="s">
        <v>261</v>
      </c>
      <c r="F350" s="271">
        <v>24</v>
      </c>
      <c r="G350" s="299"/>
      <c r="H350" s="274">
        <f t="shared" si="42"/>
        <v>0</v>
      </c>
      <c r="I350" s="274">
        <f t="shared" si="43"/>
        <v>0</v>
      </c>
      <c r="J350" s="202"/>
    </row>
    <row r="351" spans="2:10" ht="15.75" thickBot="1" x14ac:dyDescent="0.3">
      <c r="B351" s="277">
        <v>211</v>
      </c>
      <c r="C351" s="281" t="s">
        <v>227</v>
      </c>
      <c r="D351" s="271" t="s">
        <v>226</v>
      </c>
      <c r="E351" s="282" t="s">
        <v>261</v>
      </c>
      <c r="F351" s="271">
        <v>36</v>
      </c>
      <c r="G351" s="299"/>
      <c r="H351" s="274">
        <f t="shared" si="42"/>
        <v>0</v>
      </c>
      <c r="I351" s="274">
        <f t="shared" si="43"/>
        <v>0</v>
      </c>
      <c r="J351" s="202"/>
    </row>
    <row r="352" spans="2:10" ht="15.75" thickBot="1" x14ac:dyDescent="0.3">
      <c r="B352" s="277">
        <v>212</v>
      </c>
      <c r="C352" s="281" t="s">
        <v>231</v>
      </c>
      <c r="D352" s="271" t="s">
        <v>226</v>
      </c>
      <c r="E352" s="281" t="s">
        <v>9</v>
      </c>
      <c r="F352" s="271">
        <v>35</v>
      </c>
      <c r="G352" s="299"/>
      <c r="H352" s="274">
        <f t="shared" si="42"/>
        <v>0</v>
      </c>
      <c r="I352" s="274">
        <f>H352*22</f>
        <v>0</v>
      </c>
      <c r="J352" s="202"/>
    </row>
    <row r="353" spans="2:10" ht="15.75" thickBot="1" x14ac:dyDescent="0.3">
      <c r="B353" s="277">
        <v>213</v>
      </c>
      <c r="C353" s="281" t="s">
        <v>227</v>
      </c>
      <c r="D353" s="271" t="s">
        <v>226</v>
      </c>
      <c r="E353" s="282" t="s">
        <v>261</v>
      </c>
      <c r="F353" s="271">
        <v>24</v>
      </c>
      <c r="G353" s="299"/>
      <c r="H353" s="274">
        <f t="shared" si="42"/>
        <v>0</v>
      </c>
      <c r="I353" s="274">
        <f>H353*13</f>
        <v>0</v>
      </c>
      <c r="J353" s="202"/>
    </row>
    <row r="354" spans="2:10" ht="15.75" thickBot="1" x14ac:dyDescent="0.3">
      <c r="B354" s="277">
        <v>214</v>
      </c>
      <c r="C354" s="281" t="s">
        <v>227</v>
      </c>
      <c r="D354" s="271" t="s">
        <v>226</v>
      </c>
      <c r="E354" s="282" t="s">
        <v>261</v>
      </c>
      <c r="F354" s="271">
        <v>72</v>
      </c>
      <c r="G354" s="299"/>
      <c r="H354" s="274">
        <f t="shared" si="42"/>
        <v>0</v>
      </c>
      <c r="I354" s="274">
        <f>H354*13</f>
        <v>0</v>
      </c>
      <c r="J354" s="202"/>
    </row>
    <row r="355" spans="2:10" ht="15.75" thickBot="1" x14ac:dyDescent="0.3">
      <c r="B355" s="277">
        <v>215</v>
      </c>
      <c r="C355" s="281" t="s">
        <v>233</v>
      </c>
      <c r="D355" s="271" t="s">
        <v>226</v>
      </c>
      <c r="E355" s="281" t="s">
        <v>9</v>
      </c>
      <c r="F355" s="271">
        <v>12.3</v>
      </c>
      <c r="G355" s="299"/>
      <c r="H355" s="274">
        <f t="shared" si="42"/>
        <v>0</v>
      </c>
      <c r="I355" s="274">
        <f>H356*22</f>
        <v>0</v>
      </c>
      <c r="J355" s="202"/>
    </row>
    <row r="356" spans="2:10" ht="15.75" thickBot="1" x14ac:dyDescent="0.3">
      <c r="B356" s="277">
        <v>216</v>
      </c>
      <c r="C356" s="281" t="s">
        <v>228</v>
      </c>
      <c r="D356" s="271" t="s">
        <v>224</v>
      </c>
      <c r="E356" s="281" t="s">
        <v>9</v>
      </c>
      <c r="F356" s="271">
        <v>6</v>
      </c>
      <c r="G356" s="299"/>
      <c r="H356" s="274">
        <f t="shared" si="42"/>
        <v>0</v>
      </c>
      <c r="I356" s="274">
        <f t="shared" ref="I356:I362" si="44">H357*22</f>
        <v>0</v>
      </c>
      <c r="J356" s="202"/>
    </row>
    <row r="357" spans="2:10" ht="15.75" thickBot="1" x14ac:dyDescent="0.3">
      <c r="B357" s="277">
        <v>220</v>
      </c>
      <c r="C357" s="281" t="s">
        <v>228</v>
      </c>
      <c r="D357" s="271" t="s">
        <v>224</v>
      </c>
      <c r="E357" s="281" t="s">
        <v>9</v>
      </c>
      <c r="F357" s="271">
        <v>8</v>
      </c>
      <c r="G357" s="299"/>
      <c r="H357" s="274">
        <f t="shared" si="42"/>
        <v>0</v>
      </c>
      <c r="I357" s="274">
        <f t="shared" si="44"/>
        <v>0</v>
      </c>
      <c r="J357" s="202"/>
    </row>
    <row r="358" spans="2:10" ht="15.75" thickBot="1" x14ac:dyDescent="0.3">
      <c r="B358" s="277">
        <v>222</v>
      </c>
      <c r="C358" s="281" t="s">
        <v>232</v>
      </c>
      <c r="D358" s="271" t="s">
        <v>224</v>
      </c>
      <c r="E358" s="281" t="s">
        <v>9</v>
      </c>
      <c r="F358" s="271">
        <v>8</v>
      </c>
      <c r="G358" s="299"/>
      <c r="H358" s="274">
        <f t="shared" si="42"/>
        <v>0</v>
      </c>
      <c r="I358" s="274">
        <f t="shared" si="44"/>
        <v>0</v>
      </c>
      <c r="J358" s="202"/>
    </row>
    <row r="359" spans="2:10" ht="15.75" thickBot="1" x14ac:dyDescent="0.3">
      <c r="B359" s="277">
        <v>223</v>
      </c>
      <c r="C359" s="281" t="s">
        <v>225</v>
      </c>
      <c r="D359" s="271" t="s">
        <v>224</v>
      </c>
      <c r="E359" s="281" t="s">
        <v>9</v>
      </c>
      <c r="F359" s="271">
        <v>8</v>
      </c>
      <c r="G359" s="299"/>
      <c r="H359" s="274">
        <f t="shared" si="42"/>
        <v>0</v>
      </c>
      <c r="I359" s="274">
        <f t="shared" si="44"/>
        <v>0</v>
      </c>
      <c r="J359" s="202"/>
    </row>
    <row r="360" spans="2:10" ht="15.75" thickBot="1" x14ac:dyDescent="0.3">
      <c r="B360" s="277">
        <v>221</v>
      </c>
      <c r="C360" s="281" t="s">
        <v>228</v>
      </c>
      <c r="D360" s="271" t="s">
        <v>224</v>
      </c>
      <c r="E360" s="281" t="s">
        <v>9</v>
      </c>
      <c r="F360" s="271">
        <v>8</v>
      </c>
      <c r="G360" s="299"/>
      <c r="H360" s="274">
        <f t="shared" si="42"/>
        <v>0</v>
      </c>
      <c r="I360" s="274">
        <f t="shared" si="44"/>
        <v>0</v>
      </c>
      <c r="J360" s="202"/>
    </row>
    <row r="361" spans="2:10" ht="15.75" thickBot="1" x14ac:dyDescent="0.3">
      <c r="B361" s="277">
        <v>224</v>
      </c>
      <c r="C361" s="281" t="s">
        <v>231</v>
      </c>
      <c r="D361" s="271" t="s">
        <v>222</v>
      </c>
      <c r="E361" s="281" t="s">
        <v>9</v>
      </c>
      <c r="F361" s="271">
        <v>40</v>
      </c>
      <c r="G361" s="299"/>
      <c r="H361" s="274">
        <f t="shared" si="42"/>
        <v>0</v>
      </c>
      <c r="I361" s="274">
        <f t="shared" si="44"/>
        <v>0</v>
      </c>
      <c r="J361" s="202"/>
    </row>
    <row r="362" spans="2:10" ht="15.75" thickBot="1" x14ac:dyDescent="0.3">
      <c r="B362" s="277">
        <v>226</v>
      </c>
      <c r="C362" s="281" t="s">
        <v>230</v>
      </c>
      <c r="D362" s="271" t="s">
        <v>226</v>
      </c>
      <c r="E362" s="281" t="s">
        <v>9</v>
      </c>
      <c r="F362" s="271">
        <v>16.899999999999999</v>
      </c>
      <c r="G362" s="299"/>
      <c r="H362" s="274">
        <f t="shared" si="42"/>
        <v>0</v>
      </c>
      <c r="I362" s="274">
        <f t="shared" si="44"/>
        <v>0</v>
      </c>
      <c r="J362" s="202"/>
    </row>
    <row r="363" spans="2:10" ht="15.75" thickBot="1" x14ac:dyDescent="0.3">
      <c r="B363" s="277">
        <v>227</v>
      </c>
      <c r="C363" s="281" t="s">
        <v>227</v>
      </c>
      <c r="D363" s="271" t="s">
        <v>226</v>
      </c>
      <c r="E363" s="282" t="s">
        <v>261</v>
      </c>
      <c r="F363" s="271">
        <v>24.2</v>
      </c>
      <c r="G363" s="299"/>
      <c r="H363" s="274">
        <f t="shared" si="42"/>
        <v>0</v>
      </c>
      <c r="I363" s="274">
        <f>H363*13</f>
        <v>0</v>
      </c>
      <c r="J363" s="202"/>
    </row>
    <row r="364" spans="2:10" ht="15.75" thickBot="1" x14ac:dyDescent="0.3">
      <c r="B364" s="277">
        <v>228</v>
      </c>
      <c r="C364" s="281" t="s">
        <v>227</v>
      </c>
      <c r="D364" s="271" t="s">
        <v>226</v>
      </c>
      <c r="E364" s="282" t="s">
        <v>261</v>
      </c>
      <c r="F364" s="271">
        <v>24</v>
      </c>
      <c r="G364" s="299"/>
      <c r="H364" s="274">
        <f t="shared" si="42"/>
        <v>0</v>
      </c>
      <c r="I364" s="274">
        <f t="shared" ref="I364:I376" si="45">H364*13</f>
        <v>0</v>
      </c>
      <c r="J364" s="202"/>
    </row>
    <row r="365" spans="2:10" ht="15.75" thickBot="1" x14ac:dyDescent="0.3">
      <c r="B365" s="277">
        <v>229</v>
      </c>
      <c r="C365" s="281" t="s">
        <v>227</v>
      </c>
      <c r="D365" s="271" t="s">
        <v>226</v>
      </c>
      <c r="E365" s="282" t="s">
        <v>261</v>
      </c>
      <c r="F365" s="271">
        <v>24</v>
      </c>
      <c r="G365" s="299"/>
      <c r="H365" s="274">
        <f t="shared" si="42"/>
        <v>0</v>
      </c>
      <c r="I365" s="274">
        <f t="shared" si="45"/>
        <v>0</v>
      </c>
      <c r="J365" s="202"/>
    </row>
    <row r="366" spans="2:10" ht="15.75" thickBot="1" x14ac:dyDescent="0.3">
      <c r="B366" s="277">
        <v>230</v>
      </c>
      <c r="C366" s="281" t="s">
        <v>227</v>
      </c>
      <c r="D366" s="271" t="s">
        <v>226</v>
      </c>
      <c r="E366" s="282" t="s">
        <v>261</v>
      </c>
      <c r="F366" s="271">
        <v>24</v>
      </c>
      <c r="G366" s="299"/>
      <c r="H366" s="274">
        <f t="shared" si="42"/>
        <v>0</v>
      </c>
      <c r="I366" s="274">
        <f t="shared" si="45"/>
        <v>0</v>
      </c>
      <c r="J366" s="202"/>
    </row>
    <row r="367" spans="2:10" ht="15.75" thickBot="1" x14ac:dyDescent="0.3">
      <c r="B367" s="277">
        <v>231</v>
      </c>
      <c r="C367" s="281" t="s">
        <v>227</v>
      </c>
      <c r="D367" s="271" t="s">
        <v>226</v>
      </c>
      <c r="E367" s="282" t="s">
        <v>261</v>
      </c>
      <c r="F367" s="271">
        <v>24</v>
      </c>
      <c r="G367" s="299"/>
      <c r="H367" s="274">
        <f t="shared" si="42"/>
        <v>0</v>
      </c>
      <c r="I367" s="274">
        <f t="shared" si="45"/>
        <v>0</v>
      </c>
      <c r="J367" s="202"/>
    </row>
    <row r="368" spans="2:10" ht="15.75" thickBot="1" x14ac:dyDescent="0.3">
      <c r="B368" s="277">
        <v>232</v>
      </c>
      <c r="C368" s="281" t="s">
        <v>227</v>
      </c>
      <c r="D368" s="271" t="s">
        <v>226</v>
      </c>
      <c r="E368" s="282" t="s">
        <v>261</v>
      </c>
      <c r="F368" s="271">
        <v>24</v>
      </c>
      <c r="G368" s="299"/>
      <c r="H368" s="274">
        <f t="shared" si="42"/>
        <v>0</v>
      </c>
      <c r="I368" s="274">
        <f t="shared" si="45"/>
        <v>0</v>
      </c>
      <c r="J368" s="202"/>
    </row>
    <row r="369" spans="2:10" ht="15.75" thickBot="1" x14ac:dyDescent="0.3">
      <c r="B369" s="277">
        <v>233</v>
      </c>
      <c r="C369" s="281" t="s">
        <v>227</v>
      </c>
      <c r="D369" s="271" t="s">
        <v>226</v>
      </c>
      <c r="E369" s="282" t="s">
        <v>261</v>
      </c>
      <c r="F369" s="271">
        <v>24</v>
      </c>
      <c r="G369" s="299"/>
      <c r="H369" s="274">
        <f t="shared" si="42"/>
        <v>0</v>
      </c>
      <c r="I369" s="274">
        <f t="shared" si="45"/>
        <v>0</v>
      </c>
      <c r="J369" s="202"/>
    </row>
    <row r="370" spans="2:10" ht="15.75" thickBot="1" x14ac:dyDescent="0.3">
      <c r="B370" s="277">
        <v>234</v>
      </c>
      <c r="C370" s="281" t="s">
        <v>227</v>
      </c>
      <c r="D370" s="271" t="s">
        <v>226</v>
      </c>
      <c r="E370" s="282" t="s">
        <v>261</v>
      </c>
      <c r="F370" s="271">
        <v>24</v>
      </c>
      <c r="G370" s="299"/>
      <c r="H370" s="274">
        <f t="shared" si="42"/>
        <v>0</v>
      </c>
      <c r="I370" s="274">
        <f t="shared" si="45"/>
        <v>0</v>
      </c>
      <c r="J370" s="202"/>
    </row>
    <row r="371" spans="2:10" ht="15.75" thickBot="1" x14ac:dyDescent="0.3">
      <c r="B371" s="277">
        <v>237</v>
      </c>
      <c r="C371" s="281" t="s">
        <v>227</v>
      </c>
      <c r="D371" s="271" t="s">
        <v>226</v>
      </c>
      <c r="E371" s="282" t="s">
        <v>261</v>
      </c>
      <c r="F371" s="271">
        <v>24</v>
      </c>
      <c r="G371" s="299"/>
      <c r="H371" s="274">
        <f t="shared" si="42"/>
        <v>0</v>
      </c>
      <c r="I371" s="274">
        <f t="shared" si="45"/>
        <v>0</v>
      </c>
      <c r="J371" s="202"/>
    </row>
    <row r="372" spans="2:10" ht="15.75" thickBot="1" x14ac:dyDescent="0.3">
      <c r="B372" s="277">
        <v>235</v>
      </c>
      <c r="C372" s="281" t="s">
        <v>227</v>
      </c>
      <c r="D372" s="271" t="s">
        <v>226</v>
      </c>
      <c r="E372" s="282" t="s">
        <v>261</v>
      </c>
      <c r="F372" s="271">
        <v>24</v>
      </c>
      <c r="G372" s="299"/>
      <c r="H372" s="274">
        <f t="shared" si="42"/>
        <v>0</v>
      </c>
      <c r="I372" s="274">
        <f t="shared" si="45"/>
        <v>0</v>
      </c>
      <c r="J372" s="202"/>
    </row>
    <row r="373" spans="2:10" ht="15.75" thickBot="1" x14ac:dyDescent="0.3">
      <c r="B373" s="277">
        <v>236</v>
      </c>
      <c r="C373" s="281" t="s">
        <v>227</v>
      </c>
      <c r="D373" s="271" t="s">
        <v>226</v>
      </c>
      <c r="E373" s="282" t="s">
        <v>261</v>
      </c>
      <c r="F373" s="271">
        <v>36</v>
      </c>
      <c r="G373" s="299"/>
      <c r="H373" s="274">
        <f t="shared" si="42"/>
        <v>0</v>
      </c>
      <c r="I373" s="274">
        <f t="shared" si="45"/>
        <v>0</v>
      </c>
      <c r="J373" s="202"/>
    </row>
    <row r="374" spans="2:10" ht="15.75" thickBot="1" x14ac:dyDescent="0.3">
      <c r="B374" s="277">
        <v>240</v>
      </c>
      <c r="C374" s="281" t="s">
        <v>227</v>
      </c>
      <c r="D374" s="271" t="s">
        <v>226</v>
      </c>
      <c r="E374" s="282" t="s">
        <v>261</v>
      </c>
      <c r="F374" s="271">
        <v>36</v>
      </c>
      <c r="G374" s="299"/>
      <c r="H374" s="274">
        <f t="shared" si="42"/>
        <v>0</v>
      </c>
      <c r="I374" s="274">
        <f t="shared" si="45"/>
        <v>0</v>
      </c>
      <c r="J374" s="202"/>
    </row>
    <row r="375" spans="2:10" ht="15.75" thickBot="1" x14ac:dyDescent="0.3">
      <c r="B375" s="277">
        <v>238</v>
      </c>
      <c r="C375" s="281" t="s">
        <v>227</v>
      </c>
      <c r="D375" s="271" t="s">
        <v>226</v>
      </c>
      <c r="E375" s="282" t="s">
        <v>261</v>
      </c>
      <c r="F375" s="271">
        <v>36</v>
      </c>
      <c r="G375" s="299"/>
      <c r="H375" s="274">
        <f t="shared" si="42"/>
        <v>0</v>
      </c>
      <c r="I375" s="274">
        <f t="shared" si="45"/>
        <v>0</v>
      </c>
      <c r="J375" s="202"/>
    </row>
    <row r="376" spans="2:10" ht="15.75" thickBot="1" x14ac:dyDescent="0.3">
      <c r="B376" s="277">
        <v>239</v>
      </c>
      <c r="C376" s="281" t="s">
        <v>227</v>
      </c>
      <c r="D376" s="271" t="s">
        <v>226</v>
      </c>
      <c r="E376" s="282" t="s">
        <v>261</v>
      </c>
      <c r="F376" s="271">
        <v>36</v>
      </c>
      <c r="G376" s="299"/>
      <c r="H376" s="274">
        <f t="shared" si="42"/>
        <v>0</v>
      </c>
      <c r="I376" s="274">
        <f t="shared" si="45"/>
        <v>0</v>
      </c>
      <c r="J376" s="202"/>
    </row>
    <row r="377" spans="2:10" ht="15.75" thickBot="1" x14ac:dyDescent="0.3">
      <c r="B377" s="277">
        <v>242</v>
      </c>
      <c r="C377" s="281" t="s">
        <v>229</v>
      </c>
      <c r="D377" s="271" t="s">
        <v>226</v>
      </c>
      <c r="E377" s="281" t="s">
        <v>9</v>
      </c>
      <c r="F377" s="271">
        <v>11.86</v>
      </c>
      <c r="G377" s="299"/>
      <c r="H377" s="274">
        <f t="shared" si="42"/>
        <v>0</v>
      </c>
      <c r="I377" s="274">
        <f>H377*22</f>
        <v>0</v>
      </c>
      <c r="J377" s="202"/>
    </row>
    <row r="378" spans="2:10" ht="15.75" thickBot="1" x14ac:dyDescent="0.3">
      <c r="B378" s="277">
        <v>243</v>
      </c>
      <c r="C378" s="281" t="s">
        <v>225</v>
      </c>
      <c r="D378" s="271" t="s">
        <v>224</v>
      </c>
      <c r="E378" s="281" t="s">
        <v>9</v>
      </c>
      <c r="F378" s="271">
        <v>2.7</v>
      </c>
      <c r="G378" s="299"/>
      <c r="H378" s="274">
        <f t="shared" si="42"/>
        <v>0</v>
      </c>
      <c r="I378" s="274">
        <f t="shared" ref="I378:I380" si="46">H378*22</f>
        <v>0</v>
      </c>
      <c r="J378" s="202"/>
    </row>
    <row r="379" spans="2:10" ht="15.75" thickBot="1" x14ac:dyDescent="0.3">
      <c r="B379" s="277">
        <v>244</v>
      </c>
      <c r="C379" s="281" t="s">
        <v>228</v>
      </c>
      <c r="D379" s="271" t="s">
        <v>224</v>
      </c>
      <c r="E379" s="281" t="s">
        <v>9</v>
      </c>
      <c r="F379" s="271">
        <v>15.6</v>
      </c>
      <c r="G379" s="299"/>
      <c r="H379" s="274">
        <f t="shared" si="42"/>
        <v>0</v>
      </c>
      <c r="I379" s="274">
        <f t="shared" si="46"/>
        <v>0</v>
      </c>
      <c r="J379" s="202"/>
    </row>
    <row r="380" spans="2:10" ht="15.75" thickBot="1" x14ac:dyDescent="0.3">
      <c r="B380" s="277">
        <v>245</v>
      </c>
      <c r="C380" s="281" t="s">
        <v>228</v>
      </c>
      <c r="D380" s="271" t="s">
        <v>224</v>
      </c>
      <c r="E380" s="281" t="s">
        <v>9</v>
      </c>
      <c r="F380" s="271">
        <v>15.6</v>
      </c>
      <c r="G380" s="299"/>
      <c r="H380" s="274">
        <f t="shared" si="42"/>
        <v>0</v>
      </c>
      <c r="I380" s="274">
        <f t="shared" si="46"/>
        <v>0</v>
      </c>
      <c r="J380" s="202"/>
    </row>
    <row r="381" spans="2:10" ht="15.75" thickBot="1" x14ac:dyDescent="0.3">
      <c r="B381" s="277">
        <v>254</v>
      </c>
      <c r="C381" s="281" t="s">
        <v>227</v>
      </c>
      <c r="D381" s="271" t="s">
        <v>226</v>
      </c>
      <c r="E381" s="282" t="s">
        <v>261</v>
      </c>
      <c r="F381" s="271">
        <v>22.9</v>
      </c>
      <c r="G381" s="299"/>
      <c r="H381" s="274">
        <f t="shared" si="42"/>
        <v>0</v>
      </c>
      <c r="I381" s="274">
        <f>H381*13</f>
        <v>0</v>
      </c>
      <c r="J381" s="202"/>
    </row>
    <row r="382" spans="2:10" ht="15.75" thickBot="1" x14ac:dyDescent="0.3">
      <c r="B382" s="277">
        <v>247</v>
      </c>
      <c r="C382" s="281" t="s">
        <v>227</v>
      </c>
      <c r="D382" s="271" t="s">
        <v>226</v>
      </c>
      <c r="E382" s="282" t="s">
        <v>261</v>
      </c>
      <c r="F382" s="271">
        <v>20.399999999999999</v>
      </c>
      <c r="G382" s="299"/>
      <c r="H382" s="274">
        <f t="shared" si="42"/>
        <v>0</v>
      </c>
      <c r="I382" s="274">
        <f t="shared" ref="I382:I391" si="47">H382*13</f>
        <v>0</v>
      </c>
      <c r="J382" s="202"/>
    </row>
    <row r="383" spans="2:10" ht="15.75" thickBot="1" x14ac:dyDescent="0.3">
      <c r="B383" s="277">
        <v>248</v>
      </c>
      <c r="C383" s="281" t="s">
        <v>227</v>
      </c>
      <c r="D383" s="271" t="s">
        <v>226</v>
      </c>
      <c r="E383" s="282" t="s">
        <v>261</v>
      </c>
      <c r="F383" s="271">
        <v>22.2</v>
      </c>
      <c r="G383" s="299"/>
      <c r="H383" s="274">
        <f t="shared" si="42"/>
        <v>0</v>
      </c>
      <c r="I383" s="274">
        <f t="shared" si="47"/>
        <v>0</v>
      </c>
      <c r="J383" s="202"/>
    </row>
    <row r="384" spans="2:10" ht="15.75" thickBot="1" x14ac:dyDescent="0.3">
      <c r="B384" s="277">
        <v>249</v>
      </c>
      <c r="C384" s="281" t="s">
        <v>227</v>
      </c>
      <c r="D384" s="271" t="s">
        <v>226</v>
      </c>
      <c r="E384" s="282" t="s">
        <v>261</v>
      </c>
      <c r="F384" s="271">
        <v>22.2</v>
      </c>
      <c r="G384" s="299"/>
      <c r="H384" s="274">
        <f t="shared" si="42"/>
        <v>0</v>
      </c>
      <c r="I384" s="274">
        <f t="shared" si="47"/>
        <v>0</v>
      </c>
      <c r="J384" s="202"/>
    </row>
    <row r="385" spans="2:10" ht="15.75" thickBot="1" x14ac:dyDescent="0.3">
      <c r="B385" s="277">
        <v>250</v>
      </c>
      <c r="C385" s="281" t="s">
        <v>227</v>
      </c>
      <c r="D385" s="271" t="s">
        <v>226</v>
      </c>
      <c r="E385" s="282" t="s">
        <v>261</v>
      </c>
      <c r="F385" s="271">
        <v>22.2</v>
      </c>
      <c r="G385" s="299"/>
      <c r="H385" s="274">
        <f t="shared" si="42"/>
        <v>0</v>
      </c>
      <c r="I385" s="274">
        <f t="shared" si="47"/>
        <v>0</v>
      </c>
      <c r="J385" s="202"/>
    </row>
    <row r="386" spans="2:10" ht="15.75" thickBot="1" x14ac:dyDescent="0.3">
      <c r="B386" s="277">
        <v>251</v>
      </c>
      <c r="C386" s="281" t="s">
        <v>227</v>
      </c>
      <c r="D386" s="271" t="s">
        <v>226</v>
      </c>
      <c r="E386" s="282" t="s">
        <v>261</v>
      </c>
      <c r="F386" s="271">
        <v>22.2</v>
      </c>
      <c r="G386" s="299"/>
      <c r="H386" s="274">
        <f t="shared" si="42"/>
        <v>0</v>
      </c>
      <c r="I386" s="274">
        <f t="shared" si="47"/>
        <v>0</v>
      </c>
      <c r="J386" s="202"/>
    </row>
    <row r="387" spans="2:10" ht="15.75" thickBot="1" x14ac:dyDescent="0.3">
      <c r="B387" s="277">
        <v>252</v>
      </c>
      <c r="C387" s="281" t="s">
        <v>227</v>
      </c>
      <c r="D387" s="271" t="s">
        <v>226</v>
      </c>
      <c r="E387" s="282" t="s">
        <v>261</v>
      </c>
      <c r="F387" s="271">
        <v>22.2</v>
      </c>
      <c r="G387" s="299"/>
      <c r="H387" s="274">
        <f t="shared" si="42"/>
        <v>0</v>
      </c>
      <c r="I387" s="274">
        <f t="shared" si="47"/>
        <v>0</v>
      </c>
      <c r="J387" s="202"/>
    </row>
    <row r="388" spans="2:10" ht="15.75" thickBot="1" x14ac:dyDescent="0.3">
      <c r="B388" s="277">
        <v>253</v>
      </c>
      <c r="C388" s="281" t="s">
        <v>227</v>
      </c>
      <c r="D388" s="271" t="s">
        <v>226</v>
      </c>
      <c r="E388" s="282" t="s">
        <v>261</v>
      </c>
      <c r="F388" s="271">
        <v>43</v>
      </c>
      <c r="G388" s="299"/>
      <c r="H388" s="274">
        <f t="shared" si="42"/>
        <v>0</v>
      </c>
      <c r="I388" s="274">
        <f t="shared" si="47"/>
        <v>0</v>
      </c>
      <c r="J388" s="202"/>
    </row>
    <row r="389" spans="2:10" ht="15.75" thickBot="1" x14ac:dyDescent="0.3">
      <c r="B389" s="277">
        <v>255</v>
      </c>
      <c r="C389" s="281" t="s">
        <v>227</v>
      </c>
      <c r="D389" s="271" t="s">
        <v>226</v>
      </c>
      <c r="E389" s="282" t="s">
        <v>261</v>
      </c>
      <c r="F389" s="271">
        <v>22.9</v>
      </c>
      <c r="G389" s="299"/>
      <c r="H389" s="274">
        <f t="shared" si="42"/>
        <v>0</v>
      </c>
      <c r="I389" s="274">
        <f t="shared" si="47"/>
        <v>0</v>
      </c>
      <c r="J389" s="202"/>
    </row>
    <row r="390" spans="2:10" ht="15.75" thickBot="1" x14ac:dyDescent="0.3">
      <c r="B390" s="277">
        <v>256</v>
      </c>
      <c r="C390" s="281" t="s">
        <v>227</v>
      </c>
      <c r="D390" s="271" t="s">
        <v>226</v>
      </c>
      <c r="E390" s="282" t="s">
        <v>261</v>
      </c>
      <c r="F390" s="271">
        <v>22.9</v>
      </c>
      <c r="G390" s="299"/>
      <c r="H390" s="274">
        <f t="shared" si="42"/>
        <v>0</v>
      </c>
      <c r="I390" s="274">
        <f t="shared" si="47"/>
        <v>0</v>
      </c>
      <c r="J390" s="202"/>
    </row>
    <row r="391" spans="2:10" ht="15.75" thickBot="1" x14ac:dyDescent="0.3">
      <c r="B391" s="277">
        <v>257</v>
      </c>
      <c r="C391" s="281" t="s">
        <v>227</v>
      </c>
      <c r="D391" s="271" t="s">
        <v>226</v>
      </c>
      <c r="E391" s="282" t="s">
        <v>261</v>
      </c>
      <c r="F391" s="271">
        <v>32.24</v>
      </c>
      <c r="G391" s="299"/>
      <c r="H391" s="274">
        <f t="shared" si="42"/>
        <v>0</v>
      </c>
      <c r="I391" s="274">
        <f t="shared" si="47"/>
        <v>0</v>
      </c>
      <c r="J391" s="202"/>
    </row>
    <row r="392" spans="2:10" ht="15.75" thickBot="1" x14ac:dyDescent="0.3">
      <c r="B392" s="277">
        <v>258</v>
      </c>
      <c r="C392" s="281" t="s">
        <v>225</v>
      </c>
      <c r="D392" s="271" t="s">
        <v>224</v>
      </c>
      <c r="E392" s="281" t="s">
        <v>9</v>
      </c>
      <c r="F392" s="271">
        <v>12</v>
      </c>
      <c r="G392" s="299"/>
      <c r="H392" s="274">
        <f t="shared" si="42"/>
        <v>0</v>
      </c>
      <c r="I392" s="274">
        <f>H392*22</f>
        <v>0</v>
      </c>
      <c r="J392" s="202"/>
    </row>
    <row r="393" spans="2:10" ht="15.75" thickBot="1" x14ac:dyDescent="0.3">
      <c r="B393" s="277" t="s">
        <v>223</v>
      </c>
      <c r="C393" s="281" t="s">
        <v>223</v>
      </c>
      <c r="D393" s="271" t="s">
        <v>217</v>
      </c>
      <c r="E393" s="281" t="s">
        <v>9</v>
      </c>
      <c r="F393" s="271">
        <v>360</v>
      </c>
      <c r="G393" s="299"/>
      <c r="H393" s="274">
        <f t="shared" si="42"/>
        <v>0</v>
      </c>
      <c r="I393" s="274">
        <f t="shared" ref="I393:I396" si="48">H393*22</f>
        <v>0</v>
      </c>
      <c r="J393" s="202"/>
    </row>
    <row r="394" spans="2:10" ht="15.75" thickBot="1" x14ac:dyDescent="0.3">
      <c r="B394" s="277" t="s">
        <v>223</v>
      </c>
      <c r="C394" s="281" t="s">
        <v>223</v>
      </c>
      <c r="D394" s="271" t="s">
        <v>222</v>
      </c>
      <c r="E394" s="281" t="s">
        <v>9</v>
      </c>
      <c r="F394" s="271">
        <v>14</v>
      </c>
      <c r="G394" s="299"/>
      <c r="H394" s="274">
        <f t="shared" si="42"/>
        <v>0</v>
      </c>
      <c r="I394" s="274">
        <f t="shared" si="48"/>
        <v>0</v>
      </c>
      <c r="J394" s="202"/>
    </row>
    <row r="395" spans="2:10" ht="15.75" thickBot="1" x14ac:dyDescent="0.3">
      <c r="B395" s="277" t="s">
        <v>221</v>
      </c>
      <c r="C395" s="281" t="s">
        <v>220</v>
      </c>
      <c r="D395" s="271" t="s">
        <v>217</v>
      </c>
      <c r="E395" s="281" t="s">
        <v>9</v>
      </c>
      <c r="F395" s="271">
        <v>24</v>
      </c>
      <c r="G395" s="299"/>
      <c r="H395" s="274">
        <f t="shared" si="42"/>
        <v>0</v>
      </c>
      <c r="I395" s="274">
        <f t="shared" si="48"/>
        <v>0</v>
      </c>
      <c r="J395" s="202"/>
    </row>
    <row r="396" spans="2:10" ht="15.75" thickBot="1" x14ac:dyDescent="0.3">
      <c r="B396" s="277" t="s">
        <v>219</v>
      </c>
      <c r="C396" s="281" t="s">
        <v>218</v>
      </c>
      <c r="D396" s="271" t="s">
        <v>217</v>
      </c>
      <c r="E396" s="281" t="s">
        <v>9</v>
      </c>
      <c r="F396" s="271">
        <v>112</v>
      </c>
      <c r="G396" s="299"/>
      <c r="H396" s="274">
        <f t="shared" si="42"/>
        <v>0</v>
      </c>
      <c r="I396" s="274">
        <f t="shared" si="48"/>
        <v>0</v>
      </c>
      <c r="J396" s="202"/>
    </row>
    <row r="397" spans="2:10" ht="15.75" thickBot="1" x14ac:dyDescent="0.3">
      <c r="B397" s="8"/>
      <c r="C397" s="8"/>
      <c r="D397" s="8"/>
      <c r="E397" s="8"/>
      <c r="F397" s="8"/>
      <c r="G397" s="8"/>
      <c r="H397" s="21" t="s">
        <v>296</v>
      </c>
      <c r="I397" s="103">
        <f>SUM(I340:I396)</f>
        <v>0</v>
      </c>
      <c r="J397" s="202"/>
    </row>
    <row r="398" spans="2:10" ht="15.75" x14ac:dyDescent="0.25">
      <c r="B398" s="283" t="s">
        <v>216</v>
      </c>
      <c r="C398" s="8"/>
      <c r="D398" s="8"/>
      <c r="E398" s="8"/>
      <c r="F398" s="8"/>
      <c r="G398" s="8"/>
      <c r="H398" s="8"/>
      <c r="I398" s="202"/>
      <c r="J398" s="202"/>
    </row>
    <row r="399" spans="2:10" x14ac:dyDescent="0.25">
      <c r="B399" s="8"/>
      <c r="C399" s="8"/>
      <c r="D399" s="8"/>
      <c r="E399" s="8"/>
      <c r="F399" s="8"/>
      <c r="G399" s="8"/>
      <c r="H399" s="8"/>
      <c r="I399" s="202"/>
      <c r="J399" s="202"/>
    </row>
    <row r="400" spans="2:10" ht="16.5" thickBot="1" x14ac:dyDescent="0.3">
      <c r="B400" s="269" t="s">
        <v>215</v>
      </c>
      <c r="C400" s="8"/>
      <c r="D400" s="8"/>
      <c r="E400" s="8"/>
      <c r="F400" s="8"/>
      <c r="G400" s="8"/>
      <c r="H400" s="8"/>
      <c r="I400" s="202"/>
      <c r="J400" s="202"/>
    </row>
    <row r="401" spans="2:10" ht="44.25" thickBot="1" x14ac:dyDescent="0.3">
      <c r="B401" s="284" t="s">
        <v>133</v>
      </c>
      <c r="C401" s="285" t="s">
        <v>132</v>
      </c>
      <c r="D401" s="285" t="s">
        <v>131</v>
      </c>
      <c r="E401" s="285" t="s">
        <v>130</v>
      </c>
      <c r="F401" s="298" t="s">
        <v>6</v>
      </c>
      <c r="G401" s="15" t="s">
        <v>272</v>
      </c>
      <c r="H401" s="16" t="s">
        <v>273</v>
      </c>
      <c r="I401" s="202"/>
      <c r="J401" s="202"/>
    </row>
    <row r="402" spans="2:10" ht="15.75" thickBot="1" x14ac:dyDescent="0.3">
      <c r="B402" s="272" t="s">
        <v>193</v>
      </c>
      <c r="C402" s="273" t="s">
        <v>135</v>
      </c>
      <c r="D402" s="282" t="s">
        <v>261</v>
      </c>
      <c r="E402" s="271">
        <v>672</v>
      </c>
      <c r="F402" s="299"/>
      <c r="G402" s="274">
        <f>F402*E402</f>
        <v>0</v>
      </c>
      <c r="H402" s="274">
        <f>G402*13</f>
        <v>0</v>
      </c>
      <c r="I402" s="202"/>
      <c r="J402" s="202"/>
    </row>
    <row r="403" spans="2:10" ht="15.75" thickBot="1" x14ac:dyDescent="0.3">
      <c r="B403" s="272" t="s">
        <v>192</v>
      </c>
      <c r="C403" s="273" t="s">
        <v>214</v>
      </c>
      <c r="D403" s="273" t="s">
        <v>123</v>
      </c>
      <c r="E403" s="271">
        <v>177</v>
      </c>
      <c r="F403" s="299"/>
      <c r="G403" s="274">
        <f t="shared" ref="G403:G408" si="49">F403*E403</f>
        <v>0</v>
      </c>
      <c r="H403" s="274">
        <f>G403*22</f>
        <v>0</v>
      </c>
      <c r="I403" s="202"/>
      <c r="J403" s="202"/>
    </row>
    <row r="404" spans="2:10" ht="15.75" thickBot="1" x14ac:dyDescent="0.3">
      <c r="B404" s="272" t="s">
        <v>213</v>
      </c>
      <c r="C404" s="273" t="s">
        <v>138</v>
      </c>
      <c r="D404" s="273" t="s">
        <v>123</v>
      </c>
      <c r="E404" s="271">
        <v>55</v>
      </c>
      <c r="F404" s="299"/>
      <c r="G404" s="274">
        <f t="shared" si="49"/>
        <v>0</v>
      </c>
      <c r="H404" s="274">
        <f t="shared" ref="H404:H408" si="50">G404*22</f>
        <v>0</v>
      </c>
      <c r="I404" s="202"/>
      <c r="J404" s="202"/>
    </row>
    <row r="405" spans="2:10" ht="29.25" thickBot="1" x14ac:dyDescent="0.3">
      <c r="B405" s="272" t="s">
        <v>212</v>
      </c>
      <c r="C405" s="273" t="s">
        <v>138</v>
      </c>
      <c r="D405" s="273" t="s">
        <v>123</v>
      </c>
      <c r="E405" s="271">
        <v>36</v>
      </c>
      <c r="F405" s="299"/>
      <c r="G405" s="274">
        <f t="shared" si="49"/>
        <v>0</v>
      </c>
      <c r="H405" s="274">
        <f t="shared" si="50"/>
        <v>0</v>
      </c>
      <c r="I405" s="202"/>
      <c r="J405" s="202"/>
    </row>
    <row r="406" spans="2:10" ht="29.25" thickBot="1" x14ac:dyDescent="0.3">
      <c r="B406" s="272" t="s">
        <v>211</v>
      </c>
      <c r="C406" s="273" t="s">
        <v>138</v>
      </c>
      <c r="D406" s="273" t="s">
        <v>123</v>
      </c>
      <c r="E406" s="271">
        <v>12</v>
      </c>
      <c r="F406" s="299"/>
      <c r="G406" s="274">
        <f t="shared" si="49"/>
        <v>0</v>
      </c>
      <c r="H406" s="274">
        <f t="shared" si="50"/>
        <v>0</v>
      </c>
      <c r="I406" s="202"/>
      <c r="J406" s="202"/>
    </row>
    <row r="407" spans="2:10" ht="29.25" thickBot="1" x14ac:dyDescent="0.3">
      <c r="B407" s="272" t="s">
        <v>210</v>
      </c>
      <c r="C407" s="273" t="s">
        <v>138</v>
      </c>
      <c r="D407" s="273" t="s">
        <v>123</v>
      </c>
      <c r="E407" s="271">
        <v>4</v>
      </c>
      <c r="F407" s="299"/>
      <c r="G407" s="274">
        <f t="shared" si="49"/>
        <v>0</v>
      </c>
      <c r="H407" s="274">
        <f t="shared" si="50"/>
        <v>0</v>
      </c>
      <c r="I407" s="202"/>
      <c r="J407" s="202"/>
    </row>
    <row r="408" spans="2:10" ht="15.75" thickBot="1" x14ac:dyDescent="0.3">
      <c r="B408" s="272" t="s">
        <v>209</v>
      </c>
      <c r="C408" s="273" t="s">
        <v>138</v>
      </c>
      <c r="D408" s="273" t="s">
        <v>123</v>
      </c>
      <c r="E408" s="271">
        <v>4</v>
      </c>
      <c r="F408" s="299"/>
      <c r="G408" s="274">
        <f t="shared" si="49"/>
        <v>0</v>
      </c>
      <c r="H408" s="274">
        <f t="shared" si="50"/>
        <v>0</v>
      </c>
      <c r="I408" s="202"/>
      <c r="J408" s="202"/>
    </row>
    <row r="409" spans="2:10" ht="15.75" thickBot="1" x14ac:dyDescent="0.3">
      <c r="B409" s="279"/>
      <c r="C409" s="279"/>
      <c r="D409" s="279"/>
      <c r="E409" s="280"/>
      <c r="F409" s="101"/>
      <c r="G409" s="21" t="s">
        <v>296</v>
      </c>
      <c r="H409" s="103">
        <f>SUM(H402:H408)</f>
        <v>0</v>
      </c>
      <c r="I409" s="202"/>
      <c r="J409" s="202"/>
    </row>
    <row r="410" spans="2:10" ht="16.5" thickBot="1" x14ac:dyDescent="0.3">
      <c r="B410" s="269" t="s">
        <v>208</v>
      </c>
      <c r="C410" s="8"/>
      <c r="D410" s="8"/>
      <c r="E410" s="8"/>
      <c r="F410" s="101"/>
      <c r="G410" s="8"/>
      <c r="H410" s="8"/>
      <c r="I410" s="202"/>
      <c r="J410" s="202"/>
    </row>
    <row r="411" spans="2:10" ht="44.25" thickBot="1" x14ac:dyDescent="0.3">
      <c r="B411" s="284" t="s">
        <v>133</v>
      </c>
      <c r="C411" s="285" t="s">
        <v>132</v>
      </c>
      <c r="D411" s="285" t="s">
        <v>131</v>
      </c>
      <c r="E411" s="285" t="s">
        <v>130</v>
      </c>
      <c r="F411" s="298" t="s">
        <v>6</v>
      </c>
      <c r="G411" s="15" t="s">
        <v>272</v>
      </c>
      <c r="H411" s="16" t="s">
        <v>273</v>
      </c>
      <c r="I411" s="202"/>
      <c r="J411" s="202"/>
    </row>
    <row r="412" spans="2:10" ht="15.75" thickBot="1" x14ac:dyDescent="0.3">
      <c r="B412" s="272" t="s">
        <v>21</v>
      </c>
      <c r="C412" s="273" t="s">
        <v>138</v>
      </c>
      <c r="D412" s="273" t="s">
        <v>207</v>
      </c>
      <c r="E412" s="271">
        <v>9</v>
      </c>
      <c r="F412" s="299"/>
      <c r="G412" s="274">
        <f>F412*E412</f>
        <v>0</v>
      </c>
      <c r="H412" s="274">
        <f>G412*8</f>
        <v>0</v>
      </c>
      <c r="I412" s="202"/>
      <c r="J412" s="202"/>
    </row>
    <row r="413" spans="2:10" ht="15.75" thickBot="1" x14ac:dyDescent="0.3">
      <c r="B413" s="278"/>
      <c r="C413" s="8"/>
      <c r="D413" s="8"/>
      <c r="E413" s="8"/>
      <c r="F413" s="101"/>
      <c r="G413" s="21" t="s">
        <v>296</v>
      </c>
      <c r="H413" s="103">
        <f>SUM(H412)</f>
        <v>0</v>
      </c>
      <c r="I413" s="202"/>
      <c r="J413" s="202"/>
    </row>
    <row r="414" spans="2:10" ht="16.5" thickBot="1" x14ac:dyDescent="0.3">
      <c r="B414" s="269" t="s">
        <v>206</v>
      </c>
      <c r="C414" s="8"/>
      <c r="D414" s="8"/>
      <c r="E414" s="8"/>
      <c r="F414" s="101"/>
      <c r="G414" s="8"/>
      <c r="H414" s="8"/>
      <c r="I414" s="202"/>
      <c r="J414" s="202"/>
    </row>
    <row r="415" spans="2:10" ht="44.25" thickBot="1" x14ac:dyDescent="0.3">
      <c r="B415" s="284" t="s">
        <v>133</v>
      </c>
      <c r="C415" s="285" t="s">
        <v>132</v>
      </c>
      <c r="D415" s="285" t="s">
        <v>131</v>
      </c>
      <c r="E415" s="285" t="s">
        <v>130</v>
      </c>
      <c r="F415" s="298" t="s">
        <v>6</v>
      </c>
      <c r="G415" s="15" t="s">
        <v>272</v>
      </c>
      <c r="H415" s="16" t="s">
        <v>273</v>
      </c>
      <c r="I415" s="202"/>
      <c r="J415" s="202"/>
    </row>
    <row r="416" spans="2:10" ht="15.75" thickBot="1" x14ac:dyDescent="0.3">
      <c r="B416" s="272" t="s">
        <v>24</v>
      </c>
      <c r="C416" s="273" t="s">
        <v>100</v>
      </c>
      <c r="D416" s="282" t="s">
        <v>261</v>
      </c>
      <c r="E416" s="271">
        <v>40</v>
      </c>
      <c r="F416" s="299"/>
      <c r="G416" s="274">
        <f>F416*E416</f>
        <v>0</v>
      </c>
      <c r="H416" s="274">
        <f>G416*13</f>
        <v>0</v>
      </c>
      <c r="I416" s="202"/>
      <c r="J416" s="202"/>
    </row>
    <row r="417" spans="2:10" ht="15.75" thickBot="1" x14ac:dyDescent="0.3">
      <c r="B417" s="272" t="s">
        <v>205</v>
      </c>
      <c r="C417" s="273" t="s">
        <v>100</v>
      </c>
      <c r="D417" s="273" t="s">
        <v>123</v>
      </c>
      <c r="E417" s="271">
        <v>20</v>
      </c>
      <c r="F417" s="299"/>
      <c r="G417" s="274">
        <f t="shared" ref="G417:G419" si="51">F417*E417</f>
        <v>0</v>
      </c>
      <c r="H417" s="274">
        <f>G417*22</f>
        <v>0</v>
      </c>
      <c r="I417" s="202"/>
      <c r="J417" s="202"/>
    </row>
    <row r="418" spans="2:10" ht="15.75" thickBot="1" x14ac:dyDescent="0.3">
      <c r="B418" s="272" t="s">
        <v>21</v>
      </c>
      <c r="C418" s="273" t="s">
        <v>100</v>
      </c>
      <c r="D418" s="273" t="s">
        <v>123</v>
      </c>
      <c r="E418" s="271">
        <v>10</v>
      </c>
      <c r="F418" s="299"/>
      <c r="G418" s="274">
        <f t="shared" si="51"/>
        <v>0</v>
      </c>
      <c r="H418" s="274">
        <f t="shared" ref="H418:H419" si="52">G418*22</f>
        <v>0</v>
      </c>
      <c r="I418" s="202"/>
      <c r="J418" s="202"/>
    </row>
    <row r="419" spans="2:10" ht="15.75" thickBot="1" x14ac:dyDescent="0.3">
      <c r="B419" s="272" t="s">
        <v>39</v>
      </c>
      <c r="C419" s="273" t="s">
        <v>100</v>
      </c>
      <c r="D419" s="273" t="s">
        <v>123</v>
      </c>
      <c r="E419" s="271">
        <v>14</v>
      </c>
      <c r="F419" s="299"/>
      <c r="G419" s="274">
        <f t="shared" si="51"/>
        <v>0</v>
      </c>
      <c r="H419" s="274">
        <f t="shared" si="52"/>
        <v>0</v>
      </c>
      <c r="I419" s="202"/>
      <c r="J419" s="202"/>
    </row>
    <row r="420" spans="2:10" ht="15.75" thickBot="1" x14ac:dyDescent="0.3">
      <c r="B420" s="279"/>
      <c r="C420" s="279"/>
      <c r="D420" s="279"/>
      <c r="E420" s="280"/>
      <c r="F420" s="101"/>
      <c r="G420" s="21" t="s">
        <v>296</v>
      </c>
      <c r="H420" s="103">
        <f>SUM(H416:H419)</f>
        <v>0</v>
      </c>
      <c r="I420" s="202"/>
      <c r="J420" s="202"/>
    </row>
    <row r="421" spans="2:10" ht="16.5" thickBot="1" x14ac:dyDescent="0.3">
      <c r="B421" s="269" t="s">
        <v>204</v>
      </c>
      <c r="C421" s="8"/>
      <c r="D421" s="8"/>
      <c r="E421" s="8"/>
      <c r="F421" s="101"/>
      <c r="G421" s="8"/>
      <c r="H421" s="8"/>
      <c r="I421" s="202"/>
      <c r="J421" s="202"/>
    </row>
    <row r="422" spans="2:10" ht="44.25" thickBot="1" x14ac:dyDescent="0.3">
      <c r="B422" s="286" t="s">
        <v>133</v>
      </c>
      <c r="C422" s="287" t="s">
        <v>132</v>
      </c>
      <c r="D422" s="287" t="s">
        <v>131</v>
      </c>
      <c r="E422" s="287" t="s">
        <v>130</v>
      </c>
      <c r="F422" s="298" t="s">
        <v>6</v>
      </c>
      <c r="G422" s="15" t="s">
        <v>272</v>
      </c>
      <c r="H422" s="16" t="s">
        <v>273</v>
      </c>
      <c r="I422" s="202"/>
      <c r="J422" s="202"/>
    </row>
    <row r="423" spans="2:10" ht="15.75" thickBot="1" x14ac:dyDescent="0.3">
      <c r="B423" s="288" t="s">
        <v>203</v>
      </c>
      <c r="C423" s="281" t="s">
        <v>100</v>
      </c>
      <c r="D423" s="281" t="s">
        <v>123</v>
      </c>
      <c r="E423" s="271">
        <v>27</v>
      </c>
      <c r="F423" s="299"/>
      <c r="G423" s="274">
        <f>E423*F423</f>
        <v>0</v>
      </c>
      <c r="H423" s="274">
        <f>G423*22</f>
        <v>0</v>
      </c>
      <c r="I423" s="202"/>
      <c r="J423" s="202"/>
    </row>
    <row r="424" spans="2:10" ht="15.75" thickBot="1" x14ac:dyDescent="0.3">
      <c r="B424" s="288" t="s">
        <v>202</v>
      </c>
      <c r="C424" s="281" t="s">
        <v>100</v>
      </c>
      <c r="D424" s="281" t="s">
        <v>123</v>
      </c>
      <c r="E424" s="271">
        <v>6</v>
      </c>
      <c r="F424" s="299"/>
      <c r="G424" s="274">
        <f t="shared" ref="G424:G425" si="53">E424*F424</f>
        <v>0</v>
      </c>
      <c r="H424" s="274">
        <f t="shared" ref="H424:H425" si="54">G424*22</f>
        <v>0</v>
      </c>
      <c r="I424" s="202"/>
      <c r="J424" s="202"/>
    </row>
    <row r="425" spans="2:10" ht="15.75" thickBot="1" x14ac:dyDescent="0.3">
      <c r="B425" s="288" t="s">
        <v>21</v>
      </c>
      <c r="C425" s="281" t="s">
        <v>100</v>
      </c>
      <c r="D425" s="281" t="s">
        <v>123</v>
      </c>
      <c r="E425" s="271">
        <v>12</v>
      </c>
      <c r="F425" s="299"/>
      <c r="G425" s="274">
        <f t="shared" si="53"/>
        <v>0</v>
      </c>
      <c r="H425" s="274">
        <f t="shared" si="54"/>
        <v>0</v>
      </c>
      <c r="I425" s="202"/>
      <c r="J425" s="202"/>
    </row>
    <row r="426" spans="2:10" ht="15.75" thickBot="1" x14ac:dyDescent="0.3">
      <c r="B426" s="289"/>
      <c r="C426" s="289"/>
      <c r="D426" s="289"/>
      <c r="E426" s="280"/>
      <c r="F426" s="300"/>
      <c r="G426" s="21" t="s">
        <v>296</v>
      </c>
      <c r="H426" s="103">
        <f>SUM(H423:H425)</f>
        <v>0</v>
      </c>
      <c r="I426" s="202"/>
      <c r="J426" s="202"/>
    </row>
    <row r="427" spans="2:10" ht="16.5" thickBot="1" x14ac:dyDescent="0.3">
      <c r="B427" s="269" t="s">
        <v>201</v>
      </c>
      <c r="C427" s="8"/>
      <c r="D427" s="8"/>
      <c r="E427" s="8"/>
      <c r="F427" s="101"/>
      <c r="G427" s="8"/>
      <c r="H427" s="8"/>
      <c r="I427" s="202"/>
      <c r="J427" s="202"/>
    </row>
    <row r="428" spans="2:10" ht="44.25" thickBot="1" x14ac:dyDescent="0.3">
      <c r="B428" s="284" t="s">
        <v>133</v>
      </c>
      <c r="C428" s="285" t="s">
        <v>132</v>
      </c>
      <c r="D428" s="285" t="s">
        <v>131</v>
      </c>
      <c r="E428" s="285" t="s">
        <v>130</v>
      </c>
      <c r="F428" s="298" t="s">
        <v>6</v>
      </c>
      <c r="G428" s="15" t="s">
        <v>272</v>
      </c>
      <c r="H428" s="16" t="s">
        <v>273</v>
      </c>
      <c r="I428" s="202"/>
      <c r="J428" s="202"/>
    </row>
    <row r="429" spans="2:10" ht="15.75" thickBot="1" x14ac:dyDescent="0.3">
      <c r="B429" s="272" t="s">
        <v>24</v>
      </c>
      <c r="C429" s="273" t="s">
        <v>100</v>
      </c>
      <c r="D429" s="282" t="s">
        <v>261</v>
      </c>
      <c r="E429" s="271">
        <v>18</v>
      </c>
      <c r="F429" s="299"/>
      <c r="G429" s="274">
        <f>F429*E429</f>
        <v>0</v>
      </c>
      <c r="H429" s="274">
        <f>G429*13</f>
        <v>0</v>
      </c>
      <c r="I429" s="202"/>
      <c r="J429" s="202"/>
    </row>
    <row r="430" spans="2:10" ht="15.75" thickBot="1" x14ac:dyDescent="0.3">
      <c r="B430" s="272" t="s">
        <v>21</v>
      </c>
      <c r="C430" s="273" t="s">
        <v>100</v>
      </c>
      <c r="D430" s="273" t="s">
        <v>123</v>
      </c>
      <c r="E430" s="271">
        <v>3</v>
      </c>
      <c r="F430" s="299"/>
      <c r="G430" s="274">
        <f>F430*E430</f>
        <v>0</v>
      </c>
      <c r="H430" s="274">
        <f>G430*22</f>
        <v>0</v>
      </c>
      <c r="I430" s="202"/>
      <c r="J430" s="202"/>
    </row>
    <row r="431" spans="2:10" ht="15.75" thickBot="1" x14ac:dyDescent="0.3">
      <c r="B431" s="278"/>
      <c r="C431" s="8"/>
      <c r="D431" s="8"/>
      <c r="E431" s="8"/>
      <c r="F431" s="101"/>
      <c r="G431" s="21" t="s">
        <v>296</v>
      </c>
      <c r="H431" s="103">
        <f>SUM(H429:H430)</f>
        <v>0</v>
      </c>
      <c r="I431" s="202"/>
      <c r="J431" s="202"/>
    </row>
    <row r="432" spans="2:10" ht="16.5" thickBot="1" x14ac:dyDescent="0.3">
      <c r="B432" s="269" t="s">
        <v>200</v>
      </c>
      <c r="C432" s="8"/>
      <c r="D432" s="8"/>
      <c r="E432" s="8"/>
      <c r="F432" s="101"/>
      <c r="G432" s="8"/>
      <c r="H432" s="8"/>
      <c r="I432" s="202"/>
      <c r="J432" s="202"/>
    </row>
    <row r="433" spans="2:10" ht="44.25" thickBot="1" x14ac:dyDescent="0.3">
      <c r="B433" s="284" t="s">
        <v>133</v>
      </c>
      <c r="C433" s="285" t="s">
        <v>132</v>
      </c>
      <c r="D433" s="285" t="s">
        <v>131</v>
      </c>
      <c r="E433" s="285" t="s">
        <v>130</v>
      </c>
      <c r="F433" s="298" t="s">
        <v>6</v>
      </c>
      <c r="G433" s="15" t="s">
        <v>272</v>
      </c>
      <c r="H433" s="16" t="s">
        <v>273</v>
      </c>
      <c r="I433" s="202"/>
      <c r="J433" s="202"/>
    </row>
    <row r="434" spans="2:10" ht="15.75" thickBot="1" x14ac:dyDescent="0.3">
      <c r="B434" s="272" t="s">
        <v>199</v>
      </c>
      <c r="C434" s="273" t="s">
        <v>138</v>
      </c>
      <c r="D434" s="273" t="s">
        <v>123</v>
      </c>
      <c r="E434" s="271">
        <v>193</v>
      </c>
      <c r="F434" s="299"/>
      <c r="G434" s="274">
        <f>F434*E434</f>
        <v>0</v>
      </c>
      <c r="H434" s="274">
        <f>G434*22</f>
        <v>0</v>
      </c>
      <c r="I434" s="202"/>
      <c r="J434" s="202"/>
    </row>
    <row r="435" spans="2:10" ht="15.75" thickBot="1" x14ac:dyDescent="0.3">
      <c r="B435" s="272" t="s">
        <v>193</v>
      </c>
      <c r="C435" s="273" t="s">
        <v>135</v>
      </c>
      <c r="D435" s="282" t="s">
        <v>261</v>
      </c>
      <c r="E435" s="271">
        <v>206</v>
      </c>
      <c r="F435" s="299"/>
      <c r="G435" s="274">
        <f t="shared" ref="G435:G439" si="55">F435*E435</f>
        <v>0</v>
      </c>
      <c r="H435" s="274">
        <f>G435*13</f>
        <v>0</v>
      </c>
      <c r="I435" s="202"/>
      <c r="J435" s="202"/>
    </row>
    <row r="436" spans="2:10" ht="15.75" thickBot="1" x14ac:dyDescent="0.3">
      <c r="B436" s="272" t="s">
        <v>40</v>
      </c>
      <c r="C436" s="273" t="s">
        <v>198</v>
      </c>
      <c r="D436" s="273" t="s">
        <v>123</v>
      </c>
      <c r="E436" s="271">
        <v>51</v>
      </c>
      <c r="F436" s="299"/>
      <c r="G436" s="274">
        <f t="shared" si="55"/>
        <v>0</v>
      </c>
      <c r="H436" s="274">
        <f>G436*22</f>
        <v>0</v>
      </c>
      <c r="I436" s="202"/>
      <c r="J436" s="202"/>
    </row>
    <row r="437" spans="2:10" ht="15.75" thickBot="1" x14ac:dyDescent="0.3">
      <c r="B437" s="272" t="s">
        <v>197</v>
      </c>
      <c r="C437" s="273" t="s">
        <v>138</v>
      </c>
      <c r="D437" s="273" t="s">
        <v>123</v>
      </c>
      <c r="E437" s="271">
        <v>10</v>
      </c>
      <c r="F437" s="299"/>
      <c r="G437" s="274">
        <f t="shared" si="55"/>
        <v>0</v>
      </c>
      <c r="H437" s="274">
        <f t="shared" ref="H437:H439" si="56">G437*22</f>
        <v>0</v>
      </c>
      <c r="I437" s="202"/>
      <c r="J437" s="202"/>
    </row>
    <row r="438" spans="2:10" ht="29.25" thickBot="1" x14ac:dyDescent="0.3">
      <c r="B438" s="272" t="s">
        <v>196</v>
      </c>
      <c r="C438" s="273" t="s">
        <v>100</v>
      </c>
      <c r="D438" s="273" t="s">
        <v>123</v>
      </c>
      <c r="E438" s="271">
        <v>12</v>
      </c>
      <c r="F438" s="299"/>
      <c r="G438" s="274">
        <f t="shared" si="55"/>
        <v>0</v>
      </c>
      <c r="H438" s="274">
        <f t="shared" si="56"/>
        <v>0</v>
      </c>
      <c r="I438" s="202"/>
      <c r="J438" s="202"/>
    </row>
    <row r="439" spans="2:10" ht="15.75" thickBot="1" x14ac:dyDescent="0.3">
      <c r="B439" s="272" t="s">
        <v>195</v>
      </c>
      <c r="C439" s="273" t="s">
        <v>100</v>
      </c>
      <c r="D439" s="273" t="s">
        <v>123</v>
      </c>
      <c r="E439" s="271">
        <v>4</v>
      </c>
      <c r="F439" s="299"/>
      <c r="G439" s="274">
        <f t="shared" si="55"/>
        <v>0</v>
      </c>
      <c r="H439" s="274">
        <f t="shared" si="56"/>
        <v>0</v>
      </c>
      <c r="I439" s="202"/>
      <c r="J439" s="202"/>
    </row>
    <row r="440" spans="2:10" ht="15.75" thickBot="1" x14ac:dyDescent="0.3">
      <c r="B440" s="278"/>
      <c r="C440" s="8"/>
      <c r="D440" s="8"/>
      <c r="E440" s="8"/>
      <c r="F440" s="101"/>
      <c r="G440" s="21" t="s">
        <v>296</v>
      </c>
      <c r="H440" s="103">
        <f>SUM(H434:H439)</f>
        <v>0</v>
      </c>
      <c r="I440" s="202"/>
      <c r="J440" s="202"/>
    </row>
    <row r="441" spans="2:10" ht="16.5" thickBot="1" x14ac:dyDescent="0.3">
      <c r="B441" s="269" t="s">
        <v>194</v>
      </c>
      <c r="C441" s="8"/>
      <c r="D441" s="8"/>
      <c r="E441" s="8"/>
      <c r="F441" s="101"/>
      <c r="G441" s="8"/>
      <c r="H441" s="8"/>
      <c r="I441" s="202"/>
      <c r="J441" s="202"/>
    </row>
    <row r="442" spans="2:10" ht="44.25" thickBot="1" x14ac:dyDescent="0.3">
      <c r="B442" s="284" t="s">
        <v>133</v>
      </c>
      <c r="C442" s="285" t="s">
        <v>132</v>
      </c>
      <c r="D442" s="285" t="s">
        <v>131</v>
      </c>
      <c r="E442" s="285" t="s">
        <v>130</v>
      </c>
      <c r="F442" s="298" t="s">
        <v>6</v>
      </c>
      <c r="G442" s="15" t="s">
        <v>272</v>
      </c>
      <c r="H442" s="16" t="s">
        <v>273</v>
      </c>
      <c r="I442" s="202"/>
      <c r="J442" s="202"/>
    </row>
    <row r="443" spans="2:10" ht="15.75" thickBot="1" x14ac:dyDescent="0.3">
      <c r="B443" s="272" t="s">
        <v>193</v>
      </c>
      <c r="C443" s="273" t="s">
        <v>191</v>
      </c>
      <c r="D443" s="282" t="s">
        <v>261</v>
      </c>
      <c r="E443" s="271">
        <v>190</v>
      </c>
      <c r="F443" s="299"/>
      <c r="G443" s="274">
        <f>F443*E443</f>
        <v>0</v>
      </c>
      <c r="H443" s="274">
        <f>G443*13</f>
        <v>0</v>
      </c>
      <c r="I443" s="202"/>
      <c r="J443" s="202"/>
    </row>
    <row r="444" spans="2:10" ht="15.75" thickBot="1" x14ac:dyDescent="0.3">
      <c r="B444" s="272" t="s">
        <v>192</v>
      </c>
      <c r="C444" s="273" t="s">
        <v>191</v>
      </c>
      <c r="D444" s="273" t="s">
        <v>190</v>
      </c>
      <c r="E444" s="271">
        <v>51</v>
      </c>
      <c r="F444" s="299"/>
      <c r="G444" s="274">
        <f t="shared" ref="G444:G446" si="57">F444*E444</f>
        <v>0</v>
      </c>
      <c r="H444" s="274">
        <f>G444*22</f>
        <v>0</v>
      </c>
      <c r="I444" s="202"/>
      <c r="J444" s="202"/>
    </row>
    <row r="445" spans="2:10" ht="15.75" thickBot="1" x14ac:dyDescent="0.3">
      <c r="B445" s="272" t="s">
        <v>21</v>
      </c>
      <c r="C445" s="273" t="s">
        <v>191</v>
      </c>
      <c r="D445" s="273" t="s">
        <v>190</v>
      </c>
      <c r="E445" s="271">
        <v>10</v>
      </c>
      <c r="F445" s="299"/>
      <c r="G445" s="274">
        <f t="shared" si="57"/>
        <v>0</v>
      </c>
      <c r="H445" s="274">
        <f t="shared" ref="H445:H446" si="58">G445*22</f>
        <v>0</v>
      </c>
      <c r="I445" s="202"/>
      <c r="J445" s="202"/>
    </row>
    <row r="446" spans="2:10" ht="15.75" thickBot="1" x14ac:dyDescent="0.3">
      <c r="B446" s="272" t="s">
        <v>39</v>
      </c>
      <c r="C446" s="273" t="s">
        <v>191</v>
      </c>
      <c r="D446" s="273" t="s">
        <v>190</v>
      </c>
      <c r="E446" s="271">
        <v>10</v>
      </c>
      <c r="F446" s="299"/>
      <c r="G446" s="274">
        <f t="shared" si="57"/>
        <v>0</v>
      </c>
      <c r="H446" s="274">
        <f t="shared" si="58"/>
        <v>0</v>
      </c>
      <c r="I446" s="202"/>
      <c r="J446" s="202"/>
    </row>
    <row r="447" spans="2:10" ht="15.75" thickBot="1" x14ac:dyDescent="0.3">
      <c r="B447" s="8"/>
      <c r="C447" s="8"/>
      <c r="D447" s="8"/>
      <c r="E447" s="8"/>
      <c r="F447" s="101"/>
      <c r="G447" s="21" t="s">
        <v>296</v>
      </c>
      <c r="H447" s="103">
        <f>SUM(H443:H446)</f>
        <v>0</v>
      </c>
      <c r="I447" s="202"/>
      <c r="J447" s="202"/>
    </row>
    <row r="448" spans="2:10" ht="15.75" x14ac:dyDescent="0.25">
      <c r="B448" s="268" t="s">
        <v>189</v>
      </c>
      <c r="C448" s="8"/>
      <c r="D448" s="8"/>
      <c r="E448" s="8"/>
      <c r="F448" s="101"/>
      <c r="G448" s="8"/>
      <c r="H448" s="8"/>
      <c r="I448" s="202"/>
      <c r="J448" s="202"/>
    </row>
    <row r="449" spans="2:10" ht="15.75" x14ac:dyDescent="0.25">
      <c r="B449" s="269" t="s">
        <v>188</v>
      </c>
      <c r="C449" s="8"/>
      <c r="D449" s="8"/>
      <c r="E449" s="8"/>
      <c r="F449" s="101"/>
      <c r="G449" s="8"/>
      <c r="H449" s="8"/>
      <c r="I449" s="202"/>
      <c r="J449" s="202"/>
    </row>
    <row r="450" spans="2:10" ht="15.75" thickBot="1" x14ac:dyDescent="0.3">
      <c r="B450" s="278"/>
      <c r="C450" s="8"/>
      <c r="D450" s="8"/>
      <c r="E450" s="8"/>
      <c r="F450" s="101"/>
      <c r="G450" s="8"/>
      <c r="H450" s="8"/>
      <c r="I450" s="202"/>
      <c r="J450" s="202"/>
    </row>
    <row r="451" spans="2:10" ht="44.25" thickBot="1" x14ac:dyDescent="0.3">
      <c r="B451" s="284" t="s">
        <v>133</v>
      </c>
      <c r="C451" s="285" t="s">
        <v>132</v>
      </c>
      <c r="D451" s="285" t="s">
        <v>131</v>
      </c>
      <c r="E451" s="285" t="s">
        <v>130</v>
      </c>
      <c r="F451" s="298" t="s">
        <v>6</v>
      </c>
      <c r="G451" s="15" t="s">
        <v>272</v>
      </c>
      <c r="H451" s="16" t="s">
        <v>273</v>
      </c>
      <c r="I451" s="202"/>
      <c r="J451" s="202"/>
    </row>
    <row r="452" spans="2:10" ht="15.75" thickBot="1" x14ac:dyDescent="0.3">
      <c r="B452" s="272" t="s">
        <v>187</v>
      </c>
      <c r="C452" s="273" t="s">
        <v>166</v>
      </c>
      <c r="D452" s="282" t="s">
        <v>261</v>
      </c>
      <c r="E452" s="271">
        <v>10.3</v>
      </c>
      <c r="F452" s="299"/>
      <c r="G452" s="274">
        <f>F452*E452</f>
        <v>0</v>
      </c>
      <c r="H452" s="274">
        <f>G452*13</f>
        <v>0</v>
      </c>
      <c r="I452" s="202"/>
      <c r="J452" s="202"/>
    </row>
    <row r="453" spans="2:10" ht="15.75" thickBot="1" x14ac:dyDescent="0.3">
      <c r="B453" s="272" t="s">
        <v>186</v>
      </c>
      <c r="C453" s="273" t="s">
        <v>166</v>
      </c>
      <c r="D453" s="273" t="s">
        <v>123</v>
      </c>
      <c r="E453" s="271">
        <v>7.71</v>
      </c>
      <c r="F453" s="299"/>
      <c r="G453" s="274">
        <f t="shared" ref="G453:G475" si="59">F453*E453</f>
        <v>0</v>
      </c>
      <c r="H453" s="274">
        <f>G453*22</f>
        <v>0</v>
      </c>
      <c r="I453" s="202"/>
      <c r="J453" s="202"/>
    </row>
    <row r="454" spans="2:10" ht="15.75" thickBot="1" x14ac:dyDescent="0.3">
      <c r="B454" s="272" t="s">
        <v>185</v>
      </c>
      <c r="C454" s="273" t="s">
        <v>166</v>
      </c>
      <c r="D454" s="273" t="s">
        <v>123</v>
      </c>
      <c r="E454" s="271">
        <v>8.9499999999999993</v>
      </c>
      <c r="F454" s="299"/>
      <c r="G454" s="274">
        <f t="shared" si="59"/>
        <v>0</v>
      </c>
      <c r="H454" s="274">
        <f t="shared" ref="H454:H457" si="60">G454*22</f>
        <v>0</v>
      </c>
      <c r="I454" s="202"/>
      <c r="J454" s="202"/>
    </row>
    <row r="455" spans="2:10" ht="15.75" thickBot="1" x14ac:dyDescent="0.3">
      <c r="B455" s="272" t="s">
        <v>184</v>
      </c>
      <c r="C455" s="273" t="s">
        <v>166</v>
      </c>
      <c r="D455" s="273" t="s">
        <v>123</v>
      </c>
      <c r="E455" s="271">
        <v>8.3000000000000007</v>
      </c>
      <c r="F455" s="299"/>
      <c r="G455" s="274">
        <f t="shared" si="59"/>
        <v>0</v>
      </c>
      <c r="H455" s="274">
        <f t="shared" si="60"/>
        <v>0</v>
      </c>
      <c r="I455" s="202"/>
      <c r="J455" s="202"/>
    </row>
    <row r="456" spans="2:10" ht="15.75" thickBot="1" x14ac:dyDescent="0.3">
      <c r="B456" s="272" t="s">
        <v>183</v>
      </c>
      <c r="C456" s="273" t="s">
        <v>166</v>
      </c>
      <c r="D456" s="273" t="s">
        <v>123</v>
      </c>
      <c r="E456" s="271">
        <v>13.8</v>
      </c>
      <c r="F456" s="299"/>
      <c r="G456" s="274">
        <f t="shared" si="59"/>
        <v>0</v>
      </c>
      <c r="H456" s="274">
        <f t="shared" si="60"/>
        <v>0</v>
      </c>
      <c r="I456" s="202"/>
      <c r="J456" s="202"/>
    </row>
    <row r="457" spans="2:10" ht="15.75" thickBot="1" x14ac:dyDescent="0.3">
      <c r="B457" s="272" t="s">
        <v>43</v>
      </c>
      <c r="C457" s="273" t="s">
        <v>147</v>
      </c>
      <c r="D457" s="273" t="s">
        <v>123</v>
      </c>
      <c r="E457" s="271">
        <v>34</v>
      </c>
      <c r="F457" s="299"/>
      <c r="G457" s="274">
        <f t="shared" si="59"/>
        <v>0</v>
      </c>
      <c r="H457" s="274">
        <f t="shared" si="60"/>
        <v>0</v>
      </c>
      <c r="I457" s="202"/>
      <c r="J457" s="202"/>
    </row>
    <row r="458" spans="2:10" ht="15.75" thickBot="1" x14ac:dyDescent="0.3">
      <c r="B458" s="272" t="s">
        <v>182</v>
      </c>
      <c r="C458" s="273" t="s">
        <v>135</v>
      </c>
      <c r="D458" s="282" t="s">
        <v>261</v>
      </c>
      <c r="E458" s="271">
        <v>13</v>
      </c>
      <c r="F458" s="299"/>
      <c r="G458" s="274">
        <f t="shared" si="59"/>
        <v>0</v>
      </c>
      <c r="H458" s="274">
        <f>G458*13</f>
        <v>0</v>
      </c>
      <c r="I458" s="202"/>
      <c r="J458" s="202"/>
    </row>
    <row r="459" spans="2:10" ht="15.75" thickBot="1" x14ac:dyDescent="0.3">
      <c r="B459" s="272" t="s">
        <v>181</v>
      </c>
      <c r="C459" s="273" t="s">
        <v>135</v>
      </c>
      <c r="D459" s="282" t="s">
        <v>261</v>
      </c>
      <c r="E459" s="271">
        <v>12.9</v>
      </c>
      <c r="F459" s="299"/>
      <c r="G459" s="274">
        <f t="shared" si="59"/>
        <v>0</v>
      </c>
      <c r="H459" s="274">
        <f t="shared" ref="H459:H461" si="61">G459*13</f>
        <v>0</v>
      </c>
      <c r="I459" s="202"/>
      <c r="J459" s="202"/>
    </row>
    <row r="460" spans="2:10" ht="15.75" thickBot="1" x14ac:dyDescent="0.3">
      <c r="B460" s="272" t="s">
        <v>180</v>
      </c>
      <c r="C460" s="273" t="s">
        <v>135</v>
      </c>
      <c r="D460" s="282" t="s">
        <v>261</v>
      </c>
      <c r="E460" s="271">
        <v>8.6999999999999993</v>
      </c>
      <c r="F460" s="299"/>
      <c r="G460" s="274">
        <f t="shared" si="59"/>
        <v>0</v>
      </c>
      <c r="H460" s="274">
        <f t="shared" si="61"/>
        <v>0</v>
      </c>
      <c r="I460" s="202"/>
      <c r="J460" s="202"/>
    </row>
    <row r="461" spans="2:10" ht="15.75" thickBot="1" x14ac:dyDescent="0.3">
      <c r="B461" s="272" t="s">
        <v>179</v>
      </c>
      <c r="C461" s="273" t="s">
        <v>135</v>
      </c>
      <c r="D461" s="282" t="s">
        <v>261</v>
      </c>
      <c r="E461" s="271">
        <v>7.4</v>
      </c>
      <c r="F461" s="299"/>
      <c r="G461" s="274">
        <f t="shared" si="59"/>
        <v>0</v>
      </c>
      <c r="H461" s="274">
        <f t="shared" si="61"/>
        <v>0</v>
      </c>
      <c r="I461" s="202"/>
      <c r="J461" s="202"/>
    </row>
    <row r="462" spans="2:10" ht="15.75" thickBot="1" x14ac:dyDescent="0.3">
      <c r="B462" s="272" t="s">
        <v>149</v>
      </c>
      <c r="C462" s="273" t="s">
        <v>166</v>
      </c>
      <c r="D462" s="273" t="s">
        <v>123</v>
      </c>
      <c r="E462" s="271">
        <v>1.5</v>
      </c>
      <c r="F462" s="299"/>
      <c r="G462" s="274">
        <f t="shared" si="59"/>
        <v>0</v>
      </c>
      <c r="H462" s="274">
        <f>G462*22</f>
        <v>0</v>
      </c>
      <c r="I462" s="202"/>
      <c r="J462" s="202"/>
    </row>
    <row r="463" spans="2:10" ht="29.25" thickBot="1" x14ac:dyDescent="0.3">
      <c r="B463" s="272" t="s">
        <v>178</v>
      </c>
      <c r="C463" s="273" t="s">
        <v>150</v>
      </c>
      <c r="D463" s="273" t="s">
        <v>123</v>
      </c>
      <c r="E463" s="271">
        <v>4.3</v>
      </c>
      <c r="F463" s="299"/>
      <c r="G463" s="274">
        <f t="shared" si="59"/>
        <v>0</v>
      </c>
      <c r="H463" s="274">
        <f t="shared" ref="H463:H465" si="62">G463*22</f>
        <v>0</v>
      </c>
      <c r="I463" s="202"/>
      <c r="J463" s="202"/>
    </row>
    <row r="464" spans="2:10" ht="29.25" thickBot="1" x14ac:dyDescent="0.3">
      <c r="B464" s="272" t="s">
        <v>177</v>
      </c>
      <c r="C464" s="273" t="s">
        <v>150</v>
      </c>
      <c r="D464" s="273" t="s">
        <v>123</v>
      </c>
      <c r="E464" s="271">
        <v>1.2</v>
      </c>
      <c r="F464" s="299"/>
      <c r="G464" s="274">
        <f t="shared" si="59"/>
        <v>0</v>
      </c>
      <c r="H464" s="274">
        <f t="shared" si="62"/>
        <v>0</v>
      </c>
      <c r="I464" s="202"/>
      <c r="J464" s="202"/>
    </row>
    <row r="465" spans="2:10" ht="15.75" thickBot="1" x14ac:dyDescent="0.3">
      <c r="B465" s="272" t="s">
        <v>142</v>
      </c>
      <c r="C465" s="273" t="s">
        <v>166</v>
      </c>
      <c r="D465" s="273" t="s">
        <v>123</v>
      </c>
      <c r="E465" s="271">
        <v>7.7</v>
      </c>
      <c r="F465" s="299"/>
      <c r="G465" s="274">
        <f t="shared" si="59"/>
        <v>0</v>
      </c>
      <c r="H465" s="274">
        <f t="shared" si="62"/>
        <v>0</v>
      </c>
      <c r="I465" s="202"/>
      <c r="J465" s="202"/>
    </row>
    <row r="466" spans="2:10" ht="29.25" thickBot="1" x14ac:dyDescent="0.3">
      <c r="B466" s="272" t="s">
        <v>176</v>
      </c>
      <c r="C466" s="273" t="s">
        <v>135</v>
      </c>
      <c r="D466" s="282" t="s">
        <v>261</v>
      </c>
      <c r="E466" s="271">
        <v>12.9</v>
      </c>
      <c r="F466" s="299"/>
      <c r="G466" s="274">
        <f t="shared" si="59"/>
        <v>0</v>
      </c>
      <c r="H466" s="274">
        <f>G466*13</f>
        <v>0</v>
      </c>
      <c r="I466" s="202"/>
      <c r="J466" s="202"/>
    </row>
    <row r="467" spans="2:10" ht="29.25" thickBot="1" x14ac:dyDescent="0.3">
      <c r="B467" s="272" t="s">
        <v>175</v>
      </c>
      <c r="C467" s="273" t="s">
        <v>135</v>
      </c>
      <c r="D467" s="282" t="s">
        <v>261</v>
      </c>
      <c r="E467" s="271">
        <v>13</v>
      </c>
      <c r="F467" s="299"/>
      <c r="G467" s="274">
        <f t="shared" si="59"/>
        <v>0</v>
      </c>
      <c r="H467" s="274">
        <f t="shared" ref="H467:H469" si="63">G467*13</f>
        <v>0</v>
      </c>
      <c r="I467" s="202"/>
      <c r="J467" s="202"/>
    </row>
    <row r="468" spans="2:10" ht="29.25" thickBot="1" x14ac:dyDescent="0.3">
      <c r="B468" s="272" t="s">
        <v>174</v>
      </c>
      <c r="C468" s="273" t="s">
        <v>173</v>
      </c>
      <c r="D468" s="282" t="s">
        <v>261</v>
      </c>
      <c r="E468" s="271">
        <v>8.6999999999999993</v>
      </c>
      <c r="F468" s="299"/>
      <c r="G468" s="274">
        <f t="shared" si="59"/>
        <v>0</v>
      </c>
      <c r="H468" s="274">
        <f t="shared" si="63"/>
        <v>0</v>
      </c>
      <c r="I468" s="202"/>
      <c r="J468" s="202"/>
    </row>
    <row r="469" spans="2:10" ht="29.25" thickBot="1" x14ac:dyDescent="0.3">
      <c r="B469" s="272" t="s">
        <v>172</v>
      </c>
      <c r="C469" s="273" t="s">
        <v>135</v>
      </c>
      <c r="D469" s="282" t="s">
        <v>261</v>
      </c>
      <c r="E469" s="271">
        <v>7.4</v>
      </c>
      <c r="F469" s="299"/>
      <c r="G469" s="274">
        <f t="shared" si="59"/>
        <v>0</v>
      </c>
      <c r="H469" s="274">
        <f t="shared" si="63"/>
        <v>0</v>
      </c>
      <c r="I469" s="202"/>
      <c r="J469" s="202"/>
    </row>
    <row r="470" spans="2:10" ht="15.75" thickBot="1" x14ac:dyDescent="0.3">
      <c r="B470" s="272" t="s">
        <v>171</v>
      </c>
      <c r="C470" s="273" t="s">
        <v>166</v>
      </c>
      <c r="D470" s="273" t="s">
        <v>123</v>
      </c>
      <c r="E470" s="271">
        <v>1.5</v>
      </c>
      <c r="F470" s="299"/>
      <c r="G470" s="274">
        <f t="shared" si="59"/>
        <v>0</v>
      </c>
      <c r="H470" s="274">
        <f>G470*22</f>
        <v>0</v>
      </c>
      <c r="I470" s="202"/>
      <c r="J470" s="202"/>
    </row>
    <row r="471" spans="2:10" ht="29.25" thickBot="1" x14ac:dyDescent="0.3">
      <c r="B471" s="272" t="s">
        <v>170</v>
      </c>
      <c r="C471" s="273" t="s">
        <v>150</v>
      </c>
      <c r="D471" s="273" t="s">
        <v>123</v>
      </c>
      <c r="E471" s="271">
        <v>4.3</v>
      </c>
      <c r="F471" s="299"/>
      <c r="G471" s="274">
        <f t="shared" si="59"/>
        <v>0</v>
      </c>
      <c r="H471" s="274">
        <f t="shared" ref="H471:H475" si="64">G471*22</f>
        <v>0</v>
      </c>
      <c r="I471" s="202"/>
      <c r="J471" s="202"/>
    </row>
    <row r="472" spans="2:10" ht="29.25" thickBot="1" x14ac:dyDescent="0.3">
      <c r="B472" s="272" t="s">
        <v>169</v>
      </c>
      <c r="C472" s="273" t="s">
        <v>150</v>
      </c>
      <c r="D472" s="273" t="s">
        <v>168</v>
      </c>
      <c r="E472" s="271">
        <v>1.2</v>
      </c>
      <c r="F472" s="299"/>
      <c r="G472" s="274">
        <f t="shared" si="59"/>
        <v>0</v>
      </c>
      <c r="H472" s="274">
        <f t="shared" si="64"/>
        <v>0</v>
      </c>
      <c r="I472" s="202"/>
      <c r="J472" s="202"/>
    </row>
    <row r="473" spans="2:10" ht="15.75" thickBot="1" x14ac:dyDescent="0.3">
      <c r="B473" s="272" t="s">
        <v>167</v>
      </c>
      <c r="C473" s="273" t="s">
        <v>166</v>
      </c>
      <c r="D473" s="273" t="s">
        <v>123</v>
      </c>
      <c r="E473" s="271">
        <v>7.7</v>
      </c>
      <c r="F473" s="299"/>
      <c r="G473" s="274">
        <f t="shared" si="59"/>
        <v>0</v>
      </c>
      <c r="H473" s="274">
        <f t="shared" si="64"/>
        <v>0</v>
      </c>
      <c r="I473" s="202"/>
      <c r="J473" s="202"/>
    </row>
    <row r="474" spans="2:10" ht="15.75" thickBot="1" x14ac:dyDescent="0.3">
      <c r="B474" s="272" t="s">
        <v>165</v>
      </c>
      <c r="C474" s="273" t="s">
        <v>135</v>
      </c>
      <c r="D474" s="273" t="s">
        <v>123</v>
      </c>
      <c r="E474" s="271">
        <v>15.9</v>
      </c>
      <c r="F474" s="299"/>
      <c r="G474" s="274">
        <f t="shared" si="59"/>
        <v>0</v>
      </c>
      <c r="H474" s="274">
        <f t="shared" si="64"/>
        <v>0</v>
      </c>
      <c r="I474" s="202"/>
      <c r="J474" s="202"/>
    </row>
    <row r="475" spans="2:10" ht="29.25" thickBot="1" x14ac:dyDescent="0.3">
      <c r="B475" s="272" t="s">
        <v>164</v>
      </c>
      <c r="C475" s="273" t="s">
        <v>135</v>
      </c>
      <c r="D475" s="273" t="s">
        <v>123</v>
      </c>
      <c r="E475" s="271">
        <v>10.3</v>
      </c>
      <c r="F475" s="299"/>
      <c r="G475" s="274">
        <f t="shared" si="59"/>
        <v>0</v>
      </c>
      <c r="H475" s="274">
        <f t="shared" si="64"/>
        <v>0</v>
      </c>
      <c r="I475" s="202"/>
      <c r="J475" s="202"/>
    </row>
    <row r="476" spans="2:10" ht="15.75" thickBot="1" x14ac:dyDescent="0.3">
      <c r="B476" s="278"/>
      <c r="C476" s="8"/>
      <c r="D476" s="8"/>
      <c r="E476" s="8"/>
      <c r="F476" s="101"/>
      <c r="G476" s="21" t="s">
        <v>296</v>
      </c>
      <c r="H476" s="103">
        <f>SUM(H452:H475)</f>
        <v>0</v>
      </c>
      <c r="I476" s="202"/>
      <c r="J476" s="202"/>
    </row>
    <row r="477" spans="2:10" ht="16.5" thickBot="1" x14ac:dyDescent="0.3">
      <c r="B477" s="269" t="s">
        <v>163</v>
      </c>
      <c r="C477" s="8"/>
      <c r="D477" s="8"/>
      <c r="E477" s="8"/>
      <c r="F477" s="101"/>
      <c r="G477" s="8"/>
      <c r="H477" s="8"/>
      <c r="I477" s="202"/>
      <c r="J477" s="202"/>
    </row>
    <row r="478" spans="2:10" ht="44.25" thickBot="1" x14ac:dyDescent="0.3">
      <c r="B478" s="284" t="s">
        <v>133</v>
      </c>
      <c r="C478" s="285" t="s">
        <v>132</v>
      </c>
      <c r="D478" s="285" t="s">
        <v>131</v>
      </c>
      <c r="E478" s="285" t="s">
        <v>130</v>
      </c>
      <c r="F478" s="298" t="s">
        <v>6</v>
      </c>
      <c r="G478" s="15" t="s">
        <v>272</v>
      </c>
      <c r="H478" s="16" t="s">
        <v>273</v>
      </c>
      <c r="I478" s="202"/>
      <c r="J478" s="202"/>
    </row>
    <row r="479" spans="2:10" ht="29.25" thickBot="1" x14ac:dyDescent="0.3">
      <c r="B479" s="272" t="s">
        <v>162</v>
      </c>
      <c r="C479" s="273" t="s">
        <v>150</v>
      </c>
      <c r="D479" s="273" t="s">
        <v>123</v>
      </c>
      <c r="E479" s="271">
        <v>64</v>
      </c>
      <c r="F479" s="301"/>
      <c r="G479" s="274">
        <f>F479*E479</f>
        <v>0</v>
      </c>
      <c r="H479" s="274">
        <f>G479*22</f>
        <v>0</v>
      </c>
      <c r="I479" s="202"/>
      <c r="J479" s="202"/>
    </row>
    <row r="480" spans="2:10" ht="29.25" thickBot="1" x14ac:dyDescent="0.3">
      <c r="B480" s="272" t="s">
        <v>161</v>
      </c>
      <c r="C480" s="273" t="s">
        <v>150</v>
      </c>
      <c r="D480" s="273" t="s">
        <v>123</v>
      </c>
      <c r="E480" s="271">
        <v>34.5</v>
      </c>
      <c r="F480" s="301"/>
      <c r="G480" s="274">
        <f t="shared" ref="G480:G486" si="65">F480*E480</f>
        <v>0</v>
      </c>
      <c r="H480" s="274">
        <f t="shared" ref="H480:H484" si="66">G480*22</f>
        <v>0</v>
      </c>
      <c r="I480" s="202"/>
      <c r="J480" s="202"/>
    </row>
    <row r="481" spans="2:10" ht="29.25" thickBot="1" x14ac:dyDescent="0.3">
      <c r="B481" s="272" t="s">
        <v>160</v>
      </c>
      <c r="C481" s="273" t="s">
        <v>150</v>
      </c>
      <c r="D481" s="273" t="s">
        <v>123</v>
      </c>
      <c r="E481" s="271">
        <v>40</v>
      </c>
      <c r="F481" s="301"/>
      <c r="G481" s="274">
        <f t="shared" si="65"/>
        <v>0</v>
      </c>
      <c r="H481" s="274">
        <f t="shared" si="66"/>
        <v>0</v>
      </c>
      <c r="I481" s="202"/>
      <c r="J481" s="202"/>
    </row>
    <row r="482" spans="2:10" ht="15.75" thickBot="1" x14ac:dyDescent="0.3">
      <c r="B482" s="272" t="s">
        <v>159</v>
      </c>
      <c r="C482" s="273" t="s">
        <v>135</v>
      </c>
      <c r="D482" s="273" t="s">
        <v>123</v>
      </c>
      <c r="E482" s="271">
        <v>33.4</v>
      </c>
      <c r="F482" s="301"/>
      <c r="G482" s="274">
        <f t="shared" si="65"/>
        <v>0</v>
      </c>
      <c r="H482" s="274">
        <f t="shared" si="66"/>
        <v>0</v>
      </c>
      <c r="I482" s="202"/>
      <c r="J482" s="202"/>
    </row>
    <row r="483" spans="2:10" ht="29.25" thickBot="1" x14ac:dyDescent="0.3">
      <c r="B483" s="272" t="s">
        <v>125</v>
      </c>
      <c r="C483" s="273" t="s">
        <v>150</v>
      </c>
      <c r="D483" s="273" t="s">
        <v>123</v>
      </c>
      <c r="E483" s="271">
        <v>13.2</v>
      </c>
      <c r="F483" s="301"/>
      <c r="G483" s="274">
        <f t="shared" si="65"/>
        <v>0</v>
      </c>
      <c r="H483" s="274">
        <f t="shared" si="66"/>
        <v>0</v>
      </c>
      <c r="I483" s="202"/>
      <c r="J483" s="202"/>
    </row>
    <row r="484" spans="2:10" ht="29.25" thickBot="1" x14ac:dyDescent="0.3">
      <c r="B484" s="272" t="s">
        <v>158</v>
      </c>
      <c r="C484" s="273" t="s">
        <v>150</v>
      </c>
      <c r="D484" s="273" t="s">
        <v>123</v>
      </c>
      <c r="E484" s="271">
        <v>16.8</v>
      </c>
      <c r="F484" s="301"/>
      <c r="G484" s="274">
        <f t="shared" si="65"/>
        <v>0</v>
      </c>
      <c r="H484" s="274">
        <f t="shared" si="66"/>
        <v>0</v>
      </c>
      <c r="I484" s="202"/>
      <c r="J484" s="202"/>
    </row>
    <row r="485" spans="2:10" ht="15.75" thickBot="1" x14ac:dyDescent="0.3">
      <c r="B485" s="272" t="s">
        <v>24</v>
      </c>
      <c r="C485" s="273" t="s">
        <v>157</v>
      </c>
      <c r="D485" s="282" t="s">
        <v>261</v>
      </c>
      <c r="E485" s="271">
        <v>5.4</v>
      </c>
      <c r="F485" s="301"/>
      <c r="G485" s="274">
        <f t="shared" si="65"/>
        <v>0</v>
      </c>
      <c r="H485" s="274">
        <f>G485*13</f>
        <v>0</v>
      </c>
      <c r="I485" s="202"/>
      <c r="J485" s="202"/>
    </row>
    <row r="486" spans="2:10" ht="15.75" thickBot="1" x14ac:dyDescent="0.3">
      <c r="B486" s="272" t="s">
        <v>156</v>
      </c>
      <c r="C486" s="273" t="s">
        <v>155</v>
      </c>
      <c r="D486" s="273" t="s">
        <v>123</v>
      </c>
      <c r="E486" s="271">
        <v>26.6</v>
      </c>
      <c r="F486" s="301"/>
      <c r="G486" s="274">
        <f t="shared" si="65"/>
        <v>0</v>
      </c>
      <c r="H486" s="274">
        <f>G486*22</f>
        <v>0</v>
      </c>
      <c r="I486" s="202"/>
      <c r="J486" s="202"/>
    </row>
    <row r="487" spans="2:10" ht="15.75" thickBot="1" x14ac:dyDescent="0.3">
      <c r="B487" s="290"/>
      <c r="C487" s="8"/>
      <c r="D487" s="8"/>
      <c r="E487" s="8"/>
      <c r="F487" s="101"/>
      <c r="G487" s="21" t="s">
        <v>296</v>
      </c>
      <c r="H487" s="103">
        <f>SUM(H479:H486)</f>
        <v>0</v>
      </c>
      <c r="I487" s="202"/>
      <c r="J487" s="202"/>
    </row>
    <row r="488" spans="2:10" ht="16.5" thickBot="1" x14ac:dyDescent="0.3">
      <c r="B488" s="269" t="s">
        <v>154</v>
      </c>
      <c r="C488" s="8"/>
      <c r="D488" s="8"/>
      <c r="E488" s="8"/>
      <c r="F488" s="101"/>
      <c r="G488" s="8"/>
      <c r="H488" s="8"/>
      <c r="I488" s="202"/>
      <c r="J488" s="202"/>
    </row>
    <row r="489" spans="2:10" ht="44.25" thickBot="1" x14ac:dyDescent="0.3">
      <c r="B489" s="284" t="s">
        <v>133</v>
      </c>
      <c r="C489" s="285" t="s">
        <v>132</v>
      </c>
      <c r="D489" s="285" t="s">
        <v>131</v>
      </c>
      <c r="E489" s="285" t="s">
        <v>130</v>
      </c>
      <c r="F489" s="298" t="s">
        <v>6</v>
      </c>
      <c r="G489" s="15" t="s">
        <v>272</v>
      </c>
      <c r="H489" s="16" t="s">
        <v>273</v>
      </c>
      <c r="I489" s="202"/>
      <c r="J489" s="202"/>
    </row>
    <row r="490" spans="2:10" ht="15.75" thickBot="1" x14ac:dyDescent="0.3">
      <c r="B490" s="272" t="s">
        <v>153</v>
      </c>
      <c r="C490" s="273" t="s">
        <v>152</v>
      </c>
      <c r="D490" s="273" t="s">
        <v>123</v>
      </c>
      <c r="E490" s="271">
        <v>24.22</v>
      </c>
      <c r="F490" s="299"/>
      <c r="G490" s="274">
        <f>E490*F490</f>
        <v>0</v>
      </c>
      <c r="H490" s="274">
        <f>G490*22</f>
        <v>0</v>
      </c>
      <c r="I490" s="202"/>
      <c r="J490" s="202"/>
    </row>
    <row r="491" spans="2:10" ht="29.25" thickBot="1" x14ac:dyDescent="0.3">
      <c r="B491" s="272" t="s">
        <v>151</v>
      </c>
      <c r="C491" s="273" t="s">
        <v>150</v>
      </c>
      <c r="D491" s="273" t="s">
        <v>123</v>
      </c>
      <c r="E491" s="271">
        <v>6</v>
      </c>
      <c r="F491" s="299"/>
      <c r="G491" s="274">
        <f t="shared" ref="G491:G506" si="67">E491*F491</f>
        <v>0</v>
      </c>
      <c r="H491" s="274">
        <f t="shared" ref="H491:H496" si="68">G491*22</f>
        <v>0</v>
      </c>
      <c r="I491" s="202"/>
      <c r="J491" s="202"/>
    </row>
    <row r="492" spans="2:10" ht="15.75" thickBot="1" x14ac:dyDescent="0.3">
      <c r="B492" s="272" t="s">
        <v>149</v>
      </c>
      <c r="C492" s="273" t="s">
        <v>147</v>
      </c>
      <c r="D492" s="273" t="s">
        <v>123</v>
      </c>
      <c r="E492" s="271">
        <v>11.45</v>
      </c>
      <c r="F492" s="299"/>
      <c r="G492" s="274">
        <f t="shared" si="67"/>
        <v>0</v>
      </c>
      <c r="H492" s="274">
        <f t="shared" si="68"/>
        <v>0</v>
      </c>
      <c r="I492" s="202"/>
      <c r="J492" s="202"/>
    </row>
    <row r="493" spans="2:10" ht="29.25" thickBot="1" x14ac:dyDescent="0.3">
      <c r="B493" s="272" t="s">
        <v>148</v>
      </c>
      <c r="C493" s="273" t="s">
        <v>147</v>
      </c>
      <c r="D493" s="273" t="s">
        <v>123</v>
      </c>
      <c r="E493" s="271">
        <v>35.64</v>
      </c>
      <c r="F493" s="299"/>
      <c r="G493" s="274">
        <f t="shared" si="67"/>
        <v>0</v>
      </c>
      <c r="H493" s="274">
        <f t="shared" si="68"/>
        <v>0</v>
      </c>
      <c r="I493" s="202"/>
      <c r="J493" s="202"/>
    </row>
    <row r="494" spans="2:10" ht="15.75" thickBot="1" x14ac:dyDescent="0.3">
      <c r="B494" s="272" t="s">
        <v>146</v>
      </c>
      <c r="C494" s="273" t="s">
        <v>138</v>
      </c>
      <c r="D494" s="273" t="s">
        <v>123</v>
      </c>
      <c r="E494" s="271">
        <v>20.2</v>
      </c>
      <c r="F494" s="299"/>
      <c r="G494" s="274">
        <f t="shared" si="67"/>
        <v>0</v>
      </c>
      <c r="H494" s="274">
        <f t="shared" si="68"/>
        <v>0</v>
      </c>
      <c r="I494" s="202"/>
      <c r="J494" s="202"/>
    </row>
    <row r="495" spans="2:10" ht="15.75" thickBot="1" x14ac:dyDescent="0.3">
      <c r="B495" s="272" t="s">
        <v>145</v>
      </c>
      <c r="C495" s="273" t="s">
        <v>138</v>
      </c>
      <c r="D495" s="273" t="s">
        <v>123</v>
      </c>
      <c r="E495" s="271">
        <v>17.760000000000002</v>
      </c>
      <c r="F495" s="299"/>
      <c r="G495" s="274">
        <f t="shared" si="67"/>
        <v>0</v>
      </c>
      <c r="H495" s="274">
        <f t="shared" si="68"/>
        <v>0</v>
      </c>
      <c r="I495" s="202"/>
      <c r="J495" s="202"/>
    </row>
    <row r="496" spans="2:10" ht="15.75" thickBot="1" x14ac:dyDescent="0.3">
      <c r="B496" s="272" t="s">
        <v>144</v>
      </c>
      <c r="C496" s="273" t="s">
        <v>138</v>
      </c>
      <c r="D496" s="273" t="s">
        <v>123</v>
      </c>
      <c r="E496" s="271">
        <v>14.8</v>
      </c>
      <c r="F496" s="299"/>
      <c r="G496" s="274">
        <f t="shared" si="67"/>
        <v>0</v>
      </c>
      <c r="H496" s="274">
        <f t="shared" si="68"/>
        <v>0</v>
      </c>
      <c r="I496" s="202"/>
      <c r="J496" s="202"/>
    </row>
    <row r="497" spans="2:10" ht="15.75" thickBot="1" x14ac:dyDescent="0.3">
      <c r="B497" s="272" t="s">
        <v>143</v>
      </c>
      <c r="C497" s="273" t="s">
        <v>135</v>
      </c>
      <c r="D497" s="282" t="s">
        <v>261</v>
      </c>
      <c r="E497" s="271">
        <v>16.239999999999998</v>
      </c>
      <c r="F497" s="299"/>
      <c r="G497" s="274">
        <f t="shared" si="67"/>
        <v>0</v>
      </c>
      <c r="H497" s="274">
        <f>G497*13</f>
        <v>0</v>
      </c>
      <c r="I497" s="202"/>
      <c r="J497" s="202"/>
    </row>
    <row r="498" spans="2:10" ht="15.75" thickBot="1" x14ac:dyDescent="0.3">
      <c r="B498" s="272" t="s">
        <v>143</v>
      </c>
      <c r="C498" s="273" t="s">
        <v>135</v>
      </c>
      <c r="D498" s="282" t="s">
        <v>261</v>
      </c>
      <c r="E498" s="271">
        <v>11.34</v>
      </c>
      <c r="F498" s="299"/>
      <c r="G498" s="274">
        <f t="shared" si="67"/>
        <v>0</v>
      </c>
      <c r="H498" s="274">
        <f t="shared" ref="H498:H500" si="69">G498*13</f>
        <v>0</v>
      </c>
      <c r="I498" s="202"/>
      <c r="J498" s="202"/>
    </row>
    <row r="499" spans="2:10" ht="15.75" thickBot="1" x14ac:dyDescent="0.3">
      <c r="B499" s="272" t="s">
        <v>143</v>
      </c>
      <c r="C499" s="273" t="s">
        <v>135</v>
      </c>
      <c r="D499" s="282" t="s">
        <v>261</v>
      </c>
      <c r="E499" s="271">
        <v>11.34</v>
      </c>
      <c r="F499" s="299"/>
      <c r="G499" s="274">
        <f t="shared" si="67"/>
        <v>0</v>
      </c>
      <c r="H499" s="274">
        <f t="shared" si="69"/>
        <v>0</v>
      </c>
      <c r="I499" s="202"/>
      <c r="J499" s="202"/>
    </row>
    <row r="500" spans="2:10" ht="15.75" thickBot="1" x14ac:dyDescent="0.3">
      <c r="B500" s="272" t="s">
        <v>143</v>
      </c>
      <c r="C500" s="273" t="s">
        <v>135</v>
      </c>
      <c r="D500" s="282" t="s">
        <v>261</v>
      </c>
      <c r="E500" s="271">
        <v>11.34</v>
      </c>
      <c r="F500" s="299"/>
      <c r="G500" s="274">
        <f t="shared" si="67"/>
        <v>0</v>
      </c>
      <c r="H500" s="274">
        <f t="shared" si="69"/>
        <v>0</v>
      </c>
      <c r="I500" s="202"/>
      <c r="J500" s="202"/>
    </row>
    <row r="501" spans="2:10" ht="15.75" thickBot="1" x14ac:dyDescent="0.3">
      <c r="B501" s="272" t="s">
        <v>142</v>
      </c>
      <c r="C501" s="273" t="s">
        <v>138</v>
      </c>
      <c r="D501" s="273" t="s">
        <v>123</v>
      </c>
      <c r="E501" s="271">
        <v>33</v>
      </c>
      <c r="F501" s="299"/>
      <c r="G501" s="274">
        <f t="shared" si="67"/>
        <v>0</v>
      </c>
      <c r="H501" s="274">
        <f>G501*22</f>
        <v>0</v>
      </c>
      <c r="I501" s="202"/>
      <c r="J501" s="202"/>
    </row>
    <row r="502" spans="2:10" ht="29.25" thickBot="1" x14ac:dyDescent="0.3">
      <c r="B502" s="272" t="s">
        <v>141</v>
      </c>
      <c r="C502" s="273" t="s">
        <v>138</v>
      </c>
      <c r="D502" s="273" t="s">
        <v>123</v>
      </c>
      <c r="E502" s="271">
        <v>2.16</v>
      </c>
      <c r="F502" s="299"/>
      <c r="G502" s="274">
        <f t="shared" si="67"/>
        <v>0</v>
      </c>
      <c r="H502" s="274">
        <f t="shared" ref="H502:H506" si="70">G502*22</f>
        <v>0</v>
      </c>
      <c r="I502" s="202"/>
      <c r="J502" s="202"/>
    </row>
    <row r="503" spans="2:10" ht="15.75" thickBot="1" x14ac:dyDescent="0.3">
      <c r="B503" s="272" t="s">
        <v>140</v>
      </c>
      <c r="C503" s="273" t="s">
        <v>138</v>
      </c>
      <c r="D503" s="273" t="s">
        <v>123</v>
      </c>
      <c r="E503" s="271">
        <v>2</v>
      </c>
      <c r="F503" s="299"/>
      <c r="G503" s="274">
        <f t="shared" si="67"/>
        <v>0</v>
      </c>
      <c r="H503" s="274">
        <f t="shared" si="70"/>
        <v>0</v>
      </c>
      <c r="I503" s="202"/>
      <c r="J503" s="202"/>
    </row>
    <row r="504" spans="2:10" ht="15.75" thickBot="1" x14ac:dyDescent="0.3">
      <c r="B504" s="272" t="s">
        <v>139</v>
      </c>
      <c r="C504" s="273" t="s">
        <v>138</v>
      </c>
      <c r="D504" s="273" t="s">
        <v>123</v>
      </c>
      <c r="E504" s="271">
        <v>2.44</v>
      </c>
      <c r="F504" s="299"/>
      <c r="G504" s="274">
        <f t="shared" si="67"/>
        <v>0</v>
      </c>
      <c r="H504" s="274">
        <f t="shared" si="70"/>
        <v>0</v>
      </c>
      <c r="I504" s="202"/>
      <c r="J504" s="202"/>
    </row>
    <row r="505" spans="2:10" ht="29.25" thickBot="1" x14ac:dyDescent="0.3">
      <c r="B505" s="272" t="s">
        <v>137</v>
      </c>
      <c r="C505" s="273" t="s">
        <v>135</v>
      </c>
      <c r="D505" s="273" t="s">
        <v>123</v>
      </c>
      <c r="E505" s="271">
        <v>34.409999999999997</v>
      </c>
      <c r="F505" s="299"/>
      <c r="G505" s="274">
        <f t="shared" si="67"/>
        <v>0</v>
      </c>
      <c r="H505" s="274">
        <f t="shared" si="70"/>
        <v>0</v>
      </c>
      <c r="I505" s="202"/>
      <c r="J505" s="202"/>
    </row>
    <row r="506" spans="2:10" ht="15.75" thickBot="1" x14ac:dyDescent="0.3">
      <c r="B506" s="272" t="s">
        <v>136</v>
      </c>
      <c r="C506" s="273" t="s">
        <v>135</v>
      </c>
      <c r="D506" s="273" t="s">
        <v>123</v>
      </c>
      <c r="E506" s="271">
        <v>16.920000000000002</v>
      </c>
      <c r="F506" s="299"/>
      <c r="G506" s="274">
        <f t="shared" si="67"/>
        <v>0</v>
      </c>
      <c r="H506" s="274">
        <f t="shared" si="70"/>
        <v>0</v>
      </c>
      <c r="I506" s="202"/>
      <c r="J506" s="202"/>
    </row>
    <row r="507" spans="2:10" ht="15.75" thickBot="1" x14ac:dyDescent="0.3">
      <c r="B507" s="278"/>
      <c r="C507" s="8"/>
      <c r="D507" s="8"/>
      <c r="E507" s="8"/>
      <c r="F507" s="101"/>
      <c r="G507" s="21" t="s">
        <v>296</v>
      </c>
      <c r="H507" s="106">
        <f>SUM(H490:H506)</f>
        <v>0</v>
      </c>
      <c r="I507" s="202"/>
      <c r="J507" s="202"/>
    </row>
    <row r="508" spans="2:10" ht="16.5" thickBot="1" x14ac:dyDescent="0.3">
      <c r="B508" s="269" t="s">
        <v>134</v>
      </c>
      <c r="C508" s="8"/>
      <c r="D508" s="8"/>
      <c r="E508" s="8"/>
      <c r="F508" s="101"/>
      <c r="G508" s="8"/>
      <c r="H508" s="8"/>
      <c r="I508" s="202"/>
      <c r="J508" s="202"/>
    </row>
    <row r="509" spans="2:10" ht="44.25" thickBot="1" x14ac:dyDescent="0.3">
      <c r="B509" s="284" t="s">
        <v>133</v>
      </c>
      <c r="C509" s="285" t="s">
        <v>132</v>
      </c>
      <c r="D509" s="285" t="s">
        <v>131</v>
      </c>
      <c r="E509" s="285" t="s">
        <v>130</v>
      </c>
      <c r="F509" s="298" t="s">
        <v>6</v>
      </c>
      <c r="G509" s="15" t="s">
        <v>272</v>
      </c>
      <c r="H509" s="16" t="s">
        <v>273</v>
      </c>
      <c r="I509" s="202"/>
      <c r="J509" s="202"/>
    </row>
    <row r="510" spans="2:10" ht="15.75" thickBot="1" x14ac:dyDescent="0.3">
      <c r="B510" s="272" t="s">
        <v>129</v>
      </c>
      <c r="C510" s="273" t="s">
        <v>128</v>
      </c>
      <c r="D510" s="273" t="s">
        <v>123</v>
      </c>
      <c r="E510" s="271">
        <v>6.4</v>
      </c>
      <c r="F510" s="299"/>
      <c r="G510" s="274">
        <f>F510*E510</f>
        <v>0</v>
      </c>
      <c r="H510" s="274">
        <f>G510*22</f>
        <v>0</v>
      </c>
      <c r="I510" s="202"/>
      <c r="J510" s="202"/>
    </row>
    <row r="511" spans="2:10" ht="15.75" thickBot="1" x14ac:dyDescent="0.3">
      <c r="B511" s="272" t="s">
        <v>127</v>
      </c>
      <c r="C511" s="273" t="s">
        <v>124</v>
      </c>
      <c r="D511" s="273" t="s">
        <v>123</v>
      </c>
      <c r="E511" s="271">
        <v>3.7</v>
      </c>
      <c r="F511" s="299"/>
      <c r="G511" s="274">
        <f t="shared" ref="G511:G514" si="71">F511*E511</f>
        <v>0</v>
      </c>
      <c r="H511" s="274">
        <f t="shared" ref="H511:H514" si="72">G511*22</f>
        <v>0</v>
      </c>
      <c r="I511" s="202"/>
      <c r="J511" s="202"/>
    </row>
    <row r="512" spans="2:10" ht="15.75" thickBot="1" x14ac:dyDescent="0.3">
      <c r="B512" s="272" t="s">
        <v>126</v>
      </c>
      <c r="C512" s="273" t="s">
        <v>124</v>
      </c>
      <c r="D512" s="273" t="s">
        <v>123</v>
      </c>
      <c r="E512" s="271">
        <v>7.3</v>
      </c>
      <c r="F512" s="299"/>
      <c r="G512" s="274">
        <f t="shared" si="71"/>
        <v>0</v>
      </c>
      <c r="H512" s="274">
        <f t="shared" si="72"/>
        <v>0</v>
      </c>
      <c r="I512" s="202"/>
      <c r="J512" s="202"/>
    </row>
    <row r="513" spans="2:10" ht="15.75" thickBot="1" x14ac:dyDescent="0.3">
      <c r="B513" s="272" t="s">
        <v>40</v>
      </c>
      <c r="C513" s="273" t="s">
        <v>124</v>
      </c>
      <c r="D513" s="273" t="s">
        <v>123</v>
      </c>
      <c r="E513" s="271">
        <v>4.9000000000000004</v>
      </c>
      <c r="F513" s="299"/>
      <c r="G513" s="274">
        <f t="shared" si="71"/>
        <v>0</v>
      </c>
      <c r="H513" s="274">
        <f t="shared" si="72"/>
        <v>0</v>
      </c>
      <c r="I513" s="202"/>
      <c r="J513" s="202"/>
    </row>
    <row r="514" spans="2:10" ht="15.75" thickBot="1" x14ac:dyDescent="0.3">
      <c r="B514" s="272" t="s">
        <v>125</v>
      </c>
      <c r="C514" s="273" t="s">
        <v>124</v>
      </c>
      <c r="D514" s="273" t="s">
        <v>123</v>
      </c>
      <c r="E514" s="271">
        <v>3.6</v>
      </c>
      <c r="F514" s="299"/>
      <c r="G514" s="274">
        <f t="shared" si="71"/>
        <v>0</v>
      </c>
      <c r="H514" s="274">
        <f t="shared" si="72"/>
        <v>0</v>
      </c>
      <c r="I514" s="202"/>
      <c r="J514" s="202"/>
    </row>
    <row r="515" spans="2:10" ht="15.75" thickBot="1" x14ac:dyDescent="0.3">
      <c r="B515" s="8"/>
      <c r="C515" s="8"/>
      <c r="D515" s="8"/>
      <c r="E515" s="8"/>
      <c r="F515" s="8"/>
      <c r="G515" s="21" t="s">
        <v>296</v>
      </c>
      <c r="H515" s="106">
        <f>SUM(H510:H514)</f>
        <v>0</v>
      </c>
      <c r="I515" s="202"/>
      <c r="J515" s="202"/>
    </row>
    <row r="516" spans="2:10" x14ac:dyDescent="0.25">
      <c r="B516" s="8"/>
      <c r="C516" s="8"/>
      <c r="D516" s="8"/>
      <c r="E516" s="8"/>
      <c r="F516" s="8"/>
      <c r="G516" s="7"/>
      <c r="H516" s="7"/>
      <c r="I516" s="202"/>
      <c r="J516" s="202"/>
    </row>
    <row r="517" spans="2:10" x14ac:dyDescent="0.25">
      <c r="B517" s="8"/>
      <c r="C517" s="8"/>
      <c r="D517" s="8"/>
      <c r="E517" s="8"/>
      <c r="F517" s="8"/>
      <c r="G517" s="7"/>
      <c r="H517" s="7"/>
      <c r="I517" s="202"/>
      <c r="J517" s="202"/>
    </row>
    <row r="518" spans="2:10" x14ac:dyDescent="0.25">
      <c r="B518" s="8"/>
      <c r="C518" s="8"/>
      <c r="D518" s="8"/>
      <c r="E518" s="84" t="s">
        <v>298</v>
      </c>
      <c r="F518" s="226"/>
      <c r="G518" s="157">
        <f>G21+G31+G41+G47+G52+G56+G67+G82+G99+G114+G121+G125+G135+G146+G152+G163+G177+I187+I222+I276+I336+I397+H409+H413+H420+H426+H431+H440+H447+H476+H487+H507+H515+G94</f>
        <v>0</v>
      </c>
      <c r="H518" s="7"/>
      <c r="I518" s="202"/>
      <c r="J518" s="202"/>
    </row>
    <row r="519" spans="2:10" x14ac:dyDescent="0.25">
      <c r="B519" s="8"/>
      <c r="C519" s="8"/>
      <c r="D519" s="8"/>
      <c r="E519" s="84" t="s">
        <v>277</v>
      </c>
      <c r="F519" s="226"/>
      <c r="G519" s="157">
        <f>G518*12</f>
        <v>0</v>
      </c>
      <c r="H519" s="7"/>
      <c r="I519" s="202"/>
      <c r="J519" s="202"/>
    </row>
    <row r="520" spans="2:10" x14ac:dyDescent="0.25">
      <c r="B520" s="344" t="s">
        <v>297</v>
      </c>
      <c r="C520" s="345"/>
      <c r="D520" s="345"/>
      <c r="E520" s="345"/>
      <c r="F520" s="346"/>
      <c r="G520" s="291">
        <f>G518*48</f>
        <v>0</v>
      </c>
      <c r="H520" s="7"/>
      <c r="I520" s="202"/>
      <c r="J520" s="202"/>
    </row>
    <row r="521" spans="2:10" x14ac:dyDescent="0.25">
      <c r="B521" s="8"/>
      <c r="C521" s="8"/>
      <c r="D521" s="8"/>
      <c r="E521" s="8"/>
      <c r="F521" s="8"/>
      <c r="G521" s="7"/>
      <c r="H521" s="7"/>
      <c r="I521" s="202"/>
      <c r="J521" s="202"/>
    </row>
    <row r="522" spans="2:10" x14ac:dyDescent="0.25">
      <c r="B522" s="8"/>
      <c r="C522" s="8"/>
      <c r="D522" s="8"/>
      <c r="E522" s="8"/>
      <c r="F522" s="8"/>
      <c r="G522" s="8"/>
      <c r="H522" s="8"/>
      <c r="I522" s="202"/>
      <c r="J522" s="202"/>
    </row>
    <row r="523" spans="2:10" x14ac:dyDescent="0.25">
      <c r="B523" s="60" t="s">
        <v>0</v>
      </c>
      <c r="C523" s="8"/>
      <c r="D523" s="8"/>
      <c r="E523" s="8"/>
      <c r="F523" s="8"/>
      <c r="G523" s="8"/>
      <c r="H523" s="202"/>
      <c r="I523" s="202"/>
      <c r="J523" s="202"/>
    </row>
    <row r="524" spans="2:10" x14ac:dyDescent="0.25">
      <c r="B524" s="349" t="s">
        <v>121</v>
      </c>
      <c r="C524" s="349"/>
      <c r="D524" s="349"/>
      <c r="E524" s="349"/>
      <c r="F524" s="349"/>
      <c r="G524" s="8"/>
      <c r="H524" s="202"/>
      <c r="I524" s="202"/>
      <c r="J524" s="202"/>
    </row>
    <row r="525" spans="2:10" ht="43.5" x14ac:dyDescent="0.25">
      <c r="B525" s="61" t="s">
        <v>274</v>
      </c>
      <c r="C525" s="62" t="s">
        <v>6</v>
      </c>
      <c r="D525" s="62" t="s">
        <v>120</v>
      </c>
      <c r="E525" s="63" t="s">
        <v>101</v>
      </c>
      <c r="F525" s="63" t="s">
        <v>8</v>
      </c>
      <c r="G525" s="63" t="s">
        <v>275</v>
      </c>
      <c r="H525" s="63" t="s">
        <v>276</v>
      </c>
      <c r="I525" s="202"/>
      <c r="J525" s="202"/>
    </row>
    <row r="526" spans="2:10" ht="28.5" x14ac:dyDescent="0.25">
      <c r="B526" s="64">
        <v>565</v>
      </c>
      <c r="C526" s="65"/>
      <c r="D526" s="66">
        <f>B526*C526</f>
        <v>0</v>
      </c>
      <c r="E526" s="67" t="s">
        <v>102</v>
      </c>
      <c r="F526" s="68" t="s">
        <v>66</v>
      </c>
      <c r="G526" s="292">
        <v>2</v>
      </c>
      <c r="H526" s="157">
        <f>D526*G526</f>
        <v>0</v>
      </c>
      <c r="I526" s="202"/>
      <c r="J526" s="202"/>
    </row>
    <row r="527" spans="2:10" ht="28.5" x14ac:dyDescent="0.25">
      <c r="B527" s="64">
        <v>565</v>
      </c>
      <c r="C527" s="65"/>
      <c r="D527" s="66">
        <f>B527*C527</f>
        <v>0</v>
      </c>
      <c r="E527" s="67" t="s">
        <v>270</v>
      </c>
      <c r="F527" s="68" t="s">
        <v>66</v>
      </c>
      <c r="G527" s="292">
        <v>2</v>
      </c>
      <c r="H527" s="157">
        <f t="shared" ref="H527:H528" si="73">D527*G527</f>
        <v>0</v>
      </c>
      <c r="I527" s="202"/>
      <c r="J527" s="202"/>
    </row>
    <row r="528" spans="2:10" x14ac:dyDescent="0.25">
      <c r="B528" s="64">
        <v>452</v>
      </c>
      <c r="C528" s="65"/>
      <c r="D528" s="66">
        <f>B528*C528</f>
        <v>0</v>
      </c>
      <c r="E528" s="68" t="s">
        <v>103</v>
      </c>
      <c r="F528" s="68" t="s">
        <v>66</v>
      </c>
      <c r="G528" s="292">
        <v>2</v>
      </c>
      <c r="H528" s="157">
        <f t="shared" si="73"/>
        <v>0</v>
      </c>
      <c r="I528" s="202"/>
      <c r="J528" s="202"/>
    </row>
    <row r="529" spans="2:10" ht="15.75" thickBot="1" x14ac:dyDescent="0.3">
      <c r="B529" s="69" t="s">
        <v>104</v>
      </c>
      <c r="C529" s="70"/>
      <c r="D529" s="71">
        <f>SUM(D526:D528)</f>
        <v>0</v>
      </c>
      <c r="E529" s="8"/>
      <c r="F529" s="68" t="s">
        <v>277</v>
      </c>
      <c r="G529" s="68"/>
      <c r="H529" s="157">
        <f>SUM(H526:H528)</f>
        <v>0</v>
      </c>
      <c r="I529" s="202"/>
      <c r="J529" s="202"/>
    </row>
    <row r="530" spans="2:10" ht="15.75" thickTop="1" x14ac:dyDescent="0.25">
      <c r="B530" s="54" t="s">
        <v>271</v>
      </c>
      <c r="C530" s="8"/>
      <c r="D530" s="8"/>
      <c r="E530" s="8"/>
      <c r="F530" s="72" t="s">
        <v>278</v>
      </c>
      <c r="G530" s="293"/>
      <c r="H530" s="197">
        <f>H529*4</f>
        <v>0</v>
      </c>
      <c r="I530" s="202"/>
      <c r="J530" s="202"/>
    </row>
    <row r="531" spans="2:10" x14ac:dyDescent="0.25">
      <c r="B531" s="54"/>
      <c r="C531" s="8"/>
      <c r="D531" s="8"/>
      <c r="E531" s="8"/>
      <c r="F531" s="8"/>
      <c r="G531" s="8"/>
      <c r="H531" s="202"/>
      <c r="I531" s="202"/>
      <c r="J531" s="202"/>
    </row>
    <row r="532" spans="2:10" x14ac:dyDescent="0.25">
      <c r="B532" s="8"/>
      <c r="C532" s="8"/>
      <c r="D532" s="8"/>
      <c r="E532" s="8"/>
      <c r="F532" s="8"/>
      <c r="G532" s="8"/>
      <c r="H532" s="202"/>
      <c r="I532" s="202"/>
      <c r="J532" s="202"/>
    </row>
    <row r="533" spans="2:10" x14ac:dyDescent="0.25">
      <c r="B533" s="11" t="s">
        <v>105</v>
      </c>
      <c r="C533" s="8"/>
      <c r="D533" s="8"/>
      <c r="E533" s="8"/>
      <c r="F533" s="8"/>
      <c r="G533" s="8"/>
      <c r="H533" s="202"/>
      <c r="I533" s="202"/>
      <c r="J533" s="202"/>
    </row>
    <row r="534" spans="2:10" x14ac:dyDescent="0.25">
      <c r="B534" s="8" t="s">
        <v>15</v>
      </c>
      <c r="C534" s="8"/>
      <c r="D534" s="8"/>
      <c r="E534" s="8"/>
      <c r="F534" s="8"/>
      <c r="G534" s="8"/>
      <c r="H534" s="202"/>
      <c r="I534" s="202"/>
      <c r="J534" s="202"/>
    </row>
    <row r="535" spans="2:10" ht="43.5" x14ac:dyDescent="0.25">
      <c r="B535" s="73" t="s">
        <v>262</v>
      </c>
      <c r="C535" s="74" t="s">
        <v>6</v>
      </c>
      <c r="D535" s="74" t="s">
        <v>120</v>
      </c>
      <c r="E535" s="75" t="s">
        <v>101</v>
      </c>
      <c r="F535" s="75" t="s">
        <v>8</v>
      </c>
      <c r="G535" s="76" t="s">
        <v>275</v>
      </c>
      <c r="H535" s="63" t="s">
        <v>276</v>
      </c>
      <c r="I535" s="202"/>
      <c r="J535" s="202"/>
    </row>
    <row r="536" spans="2:10" ht="28.5" x14ac:dyDescent="0.25">
      <c r="B536" s="64">
        <v>370</v>
      </c>
      <c r="C536" s="65"/>
      <c r="D536" s="66">
        <f>B536*C536</f>
        <v>0</v>
      </c>
      <c r="E536" s="67" t="s">
        <v>102</v>
      </c>
      <c r="F536" s="68" t="s">
        <v>66</v>
      </c>
      <c r="G536" s="294">
        <v>2</v>
      </c>
      <c r="H536" s="157">
        <f>D536*G536</f>
        <v>0</v>
      </c>
      <c r="I536" s="202"/>
      <c r="J536" s="202"/>
    </row>
    <row r="537" spans="2:10" ht="28.5" x14ac:dyDescent="0.25">
      <c r="B537" s="64">
        <v>370</v>
      </c>
      <c r="C537" s="65"/>
      <c r="D537" s="66">
        <f>B537*C537</f>
        <v>0</v>
      </c>
      <c r="E537" s="67" t="s">
        <v>270</v>
      </c>
      <c r="F537" s="68" t="s">
        <v>66</v>
      </c>
      <c r="G537" s="294">
        <v>2</v>
      </c>
      <c r="H537" s="157">
        <f t="shared" ref="H537:H538" si="74">D537*G537</f>
        <v>0</v>
      </c>
      <c r="I537" s="202"/>
      <c r="J537" s="202"/>
    </row>
    <row r="538" spans="2:10" x14ac:dyDescent="0.25">
      <c r="B538" s="64">
        <v>296</v>
      </c>
      <c r="C538" s="65"/>
      <c r="D538" s="66">
        <f>B538*C538</f>
        <v>0</v>
      </c>
      <c r="E538" s="68" t="s">
        <v>103</v>
      </c>
      <c r="F538" s="68" t="s">
        <v>66</v>
      </c>
      <c r="G538" s="294">
        <v>2</v>
      </c>
      <c r="H538" s="157">
        <f t="shared" si="74"/>
        <v>0</v>
      </c>
      <c r="I538" s="202"/>
      <c r="J538" s="202"/>
    </row>
    <row r="539" spans="2:10" ht="15.75" thickBot="1" x14ac:dyDescent="0.3">
      <c r="B539" s="69" t="s">
        <v>104</v>
      </c>
      <c r="C539" s="70"/>
      <c r="D539" s="71">
        <f>SUM(D536:D538)</f>
        <v>0</v>
      </c>
      <c r="E539" s="8"/>
      <c r="F539" s="77" t="s">
        <v>277</v>
      </c>
      <c r="G539" s="226"/>
      <c r="H539" s="157">
        <f>SUM(H536:H538)</f>
        <v>0</v>
      </c>
      <c r="I539" s="202"/>
      <c r="J539" s="202"/>
    </row>
    <row r="540" spans="2:10" ht="15.75" thickTop="1" x14ac:dyDescent="0.25">
      <c r="B540" s="54" t="s">
        <v>271</v>
      </c>
      <c r="C540" s="8"/>
      <c r="D540" s="8"/>
      <c r="E540" s="8"/>
      <c r="F540" s="72" t="s">
        <v>278</v>
      </c>
      <c r="G540" s="293"/>
      <c r="H540" s="197">
        <f>H539*4</f>
        <v>0</v>
      </c>
      <c r="I540" s="202"/>
      <c r="J540" s="202"/>
    </row>
    <row r="541" spans="2:10" x14ac:dyDescent="0.25">
      <c r="B541" s="8"/>
      <c r="C541" s="8"/>
      <c r="D541" s="8"/>
      <c r="E541" s="8"/>
      <c r="F541" s="8"/>
      <c r="G541" s="8"/>
      <c r="H541" s="202"/>
      <c r="I541" s="202"/>
      <c r="J541" s="202"/>
    </row>
    <row r="542" spans="2:10" x14ac:dyDescent="0.25">
      <c r="B542" s="350" t="s">
        <v>20</v>
      </c>
      <c r="C542" s="350"/>
      <c r="D542" s="350"/>
      <c r="E542" s="350"/>
      <c r="F542" s="350"/>
      <c r="G542" s="9"/>
      <c r="H542" s="267"/>
      <c r="I542" s="202"/>
      <c r="J542" s="202"/>
    </row>
    <row r="543" spans="2:10" ht="43.5" x14ac:dyDescent="0.25">
      <c r="B543" s="73" t="s">
        <v>262</v>
      </c>
      <c r="C543" s="74" t="s">
        <v>6</v>
      </c>
      <c r="D543" s="74" t="s">
        <v>120</v>
      </c>
      <c r="E543" s="75" t="s">
        <v>101</v>
      </c>
      <c r="F543" s="75" t="s">
        <v>8</v>
      </c>
      <c r="G543" s="76" t="s">
        <v>275</v>
      </c>
      <c r="H543" s="63" t="s">
        <v>276</v>
      </c>
      <c r="I543" s="202"/>
      <c r="J543" s="202"/>
    </row>
    <row r="544" spans="2:10" ht="28.5" x14ac:dyDescent="0.25">
      <c r="B544" s="78">
        <v>4.5999999999999996</v>
      </c>
      <c r="C544" s="79"/>
      <c r="D544" s="52">
        <f>B544*C544</f>
        <v>0</v>
      </c>
      <c r="E544" s="80" t="s">
        <v>106</v>
      </c>
      <c r="F544" s="13" t="s">
        <v>66</v>
      </c>
      <c r="G544" s="294">
        <v>2</v>
      </c>
      <c r="H544" s="157">
        <f>D544*G544</f>
        <v>0</v>
      </c>
      <c r="I544" s="202"/>
      <c r="J544" s="202"/>
    </row>
    <row r="545" spans="2:10" ht="28.5" x14ac:dyDescent="0.25">
      <c r="B545" s="78">
        <v>4.5999999999999996</v>
      </c>
      <c r="C545" s="79"/>
      <c r="D545" s="52">
        <f>B545*C545</f>
        <v>0</v>
      </c>
      <c r="E545" s="80" t="s">
        <v>270</v>
      </c>
      <c r="F545" s="13" t="s">
        <v>66</v>
      </c>
      <c r="G545" s="294">
        <v>2</v>
      </c>
      <c r="H545" s="157">
        <f t="shared" ref="H545:H546" si="75">D545*G545</f>
        <v>0</v>
      </c>
      <c r="I545" s="202"/>
      <c r="J545" s="202"/>
    </row>
    <row r="546" spans="2:10" x14ac:dyDescent="0.25">
      <c r="B546" s="78">
        <v>4.5999999999999996</v>
      </c>
      <c r="C546" s="79"/>
      <c r="D546" s="52">
        <f>B546*C546</f>
        <v>0</v>
      </c>
      <c r="E546" s="13" t="s">
        <v>103</v>
      </c>
      <c r="F546" s="13" t="s">
        <v>66</v>
      </c>
      <c r="G546" s="294">
        <v>2</v>
      </c>
      <c r="H546" s="157">
        <f t="shared" si="75"/>
        <v>0</v>
      </c>
      <c r="I546" s="202"/>
      <c r="J546" s="202"/>
    </row>
    <row r="547" spans="2:10" ht="15.75" thickBot="1" x14ac:dyDescent="0.3">
      <c r="B547" s="81" t="s">
        <v>104</v>
      </c>
      <c r="C547" s="82"/>
      <c r="D547" s="83">
        <f>SUM(D544:D546)</f>
        <v>0</v>
      </c>
      <c r="E547" s="9"/>
      <c r="F547" s="77" t="s">
        <v>277</v>
      </c>
      <c r="G547" s="226"/>
      <c r="H547" s="157">
        <f>SUM(H544:H546)</f>
        <v>0</v>
      </c>
      <c r="I547" s="202"/>
      <c r="J547" s="202"/>
    </row>
    <row r="548" spans="2:10" ht="15.75" thickTop="1" x14ac:dyDescent="0.25">
      <c r="B548" s="55" t="s">
        <v>271</v>
      </c>
      <c r="C548" s="9"/>
      <c r="D548" s="9"/>
      <c r="E548" s="9"/>
      <c r="F548" s="72" t="s">
        <v>278</v>
      </c>
      <c r="G548" s="293"/>
      <c r="H548" s="197">
        <f>H547*4</f>
        <v>0</v>
      </c>
      <c r="I548" s="202"/>
      <c r="J548" s="202"/>
    </row>
    <row r="549" spans="2:10" x14ac:dyDescent="0.25">
      <c r="B549" s="8"/>
      <c r="C549" s="8"/>
      <c r="D549" s="8"/>
      <c r="E549" s="8"/>
      <c r="F549" s="8"/>
      <c r="G549" s="8"/>
      <c r="H549" s="202"/>
      <c r="I549" s="202"/>
      <c r="J549" s="202"/>
    </row>
    <row r="550" spans="2:10" x14ac:dyDescent="0.25">
      <c r="B550" s="8" t="s">
        <v>28</v>
      </c>
      <c r="C550" s="8"/>
      <c r="D550" s="8"/>
      <c r="E550" s="8"/>
      <c r="F550" s="8"/>
      <c r="G550" s="8"/>
      <c r="H550" s="202"/>
      <c r="I550" s="202"/>
      <c r="J550" s="202"/>
    </row>
    <row r="551" spans="2:10" ht="43.5" x14ac:dyDescent="0.25">
      <c r="B551" s="61" t="s">
        <v>274</v>
      </c>
      <c r="C551" s="62" t="s">
        <v>6</v>
      </c>
      <c r="D551" s="62" t="s">
        <v>120</v>
      </c>
      <c r="E551" s="63" t="s">
        <v>101</v>
      </c>
      <c r="F551" s="63" t="s">
        <v>8</v>
      </c>
      <c r="G551" s="76" t="s">
        <v>275</v>
      </c>
      <c r="H551" s="63" t="s">
        <v>276</v>
      </c>
      <c r="I551" s="202"/>
      <c r="J551" s="202"/>
    </row>
    <row r="552" spans="2:10" ht="28.5" x14ac:dyDescent="0.25">
      <c r="B552" s="64">
        <v>20</v>
      </c>
      <c r="C552" s="65"/>
      <c r="D552" s="66">
        <f>B552*C552</f>
        <v>0</v>
      </c>
      <c r="E552" s="67" t="s">
        <v>106</v>
      </c>
      <c r="F552" s="68" t="s">
        <v>66</v>
      </c>
      <c r="G552" s="294">
        <v>2</v>
      </c>
      <c r="H552" s="157">
        <f>D552*G552</f>
        <v>0</v>
      </c>
      <c r="I552" s="202"/>
      <c r="J552" s="202"/>
    </row>
    <row r="553" spans="2:10" ht="28.5" x14ac:dyDescent="0.25">
      <c r="B553" s="64">
        <v>20</v>
      </c>
      <c r="C553" s="65"/>
      <c r="D553" s="66">
        <f>B553*C553</f>
        <v>0</v>
      </c>
      <c r="E553" s="67" t="s">
        <v>270</v>
      </c>
      <c r="F553" s="68" t="s">
        <v>66</v>
      </c>
      <c r="G553" s="294">
        <v>2</v>
      </c>
      <c r="H553" s="157">
        <f t="shared" ref="H553" si="76">D553*G553</f>
        <v>0</v>
      </c>
      <c r="I553" s="202"/>
      <c r="J553" s="202"/>
    </row>
    <row r="554" spans="2:10" ht="15.75" thickBot="1" x14ac:dyDescent="0.3">
      <c r="B554" s="69" t="s">
        <v>104</v>
      </c>
      <c r="C554" s="70"/>
      <c r="D554" s="71">
        <f>SUM(D552:D553)</f>
        <v>0</v>
      </c>
      <c r="E554" s="8"/>
      <c r="F554" s="84" t="s">
        <v>277</v>
      </c>
      <c r="G554" s="226"/>
      <c r="H554" s="157">
        <f>SUM(H552:H553)</f>
        <v>0</v>
      </c>
      <c r="I554" s="202"/>
      <c r="J554" s="202"/>
    </row>
    <row r="555" spans="2:10" ht="15.75" thickTop="1" x14ac:dyDescent="0.25">
      <c r="B555" s="54" t="s">
        <v>271</v>
      </c>
      <c r="C555" s="8"/>
      <c r="D555" s="8"/>
      <c r="E555" s="8"/>
      <c r="F555" s="72" t="s">
        <v>278</v>
      </c>
      <c r="G555" s="226"/>
      <c r="H555" s="197">
        <f>H554*4</f>
        <v>0</v>
      </c>
      <c r="I555" s="202"/>
      <c r="J555" s="202"/>
    </row>
    <row r="556" spans="2:10" x14ac:dyDescent="0.25">
      <c r="B556" s="54"/>
      <c r="C556" s="8"/>
      <c r="D556" s="8"/>
      <c r="E556" s="8"/>
      <c r="F556" s="8"/>
      <c r="G556" s="8"/>
      <c r="H556" s="202"/>
      <c r="I556" s="202"/>
      <c r="J556" s="202"/>
    </row>
    <row r="557" spans="2:10" x14ac:dyDescent="0.25">
      <c r="B557" s="54"/>
      <c r="C557" s="8"/>
      <c r="D557" s="8"/>
      <c r="E557" s="8"/>
      <c r="F557" s="8"/>
      <c r="G557" s="8"/>
      <c r="H557" s="202"/>
      <c r="I557" s="202"/>
      <c r="J557" s="202"/>
    </row>
    <row r="558" spans="2:10" x14ac:dyDescent="0.25">
      <c r="B558" s="8" t="s">
        <v>31</v>
      </c>
      <c r="C558" s="8"/>
      <c r="D558" s="8"/>
      <c r="E558" s="8"/>
      <c r="F558" s="8"/>
      <c r="G558" s="8"/>
      <c r="H558" s="202"/>
      <c r="I558" s="202"/>
      <c r="J558" s="202"/>
    </row>
    <row r="559" spans="2:10" ht="43.5" x14ac:dyDescent="0.25">
      <c r="B559" s="61" t="s">
        <v>274</v>
      </c>
      <c r="C559" s="62" t="s">
        <v>6</v>
      </c>
      <c r="D559" s="62" t="s">
        <v>120</v>
      </c>
      <c r="E559" s="63" t="s">
        <v>101</v>
      </c>
      <c r="F559" s="63" t="s">
        <v>8</v>
      </c>
      <c r="G559" s="76" t="s">
        <v>275</v>
      </c>
      <c r="H559" s="63" t="s">
        <v>276</v>
      </c>
      <c r="I559" s="202"/>
      <c r="J559" s="202"/>
    </row>
    <row r="560" spans="2:10" ht="28.5" x14ac:dyDescent="0.25">
      <c r="B560" s="64">
        <v>3</v>
      </c>
      <c r="C560" s="65"/>
      <c r="D560" s="66">
        <f>B560*C560</f>
        <v>0</v>
      </c>
      <c r="E560" s="67" t="s">
        <v>107</v>
      </c>
      <c r="F560" s="68" t="s">
        <v>66</v>
      </c>
      <c r="G560" s="294">
        <v>2</v>
      </c>
      <c r="H560" s="157">
        <f>D560*G560</f>
        <v>0</v>
      </c>
      <c r="I560" s="202"/>
      <c r="J560" s="202"/>
    </row>
    <row r="561" spans="2:10" ht="28.5" x14ac:dyDescent="0.25">
      <c r="B561" s="64">
        <v>3</v>
      </c>
      <c r="C561" s="65"/>
      <c r="D561" s="66">
        <f>B561*C561</f>
        <v>0</v>
      </c>
      <c r="E561" s="67" t="s">
        <v>270</v>
      </c>
      <c r="F561" s="68" t="s">
        <v>66</v>
      </c>
      <c r="G561" s="294">
        <v>2</v>
      </c>
      <c r="H561" s="157">
        <f t="shared" ref="H561" si="77">D561*G561</f>
        <v>0</v>
      </c>
      <c r="I561" s="202"/>
      <c r="J561" s="202"/>
    </row>
    <row r="562" spans="2:10" ht="15.75" thickBot="1" x14ac:dyDescent="0.3">
      <c r="B562" s="69" t="s">
        <v>104</v>
      </c>
      <c r="C562" s="302"/>
      <c r="D562" s="71">
        <f>SUM(D560:D561)</f>
        <v>0</v>
      </c>
      <c r="E562" s="8"/>
      <c r="F562" s="84" t="s">
        <v>277</v>
      </c>
      <c r="G562" s="226"/>
      <c r="H562" s="157">
        <f>SUM(H560:H561)</f>
        <v>0</v>
      </c>
      <c r="I562" s="202"/>
      <c r="J562" s="202"/>
    </row>
    <row r="563" spans="2:10" ht="15.75" thickTop="1" x14ac:dyDescent="0.25">
      <c r="B563" s="54" t="s">
        <v>271</v>
      </c>
      <c r="C563" s="101"/>
      <c r="D563" s="8"/>
      <c r="E563" s="8"/>
      <c r="F563" s="72" t="s">
        <v>278</v>
      </c>
      <c r="G563" s="226"/>
      <c r="H563" s="197">
        <f>H562*4</f>
        <v>0</v>
      </c>
      <c r="I563" s="202"/>
      <c r="J563" s="202"/>
    </row>
    <row r="564" spans="2:10" x14ac:dyDescent="0.25">
      <c r="B564" s="54"/>
      <c r="C564" s="101"/>
      <c r="D564" s="8"/>
      <c r="E564" s="8"/>
      <c r="F564" s="8"/>
      <c r="G564" s="8"/>
      <c r="H564" s="202"/>
      <c r="I564" s="202"/>
      <c r="J564" s="202"/>
    </row>
    <row r="565" spans="2:10" x14ac:dyDescent="0.25">
      <c r="B565" s="8"/>
      <c r="C565" s="101"/>
      <c r="D565" s="8"/>
      <c r="E565" s="8"/>
      <c r="F565" s="8"/>
      <c r="G565" s="8"/>
      <c r="H565" s="202"/>
      <c r="I565" s="202"/>
      <c r="J565" s="202"/>
    </row>
    <row r="566" spans="2:10" x14ac:dyDescent="0.25">
      <c r="B566" s="8" t="s">
        <v>33</v>
      </c>
      <c r="C566" s="101"/>
      <c r="D566" s="8"/>
      <c r="E566" s="8"/>
      <c r="F566" s="8"/>
      <c r="G566" s="8"/>
      <c r="H566" s="202"/>
      <c r="I566" s="202"/>
      <c r="J566" s="202"/>
    </row>
    <row r="567" spans="2:10" ht="43.5" x14ac:dyDescent="0.25">
      <c r="B567" s="61" t="s">
        <v>274</v>
      </c>
      <c r="C567" s="303" t="s">
        <v>6</v>
      </c>
      <c r="D567" s="62" t="s">
        <v>120</v>
      </c>
      <c r="E567" s="63" t="s">
        <v>101</v>
      </c>
      <c r="F567" s="63" t="s">
        <v>8</v>
      </c>
      <c r="G567" s="76" t="s">
        <v>275</v>
      </c>
      <c r="H567" s="63" t="s">
        <v>276</v>
      </c>
      <c r="I567" s="202"/>
      <c r="J567" s="202"/>
    </row>
    <row r="568" spans="2:10" ht="28.5" x14ac:dyDescent="0.25">
      <c r="B568" s="64">
        <v>5</v>
      </c>
      <c r="C568" s="65"/>
      <c r="D568" s="66">
        <f>B568*C568</f>
        <v>0</v>
      </c>
      <c r="E568" s="67" t="s">
        <v>108</v>
      </c>
      <c r="F568" s="68" t="s">
        <v>66</v>
      </c>
      <c r="G568" s="294">
        <v>2</v>
      </c>
      <c r="H568" s="157">
        <f>D568*G568</f>
        <v>0</v>
      </c>
      <c r="I568" s="202"/>
      <c r="J568" s="202"/>
    </row>
    <row r="569" spans="2:10" ht="28.5" x14ac:dyDescent="0.25">
      <c r="B569" s="64">
        <v>5</v>
      </c>
      <c r="C569" s="65"/>
      <c r="D569" s="66">
        <f>B569*C569</f>
        <v>0</v>
      </c>
      <c r="E569" s="67" t="s">
        <v>279</v>
      </c>
      <c r="F569" s="68" t="s">
        <v>66</v>
      </c>
      <c r="G569" s="294">
        <v>2</v>
      </c>
      <c r="H569" s="157">
        <f t="shared" ref="H569" si="78">D569*G569</f>
        <v>0</v>
      </c>
      <c r="I569" s="202"/>
      <c r="J569" s="202"/>
    </row>
    <row r="570" spans="2:10" ht="15.75" thickBot="1" x14ac:dyDescent="0.3">
      <c r="B570" s="69" t="s">
        <v>104</v>
      </c>
      <c r="C570" s="302"/>
      <c r="D570" s="71">
        <f>SUM(D568:D569)</f>
        <v>0</v>
      </c>
      <c r="E570" s="8"/>
      <c r="F570" s="84" t="s">
        <v>277</v>
      </c>
      <c r="G570" s="226"/>
      <c r="H570" s="157">
        <f>SUM(H568:H569)</f>
        <v>0</v>
      </c>
      <c r="I570" s="202"/>
      <c r="J570" s="202"/>
    </row>
    <row r="571" spans="2:10" ht="15.75" thickTop="1" x14ac:dyDescent="0.25">
      <c r="B571" s="54" t="s">
        <v>271</v>
      </c>
      <c r="C571" s="101"/>
      <c r="D571" s="56"/>
      <c r="E571" s="8"/>
      <c r="F571" s="72" t="s">
        <v>278</v>
      </c>
      <c r="G571" s="226"/>
      <c r="H571" s="197">
        <f>H570*4</f>
        <v>0</v>
      </c>
      <c r="I571" s="202"/>
      <c r="J571" s="202"/>
    </row>
    <row r="572" spans="2:10" x14ac:dyDescent="0.25">
      <c r="B572" s="8"/>
      <c r="C572" s="101"/>
      <c r="D572" s="8"/>
      <c r="E572" s="8"/>
      <c r="F572" s="8"/>
      <c r="G572" s="8"/>
      <c r="H572" s="202"/>
      <c r="I572" s="202"/>
      <c r="J572" s="202"/>
    </row>
    <row r="573" spans="2:10" x14ac:dyDescent="0.25">
      <c r="B573" s="8"/>
      <c r="C573" s="101"/>
      <c r="D573" s="8"/>
      <c r="E573" s="8"/>
      <c r="F573" s="8"/>
      <c r="G573" s="8"/>
      <c r="H573" s="202"/>
      <c r="I573" s="202"/>
      <c r="J573" s="202"/>
    </row>
    <row r="574" spans="2:10" x14ac:dyDescent="0.25">
      <c r="B574" s="8" t="s">
        <v>35</v>
      </c>
      <c r="C574" s="101"/>
      <c r="D574" s="8"/>
      <c r="E574" s="8"/>
      <c r="F574" s="8"/>
      <c r="G574" s="8"/>
      <c r="H574" s="202"/>
      <c r="I574" s="202"/>
      <c r="J574" s="202"/>
    </row>
    <row r="575" spans="2:10" ht="43.5" x14ac:dyDescent="0.25">
      <c r="B575" s="61" t="s">
        <v>274</v>
      </c>
      <c r="C575" s="303" t="s">
        <v>6</v>
      </c>
      <c r="D575" s="62" t="s">
        <v>120</v>
      </c>
      <c r="E575" s="63" t="s">
        <v>101</v>
      </c>
      <c r="F575" s="63" t="s">
        <v>8</v>
      </c>
      <c r="G575" s="76" t="s">
        <v>275</v>
      </c>
      <c r="H575" s="63" t="s">
        <v>276</v>
      </c>
      <c r="I575" s="202"/>
      <c r="J575" s="202"/>
    </row>
    <row r="576" spans="2:10" ht="28.5" x14ac:dyDescent="0.25">
      <c r="B576" s="64">
        <v>32</v>
      </c>
      <c r="C576" s="85"/>
      <c r="D576" s="59">
        <f>B576*C576</f>
        <v>0</v>
      </c>
      <c r="E576" s="67" t="s">
        <v>109</v>
      </c>
      <c r="F576" s="68" t="s">
        <v>66</v>
      </c>
      <c r="G576" s="294">
        <v>2</v>
      </c>
      <c r="H576" s="157">
        <f>D576*G576</f>
        <v>0</v>
      </c>
      <c r="I576" s="202"/>
      <c r="J576" s="202"/>
    </row>
    <row r="577" spans="2:10" ht="28.5" x14ac:dyDescent="0.25">
      <c r="B577" s="64">
        <v>32</v>
      </c>
      <c r="C577" s="85"/>
      <c r="D577" s="59">
        <f>B577*C577</f>
        <v>0</v>
      </c>
      <c r="E577" s="67" t="s">
        <v>270</v>
      </c>
      <c r="F577" s="68" t="s">
        <v>66</v>
      </c>
      <c r="G577" s="294">
        <v>2</v>
      </c>
      <c r="H577" s="157">
        <f t="shared" ref="H577:H578" si="79">D577*G577</f>
        <v>0</v>
      </c>
      <c r="I577" s="202"/>
      <c r="J577" s="202"/>
    </row>
    <row r="578" spans="2:10" x14ac:dyDescent="0.25">
      <c r="B578" s="64">
        <v>30</v>
      </c>
      <c r="C578" s="85"/>
      <c r="D578" s="59">
        <f>B578*C578</f>
        <v>0</v>
      </c>
      <c r="E578" s="68" t="s">
        <v>103</v>
      </c>
      <c r="F578" s="68" t="s">
        <v>66</v>
      </c>
      <c r="G578" s="294">
        <v>2</v>
      </c>
      <c r="H578" s="157">
        <f t="shared" si="79"/>
        <v>0</v>
      </c>
      <c r="I578" s="202"/>
      <c r="J578" s="202"/>
    </row>
    <row r="579" spans="2:10" ht="15.75" thickBot="1" x14ac:dyDescent="0.3">
      <c r="B579" s="69" t="s">
        <v>104</v>
      </c>
      <c r="C579" s="304"/>
      <c r="D579" s="87">
        <f>SUM(D576:D578)</f>
        <v>0</v>
      </c>
      <c r="E579" s="8"/>
      <c r="F579" s="84" t="s">
        <v>277</v>
      </c>
      <c r="G579" s="226"/>
      <c r="H579" s="157">
        <f>SUM(H576:H578)</f>
        <v>0</v>
      </c>
      <c r="I579" s="202"/>
      <c r="J579" s="202"/>
    </row>
    <row r="580" spans="2:10" ht="15.75" thickTop="1" x14ac:dyDescent="0.25">
      <c r="B580" s="54" t="s">
        <v>271</v>
      </c>
      <c r="C580" s="101"/>
      <c r="D580" s="8"/>
      <c r="E580" s="8"/>
      <c r="F580" s="72" t="s">
        <v>278</v>
      </c>
      <c r="G580" s="293"/>
      <c r="H580" s="197">
        <f>H579*4</f>
        <v>0</v>
      </c>
      <c r="I580" s="202"/>
      <c r="J580" s="202"/>
    </row>
    <row r="581" spans="2:10" x14ac:dyDescent="0.25">
      <c r="B581" s="54"/>
      <c r="C581" s="101"/>
      <c r="D581" s="8"/>
      <c r="E581" s="8"/>
      <c r="F581" s="8"/>
      <c r="G581" s="8"/>
      <c r="H581" s="202"/>
      <c r="I581" s="202"/>
      <c r="J581" s="202"/>
    </row>
    <row r="582" spans="2:10" x14ac:dyDescent="0.25">
      <c r="B582" s="8" t="s">
        <v>38</v>
      </c>
      <c r="C582" s="101"/>
      <c r="D582" s="8"/>
      <c r="E582" s="8"/>
      <c r="F582" s="8"/>
      <c r="G582" s="8"/>
      <c r="H582" s="202"/>
      <c r="I582" s="202"/>
      <c r="J582" s="202"/>
    </row>
    <row r="583" spans="2:10" ht="43.5" x14ac:dyDescent="0.25">
      <c r="B583" s="61" t="s">
        <v>274</v>
      </c>
      <c r="C583" s="303" t="s">
        <v>6</v>
      </c>
      <c r="D583" s="62" t="s">
        <v>120</v>
      </c>
      <c r="E583" s="63" t="s">
        <v>101</v>
      </c>
      <c r="F583" s="63" t="s">
        <v>8</v>
      </c>
      <c r="G583" s="76" t="s">
        <v>275</v>
      </c>
      <c r="H583" s="63" t="s">
        <v>276</v>
      </c>
      <c r="I583" s="202"/>
      <c r="J583" s="202"/>
    </row>
    <row r="584" spans="2:10" ht="28.5" x14ac:dyDescent="0.25">
      <c r="B584" s="64">
        <v>29.11</v>
      </c>
      <c r="C584" s="85"/>
      <c r="D584" s="59">
        <f>B584*C584</f>
        <v>0</v>
      </c>
      <c r="E584" s="67" t="s">
        <v>109</v>
      </c>
      <c r="F584" s="68" t="s">
        <v>66</v>
      </c>
      <c r="G584" s="294">
        <v>2</v>
      </c>
      <c r="H584" s="157">
        <f>D584*G584</f>
        <v>0</v>
      </c>
      <c r="I584" s="202"/>
      <c r="J584" s="202"/>
    </row>
    <row r="585" spans="2:10" ht="28.5" x14ac:dyDescent="0.25">
      <c r="B585" s="64">
        <v>29.11</v>
      </c>
      <c r="C585" s="85"/>
      <c r="D585" s="59">
        <f>B585*C585</f>
        <v>0</v>
      </c>
      <c r="E585" s="67" t="s">
        <v>279</v>
      </c>
      <c r="F585" s="68" t="s">
        <v>66</v>
      </c>
      <c r="G585" s="294">
        <v>2</v>
      </c>
      <c r="H585" s="157">
        <f>D585*G585</f>
        <v>0</v>
      </c>
      <c r="I585" s="202"/>
      <c r="J585" s="202"/>
    </row>
    <row r="586" spans="2:10" x14ac:dyDescent="0.25">
      <c r="B586" s="64">
        <v>100</v>
      </c>
      <c r="C586" s="85"/>
      <c r="D586" s="59">
        <f>B586*C586</f>
        <v>0</v>
      </c>
      <c r="E586" s="88" t="s">
        <v>110</v>
      </c>
      <c r="F586" s="68" t="s">
        <v>66</v>
      </c>
      <c r="G586" s="294">
        <v>2</v>
      </c>
      <c r="H586" s="157">
        <f t="shared" ref="H586" si="80">D586*G586</f>
        <v>0</v>
      </c>
      <c r="I586" s="202"/>
      <c r="J586" s="202"/>
    </row>
    <row r="587" spans="2:10" ht="15.75" thickBot="1" x14ac:dyDescent="0.3">
      <c r="B587" s="69" t="s">
        <v>104</v>
      </c>
      <c r="C587" s="86"/>
      <c r="D587" s="87">
        <f>SUM(D584:D586)</f>
        <v>0</v>
      </c>
      <c r="E587" s="8"/>
      <c r="F587" s="84" t="s">
        <v>277</v>
      </c>
      <c r="G587" s="226"/>
      <c r="H587" s="157">
        <f>SUM(H584:H586)</f>
        <v>0</v>
      </c>
      <c r="I587" s="202"/>
      <c r="J587" s="202"/>
    </row>
    <row r="588" spans="2:10" ht="15.75" thickTop="1" x14ac:dyDescent="0.25">
      <c r="B588" s="54" t="s">
        <v>271</v>
      </c>
      <c r="C588" s="8"/>
      <c r="D588" s="8"/>
      <c r="E588" s="8"/>
      <c r="F588" s="72" t="s">
        <v>278</v>
      </c>
      <c r="G588" s="293"/>
      <c r="H588" s="197">
        <f>H587*4</f>
        <v>0</v>
      </c>
      <c r="I588" s="202"/>
      <c r="J588" s="202"/>
    </row>
    <row r="589" spans="2:10" x14ac:dyDescent="0.25">
      <c r="B589" s="54"/>
      <c r="C589" s="8"/>
      <c r="D589" s="8"/>
      <c r="E589" s="8"/>
      <c r="F589" s="8"/>
      <c r="G589" s="8"/>
      <c r="H589" s="202"/>
      <c r="I589" s="202"/>
      <c r="J589" s="202"/>
    </row>
    <row r="590" spans="2:10" x14ac:dyDescent="0.25">
      <c r="B590" s="54"/>
      <c r="C590" s="8"/>
      <c r="D590" s="8"/>
      <c r="E590" s="8"/>
      <c r="F590" s="8"/>
      <c r="G590" s="8"/>
      <c r="H590" s="202"/>
      <c r="I590" s="202"/>
      <c r="J590" s="202"/>
    </row>
    <row r="591" spans="2:10" x14ac:dyDescent="0.25">
      <c r="B591" s="54"/>
      <c r="C591" s="8"/>
      <c r="D591" s="8"/>
      <c r="E591" s="8"/>
      <c r="F591" s="8"/>
      <c r="G591" s="8"/>
      <c r="H591" s="202"/>
      <c r="I591" s="202"/>
      <c r="J591" s="202"/>
    </row>
    <row r="592" spans="2:10" x14ac:dyDescent="0.25">
      <c r="B592" s="349" t="s">
        <v>50</v>
      </c>
      <c r="C592" s="349"/>
      <c r="D592" s="349"/>
      <c r="E592" s="349"/>
      <c r="F592" s="349"/>
      <c r="G592" s="8"/>
      <c r="H592" s="202"/>
      <c r="I592" s="202"/>
      <c r="J592" s="202"/>
    </row>
    <row r="593" spans="2:10" ht="43.5" x14ac:dyDescent="0.25">
      <c r="B593" s="61" t="s">
        <v>274</v>
      </c>
      <c r="C593" s="62" t="s">
        <v>6</v>
      </c>
      <c r="D593" s="62" t="s">
        <v>120</v>
      </c>
      <c r="E593" s="63" t="s">
        <v>101</v>
      </c>
      <c r="F593" s="63" t="s">
        <v>8</v>
      </c>
      <c r="G593" s="76" t="s">
        <v>275</v>
      </c>
      <c r="H593" s="63" t="s">
        <v>276</v>
      </c>
      <c r="I593" s="202"/>
      <c r="J593" s="202"/>
    </row>
    <row r="594" spans="2:10" x14ac:dyDescent="0.25">
      <c r="B594" s="89">
        <v>312</v>
      </c>
      <c r="C594" s="90"/>
      <c r="D594" s="91">
        <f>B594*C594</f>
        <v>0</v>
      </c>
      <c r="E594" s="67" t="s">
        <v>111</v>
      </c>
      <c r="F594" s="68" t="s">
        <v>66</v>
      </c>
      <c r="G594" s="294">
        <v>2</v>
      </c>
      <c r="H594" s="157">
        <f>D594*G594</f>
        <v>0</v>
      </c>
      <c r="I594" s="202"/>
      <c r="J594" s="202"/>
    </row>
    <row r="595" spans="2:10" x14ac:dyDescent="0.25">
      <c r="B595" s="89">
        <v>42</v>
      </c>
      <c r="C595" s="90"/>
      <c r="D595" s="91">
        <f>B595*C595</f>
        <v>0</v>
      </c>
      <c r="E595" s="67" t="s">
        <v>112</v>
      </c>
      <c r="F595" s="68" t="s">
        <v>66</v>
      </c>
      <c r="G595" s="294">
        <v>2</v>
      </c>
      <c r="H595" s="157">
        <f t="shared" ref="H595:H596" si="81">D595*G595</f>
        <v>0</v>
      </c>
      <c r="I595" s="202"/>
      <c r="J595" s="202"/>
    </row>
    <row r="596" spans="2:10" x14ac:dyDescent="0.25">
      <c r="B596" s="89">
        <v>970</v>
      </c>
      <c r="C596" s="90"/>
      <c r="D596" s="91">
        <f>B596*C596</f>
        <v>0</v>
      </c>
      <c r="E596" s="67" t="s">
        <v>113</v>
      </c>
      <c r="F596" s="68" t="s">
        <v>66</v>
      </c>
      <c r="G596" s="294">
        <v>2</v>
      </c>
      <c r="H596" s="157">
        <f t="shared" si="81"/>
        <v>0</v>
      </c>
      <c r="I596" s="202"/>
      <c r="J596" s="202"/>
    </row>
    <row r="597" spans="2:10" ht="15.75" thickBot="1" x14ac:dyDescent="0.3">
      <c r="B597" s="69" t="s">
        <v>104</v>
      </c>
      <c r="C597" s="92"/>
      <c r="D597" s="87">
        <f>SUM(D594:D596)</f>
        <v>0</v>
      </c>
      <c r="E597" s="8"/>
      <c r="F597" s="84" t="s">
        <v>277</v>
      </c>
      <c r="G597" s="226"/>
      <c r="H597" s="157">
        <f>SUM(H594:H596)</f>
        <v>0</v>
      </c>
      <c r="I597" s="202"/>
      <c r="J597" s="202"/>
    </row>
    <row r="598" spans="2:10" ht="15.75" thickTop="1" x14ac:dyDescent="0.25">
      <c r="B598" s="8"/>
      <c r="C598" s="8">
        <v>0</v>
      </c>
      <c r="D598" s="8"/>
      <c r="E598" s="8"/>
      <c r="F598" s="72" t="s">
        <v>278</v>
      </c>
      <c r="G598" s="293"/>
      <c r="H598" s="197">
        <f>H597*4</f>
        <v>0</v>
      </c>
      <c r="I598" s="202"/>
      <c r="J598" s="202"/>
    </row>
    <row r="599" spans="2:10" ht="12.75" customHeight="1" x14ac:dyDescent="0.25">
      <c r="B599" s="8"/>
      <c r="C599" s="8"/>
      <c r="D599" s="8"/>
      <c r="E599" s="8"/>
      <c r="F599" s="8"/>
      <c r="G599" s="8"/>
      <c r="H599" s="202"/>
      <c r="I599" s="202"/>
      <c r="J599" s="202"/>
    </row>
    <row r="600" spans="2:10" x14ac:dyDescent="0.25">
      <c r="B600" s="349" t="s">
        <v>114</v>
      </c>
      <c r="C600" s="349"/>
      <c r="D600" s="349"/>
      <c r="E600" s="349"/>
      <c r="F600" s="349"/>
      <c r="G600" s="9"/>
      <c r="H600" s="267"/>
      <c r="I600" s="202"/>
      <c r="J600" s="202"/>
    </row>
    <row r="601" spans="2:10" ht="43.5" x14ac:dyDescent="0.25">
      <c r="B601" s="93" t="s">
        <v>280</v>
      </c>
      <c r="C601" s="93" t="s">
        <v>6</v>
      </c>
      <c r="D601" s="62" t="s">
        <v>120</v>
      </c>
      <c r="E601" s="93" t="s">
        <v>7</v>
      </c>
      <c r="F601" s="93" t="s">
        <v>8</v>
      </c>
      <c r="G601" s="76" t="s">
        <v>275</v>
      </c>
      <c r="H601" s="63" t="s">
        <v>276</v>
      </c>
      <c r="I601" s="202"/>
      <c r="J601" s="202"/>
    </row>
    <row r="602" spans="2:10" x14ac:dyDescent="0.25">
      <c r="B602" s="58">
        <v>605</v>
      </c>
      <c r="C602" s="57"/>
      <c r="D602" s="58">
        <f t="shared" ref="D602:D612" si="82">C602*B602</f>
        <v>0</v>
      </c>
      <c r="E602" s="12" t="s">
        <v>87</v>
      </c>
      <c r="F602" s="94" t="s">
        <v>89</v>
      </c>
      <c r="G602" s="141">
        <v>2</v>
      </c>
      <c r="H602" s="157">
        <f>G602*D602</f>
        <v>0</v>
      </c>
      <c r="I602" s="202"/>
      <c r="J602" s="202"/>
    </row>
    <row r="603" spans="2:10" x14ac:dyDescent="0.25">
      <c r="B603" s="58">
        <v>184</v>
      </c>
      <c r="C603" s="57"/>
      <c r="D603" s="58">
        <f t="shared" si="82"/>
        <v>0</v>
      </c>
      <c r="E603" s="12" t="s">
        <v>115</v>
      </c>
      <c r="F603" s="94" t="s">
        <v>89</v>
      </c>
      <c r="G603" s="141">
        <v>2</v>
      </c>
      <c r="H603" s="157">
        <f t="shared" ref="H603:H612" si="83">G603*D603</f>
        <v>0</v>
      </c>
      <c r="I603" s="202"/>
      <c r="J603" s="202"/>
    </row>
    <row r="604" spans="2:10" x14ac:dyDescent="0.25">
      <c r="B604" s="95">
        <v>68</v>
      </c>
      <c r="C604" s="57"/>
      <c r="D604" s="58">
        <f t="shared" si="82"/>
        <v>0</v>
      </c>
      <c r="E604" s="12" t="s">
        <v>299</v>
      </c>
      <c r="F604" s="96" t="s">
        <v>116</v>
      </c>
      <c r="G604" s="141">
        <v>24</v>
      </c>
      <c r="H604" s="157">
        <f t="shared" si="83"/>
        <v>0</v>
      </c>
      <c r="I604" s="202"/>
      <c r="J604" s="202"/>
    </row>
    <row r="605" spans="2:10" x14ac:dyDescent="0.25">
      <c r="B605" s="95">
        <v>70</v>
      </c>
      <c r="C605" s="57"/>
      <c r="D605" s="58">
        <f t="shared" si="82"/>
        <v>0</v>
      </c>
      <c r="E605" s="12" t="s">
        <v>92</v>
      </c>
      <c r="F605" s="96" t="s">
        <v>117</v>
      </c>
      <c r="G605" s="141">
        <v>12</v>
      </c>
      <c r="H605" s="157">
        <f t="shared" si="83"/>
        <v>0</v>
      </c>
      <c r="I605" s="202"/>
      <c r="J605" s="202"/>
    </row>
    <row r="606" spans="2:10" x14ac:dyDescent="0.25">
      <c r="B606" s="95">
        <v>56</v>
      </c>
      <c r="C606" s="57"/>
      <c r="D606" s="58">
        <f t="shared" si="82"/>
        <v>0</v>
      </c>
      <c r="E606" s="12" t="s">
        <v>93</v>
      </c>
      <c r="F606" s="96" t="s">
        <v>117</v>
      </c>
      <c r="G606" s="141">
        <v>12</v>
      </c>
      <c r="H606" s="157">
        <f t="shared" si="83"/>
        <v>0</v>
      </c>
      <c r="I606" s="202"/>
      <c r="J606" s="202"/>
    </row>
    <row r="607" spans="2:10" x14ac:dyDescent="0.25">
      <c r="B607" s="95">
        <v>58</v>
      </c>
      <c r="C607" s="57"/>
      <c r="D607" s="58">
        <f t="shared" si="82"/>
        <v>0</v>
      </c>
      <c r="E607" s="12" t="s">
        <v>94</v>
      </c>
      <c r="F607" s="96" t="s">
        <v>117</v>
      </c>
      <c r="G607" s="141">
        <v>12</v>
      </c>
      <c r="H607" s="157">
        <f t="shared" si="83"/>
        <v>0</v>
      </c>
      <c r="I607" s="202"/>
      <c r="J607" s="202"/>
    </row>
    <row r="608" spans="2:10" x14ac:dyDescent="0.25">
      <c r="B608" s="95">
        <v>18</v>
      </c>
      <c r="C608" s="57"/>
      <c r="D608" s="58">
        <f t="shared" si="82"/>
        <v>0</v>
      </c>
      <c r="E608" s="12" t="s">
        <v>96</v>
      </c>
      <c r="F608" s="96" t="s">
        <v>117</v>
      </c>
      <c r="G608" s="141">
        <v>12</v>
      </c>
      <c r="H608" s="157">
        <f t="shared" si="83"/>
        <v>0</v>
      </c>
      <c r="I608" s="202"/>
      <c r="J608" s="202"/>
    </row>
    <row r="609" spans="2:10" x14ac:dyDescent="0.25">
      <c r="B609" s="95">
        <v>120</v>
      </c>
      <c r="C609" s="57"/>
      <c r="D609" s="58">
        <f t="shared" si="82"/>
        <v>0</v>
      </c>
      <c r="E609" s="12" t="s">
        <v>94</v>
      </c>
      <c r="F609" s="96" t="s">
        <v>117</v>
      </c>
      <c r="G609" s="141">
        <v>12</v>
      </c>
      <c r="H609" s="157">
        <f t="shared" si="83"/>
        <v>0</v>
      </c>
      <c r="I609" s="202"/>
      <c r="J609" s="202"/>
    </row>
    <row r="610" spans="2:10" x14ac:dyDescent="0.25">
      <c r="B610" s="95">
        <v>92</v>
      </c>
      <c r="C610" s="57"/>
      <c r="D610" s="58">
        <f t="shared" si="82"/>
        <v>0</v>
      </c>
      <c r="E610" s="12" t="s">
        <v>118</v>
      </c>
      <c r="F610" s="96" t="s">
        <v>117</v>
      </c>
      <c r="G610" s="141">
        <v>12</v>
      </c>
      <c r="H610" s="157">
        <f t="shared" si="83"/>
        <v>0</v>
      </c>
      <c r="I610" s="202"/>
      <c r="J610" s="202"/>
    </row>
    <row r="611" spans="2:10" x14ac:dyDescent="0.25">
      <c r="B611" s="95">
        <v>34</v>
      </c>
      <c r="C611" s="57"/>
      <c r="D611" s="58">
        <f t="shared" si="82"/>
        <v>0</v>
      </c>
      <c r="E611" s="12" t="s">
        <v>57</v>
      </c>
      <c r="F611" s="96" t="s">
        <v>117</v>
      </c>
      <c r="G611" s="141">
        <v>12</v>
      </c>
      <c r="H611" s="157">
        <f t="shared" si="83"/>
        <v>0</v>
      </c>
      <c r="I611" s="202"/>
      <c r="J611" s="202"/>
    </row>
    <row r="612" spans="2:10" x14ac:dyDescent="0.25">
      <c r="B612" s="95">
        <v>200</v>
      </c>
      <c r="C612" s="57"/>
      <c r="D612" s="58">
        <f t="shared" si="82"/>
        <v>0</v>
      </c>
      <c r="E612" s="12" t="s">
        <v>119</v>
      </c>
      <c r="F612" s="96" t="s">
        <v>117</v>
      </c>
      <c r="G612" s="141">
        <v>12</v>
      </c>
      <c r="H612" s="157">
        <f t="shared" si="83"/>
        <v>0</v>
      </c>
      <c r="I612" s="202"/>
      <c r="J612" s="202"/>
    </row>
    <row r="613" spans="2:10" x14ac:dyDescent="0.25">
      <c r="B613" s="202"/>
      <c r="C613" s="202"/>
      <c r="D613" s="202"/>
      <c r="E613" s="202"/>
      <c r="F613" s="84" t="s">
        <v>277</v>
      </c>
      <c r="G613" s="226"/>
      <c r="H613" s="157">
        <f>SUM(H602:H612)</f>
        <v>0</v>
      </c>
      <c r="I613" s="202"/>
      <c r="J613" s="202"/>
    </row>
    <row r="614" spans="2:10" x14ac:dyDescent="0.25">
      <c r="B614" s="202"/>
      <c r="C614" s="202"/>
      <c r="D614" s="202"/>
      <c r="E614" s="202"/>
      <c r="F614" s="72" t="s">
        <v>278</v>
      </c>
      <c r="G614" s="293"/>
      <c r="H614" s="197">
        <f>H613*4</f>
        <v>0</v>
      </c>
      <c r="I614" s="202"/>
      <c r="J614" s="202"/>
    </row>
    <row r="615" spans="2:10" x14ac:dyDescent="0.25">
      <c r="B615" s="202"/>
      <c r="C615" s="202"/>
      <c r="D615" s="202"/>
      <c r="E615" s="202"/>
      <c r="F615" s="202"/>
      <c r="G615" s="202"/>
      <c r="H615" s="202"/>
      <c r="I615" s="202"/>
      <c r="J615" s="202"/>
    </row>
    <row r="616" spans="2:10" x14ac:dyDescent="0.25">
      <c r="B616" s="344" t="s">
        <v>281</v>
      </c>
      <c r="C616" s="345"/>
      <c r="D616" s="345"/>
      <c r="E616" s="345"/>
      <c r="F616" s="346"/>
      <c r="G616" s="291">
        <f>H614+H598+H588+H580+H571+H563+H555+H548+H540+H530</f>
        <v>0</v>
      </c>
      <c r="H616" s="202"/>
      <c r="I616" s="202"/>
      <c r="J616" s="202"/>
    </row>
    <row r="617" spans="2:10" ht="7.5" customHeight="1" x14ac:dyDescent="0.25">
      <c r="B617" s="202"/>
      <c r="C617" s="202"/>
      <c r="D617" s="202"/>
      <c r="E617" s="202"/>
      <c r="F617" s="202"/>
      <c r="G617" s="202"/>
      <c r="H617" s="202"/>
      <c r="I617" s="202"/>
      <c r="J617" s="202"/>
    </row>
    <row r="618" spans="2:10" ht="6.75" customHeight="1" x14ac:dyDescent="0.25">
      <c r="B618" s="202"/>
      <c r="C618" s="202"/>
      <c r="D618" s="202"/>
      <c r="E618" s="202"/>
      <c r="F618" s="202"/>
      <c r="G618" s="202"/>
      <c r="H618" s="202"/>
      <c r="I618" s="202"/>
      <c r="J618" s="202"/>
    </row>
    <row r="619" spans="2:10" ht="29.25" x14ac:dyDescent="0.25">
      <c r="B619" s="337" t="s">
        <v>282</v>
      </c>
      <c r="C619" s="337"/>
      <c r="D619" s="337"/>
      <c r="E619" s="94" t="s">
        <v>283</v>
      </c>
      <c r="F619" s="94" t="s">
        <v>284</v>
      </c>
      <c r="G619" s="94" t="s">
        <v>285</v>
      </c>
      <c r="H619" s="202"/>
      <c r="I619" s="202"/>
      <c r="J619" s="202"/>
    </row>
    <row r="620" spans="2:10" x14ac:dyDescent="0.25">
      <c r="B620" s="351" t="s">
        <v>286</v>
      </c>
      <c r="C620" s="351"/>
      <c r="D620" s="351"/>
      <c r="E620" s="94">
        <v>200</v>
      </c>
      <c r="F620" s="201"/>
      <c r="G620" s="97">
        <f>F620*E620</f>
        <v>0</v>
      </c>
      <c r="H620" s="202"/>
      <c r="I620" s="202"/>
      <c r="J620" s="202"/>
    </row>
    <row r="621" spans="2:10" x14ac:dyDescent="0.25">
      <c r="B621" s="352" t="s">
        <v>287</v>
      </c>
      <c r="C621" s="352"/>
      <c r="D621" s="352"/>
      <c r="E621" s="94">
        <v>200</v>
      </c>
      <c r="F621" s="201"/>
      <c r="G621" s="97">
        <f>F621*E621</f>
        <v>0</v>
      </c>
      <c r="H621" s="202"/>
      <c r="I621" s="202"/>
      <c r="J621" s="202"/>
    </row>
    <row r="622" spans="2:10" ht="30" customHeight="1" x14ac:dyDescent="0.25">
      <c r="B622" s="189"/>
      <c r="C622" s="189"/>
      <c r="D622" s="189"/>
      <c r="E622" s="94" t="s">
        <v>288</v>
      </c>
      <c r="F622" s="94" t="s">
        <v>289</v>
      </c>
      <c r="G622" s="94" t="s">
        <v>285</v>
      </c>
      <c r="H622" s="202"/>
      <c r="I622" s="202"/>
      <c r="J622" s="202"/>
    </row>
    <row r="623" spans="2:10" ht="42.75" customHeight="1" thickBot="1" x14ac:dyDescent="0.3">
      <c r="B623" s="353" t="s">
        <v>290</v>
      </c>
      <c r="C623" s="354"/>
      <c r="D623" s="355"/>
      <c r="E623" s="98">
        <v>1000</v>
      </c>
      <c r="F623" s="206"/>
      <c r="G623" s="99">
        <f>E623*F623</f>
        <v>0</v>
      </c>
      <c r="H623" s="202"/>
      <c r="I623" s="202"/>
      <c r="J623" s="202"/>
    </row>
    <row r="624" spans="2:10" ht="15.75" thickTop="1" x14ac:dyDescent="0.25">
      <c r="B624" s="356" t="s">
        <v>291</v>
      </c>
      <c r="C624" s="357"/>
      <c r="D624" s="357"/>
      <c r="E624" s="357"/>
      <c r="F624" s="358"/>
      <c r="G624" s="199">
        <f>G620+G621+G623</f>
        <v>0</v>
      </c>
      <c r="H624" s="202"/>
      <c r="I624" s="202"/>
      <c r="J624" s="202"/>
    </row>
    <row r="625" spans="2:10" ht="15.75" thickBot="1" x14ac:dyDescent="0.3">
      <c r="B625" s="324" t="s">
        <v>292</v>
      </c>
      <c r="C625" s="325"/>
      <c r="D625" s="325"/>
      <c r="E625" s="325"/>
      <c r="F625" s="326"/>
      <c r="G625" s="200">
        <f>G624*4</f>
        <v>0</v>
      </c>
      <c r="H625" s="202"/>
      <c r="I625" s="202"/>
      <c r="J625" s="202"/>
    </row>
    <row r="626" spans="2:10" ht="15.75" thickTop="1" x14ac:dyDescent="0.25">
      <c r="B626" s="327" t="s">
        <v>122</v>
      </c>
      <c r="C626" s="328"/>
      <c r="D626" s="328"/>
      <c r="E626" s="328"/>
      <c r="F626" s="329"/>
      <c r="G626" s="100">
        <f>G625+G616+G520</f>
        <v>0</v>
      </c>
      <c r="H626" s="202"/>
      <c r="I626" s="202"/>
      <c r="J626" s="202"/>
    </row>
    <row r="627" spans="2:10" x14ac:dyDescent="0.25">
      <c r="B627" s="8"/>
      <c r="C627" s="8"/>
      <c r="D627" s="8"/>
      <c r="E627" s="8"/>
      <c r="F627" s="8"/>
      <c r="G627" s="8"/>
      <c r="H627" s="202"/>
      <c r="I627" s="202"/>
      <c r="J627" s="202"/>
    </row>
    <row r="628" spans="2:10" x14ac:dyDescent="0.25">
      <c r="B628" s="8" t="s">
        <v>455</v>
      </c>
      <c r="C628" s="8"/>
      <c r="D628" s="8"/>
      <c r="E628" s="8"/>
      <c r="F628" s="8"/>
      <c r="G628" s="8"/>
      <c r="H628" s="202"/>
      <c r="I628" s="202"/>
      <c r="J628" s="202"/>
    </row>
    <row r="629" spans="2:10" x14ac:dyDescent="0.25">
      <c r="B629" s="101"/>
      <c r="C629" s="101"/>
      <c r="D629" s="101"/>
      <c r="E629" s="101"/>
      <c r="F629" s="101"/>
      <c r="G629" s="101"/>
      <c r="H629" s="208"/>
      <c r="I629" s="208"/>
      <c r="J629" s="202"/>
    </row>
    <row r="630" spans="2:10" x14ac:dyDescent="0.25">
      <c r="B630" s="101" t="s">
        <v>293</v>
      </c>
      <c r="C630" s="101"/>
      <c r="D630" s="102" t="s">
        <v>294</v>
      </c>
      <c r="E630" s="101"/>
      <c r="F630" s="102" t="s">
        <v>295</v>
      </c>
      <c r="G630" s="101"/>
      <c r="H630" s="208"/>
      <c r="I630" s="208"/>
      <c r="J630" s="202"/>
    </row>
    <row r="631" spans="2:10" x14ac:dyDescent="0.25">
      <c r="B631" s="101"/>
      <c r="C631" s="101"/>
      <c r="D631" s="101"/>
      <c r="E631" s="101"/>
      <c r="F631" s="101"/>
      <c r="G631" s="101"/>
      <c r="H631" s="101"/>
      <c r="I631" s="208"/>
      <c r="J631" s="202"/>
    </row>
    <row r="632" spans="2:10" x14ac:dyDescent="0.25">
      <c r="B632" s="101"/>
      <c r="C632" s="101"/>
      <c r="D632" s="101"/>
      <c r="E632" s="101"/>
      <c r="F632" s="101"/>
      <c r="G632" s="101"/>
      <c r="H632" s="101"/>
      <c r="I632" s="208"/>
      <c r="J632" s="202"/>
    </row>
    <row r="633" spans="2:10" x14ac:dyDescent="0.25">
      <c r="B633" s="101"/>
      <c r="C633" s="101"/>
      <c r="D633" s="101"/>
      <c r="E633" s="101"/>
      <c r="F633" s="101"/>
      <c r="G633" s="101"/>
      <c r="H633" s="101"/>
      <c r="I633" s="208"/>
      <c r="J633" s="202"/>
    </row>
    <row r="634" spans="2:10" x14ac:dyDescent="0.25">
      <c r="B634" s="101"/>
      <c r="C634" s="101"/>
      <c r="D634" s="101"/>
      <c r="E634" s="101"/>
      <c r="F634" s="101"/>
      <c r="G634" s="101"/>
      <c r="H634" s="101"/>
      <c r="I634" s="208"/>
    </row>
    <row r="635" spans="2:10" x14ac:dyDescent="0.25">
      <c r="B635" s="101"/>
      <c r="C635" s="101"/>
      <c r="D635" s="101"/>
      <c r="E635" s="101"/>
      <c r="F635" s="101"/>
      <c r="G635" s="101"/>
      <c r="H635" s="101"/>
      <c r="I635" s="208"/>
    </row>
  </sheetData>
  <sheetProtection algorithmName="SHA-512" hashValue="PMgOVZNLvmARKIWDjWOCXnT99zA/LBlK7fi30bQigDKtVfca/kk1ZYG7h3ptvJiJ2hB/TstJYF2HmODYwzWOqQ==" saltValue="w1cVwecbqLlMHPS09uB2Uw==" spinCount="100000" sheet="1" formatCells="0" formatColumns="0" formatRows="0" selectLockedCells="1"/>
  <mergeCells count="52">
    <mergeCell ref="B136:F136"/>
    <mergeCell ref="B147:F147"/>
    <mergeCell ref="B95:F95"/>
    <mergeCell ref="B2:E2"/>
    <mergeCell ref="B4:F4"/>
    <mergeCell ref="B5:F5"/>
    <mergeCell ref="B6:F6"/>
    <mergeCell ref="B7:F7"/>
    <mergeCell ref="B14:F14"/>
    <mergeCell ref="B22:F22"/>
    <mergeCell ref="B32:F32"/>
    <mergeCell ref="B42:F42"/>
    <mergeCell ref="B48:F48"/>
    <mergeCell ref="B625:F625"/>
    <mergeCell ref="B626:F626"/>
    <mergeCell ref="B53:F53"/>
    <mergeCell ref="B57:F57"/>
    <mergeCell ref="B68:F68"/>
    <mergeCell ref="B83:F83"/>
    <mergeCell ref="B338:B339"/>
    <mergeCell ref="D338:D339"/>
    <mergeCell ref="E338:E339"/>
    <mergeCell ref="B85:F85"/>
    <mergeCell ref="B153:F153"/>
    <mergeCell ref="B164:F164"/>
    <mergeCell ref="B100:F100"/>
    <mergeCell ref="B115:F115"/>
    <mergeCell ref="B122:F122"/>
    <mergeCell ref="B126:F126"/>
    <mergeCell ref="B619:D619"/>
    <mergeCell ref="B620:D620"/>
    <mergeCell ref="B621:D621"/>
    <mergeCell ref="B623:D623"/>
    <mergeCell ref="B624:F624"/>
    <mergeCell ref="B524:F524"/>
    <mergeCell ref="B542:F542"/>
    <mergeCell ref="B592:F592"/>
    <mergeCell ref="B600:F600"/>
    <mergeCell ref="B616:F616"/>
    <mergeCell ref="B520:F520"/>
    <mergeCell ref="D278:D279"/>
    <mergeCell ref="E278:E279"/>
    <mergeCell ref="B180:B181"/>
    <mergeCell ref="D180:D181"/>
    <mergeCell ref="E180:E181"/>
    <mergeCell ref="B189:B190"/>
    <mergeCell ref="D189:D190"/>
    <mergeCell ref="E189:E190"/>
    <mergeCell ref="B224:B225"/>
    <mergeCell ref="D224:D225"/>
    <mergeCell ref="E224:E225"/>
    <mergeCell ref="B278:B279"/>
  </mergeCells>
  <pageMargins left="0.70866141732283472" right="0.70866141732283472" top="0.62992125984251968" bottom="0.62992125984251968" header="0.31496062992125984" footer="0.31496062992125984"/>
  <pageSetup paperSize="9" scale="70" orientation="landscape" r:id="rId1"/>
  <headerFooter>
    <oddFooter>&amp;CStran &amp;P</oddFooter>
  </headerFooter>
  <ignoredErrors>
    <ignoredError sqref="G64 G72 G112 G105 G157:G160 G167 G173 G175 I201 I218:I219 I217 I352 H435 H4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topLeftCell="A14" workbookViewId="0">
      <selection activeCell="E32" sqref="E32"/>
    </sheetView>
  </sheetViews>
  <sheetFormatPr defaultRowHeight="15" x14ac:dyDescent="0.25"/>
  <cols>
    <col min="1" max="1" width="2.28515625" customWidth="1"/>
    <col min="2" max="2" width="30.28515625" customWidth="1"/>
    <col min="3" max="3" width="24" customWidth="1"/>
    <col min="4" max="4" width="15.7109375" customWidth="1"/>
    <col min="5" max="5" width="16.140625" customWidth="1"/>
    <col min="6" max="6" width="18.42578125" customWidth="1"/>
    <col min="7" max="7" width="24.28515625" customWidth="1"/>
    <col min="8" max="8" width="25.7109375" customWidth="1"/>
  </cols>
  <sheetData>
    <row r="2" spans="2:8" ht="20.25" customHeight="1" x14ac:dyDescent="0.25">
      <c r="B2" s="307" t="s">
        <v>2</v>
      </c>
      <c r="C2" s="308"/>
      <c r="D2" s="308"/>
      <c r="E2" s="308"/>
      <c r="F2" s="307" t="s">
        <v>373</v>
      </c>
      <c r="G2" s="309"/>
      <c r="H2" s="202"/>
    </row>
    <row r="3" spans="2:8" x14ac:dyDescent="0.25">
      <c r="B3" s="6"/>
      <c r="C3" s="6"/>
      <c r="D3" s="6"/>
      <c r="E3" s="6"/>
      <c r="F3" s="6"/>
      <c r="G3" s="8"/>
      <c r="H3" s="202"/>
    </row>
    <row r="4" spans="2:8" x14ac:dyDescent="0.25">
      <c r="B4" s="310" t="s">
        <v>3</v>
      </c>
      <c r="C4" s="310"/>
      <c r="D4" s="310"/>
      <c r="E4" s="310"/>
      <c r="F4" s="310"/>
      <c r="G4" s="101"/>
      <c r="H4" s="202"/>
    </row>
    <row r="5" spans="2:8" ht="20.25" customHeight="1" x14ac:dyDescent="0.25">
      <c r="B5" s="311" t="s">
        <v>4</v>
      </c>
      <c r="C5" s="311"/>
      <c r="D5" s="311"/>
      <c r="E5" s="311"/>
      <c r="F5" s="311"/>
      <c r="G5" s="101"/>
      <c r="H5" s="202"/>
    </row>
    <row r="6" spans="2:8" ht="24.75" customHeight="1" x14ac:dyDescent="0.25">
      <c r="B6" s="312" t="s">
        <v>401</v>
      </c>
      <c r="C6" s="312"/>
      <c r="D6" s="312"/>
      <c r="E6" s="312"/>
      <c r="F6" s="312"/>
      <c r="G6" s="101"/>
      <c r="H6" s="202"/>
    </row>
    <row r="7" spans="2:8" ht="25.5" customHeight="1" x14ac:dyDescent="0.25">
      <c r="B7" s="313" t="s">
        <v>5</v>
      </c>
      <c r="C7" s="310"/>
      <c r="D7" s="310"/>
      <c r="E7" s="310"/>
      <c r="F7" s="310"/>
      <c r="G7" s="101"/>
      <c r="H7" s="202"/>
    </row>
    <row r="8" spans="2:8" x14ac:dyDescent="0.25">
      <c r="B8" s="109"/>
      <c r="C8" s="110"/>
      <c r="D8" s="110"/>
      <c r="E8" s="110"/>
      <c r="F8" s="110"/>
      <c r="G8" s="8"/>
      <c r="H8" s="202"/>
    </row>
    <row r="9" spans="2:8" ht="21" customHeight="1" x14ac:dyDescent="0.25">
      <c r="B9" s="140" t="s">
        <v>301</v>
      </c>
      <c r="C9" s="8"/>
      <c r="D9" s="8"/>
      <c r="E9" s="8"/>
      <c r="F9" s="195"/>
      <c r="G9" s="8"/>
      <c r="H9" s="202"/>
    </row>
    <row r="10" spans="2:8" ht="43.5" x14ac:dyDescent="0.25">
      <c r="B10" s="314" t="s">
        <v>374</v>
      </c>
      <c r="C10" s="314"/>
      <c r="D10" s="191" t="s">
        <v>341</v>
      </c>
      <c r="E10" s="229" t="s">
        <v>375</v>
      </c>
      <c r="F10" s="134" t="s">
        <v>272</v>
      </c>
      <c r="G10" s="134" t="s">
        <v>376</v>
      </c>
      <c r="H10" s="134" t="s">
        <v>273</v>
      </c>
    </row>
    <row r="11" spans="2:8" ht="47.25" customHeight="1" x14ac:dyDescent="0.25">
      <c r="B11" s="380" t="s">
        <v>377</v>
      </c>
      <c r="C11" s="380"/>
      <c r="D11" s="151">
        <v>1086.8900000000001</v>
      </c>
      <c r="E11" s="203"/>
      <c r="F11" s="127">
        <f>E11*D11</f>
        <v>0</v>
      </c>
      <c r="G11" s="127" t="s">
        <v>310</v>
      </c>
      <c r="H11" s="127">
        <f>F11*22</f>
        <v>0</v>
      </c>
    </row>
    <row r="12" spans="2:8" ht="30.75" customHeight="1" x14ac:dyDescent="0.25">
      <c r="B12" s="390" t="s">
        <v>193</v>
      </c>
      <c r="C12" s="390"/>
      <c r="D12" s="153">
        <v>1015.28</v>
      </c>
      <c r="E12" s="203"/>
      <c r="F12" s="154">
        <f>E12*D12</f>
        <v>0</v>
      </c>
      <c r="G12" s="154" t="s">
        <v>317</v>
      </c>
      <c r="H12" s="154">
        <f>F12*8</f>
        <v>0</v>
      </c>
    </row>
    <row r="13" spans="2:8" ht="30.75" customHeight="1" x14ac:dyDescent="0.25">
      <c r="B13" s="394" t="s">
        <v>253</v>
      </c>
      <c r="C13" s="394"/>
      <c r="D13" s="153">
        <v>169.47</v>
      </c>
      <c r="E13" s="203"/>
      <c r="F13" s="154">
        <f>E13*D13</f>
        <v>0</v>
      </c>
      <c r="G13" s="154" t="s">
        <v>98</v>
      </c>
      <c r="H13" s="154">
        <f>F13*4</f>
        <v>0</v>
      </c>
    </row>
    <row r="14" spans="2:8" ht="30.75" customHeight="1" x14ac:dyDescent="0.25">
      <c r="B14" s="379" t="s">
        <v>378</v>
      </c>
      <c r="C14" s="379"/>
      <c r="D14" s="153">
        <v>425</v>
      </c>
      <c r="E14" s="254"/>
      <c r="F14" s="154">
        <f>E14*D14</f>
        <v>0</v>
      </c>
      <c r="G14" s="154" t="s">
        <v>310</v>
      </c>
      <c r="H14" s="154">
        <f>F14*22</f>
        <v>0</v>
      </c>
    </row>
    <row r="15" spans="2:8" ht="63" customHeight="1" thickBot="1" x14ac:dyDescent="0.3">
      <c r="B15" s="395" t="s">
        <v>379</v>
      </c>
      <c r="C15" s="395"/>
      <c r="D15" s="241">
        <v>169.47</v>
      </c>
      <c r="E15" s="255"/>
      <c r="F15" s="242">
        <f>E15*D15</f>
        <v>0</v>
      </c>
      <c r="G15" s="155" t="s">
        <v>380</v>
      </c>
      <c r="H15" s="242">
        <f>F15</f>
        <v>0</v>
      </c>
    </row>
    <row r="16" spans="2:8" ht="30.75" customHeight="1" thickTop="1" x14ac:dyDescent="0.25">
      <c r="B16" s="243" t="s">
        <v>381</v>
      </c>
      <c r="C16" s="244"/>
      <c r="D16" s="235"/>
      <c r="E16" s="256"/>
      <c r="F16" s="236"/>
      <c r="G16" s="236"/>
      <c r="H16" s="245">
        <f>SUM(H11:H15)</f>
        <v>0</v>
      </c>
    </row>
    <row r="17" spans="2:8" ht="43.5" x14ac:dyDescent="0.25">
      <c r="B17" s="314" t="s">
        <v>382</v>
      </c>
      <c r="C17" s="314"/>
      <c r="D17" s="191" t="s">
        <v>341</v>
      </c>
      <c r="E17" s="229" t="s">
        <v>375</v>
      </c>
      <c r="F17" s="134" t="s">
        <v>272</v>
      </c>
      <c r="G17" s="134" t="s">
        <v>376</v>
      </c>
      <c r="H17" s="134" t="s">
        <v>273</v>
      </c>
    </row>
    <row r="18" spans="2:8" ht="30.75" customHeight="1" x14ac:dyDescent="0.25">
      <c r="B18" s="380" t="s">
        <v>383</v>
      </c>
      <c r="C18" s="380"/>
      <c r="D18" s="156">
        <v>312.24</v>
      </c>
      <c r="E18" s="230"/>
      <c r="F18" s="157">
        <f>E18*D18</f>
        <v>0</v>
      </c>
      <c r="G18" s="157" t="s">
        <v>310</v>
      </c>
      <c r="H18" s="157">
        <f>F18*22</f>
        <v>0</v>
      </c>
    </row>
    <row r="19" spans="2:8" ht="34.5" customHeight="1" thickBot="1" x14ac:dyDescent="0.3">
      <c r="B19" s="320" t="s">
        <v>384</v>
      </c>
      <c r="C19" s="320"/>
      <c r="D19" s="162">
        <v>90</v>
      </c>
      <c r="E19" s="231"/>
      <c r="F19" s="163">
        <f>E19*D19</f>
        <v>0</v>
      </c>
      <c r="G19" s="163" t="s">
        <v>370</v>
      </c>
      <c r="H19" s="163">
        <f>F19</f>
        <v>0</v>
      </c>
    </row>
    <row r="20" spans="2:8" ht="30.75" customHeight="1" thickTop="1" x14ac:dyDescent="0.25">
      <c r="B20" s="237" t="s">
        <v>381</v>
      </c>
      <c r="C20" s="238"/>
      <c r="D20" s="239"/>
      <c r="E20" s="257"/>
      <c r="F20" s="240"/>
      <c r="G20" s="240"/>
      <c r="H20" s="198">
        <f>SUM(H18:H19)</f>
        <v>0</v>
      </c>
    </row>
    <row r="21" spans="2:8" ht="16.5" customHeight="1" x14ac:dyDescent="0.25">
      <c r="B21" s="237"/>
      <c r="C21" s="238"/>
      <c r="D21" s="239"/>
      <c r="E21" s="257"/>
      <c r="F21" s="240"/>
      <c r="G21" s="240"/>
      <c r="H21" s="198"/>
    </row>
    <row r="22" spans="2:8" ht="43.5" x14ac:dyDescent="0.25">
      <c r="B22" s="314" t="s">
        <v>456</v>
      </c>
      <c r="C22" s="314"/>
      <c r="D22" s="191" t="s">
        <v>341</v>
      </c>
      <c r="E22" s="229" t="s">
        <v>375</v>
      </c>
      <c r="F22" s="134" t="s">
        <v>272</v>
      </c>
      <c r="G22" s="134" t="s">
        <v>376</v>
      </c>
      <c r="H22" s="134" t="s">
        <v>273</v>
      </c>
    </row>
    <row r="23" spans="2:8" ht="30" customHeight="1" x14ac:dyDescent="0.25">
      <c r="B23" s="380" t="s">
        <v>383</v>
      </c>
      <c r="C23" s="380"/>
      <c r="D23" s="156">
        <v>166.18</v>
      </c>
      <c r="E23" s="230"/>
      <c r="F23" s="157">
        <f>E23*D23</f>
        <v>0</v>
      </c>
      <c r="G23" s="157" t="s">
        <v>310</v>
      </c>
      <c r="H23" s="157">
        <f>F23*22</f>
        <v>0</v>
      </c>
    </row>
    <row r="24" spans="2:8" ht="15.75" thickBot="1" x14ac:dyDescent="0.3">
      <c r="B24" s="393" t="s">
        <v>385</v>
      </c>
      <c r="C24" s="393"/>
      <c r="D24" s="162">
        <v>73</v>
      </c>
      <c r="E24" s="230"/>
      <c r="F24" s="163">
        <f>E24*D24</f>
        <v>0</v>
      </c>
      <c r="G24" s="163" t="s">
        <v>98</v>
      </c>
      <c r="H24" s="163">
        <f>F24*4</f>
        <v>0</v>
      </c>
    </row>
    <row r="25" spans="2:8" ht="15.75" thickTop="1" x14ac:dyDescent="0.25">
      <c r="B25" s="164" t="s">
        <v>386</v>
      </c>
      <c r="C25" s="165"/>
      <c r="D25" s="166"/>
      <c r="E25" s="258"/>
      <c r="F25" s="167"/>
      <c r="G25" s="167"/>
      <c r="H25" s="246">
        <f>SUM(H23:H24)</f>
        <v>0</v>
      </c>
    </row>
    <row r="26" spans="2:8" ht="43.5" x14ac:dyDescent="0.25">
      <c r="B26" s="314" t="s">
        <v>387</v>
      </c>
      <c r="C26" s="314"/>
      <c r="D26" s="168" t="s">
        <v>341</v>
      </c>
      <c r="E26" s="229" t="s">
        <v>375</v>
      </c>
      <c r="F26" s="134" t="s">
        <v>272</v>
      </c>
      <c r="G26" s="134" t="s">
        <v>376</v>
      </c>
      <c r="H26" s="134" t="s">
        <v>273</v>
      </c>
    </row>
    <row r="27" spans="2:8" ht="48.75" customHeight="1" x14ac:dyDescent="0.25">
      <c r="B27" s="380" t="s">
        <v>388</v>
      </c>
      <c r="C27" s="380"/>
      <c r="D27" s="151">
        <v>153.16</v>
      </c>
      <c r="E27" s="203"/>
      <c r="F27" s="127">
        <f>E27*D27</f>
        <v>0</v>
      </c>
      <c r="G27" s="127" t="s">
        <v>310</v>
      </c>
      <c r="H27" s="127">
        <f>F27*22</f>
        <v>0</v>
      </c>
    </row>
    <row r="28" spans="2:8" ht="27" customHeight="1" thickBot="1" x14ac:dyDescent="0.3">
      <c r="B28" s="381" t="s">
        <v>389</v>
      </c>
      <c r="C28" s="381"/>
      <c r="D28" s="169">
        <v>101.82</v>
      </c>
      <c r="E28" s="259"/>
      <c r="F28" s="148">
        <f>E28*D28</f>
        <v>0</v>
      </c>
      <c r="G28" s="148" t="s">
        <v>317</v>
      </c>
      <c r="H28" s="148">
        <f>F28*8</f>
        <v>0</v>
      </c>
    </row>
    <row r="29" spans="2:8" ht="18.75" customHeight="1" thickTop="1" x14ac:dyDescent="0.25">
      <c r="B29" s="382" t="s">
        <v>381</v>
      </c>
      <c r="C29" s="383"/>
      <c r="D29" s="158"/>
      <c r="E29" s="260"/>
      <c r="F29" s="159"/>
      <c r="G29" s="159"/>
      <c r="H29" s="247">
        <f>SUM(H27:H28)</f>
        <v>0</v>
      </c>
    </row>
    <row r="30" spans="2:8" ht="63" customHeight="1" x14ac:dyDescent="0.25">
      <c r="B30" s="384" t="s">
        <v>390</v>
      </c>
      <c r="C30" s="385"/>
      <c r="D30" s="152" t="s">
        <v>341</v>
      </c>
      <c r="E30" s="229" t="s">
        <v>375</v>
      </c>
      <c r="F30" s="134" t="s">
        <v>272</v>
      </c>
      <c r="G30" s="134" t="s">
        <v>376</v>
      </c>
      <c r="H30" s="134" t="s">
        <v>273</v>
      </c>
    </row>
    <row r="31" spans="2:8" ht="30" customHeight="1" x14ac:dyDescent="0.25">
      <c r="B31" s="386" t="s">
        <v>459</v>
      </c>
      <c r="C31" s="387"/>
      <c r="D31" s="156">
        <v>606.09</v>
      </c>
      <c r="E31" s="230"/>
      <c r="F31" s="157">
        <f>E31*D31</f>
        <v>0</v>
      </c>
      <c r="G31" s="170" t="s">
        <v>310</v>
      </c>
      <c r="H31" s="157">
        <f>F31*22</f>
        <v>0</v>
      </c>
    </row>
    <row r="32" spans="2:8" ht="15.75" thickBot="1" x14ac:dyDescent="0.3">
      <c r="B32" s="388" t="s">
        <v>391</v>
      </c>
      <c r="C32" s="389"/>
      <c r="D32" s="171">
        <v>346.76</v>
      </c>
      <c r="E32" s="261"/>
      <c r="F32" s="170">
        <f>E32*D32</f>
        <v>0</v>
      </c>
      <c r="G32" s="170" t="s">
        <v>317</v>
      </c>
      <c r="H32" s="170">
        <f>F32*8</f>
        <v>0</v>
      </c>
    </row>
    <row r="33" spans="2:8" ht="23.25" customHeight="1" thickTop="1" x14ac:dyDescent="0.25">
      <c r="B33" s="172" t="s">
        <v>381</v>
      </c>
      <c r="C33" s="173"/>
      <c r="D33" s="174"/>
      <c r="E33" s="262"/>
      <c r="F33" s="175"/>
      <c r="G33" s="175"/>
      <c r="H33" s="248">
        <f>SUM(H31:H32)</f>
        <v>0</v>
      </c>
    </row>
    <row r="34" spans="2:8" ht="43.5" x14ac:dyDescent="0.25">
      <c r="B34" s="384" t="s">
        <v>392</v>
      </c>
      <c r="C34" s="385"/>
      <c r="D34" s="152" t="s">
        <v>341</v>
      </c>
      <c r="E34" s="229" t="s">
        <v>375</v>
      </c>
      <c r="F34" s="134" t="s">
        <v>272</v>
      </c>
      <c r="G34" s="134" t="s">
        <v>376</v>
      </c>
      <c r="H34" s="134" t="s">
        <v>273</v>
      </c>
    </row>
    <row r="35" spans="2:8" x14ac:dyDescent="0.25">
      <c r="B35" s="380" t="s">
        <v>377</v>
      </c>
      <c r="C35" s="380"/>
      <c r="D35" s="151">
        <v>1023.9</v>
      </c>
      <c r="E35" s="203"/>
      <c r="F35" s="127">
        <f>E35*D35</f>
        <v>0</v>
      </c>
      <c r="G35" s="127" t="s">
        <v>310</v>
      </c>
      <c r="H35" s="127">
        <f>F35*22</f>
        <v>0</v>
      </c>
    </row>
    <row r="36" spans="2:8" x14ac:dyDescent="0.25">
      <c r="B36" s="390" t="s">
        <v>193</v>
      </c>
      <c r="C36" s="390"/>
      <c r="D36" s="153">
        <v>611.04999999999995</v>
      </c>
      <c r="E36" s="254"/>
      <c r="F36" s="154">
        <f>E36*D36</f>
        <v>0</v>
      </c>
      <c r="G36" s="154" t="s">
        <v>317</v>
      </c>
      <c r="H36" s="154">
        <f>F36*8</f>
        <v>0</v>
      </c>
    </row>
    <row r="37" spans="2:8" x14ac:dyDescent="0.25">
      <c r="B37" s="391" t="s">
        <v>393</v>
      </c>
      <c r="C37" s="392"/>
      <c r="D37" s="153">
        <v>401.04</v>
      </c>
      <c r="E37" s="254"/>
      <c r="F37" s="154">
        <f>E37*D37</f>
        <v>0</v>
      </c>
      <c r="G37" s="154" t="s">
        <v>98</v>
      </c>
      <c r="H37" s="154">
        <f>F37*4</f>
        <v>0</v>
      </c>
    </row>
    <row r="38" spans="2:8" ht="35.25" customHeight="1" x14ac:dyDescent="0.25">
      <c r="B38" s="379" t="s">
        <v>394</v>
      </c>
      <c r="C38" s="379"/>
      <c r="D38" s="153">
        <v>102</v>
      </c>
      <c r="E38" s="263"/>
      <c r="F38" s="154">
        <f>E38*D38</f>
        <v>0</v>
      </c>
      <c r="G38" s="154" t="s">
        <v>310</v>
      </c>
      <c r="H38" s="154">
        <f>F38*22</f>
        <v>0</v>
      </c>
    </row>
    <row r="39" spans="2:8" ht="56.25" customHeight="1" thickBot="1" x14ac:dyDescent="0.3">
      <c r="B39" s="371" t="s">
        <v>395</v>
      </c>
      <c r="C39" s="372"/>
      <c r="D39" s="169">
        <v>200</v>
      </c>
      <c r="E39" s="264"/>
      <c r="F39" s="148">
        <f>E39*D39</f>
        <v>0</v>
      </c>
      <c r="G39" s="148" t="s">
        <v>370</v>
      </c>
      <c r="H39" s="148">
        <f>F39</f>
        <v>0</v>
      </c>
    </row>
    <row r="40" spans="2:8" ht="15.75" thickTop="1" x14ac:dyDescent="0.25">
      <c r="B40" s="172" t="s">
        <v>381</v>
      </c>
      <c r="C40" s="249"/>
      <c r="D40" s="176"/>
      <c r="E40" s="250"/>
      <c r="F40" s="177"/>
      <c r="G40" s="177"/>
      <c r="H40" s="251">
        <f>SUM(H35:H38)</f>
        <v>0</v>
      </c>
    </row>
    <row r="41" spans="2:8" ht="15" customHeight="1" x14ac:dyDescent="0.25">
      <c r="B41" s="373" t="s">
        <v>338</v>
      </c>
      <c r="C41" s="374"/>
      <c r="D41" s="374"/>
      <c r="E41" s="374"/>
      <c r="F41" s="375"/>
      <c r="G41" s="192"/>
      <c r="H41" s="157">
        <f>H40+H33+H29+H25+H20+H16</f>
        <v>0</v>
      </c>
    </row>
    <row r="42" spans="2:8" x14ac:dyDescent="0.25">
      <c r="B42" s="376" t="s">
        <v>339</v>
      </c>
      <c r="C42" s="376"/>
      <c r="D42" s="376"/>
      <c r="E42" s="376"/>
      <c r="F42" s="376"/>
      <c r="G42" s="234"/>
      <c r="H42" s="197">
        <f>H41*48</f>
        <v>0</v>
      </c>
    </row>
    <row r="43" spans="2:8" ht="15" customHeight="1" x14ac:dyDescent="0.25">
      <c r="B43" s="138"/>
      <c r="C43" s="7"/>
      <c r="D43" s="139"/>
      <c r="E43" s="7"/>
      <c r="F43" s="7"/>
      <c r="G43" s="8"/>
      <c r="H43" s="202"/>
    </row>
    <row r="44" spans="2:8" x14ac:dyDescent="0.25">
      <c r="B44" s="140" t="s">
        <v>340</v>
      </c>
      <c r="C44" s="9"/>
      <c r="D44" s="9"/>
      <c r="E44" s="9"/>
      <c r="F44" s="9"/>
      <c r="G44" s="9"/>
      <c r="H44" s="202"/>
    </row>
    <row r="45" spans="2:8" ht="60.75" customHeight="1" x14ac:dyDescent="0.25">
      <c r="B45" s="316" t="s">
        <v>396</v>
      </c>
      <c r="C45" s="316"/>
      <c r="D45" s="149" t="s">
        <v>341</v>
      </c>
      <c r="E45" s="205" t="s">
        <v>342</v>
      </c>
      <c r="F45" s="149" t="s">
        <v>343</v>
      </c>
      <c r="G45" s="149" t="s">
        <v>276</v>
      </c>
      <c r="H45" s="227"/>
    </row>
    <row r="46" spans="2:8" ht="30.75" customHeight="1" x14ac:dyDescent="0.25">
      <c r="B46" s="377" t="s">
        <v>397</v>
      </c>
      <c r="C46" s="378"/>
      <c r="D46" s="97">
        <v>2500</v>
      </c>
      <c r="E46" s="201"/>
      <c r="F46" s="141">
        <v>2</v>
      </c>
      <c r="G46" s="97">
        <f t="shared" ref="G46:G48" si="0">F46*E46</f>
        <v>0</v>
      </c>
      <c r="H46" s="228"/>
    </row>
    <row r="47" spans="2:8" ht="27.75" customHeight="1" x14ac:dyDescent="0.25">
      <c r="B47" s="377" t="s">
        <v>398</v>
      </c>
      <c r="C47" s="378"/>
      <c r="D47" s="97">
        <v>140</v>
      </c>
      <c r="E47" s="201"/>
      <c r="F47" s="141">
        <v>1</v>
      </c>
      <c r="G47" s="97">
        <f t="shared" si="0"/>
        <v>0</v>
      </c>
      <c r="H47" s="227"/>
    </row>
    <row r="48" spans="2:8" ht="45.75" customHeight="1" x14ac:dyDescent="0.25">
      <c r="B48" s="377" t="s">
        <v>399</v>
      </c>
      <c r="C48" s="378"/>
      <c r="D48" s="97">
        <v>2200</v>
      </c>
      <c r="E48" s="201"/>
      <c r="F48" s="141">
        <v>2</v>
      </c>
      <c r="G48" s="97">
        <f t="shared" si="0"/>
        <v>0</v>
      </c>
      <c r="H48" s="228"/>
    </row>
    <row r="49" spans="2:8" ht="23.25" customHeight="1" x14ac:dyDescent="0.25">
      <c r="B49" s="377" t="s">
        <v>457</v>
      </c>
      <c r="C49" s="378"/>
      <c r="D49" s="142">
        <v>800</v>
      </c>
      <c r="E49" s="265"/>
      <c r="F49" s="143">
        <v>2</v>
      </c>
      <c r="G49" s="97">
        <f t="shared" ref="G49:G50" si="1">F49*E49*D49</f>
        <v>0</v>
      </c>
      <c r="H49" s="227"/>
    </row>
    <row r="50" spans="2:8" ht="21.75" customHeight="1" x14ac:dyDescent="0.25">
      <c r="B50" s="377" t="s">
        <v>458</v>
      </c>
      <c r="C50" s="378"/>
      <c r="D50" s="142">
        <v>90</v>
      </c>
      <c r="E50" s="265"/>
      <c r="F50" s="143">
        <v>2</v>
      </c>
      <c r="G50" s="97">
        <f t="shared" si="1"/>
        <v>0</v>
      </c>
      <c r="H50" s="227"/>
    </row>
    <row r="51" spans="2:8" ht="33" customHeight="1" thickBot="1" x14ac:dyDescent="0.3">
      <c r="B51" s="320" t="s">
        <v>400</v>
      </c>
      <c r="C51" s="320"/>
      <c r="D51" s="99">
        <v>1200</v>
      </c>
      <c r="E51" s="206"/>
      <c r="F51" s="150">
        <v>1</v>
      </c>
      <c r="G51" s="99">
        <f>F51*E51</f>
        <v>0</v>
      </c>
      <c r="H51" s="227"/>
    </row>
    <row r="52" spans="2:8" ht="33" customHeight="1" thickTop="1" x14ac:dyDescent="0.25">
      <c r="B52" s="321" t="s">
        <v>348</v>
      </c>
      <c r="C52" s="322"/>
      <c r="D52" s="322"/>
      <c r="E52" s="322"/>
      <c r="F52" s="323"/>
      <c r="G52" s="199">
        <f>SUM(G46:G51)</f>
        <v>0</v>
      </c>
      <c r="H52" s="227"/>
    </row>
    <row r="53" spans="2:8" ht="21.75" customHeight="1" x14ac:dyDescent="0.25">
      <c r="B53" s="334" t="s">
        <v>349</v>
      </c>
      <c r="C53" s="335"/>
      <c r="D53" s="335"/>
      <c r="E53" s="335"/>
      <c r="F53" s="336"/>
      <c r="G53" s="197">
        <f>G52*4</f>
        <v>0</v>
      </c>
      <c r="H53" s="227"/>
    </row>
    <row r="54" spans="2:8" ht="35.25" customHeight="1" x14ac:dyDescent="0.25">
      <c r="B54" s="368" t="s">
        <v>282</v>
      </c>
      <c r="C54" s="369"/>
      <c r="D54" s="370"/>
      <c r="E54" s="94" t="s">
        <v>283</v>
      </c>
      <c r="F54" s="94" t="s">
        <v>284</v>
      </c>
      <c r="G54" s="94" t="s">
        <v>285</v>
      </c>
      <c r="H54" s="227"/>
    </row>
    <row r="55" spans="2:8" x14ac:dyDescent="0.25">
      <c r="B55" s="338" t="s">
        <v>286</v>
      </c>
      <c r="C55" s="339"/>
      <c r="D55" s="340"/>
      <c r="E55" s="94">
        <v>100</v>
      </c>
      <c r="F55" s="201"/>
      <c r="G55" s="97">
        <f>F55*E55</f>
        <v>0</v>
      </c>
      <c r="H55" s="227"/>
    </row>
    <row r="56" spans="2:8" ht="15.75" thickBot="1" x14ac:dyDescent="0.3">
      <c r="B56" s="341" t="s">
        <v>287</v>
      </c>
      <c r="C56" s="342"/>
      <c r="D56" s="343"/>
      <c r="E56" s="94">
        <v>100</v>
      </c>
      <c r="F56" s="201"/>
      <c r="G56" s="99">
        <f>F56*E56</f>
        <v>0</v>
      </c>
      <c r="H56" s="227"/>
    </row>
    <row r="57" spans="2:8" ht="20.25" customHeight="1" thickTop="1" x14ac:dyDescent="0.25">
      <c r="B57" s="321" t="s">
        <v>291</v>
      </c>
      <c r="C57" s="322"/>
      <c r="D57" s="322"/>
      <c r="E57" s="322"/>
      <c r="F57" s="323"/>
      <c r="G57" s="199">
        <f>G55+G56</f>
        <v>0</v>
      </c>
      <c r="H57" s="227"/>
    </row>
    <row r="58" spans="2:8" ht="22.5" customHeight="1" thickBot="1" x14ac:dyDescent="0.3">
      <c r="B58" s="324" t="s">
        <v>292</v>
      </c>
      <c r="C58" s="325"/>
      <c r="D58" s="325"/>
      <c r="E58" s="325"/>
      <c r="F58" s="326"/>
      <c r="G58" s="200">
        <f>G57*4</f>
        <v>0</v>
      </c>
      <c r="H58" s="227"/>
    </row>
    <row r="59" spans="2:8" ht="21.75" customHeight="1" thickTop="1" x14ac:dyDescent="0.25">
      <c r="B59" s="327" t="s">
        <v>122</v>
      </c>
      <c r="C59" s="328"/>
      <c r="D59" s="328"/>
      <c r="E59" s="328"/>
      <c r="F59" s="329"/>
      <c r="G59" s="100">
        <f>G58+G53+H42</f>
        <v>0</v>
      </c>
      <c r="H59" s="227"/>
    </row>
    <row r="60" spans="2:8" ht="15.75" thickBot="1" x14ac:dyDescent="0.3">
      <c r="B60" s="8"/>
      <c r="C60" s="8"/>
      <c r="D60" s="8"/>
      <c r="E60" s="8"/>
      <c r="F60" s="8"/>
      <c r="G60" s="8"/>
      <c r="H60" s="227"/>
    </row>
    <row r="61" spans="2:8" ht="15.75" thickBot="1" x14ac:dyDescent="0.3">
      <c r="B61" s="365" t="s">
        <v>455</v>
      </c>
      <c r="C61" s="366"/>
      <c r="D61" s="366"/>
      <c r="E61" s="366"/>
      <c r="F61" s="367"/>
      <c r="G61" s="8"/>
      <c r="H61" s="227"/>
    </row>
    <row r="62" spans="2:8" x14ac:dyDescent="0.25">
      <c r="B62" s="8"/>
      <c r="C62" s="8"/>
      <c r="D62" s="8"/>
      <c r="E62" s="8"/>
      <c r="F62" s="8"/>
      <c r="G62" s="8"/>
      <c r="H62" s="227"/>
    </row>
    <row r="63" spans="2:8" ht="15.75" x14ac:dyDescent="0.25">
      <c r="B63" s="252" t="s">
        <v>449</v>
      </c>
      <c r="C63" s="252"/>
      <c r="D63" s="253" t="s">
        <v>294</v>
      </c>
      <c r="E63" s="252"/>
      <c r="F63" s="253" t="s">
        <v>295</v>
      </c>
      <c r="G63" s="252"/>
      <c r="H63" s="227"/>
    </row>
    <row r="64" spans="2:8" x14ac:dyDescent="0.25">
      <c r="B64" s="8"/>
      <c r="C64" s="8"/>
      <c r="D64" s="8"/>
      <c r="E64" s="8"/>
      <c r="F64" s="8"/>
      <c r="G64" s="8"/>
      <c r="H64" s="227"/>
    </row>
    <row r="65" spans="2:8" x14ac:dyDescent="0.25">
      <c r="B65" s="8"/>
      <c r="C65" s="8"/>
      <c r="D65" s="8"/>
      <c r="E65" s="8"/>
      <c r="F65" s="8"/>
      <c r="G65" s="8"/>
      <c r="H65" s="202"/>
    </row>
    <row r="66" spans="2:8" x14ac:dyDescent="0.25">
      <c r="B66" s="178"/>
      <c r="C66" s="178"/>
      <c r="D66" s="178"/>
      <c r="E66" s="178"/>
      <c r="F66" s="178"/>
      <c r="G66" s="5"/>
    </row>
  </sheetData>
  <sheetProtection algorithmName="SHA-512" hashValue="II3/ahUx8bNzKOO+qDBSFIJa9JeIci4qL3uztbh62KKe3a9Dw3U51JW+2XNQCuWB9ZYTx9gOCD7HjGoLsmi8KQ==" saltValue="s1YgjT0XaFdssnBppiJ4Xg==" spinCount="100000" sheet="1" objects="1" scenarios="1" formatCells="0" formatColumns="0" formatRows="0" selectLockedCells="1"/>
  <mergeCells count="49">
    <mergeCell ref="B7:F7"/>
    <mergeCell ref="B2:E2"/>
    <mergeCell ref="F2:G2"/>
    <mergeCell ref="B4:F4"/>
    <mergeCell ref="B5:F5"/>
    <mergeCell ref="B6:F6"/>
    <mergeCell ref="B24:C24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2:C22"/>
    <mergeCell ref="B23:C23"/>
    <mergeCell ref="B38:C38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53:F53"/>
    <mergeCell ref="B39:C39"/>
    <mergeCell ref="B41:F41"/>
    <mergeCell ref="B42:F42"/>
    <mergeCell ref="B45:C45"/>
    <mergeCell ref="B46:C46"/>
    <mergeCell ref="B47:C47"/>
    <mergeCell ref="B48:C48"/>
    <mergeCell ref="B49:C49"/>
    <mergeCell ref="B50:C50"/>
    <mergeCell ref="B51:C51"/>
    <mergeCell ref="B52:F52"/>
    <mergeCell ref="B61:F61"/>
    <mergeCell ref="B54:D54"/>
    <mergeCell ref="B55:D55"/>
    <mergeCell ref="B56:D56"/>
    <mergeCell ref="B57:F57"/>
    <mergeCell ref="B58:F58"/>
    <mergeCell ref="B59:F59"/>
  </mergeCells>
  <pageMargins left="0.70866141732283472" right="0.70866141732283472" top="0.6692913385826772" bottom="0.6692913385826772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topLeftCell="A31" workbookViewId="0">
      <selection activeCell="B5" sqref="B5:F5"/>
    </sheetView>
  </sheetViews>
  <sheetFormatPr defaultRowHeight="15" x14ac:dyDescent="0.25"/>
  <cols>
    <col min="1" max="1" width="2.85546875" customWidth="1"/>
    <col min="3" max="3" width="46.42578125" customWidth="1"/>
    <col min="4" max="4" width="12.140625" customWidth="1"/>
    <col min="5" max="5" width="14.7109375" customWidth="1"/>
    <col min="6" max="6" width="16" customWidth="1"/>
    <col min="7" max="7" width="17.28515625" customWidth="1"/>
    <col min="8" max="8" width="16.42578125" customWidth="1"/>
  </cols>
  <sheetData>
    <row r="2" spans="2:8" x14ac:dyDescent="0.25">
      <c r="B2" s="307" t="s">
        <v>2</v>
      </c>
      <c r="C2" s="308"/>
      <c r="D2" s="308"/>
      <c r="E2" s="308"/>
      <c r="F2" s="416" t="s">
        <v>447</v>
      </c>
      <c r="G2" s="417"/>
      <c r="H2" s="202"/>
    </row>
    <row r="3" spans="2:8" x14ac:dyDescent="0.25">
      <c r="B3" s="6"/>
      <c r="C3" s="6"/>
      <c r="D3" s="6"/>
      <c r="E3" s="6"/>
      <c r="F3" s="6"/>
      <c r="G3" s="8"/>
      <c r="H3" s="202"/>
    </row>
    <row r="4" spans="2:8" x14ac:dyDescent="0.25">
      <c r="B4" s="418" t="s">
        <v>3</v>
      </c>
      <c r="C4" s="418"/>
      <c r="D4" s="418"/>
      <c r="E4" s="418"/>
      <c r="F4" s="418"/>
      <c r="G4" s="8"/>
      <c r="H4" s="202"/>
    </row>
    <row r="5" spans="2:8" ht="19.5" customHeight="1" x14ac:dyDescent="0.25">
      <c r="B5" s="311" t="s">
        <v>4</v>
      </c>
      <c r="C5" s="311"/>
      <c r="D5" s="311"/>
      <c r="E5" s="311"/>
      <c r="F5" s="311"/>
      <c r="G5" s="101"/>
      <c r="H5" s="208"/>
    </row>
    <row r="6" spans="2:8" ht="21" customHeight="1" x14ac:dyDescent="0.25">
      <c r="B6" s="312" t="s">
        <v>446</v>
      </c>
      <c r="C6" s="312"/>
      <c r="D6" s="312"/>
      <c r="E6" s="312"/>
      <c r="F6" s="312"/>
      <c r="G6" s="101"/>
      <c r="H6" s="208"/>
    </row>
    <row r="7" spans="2:8" ht="21" customHeight="1" x14ac:dyDescent="0.25">
      <c r="B7" s="313" t="s">
        <v>5</v>
      </c>
      <c r="C7" s="310"/>
      <c r="D7" s="310"/>
      <c r="E7" s="310"/>
      <c r="F7" s="310"/>
      <c r="G7" s="101"/>
      <c r="H7" s="208"/>
    </row>
    <row r="8" spans="2:8" x14ac:dyDescent="0.25">
      <c r="B8" s="109"/>
      <c r="C8" s="110"/>
      <c r="D8" s="110"/>
      <c r="E8" s="110"/>
      <c r="F8" s="110"/>
      <c r="G8" s="8"/>
      <c r="H8" s="202"/>
    </row>
    <row r="9" spans="2:8" x14ac:dyDescent="0.25">
      <c r="B9" s="140" t="s">
        <v>301</v>
      </c>
      <c r="C9" s="226"/>
      <c r="D9" s="8"/>
      <c r="E9" s="8"/>
      <c r="F9" s="195"/>
      <c r="G9" s="8"/>
      <c r="H9" s="202"/>
    </row>
    <row r="10" spans="2:8" ht="50.25" customHeight="1" x14ac:dyDescent="0.25">
      <c r="B10" s="314" t="s">
        <v>404</v>
      </c>
      <c r="C10" s="314"/>
      <c r="D10" s="191" t="s">
        <v>341</v>
      </c>
      <c r="E10" s="229" t="s">
        <v>375</v>
      </c>
      <c r="F10" s="134" t="s">
        <v>272</v>
      </c>
      <c r="G10" s="134" t="s">
        <v>376</v>
      </c>
      <c r="H10" s="134" t="s">
        <v>273</v>
      </c>
    </row>
    <row r="11" spans="2:8" ht="35.25" customHeight="1" x14ac:dyDescent="0.25">
      <c r="B11" s="380" t="s">
        <v>405</v>
      </c>
      <c r="C11" s="380"/>
      <c r="D11" s="156">
        <v>213</v>
      </c>
      <c r="E11" s="230"/>
      <c r="F11" s="157">
        <f>E11*D11</f>
        <v>0</v>
      </c>
      <c r="G11" s="157" t="s">
        <v>310</v>
      </c>
      <c r="H11" s="157">
        <f>F11*22</f>
        <v>0</v>
      </c>
    </row>
    <row r="12" spans="2:8" ht="15.75" thickBot="1" x14ac:dyDescent="0.3">
      <c r="B12" s="393" t="s">
        <v>193</v>
      </c>
      <c r="C12" s="393"/>
      <c r="D12" s="162">
        <v>269.8</v>
      </c>
      <c r="E12" s="231"/>
      <c r="F12" s="163">
        <f>E12*D12</f>
        <v>0</v>
      </c>
      <c r="G12" s="163" t="s">
        <v>98</v>
      </c>
      <c r="H12" s="163">
        <f>F12*4</f>
        <v>0</v>
      </c>
    </row>
    <row r="13" spans="2:8" ht="45" customHeight="1" thickTop="1" x14ac:dyDescent="0.25">
      <c r="B13" s="315" t="s">
        <v>406</v>
      </c>
      <c r="C13" s="315"/>
      <c r="D13" s="160" t="s">
        <v>341</v>
      </c>
      <c r="E13" s="232" t="s">
        <v>375</v>
      </c>
      <c r="F13" s="132" t="s">
        <v>272</v>
      </c>
      <c r="G13" s="134" t="s">
        <v>376</v>
      </c>
      <c r="H13" s="132" t="s">
        <v>273</v>
      </c>
    </row>
    <row r="14" spans="2:8" ht="33.75" customHeight="1" x14ac:dyDescent="0.25">
      <c r="B14" s="380" t="s">
        <v>407</v>
      </c>
      <c r="C14" s="380"/>
      <c r="D14" s="156">
        <v>52.82</v>
      </c>
      <c r="E14" s="230"/>
      <c r="F14" s="157">
        <f>E14*D14</f>
        <v>0</v>
      </c>
      <c r="G14" s="157" t="s">
        <v>310</v>
      </c>
      <c r="H14" s="157">
        <f>F14*22</f>
        <v>0</v>
      </c>
    </row>
    <row r="15" spans="2:8" ht="15.75" thickBot="1" x14ac:dyDescent="0.3">
      <c r="B15" s="393" t="s">
        <v>193</v>
      </c>
      <c r="C15" s="393"/>
      <c r="D15" s="162">
        <v>85</v>
      </c>
      <c r="E15" s="231"/>
      <c r="F15" s="163">
        <f>E15*D15</f>
        <v>0</v>
      </c>
      <c r="G15" s="163" t="s">
        <v>98</v>
      </c>
      <c r="H15" s="163">
        <f>F15*4</f>
        <v>0</v>
      </c>
    </row>
    <row r="16" spans="2:8" ht="51.75" customHeight="1" thickTop="1" x14ac:dyDescent="0.25">
      <c r="B16" s="315" t="s">
        <v>408</v>
      </c>
      <c r="C16" s="315"/>
      <c r="D16" s="160" t="s">
        <v>341</v>
      </c>
      <c r="E16" s="232" t="s">
        <v>375</v>
      </c>
      <c r="F16" s="132" t="s">
        <v>272</v>
      </c>
      <c r="G16" s="134" t="s">
        <v>376</v>
      </c>
      <c r="H16" s="132" t="s">
        <v>273</v>
      </c>
    </row>
    <row r="17" spans="2:8" x14ac:dyDescent="0.25">
      <c r="B17" s="306" t="s">
        <v>409</v>
      </c>
      <c r="C17" s="306"/>
      <c r="D17" s="156">
        <v>29</v>
      </c>
      <c r="E17" s="230"/>
      <c r="F17" s="157">
        <f>E17*D17</f>
        <v>0</v>
      </c>
      <c r="G17" s="157" t="s">
        <v>310</v>
      </c>
      <c r="H17" s="157">
        <f>F17*22</f>
        <v>0</v>
      </c>
    </row>
    <row r="18" spans="2:8" ht="15.75" thickBot="1" x14ac:dyDescent="0.3">
      <c r="B18" s="393" t="s">
        <v>410</v>
      </c>
      <c r="C18" s="393"/>
      <c r="D18" s="162">
        <v>558.37</v>
      </c>
      <c r="E18" s="231"/>
      <c r="F18" s="163">
        <f>E18*D18</f>
        <v>0</v>
      </c>
      <c r="G18" s="163" t="s">
        <v>98</v>
      </c>
      <c r="H18" s="163">
        <f>F18*4</f>
        <v>0</v>
      </c>
    </row>
    <row r="19" spans="2:8" ht="48" customHeight="1" thickTop="1" x14ac:dyDescent="0.25">
      <c r="B19" s="315" t="s">
        <v>411</v>
      </c>
      <c r="C19" s="315"/>
      <c r="D19" s="179" t="s">
        <v>341</v>
      </c>
      <c r="E19" s="232" t="s">
        <v>375</v>
      </c>
      <c r="F19" s="132" t="s">
        <v>272</v>
      </c>
      <c r="G19" s="132" t="s">
        <v>376</v>
      </c>
      <c r="H19" s="132" t="s">
        <v>273</v>
      </c>
    </row>
    <row r="20" spans="2:8" x14ac:dyDescent="0.25">
      <c r="B20" s="405" t="s">
        <v>410</v>
      </c>
      <c r="C20" s="406"/>
      <c r="D20" s="156">
        <v>1071</v>
      </c>
      <c r="E20" s="230"/>
      <c r="F20" s="157">
        <f>E20*D20</f>
        <v>0</v>
      </c>
      <c r="G20" s="157" t="s">
        <v>412</v>
      </c>
      <c r="H20" s="157">
        <f>F20*26</f>
        <v>0</v>
      </c>
    </row>
    <row r="21" spans="2:8" x14ac:dyDescent="0.25">
      <c r="B21" s="405" t="s">
        <v>413</v>
      </c>
      <c r="C21" s="406"/>
      <c r="D21" s="156">
        <v>272.86</v>
      </c>
      <c r="E21" s="230"/>
      <c r="F21" s="157">
        <f t="shared" ref="F21:F28" si="0">E21*D21</f>
        <v>0</v>
      </c>
      <c r="G21" s="157" t="s">
        <v>412</v>
      </c>
      <c r="H21" s="157">
        <f>F21*26</f>
        <v>0</v>
      </c>
    </row>
    <row r="22" spans="2:8" x14ac:dyDescent="0.25">
      <c r="B22" s="405" t="s">
        <v>414</v>
      </c>
      <c r="C22" s="406"/>
      <c r="D22" s="156">
        <v>43.2</v>
      </c>
      <c r="E22" s="230"/>
      <c r="F22" s="157">
        <f t="shared" si="0"/>
        <v>0</v>
      </c>
      <c r="G22" s="157" t="s">
        <v>98</v>
      </c>
      <c r="H22" s="157">
        <f t="shared" ref="H22:H28" si="1">F22*4</f>
        <v>0</v>
      </c>
    </row>
    <row r="23" spans="2:8" x14ac:dyDescent="0.25">
      <c r="B23" s="405" t="s">
        <v>415</v>
      </c>
      <c r="C23" s="406"/>
      <c r="D23" s="156">
        <v>108</v>
      </c>
      <c r="E23" s="230"/>
      <c r="F23" s="157">
        <f t="shared" si="0"/>
        <v>0</v>
      </c>
      <c r="G23" s="157" t="s">
        <v>98</v>
      </c>
      <c r="H23" s="157">
        <f t="shared" si="1"/>
        <v>0</v>
      </c>
    </row>
    <row r="24" spans="2:8" ht="39" customHeight="1" x14ac:dyDescent="0.25">
      <c r="B24" s="407" t="s">
        <v>416</v>
      </c>
      <c r="C24" s="408"/>
      <c r="D24" s="156">
        <v>110</v>
      </c>
      <c r="E24" s="230"/>
      <c r="F24" s="157">
        <f t="shared" si="0"/>
        <v>0</v>
      </c>
      <c r="G24" s="157" t="s">
        <v>98</v>
      </c>
      <c r="H24" s="157">
        <f t="shared" si="1"/>
        <v>0</v>
      </c>
    </row>
    <row r="25" spans="2:8" ht="34.5" customHeight="1" x14ac:dyDescent="0.25">
      <c r="B25" s="407" t="s">
        <v>417</v>
      </c>
      <c r="C25" s="408"/>
      <c r="D25" s="156">
        <v>60</v>
      </c>
      <c r="E25" s="230"/>
      <c r="F25" s="157">
        <f t="shared" si="0"/>
        <v>0</v>
      </c>
      <c r="G25" s="157" t="s">
        <v>98</v>
      </c>
      <c r="H25" s="157">
        <f t="shared" si="1"/>
        <v>0</v>
      </c>
    </row>
    <row r="26" spans="2:8" x14ac:dyDescent="0.25">
      <c r="B26" s="405" t="s">
        <v>418</v>
      </c>
      <c r="C26" s="406"/>
      <c r="D26" s="156">
        <v>19.260000000000002</v>
      </c>
      <c r="E26" s="230"/>
      <c r="F26" s="157">
        <f t="shared" si="0"/>
        <v>0</v>
      </c>
      <c r="G26" s="157" t="s">
        <v>98</v>
      </c>
      <c r="H26" s="157">
        <f t="shared" si="1"/>
        <v>0</v>
      </c>
    </row>
    <row r="27" spans="2:8" ht="34.5" customHeight="1" x14ac:dyDescent="0.25">
      <c r="B27" s="407" t="s">
        <v>419</v>
      </c>
      <c r="C27" s="408"/>
      <c r="D27" s="156">
        <v>800</v>
      </c>
      <c r="E27" s="230"/>
      <c r="F27" s="157">
        <f t="shared" si="0"/>
        <v>0</v>
      </c>
      <c r="G27" s="157" t="s">
        <v>98</v>
      </c>
      <c r="H27" s="157">
        <f t="shared" si="1"/>
        <v>0</v>
      </c>
    </row>
    <row r="28" spans="2:8" ht="15.75" thickBot="1" x14ac:dyDescent="0.3">
      <c r="B28" s="381" t="s">
        <v>420</v>
      </c>
      <c r="C28" s="409"/>
      <c r="D28" s="162">
        <v>15</v>
      </c>
      <c r="E28" s="231"/>
      <c r="F28" s="163">
        <f t="shared" si="0"/>
        <v>0</v>
      </c>
      <c r="G28" s="163" t="s">
        <v>98</v>
      </c>
      <c r="H28" s="163">
        <f t="shared" si="1"/>
        <v>0</v>
      </c>
    </row>
    <row r="29" spans="2:8" ht="49.5" customHeight="1" thickTop="1" x14ac:dyDescent="0.25">
      <c r="B29" s="410" t="s">
        <v>421</v>
      </c>
      <c r="C29" s="411"/>
      <c r="D29" s="161" t="s">
        <v>341</v>
      </c>
      <c r="E29" s="232" t="s">
        <v>375</v>
      </c>
      <c r="F29" s="132" t="s">
        <v>272</v>
      </c>
      <c r="G29" s="132" t="s">
        <v>376</v>
      </c>
      <c r="H29" s="132" t="s">
        <v>273</v>
      </c>
    </row>
    <row r="30" spans="2:8" x14ac:dyDescent="0.25">
      <c r="B30" s="412" t="s">
        <v>422</v>
      </c>
      <c r="C30" s="413"/>
      <c r="D30" s="156">
        <v>134.82</v>
      </c>
      <c r="E30" s="230"/>
      <c r="F30" s="157">
        <f>E30*D30</f>
        <v>0</v>
      </c>
      <c r="G30" s="170" t="s">
        <v>310</v>
      </c>
      <c r="H30" s="157">
        <f>F30*22</f>
        <v>0</v>
      </c>
    </row>
    <row r="31" spans="2:8" x14ac:dyDescent="0.25">
      <c r="B31" s="412" t="s">
        <v>193</v>
      </c>
      <c r="C31" s="413"/>
      <c r="D31" s="156">
        <v>150.18</v>
      </c>
      <c r="E31" s="230"/>
      <c r="F31" s="157">
        <f>E31*D31</f>
        <v>0</v>
      </c>
      <c r="G31" s="157" t="s">
        <v>98</v>
      </c>
      <c r="H31" s="157">
        <f>F31*4</f>
        <v>0</v>
      </c>
    </row>
    <row r="32" spans="2:8" ht="15.75" thickBot="1" x14ac:dyDescent="0.3">
      <c r="B32" s="414" t="s">
        <v>423</v>
      </c>
      <c r="C32" s="415"/>
      <c r="D32" s="180">
        <v>85</v>
      </c>
      <c r="E32" s="231"/>
      <c r="F32" s="163">
        <f>E32*D32</f>
        <v>0</v>
      </c>
      <c r="G32" s="181" t="s">
        <v>98</v>
      </c>
      <c r="H32" s="181">
        <f>F32*4</f>
        <v>0</v>
      </c>
    </row>
    <row r="33" spans="2:8" ht="45" customHeight="1" thickTop="1" x14ac:dyDescent="0.25">
      <c r="B33" s="403" t="s">
        <v>424</v>
      </c>
      <c r="C33" s="404"/>
      <c r="D33" s="161" t="s">
        <v>341</v>
      </c>
      <c r="E33" s="232" t="s">
        <v>375</v>
      </c>
      <c r="F33" s="132" t="s">
        <v>272</v>
      </c>
      <c r="G33" s="134" t="s">
        <v>376</v>
      </c>
      <c r="H33" s="132" t="s">
        <v>273</v>
      </c>
    </row>
    <row r="34" spans="2:8" ht="15.75" thickBot="1" x14ac:dyDescent="0.3">
      <c r="B34" s="400" t="s">
        <v>423</v>
      </c>
      <c r="C34" s="401"/>
      <c r="D34" s="162">
        <v>50</v>
      </c>
      <c r="E34" s="231"/>
      <c r="F34" s="163">
        <f>E34*D34</f>
        <v>0</v>
      </c>
      <c r="G34" s="163" t="s">
        <v>310</v>
      </c>
      <c r="H34" s="163">
        <f>F34*22</f>
        <v>0</v>
      </c>
    </row>
    <row r="35" spans="2:8" ht="15.75" thickTop="1" x14ac:dyDescent="0.25">
      <c r="B35" s="356" t="s">
        <v>338</v>
      </c>
      <c r="C35" s="357"/>
      <c r="D35" s="357"/>
      <c r="E35" s="357"/>
      <c r="F35" s="358"/>
      <c r="G35" s="190"/>
      <c r="H35" s="196">
        <f>H34+H32+H31+H30+H28+H27+H26+H25+H24+H23+H22+H21+H20+H18+H17+H15+H14+H12+H11</f>
        <v>0</v>
      </c>
    </row>
    <row r="36" spans="2:8" x14ac:dyDescent="0.25">
      <c r="B36" s="331" t="s">
        <v>339</v>
      </c>
      <c r="C36" s="332"/>
      <c r="D36" s="332"/>
      <c r="E36" s="332"/>
      <c r="F36" s="402"/>
      <c r="G36" s="184"/>
      <c r="H36" s="197">
        <f>H35*48</f>
        <v>0</v>
      </c>
    </row>
    <row r="37" spans="2:8" x14ac:dyDescent="0.25">
      <c r="B37" s="138"/>
      <c r="C37" s="7"/>
      <c r="D37" s="139"/>
      <c r="E37" s="7"/>
      <c r="F37" s="7"/>
      <c r="G37" s="8"/>
      <c r="H37" s="202"/>
    </row>
    <row r="38" spans="2:8" x14ac:dyDescent="0.25">
      <c r="B38" s="140" t="s">
        <v>340</v>
      </c>
      <c r="C38" s="183"/>
      <c r="D38" s="9"/>
      <c r="E38" s="9"/>
      <c r="F38" s="9"/>
      <c r="G38" s="9"/>
      <c r="H38" s="202"/>
    </row>
    <row r="39" spans="2:8" ht="62.25" customHeight="1" x14ac:dyDescent="0.25">
      <c r="B39" s="316" t="s">
        <v>425</v>
      </c>
      <c r="C39" s="316"/>
      <c r="D39" s="94" t="s">
        <v>341</v>
      </c>
      <c r="E39" s="207" t="s">
        <v>342</v>
      </c>
      <c r="F39" s="94" t="s">
        <v>343</v>
      </c>
      <c r="G39" s="94" t="s">
        <v>276</v>
      </c>
      <c r="H39" s="227"/>
    </row>
    <row r="40" spans="2:8" ht="53.25" customHeight="1" x14ac:dyDescent="0.25">
      <c r="B40" s="317" t="s">
        <v>426</v>
      </c>
      <c r="C40" s="317"/>
      <c r="D40" s="97">
        <v>434</v>
      </c>
      <c r="E40" s="201"/>
      <c r="F40" s="141">
        <v>2</v>
      </c>
      <c r="G40" s="97">
        <f>F40*E40</f>
        <v>0</v>
      </c>
      <c r="H40" s="228"/>
    </row>
    <row r="41" spans="2:8" x14ac:dyDescent="0.25">
      <c r="B41" s="317" t="s">
        <v>427</v>
      </c>
      <c r="C41" s="317"/>
      <c r="D41" s="97">
        <v>218.72</v>
      </c>
      <c r="E41" s="201"/>
      <c r="F41" s="141">
        <v>2</v>
      </c>
      <c r="G41" s="97">
        <f>F41*E41</f>
        <v>0</v>
      </c>
      <c r="H41" s="227"/>
    </row>
    <row r="42" spans="2:8" ht="15.75" thickBot="1" x14ac:dyDescent="0.3">
      <c r="B42" s="320" t="s">
        <v>428</v>
      </c>
      <c r="C42" s="320"/>
      <c r="D42" s="99">
        <v>218.72</v>
      </c>
      <c r="E42" s="206"/>
      <c r="F42" s="150">
        <v>2</v>
      </c>
      <c r="G42" s="142">
        <f>F42*E42</f>
        <v>0</v>
      </c>
      <c r="H42" s="227"/>
    </row>
    <row r="43" spans="2:8" ht="65.25" customHeight="1" thickTop="1" x14ac:dyDescent="0.25">
      <c r="B43" s="397" t="s">
        <v>429</v>
      </c>
      <c r="C43" s="397"/>
      <c r="D43" s="182" t="s">
        <v>341</v>
      </c>
      <c r="E43" s="233" t="s">
        <v>342</v>
      </c>
      <c r="F43" s="182" t="s">
        <v>343</v>
      </c>
      <c r="G43" s="94" t="s">
        <v>276</v>
      </c>
      <c r="H43" s="227"/>
    </row>
    <row r="44" spans="2:8" ht="49.5" customHeight="1" x14ac:dyDescent="0.25">
      <c r="B44" s="317" t="s">
        <v>430</v>
      </c>
      <c r="C44" s="317"/>
      <c r="D44" s="97">
        <v>137.82</v>
      </c>
      <c r="E44" s="201"/>
      <c r="F44" s="141">
        <v>2</v>
      </c>
      <c r="G44" s="97">
        <f>E44*F44</f>
        <v>0</v>
      </c>
      <c r="H44" s="228"/>
    </row>
    <row r="45" spans="2:8" ht="15.75" thickBot="1" x14ac:dyDescent="0.3">
      <c r="B45" s="320" t="s">
        <v>427</v>
      </c>
      <c r="C45" s="320"/>
      <c r="D45" s="99">
        <v>22.85</v>
      </c>
      <c r="E45" s="206"/>
      <c r="F45" s="150">
        <v>2</v>
      </c>
      <c r="G45" s="99">
        <f>E45*F45</f>
        <v>0</v>
      </c>
      <c r="H45" s="227"/>
    </row>
    <row r="46" spans="2:8" ht="64.5" customHeight="1" thickTop="1" x14ac:dyDescent="0.25">
      <c r="B46" s="397" t="s">
        <v>421</v>
      </c>
      <c r="C46" s="397"/>
      <c r="D46" s="182" t="s">
        <v>341</v>
      </c>
      <c r="E46" s="233" t="s">
        <v>342</v>
      </c>
      <c r="F46" s="182" t="s">
        <v>343</v>
      </c>
      <c r="G46" s="182" t="s">
        <v>276</v>
      </c>
      <c r="H46" s="227"/>
    </row>
    <row r="47" spans="2:8" ht="52.5" customHeight="1" x14ac:dyDescent="0.25">
      <c r="B47" s="317" t="s">
        <v>426</v>
      </c>
      <c r="C47" s="317"/>
      <c r="D47" s="97">
        <v>370</v>
      </c>
      <c r="E47" s="201"/>
      <c r="F47" s="141">
        <v>2</v>
      </c>
      <c r="G47" s="97">
        <f>F47*E47</f>
        <v>0</v>
      </c>
      <c r="H47" s="227"/>
    </row>
    <row r="48" spans="2:8" ht="15.75" thickBot="1" x14ac:dyDescent="0.3">
      <c r="B48" s="353" t="s">
        <v>427</v>
      </c>
      <c r="C48" s="396"/>
      <c r="D48" s="99">
        <v>40</v>
      </c>
      <c r="E48" s="206"/>
      <c r="F48" s="150">
        <v>2</v>
      </c>
      <c r="G48" s="99">
        <f>F48*E48</f>
        <v>0</v>
      </c>
      <c r="H48" s="227"/>
    </row>
    <row r="49" spans="2:8" ht="58.5" thickTop="1" x14ac:dyDescent="0.25">
      <c r="B49" s="397" t="s">
        <v>431</v>
      </c>
      <c r="C49" s="397"/>
      <c r="D49" s="182" t="s">
        <v>341</v>
      </c>
      <c r="E49" s="233" t="s">
        <v>342</v>
      </c>
      <c r="F49" s="182" t="s">
        <v>343</v>
      </c>
      <c r="G49" s="182" t="s">
        <v>276</v>
      </c>
      <c r="H49" s="227"/>
    </row>
    <row r="50" spans="2:8" ht="54.75" customHeight="1" thickBot="1" x14ac:dyDescent="0.3">
      <c r="B50" s="377" t="s">
        <v>426</v>
      </c>
      <c r="C50" s="378"/>
      <c r="D50" s="99">
        <v>50</v>
      </c>
      <c r="E50" s="206"/>
      <c r="F50" s="150">
        <v>2</v>
      </c>
      <c r="G50" s="99">
        <f>E50*F50</f>
        <v>0</v>
      </c>
      <c r="H50" s="227"/>
    </row>
    <row r="51" spans="2:8" ht="58.5" thickTop="1" x14ac:dyDescent="0.25">
      <c r="B51" s="398" t="s">
        <v>432</v>
      </c>
      <c r="C51" s="399"/>
      <c r="D51" s="182" t="s">
        <v>341</v>
      </c>
      <c r="E51" s="233" t="s">
        <v>342</v>
      </c>
      <c r="F51" s="182" t="s">
        <v>343</v>
      </c>
      <c r="G51" s="182" t="s">
        <v>276</v>
      </c>
      <c r="H51" s="227"/>
    </row>
    <row r="52" spans="2:8" ht="47.25" customHeight="1" x14ac:dyDescent="0.25">
      <c r="B52" s="377" t="s">
        <v>426</v>
      </c>
      <c r="C52" s="378"/>
      <c r="D52" s="97">
        <v>1071</v>
      </c>
      <c r="E52" s="201"/>
      <c r="F52" s="141">
        <v>2</v>
      </c>
      <c r="G52" s="97">
        <f>F52*E52</f>
        <v>0</v>
      </c>
      <c r="H52" s="227"/>
    </row>
    <row r="53" spans="2:8" x14ac:dyDescent="0.25">
      <c r="B53" s="377" t="s">
        <v>433</v>
      </c>
      <c r="C53" s="378"/>
      <c r="D53" s="97">
        <v>272.86</v>
      </c>
      <c r="E53" s="201"/>
      <c r="F53" s="141">
        <v>2</v>
      </c>
      <c r="G53" s="97">
        <f t="shared" ref="G53:G60" si="2">F53*E53</f>
        <v>0</v>
      </c>
      <c r="H53" s="227"/>
    </row>
    <row r="54" spans="2:8" x14ac:dyDescent="0.25">
      <c r="B54" s="377" t="s">
        <v>363</v>
      </c>
      <c r="C54" s="378"/>
      <c r="D54" s="97">
        <v>966.84</v>
      </c>
      <c r="E54" s="201"/>
      <c r="F54" s="141">
        <v>2</v>
      </c>
      <c r="G54" s="97">
        <f t="shared" si="2"/>
        <v>0</v>
      </c>
      <c r="H54" s="227"/>
    </row>
    <row r="55" spans="2:8" x14ac:dyDescent="0.25">
      <c r="B55" s="377" t="s">
        <v>434</v>
      </c>
      <c r="C55" s="378"/>
      <c r="D55" s="97">
        <v>72</v>
      </c>
      <c r="E55" s="201"/>
      <c r="F55" s="141">
        <v>2</v>
      </c>
      <c r="G55" s="97">
        <f t="shared" si="2"/>
        <v>0</v>
      </c>
      <c r="H55" s="227"/>
    </row>
    <row r="56" spans="2:8" x14ac:dyDescent="0.25">
      <c r="B56" s="377" t="s">
        <v>435</v>
      </c>
      <c r="C56" s="378"/>
      <c r="D56" s="97">
        <v>60</v>
      </c>
      <c r="E56" s="201"/>
      <c r="F56" s="141">
        <v>2</v>
      </c>
      <c r="G56" s="97">
        <f t="shared" si="2"/>
        <v>0</v>
      </c>
      <c r="H56" s="227"/>
    </row>
    <row r="57" spans="2:8" x14ac:dyDescent="0.25">
      <c r="B57" s="377" t="s">
        <v>436</v>
      </c>
      <c r="C57" s="378"/>
      <c r="D57" s="97">
        <v>70</v>
      </c>
      <c r="E57" s="201"/>
      <c r="F57" s="141">
        <v>2</v>
      </c>
      <c r="G57" s="97">
        <f t="shared" si="2"/>
        <v>0</v>
      </c>
      <c r="H57" s="227"/>
    </row>
    <row r="58" spans="2:8" x14ac:dyDescent="0.25">
      <c r="B58" s="377" t="s">
        <v>437</v>
      </c>
      <c r="C58" s="378"/>
      <c r="D58" s="97">
        <v>270</v>
      </c>
      <c r="E58" s="201"/>
      <c r="F58" s="141">
        <v>2</v>
      </c>
      <c r="G58" s="97">
        <f t="shared" si="2"/>
        <v>0</v>
      </c>
      <c r="H58" s="227"/>
    </row>
    <row r="59" spans="2:8" x14ac:dyDescent="0.25">
      <c r="B59" s="377" t="s">
        <v>438</v>
      </c>
      <c r="C59" s="378"/>
      <c r="D59" s="97">
        <v>99</v>
      </c>
      <c r="E59" s="201"/>
      <c r="F59" s="141">
        <v>2</v>
      </c>
      <c r="G59" s="97">
        <f t="shared" si="2"/>
        <v>0</v>
      </c>
      <c r="H59" s="227"/>
    </row>
    <row r="60" spans="2:8" ht="15.75" thickBot="1" x14ac:dyDescent="0.3">
      <c r="B60" s="353" t="s">
        <v>439</v>
      </c>
      <c r="C60" s="396"/>
      <c r="D60" s="99">
        <v>356.64</v>
      </c>
      <c r="E60" s="206"/>
      <c r="F60" s="150">
        <v>2</v>
      </c>
      <c r="G60" s="99">
        <f t="shared" si="2"/>
        <v>0</v>
      </c>
      <c r="H60" s="227"/>
    </row>
    <row r="61" spans="2:8" ht="58.5" thickTop="1" x14ac:dyDescent="0.25">
      <c r="B61" s="397" t="s">
        <v>440</v>
      </c>
      <c r="C61" s="397"/>
      <c r="D61" s="182" t="s">
        <v>341</v>
      </c>
      <c r="E61" s="233" t="s">
        <v>342</v>
      </c>
      <c r="F61" s="182" t="s">
        <v>343</v>
      </c>
      <c r="G61" s="182" t="s">
        <v>276</v>
      </c>
      <c r="H61" s="227"/>
    </row>
    <row r="62" spans="2:8" ht="47.25" customHeight="1" x14ac:dyDescent="0.25">
      <c r="B62" s="377" t="s">
        <v>426</v>
      </c>
      <c r="C62" s="378"/>
      <c r="D62" s="97">
        <v>530</v>
      </c>
      <c r="E62" s="201"/>
      <c r="F62" s="141">
        <v>2</v>
      </c>
      <c r="G62" s="97">
        <f>E62*F62</f>
        <v>0</v>
      </c>
      <c r="H62" s="227"/>
    </row>
    <row r="63" spans="2:8" x14ac:dyDescent="0.25">
      <c r="B63" s="377" t="s">
        <v>441</v>
      </c>
      <c r="C63" s="378"/>
      <c r="D63" s="97">
        <v>50</v>
      </c>
      <c r="E63" s="201"/>
      <c r="F63" s="141">
        <v>2</v>
      </c>
      <c r="G63" s="97">
        <f t="shared" ref="G63:G64" si="3">E63*F63</f>
        <v>0</v>
      </c>
      <c r="H63" s="227"/>
    </row>
    <row r="64" spans="2:8" ht="15.75" thickBot="1" x14ac:dyDescent="0.3">
      <c r="B64" s="353" t="s">
        <v>436</v>
      </c>
      <c r="C64" s="396"/>
      <c r="D64" s="99">
        <v>60</v>
      </c>
      <c r="E64" s="206"/>
      <c r="F64" s="150">
        <v>2</v>
      </c>
      <c r="G64" s="99">
        <f t="shared" si="3"/>
        <v>0</v>
      </c>
      <c r="H64" s="227"/>
    </row>
    <row r="65" spans="2:8" ht="58.5" thickTop="1" x14ac:dyDescent="0.25">
      <c r="B65" s="397" t="s">
        <v>442</v>
      </c>
      <c r="C65" s="397"/>
      <c r="D65" s="182" t="s">
        <v>341</v>
      </c>
      <c r="E65" s="233" t="s">
        <v>342</v>
      </c>
      <c r="F65" s="182" t="s">
        <v>343</v>
      </c>
      <c r="G65" s="182" t="s">
        <v>276</v>
      </c>
      <c r="H65" s="227"/>
    </row>
    <row r="66" spans="2:8" ht="45" customHeight="1" x14ac:dyDescent="0.25">
      <c r="B66" s="377" t="s">
        <v>426</v>
      </c>
      <c r="C66" s="378"/>
      <c r="D66" s="97">
        <v>730</v>
      </c>
      <c r="E66" s="201"/>
      <c r="F66" s="141">
        <v>2</v>
      </c>
      <c r="G66" s="97">
        <f>E66*F66</f>
        <v>0</v>
      </c>
      <c r="H66" s="227"/>
    </row>
    <row r="67" spans="2:8" x14ac:dyDescent="0.25">
      <c r="B67" s="377" t="s">
        <v>441</v>
      </c>
      <c r="C67" s="378"/>
      <c r="D67" s="97">
        <v>30</v>
      </c>
      <c r="E67" s="201"/>
      <c r="F67" s="141">
        <v>2</v>
      </c>
      <c r="G67" s="97">
        <f t="shared" ref="G67:G68" si="4">E67*F67</f>
        <v>0</v>
      </c>
      <c r="H67" s="227"/>
    </row>
    <row r="68" spans="2:8" ht="15.75" thickBot="1" x14ac:dyDescent="0.3">
      <c r="B68" s="353" t="s">
        <v>436</v>
      </c>
      <c r="C68" s="396"/>
      <c r="D68" s="99">
        <v>50</v>
      </c>
      <c r="E68" s="206"/>
      <c r="F68" s="150">
        <v>2</v>
      </c>
      <c r="G68" s="99">
        <f t="shared" si="4"/>
        <v>0</v>
      </c>
      <c r="H68" s="227"/>
    </row>
    <row r="69" spans="2:8" ht="58.5" thickTop="1" x14ac:dyDescent="0.25">
      <c r="B69" s="397" t="s">
        <v>443</v>
      </c>
      <c r="C69" s="397"/>
      <c r="D69" s="182" t="s">
        <v>341</v>
      </c>
      <c r="E69" s="233" t="s">
        <v>342</v>
      </c>
      <c r="F69" s="182" t="s">
        <v>343</v>
      </c>
      <c r="G69" s="182" t="s">
        <v>276</v>
      </c>
      <c r="H69" s="227"/>
    </row>
    <row r="70" spans="2:8" x14ac:dyDescent="0.25">
      <c r="B70" s="377" t="s">
        <v>444</v>
      </c>
      <c r="C70" s="378"/>
      <c r="D70" s="97">
        <v>25</v>
      </c>
      <c r="E70" s="201"/>
      <c r="F70" s="141">
        <v>2</v>
      </c>
      <c r="G70" s="97">
        <f>E70*F70</f>
        <v>0</v>
      </c>
      <c r="H70" s="227"/>
    </row>
    <row r="71" spans="2:8" ht="57.75" x14ac:dyDescent="0.25">
      <c r="B71" s="397" t="s">
        <v>445</v>
      </c>
      <c r="C71" s="397"/>
      <c r="D71" s="182" t="s">
        <v>341</v>
      </c>
      <c r="E71" s="233" t="s">
        <v>342</v>
      </c>
      <c r="F71" s="182" t="s">
        <v>343</v>
      </c>
      <c r="G71" s="94" t="s">
        <v>276</v>
      </c>
      <c r="H71" s="227"/>
    </row>
    <row r="72" spans="2:8" ht="15.75" thickBot="1" x14ac:dyDescent="0.3">
      <c r="B72" s="353" t="s">
        <v>444</v>
      </c>
      <c r="C72" s="396"/>
      <c r="D72" s="99">
        <v>35</v>
      </c>
      <c r="E72" s="206"/>
      <c r="F72" s="150">
        <v>2</v>
      </c>
      <c r="G72" s="99">
        <f>E72*F72</f>
        <v>0</v>
      </c>
      <c r="H72" s="227"/>
    </row>
    <row r="73" spans="2:8" ht="15.75" thickTop="1" x14ac:dyDescent="0.25">
      <c r="B73" s="356" t="s">
        <v>348</v>
      </c>
      <c r="C73" s="357"/>
      <c r="D73" s="357"/>
      <c r="E73" s="357"/>
      <c r="F73" s="358"/>
      <c r="G73" s="199">
        <f>G68+G67+G66+G64+G63+G62+G60+G59+G58+G57+G54+G53+G52+G50+G48+G47+G45+G44+G42+G41+G40+G70+G72+G56+G55</f>
        <v>0</v>
      </c>
      <c r="H73" s="227"/>
    </row>
    <row r="74" spans="2:8" x14ac:dyDescent="0.25">
      <c r="B74" s="334" t="s">
        <v>349</v>
      </c>
      <c r="C74" s="335"/>
      <c r="D74" s="335"/>
      <c r="E74" s="335"/>
      <c r="F74" s="336"/>
      <c r="G74" s="197">
        <f>G73*4</f>
        <v>0</v>
      </c>
      <c r="H74" s="227"/>
    </row>
    <row r="75" spans="2:8" x14ac:dyDescent="0.25">
      <c r="B75" s="144"/>
      <c r="C75" s="144"/>
      <c r="D75" s="144"/>
      <c r="E75" s="144"/>
      <c r="F75" s="145"/>
      <c r="G75" s="8"/>
      <c r="H75" s="227"/>
    </row>
    <row r="76" spans="2:8" ht="53.25" customHeight="1" x14ac:dyDescent="0.25">
      <c r="B76" s="368" t="s">
        <v>282</v>
      </c>
      <c r="C76" s="369"/>
      <c r="D76" s="370"/>
      <c r="E76" s="94" t="s">
        <v>283</v>
      </c>
      <c r="F76" s="94" t="s">
        <v>284</v>
      </c>
      <c r="G76" s="94" t="s">
        <v>285</v>
      </c>
      <c r="H76" s="227"/>
    </row>
    <row r="77" spans="2:8" ht="39" customHeight="1" x14ac:dyDescent="0.25">
      <c r="B77" s="338" t="s">
        <v>286</v>
      </c>
      <c r="C77" s="339"/>
      <c r="D77" s="340"/>
      <c r="E77" s="94">
        <v>150</v>
      </c>
      <c r="F77" s="201"/>
      <c r="G77" s="97">
        <f>F77*E77</f>
        <v>0</v>
      </c>
      <c r="H77" s="227"/>
    </row>
    <row r="78" spans="2:8" ht="15.75" thickBot="1" x14ac:dyDescent="0.3">
      <c r="B78" s="341" t="s">
        <v>287</v>
      </c>
      <c r="C78" s="342"/>
      <c r="D78" s="343"/>
      <c r="E78" s="94">
        <v>70</v>
      </c>
      <c r="F78" s="201"/>
      <c r="G78" s="99">
        <f>F78*E78</f>
        <v>0</v>
      </c>
      <c r="H78" s="227"/>
    </row>
    <row r="79" spans="2:8" ht="15.75" thickTop="1" x14ac:dyDescent="0.25">
      <c r="B79" s="321" t="s">
        <v>291</v>
      </c>
      <c r="C79" s="322"/>
      <c r="D79" s="322"/>
      <c r="E79" s="322"/>
      <c r="F79" s="323"/>
      <c r="G79" s="199">
        <f>G77+G78</f>
        <v>0</v>
      </c>
      <c r="H79" s="227"/>
    </row>
    <row r="80" spans="2:8" ht="15.75" thickBot="1" x14ac:dyDescent="0.3">
      <c r="B80" s="324" t="s">
        <v>292</v>
      </c>
      <c r="C80" s="325"/>
      <c r="D80" s="325"/>
      <c r="E80" s="325"/>
      <c r="F80" s="326"/>
      <c r="G80" s="200">
        <f>G79*4</f>
        <v>0</v>
      </c>
      <c r="H80" s="227"/>
    </row>
    <row r="81" spans="2:8" ht="20.25" customHeight="1" thickTop="1" x14ac:dyDescent="0.25">
      <c r="B81" s="327" t="s">
        <v>122</v>
      </c>
      <c r="C81" s="328"/>
      <c r="D81" s="328"/>
      <c r="E81" s="328"/>
      <c r="F81" s="329"/>
      <c r="G81" s="100">
        <f>G80+G74+H36</f>
        <v>0</v>
      </c>
      <c r="H81" s="202"/>
    </row>
    <row r="82" spans="2:8" ht="15.75" thickBot="1" x14ac:dyDescent="0.3">
      <c r="B82" s="8"/>
      <c r="C82" s="8"/>
      <c r="D82" s="8"/>
      <c r="E82" s="8"/>
      <c r="F82" s="8"/>
      <c r="G82" s="8"/>
      <c r="H82" s="202"/>
    </row>
    <row r="83" spans="2:8" ht="15.75" thickBot="1" x14ac:dyDescent="0.3">
      <c r="B83" s="365" t="s">
        <v>455</v>
      </c>
      <c r="C83" s="366"/>
      <c r="D83" s="366"/>
      <c r="E83" s="366"/>
      <c r="F83" s="367"/>
      <c r="G83" s="8"/>
      <c r="H83" s="202"/>
    </row>
    <row r="84" spans="2:8" x14ac:dyDescent="0.25">
      <c r="B84" s="8"/>
      <c r="C84" s="8"/>
      <c r="D84" s="8"/>
      <c r="E84" s="8"/>
      <c r="F84" s="8"/>
      <c r="G84" s="8"/>
      <c r="H84" s="202"/>
    </row>
    <row r="85" spans="2:8" x14ac:dyDescent="0.25">
      <c r="B85" s="8" t="s">
        <v>449</v>
      </c>
      <c r="C85" s="8"/>
      <c r="D85" s="188" t="s">
        <v>294</v>
      </c>
      <c r="E85" s="8"/>
      <c r="F85" s="188" t="s">
        <v>295</v>
      </c>
      <c r="G85" s="8"/>
      <c r="H85" s="202"/>
    </row>
    <row r="86" spans="2:8" x14ac:dyDescent="0.25">
      <c r="B86" s="101"/>
      <c r="C86" s="101"/>
      <c r="D86" s="101"/>
      <c r="E86" s="101"/>
      <c r="F86" s="101"/>
      <c r="G86" s="5"/>
    </row>
  </sheetData>
  <sheetProtection algorithmName="SHA-512" hashValue="jBZiYnCS/Ty4RgpzlRSRLPoJb9O9IZBvOJF1lvWCNwx+9xhQmaRgQxF4XnPMu4MZYvbZkAWGzKNwGZ0WojP8mQ==" saltValue="ZTJ5lUc5wle34vLBcBcQ4g==" spinCount="100000" sheet="1" objects="1" scenarios="1" formatCells="0" formatColumns="0" formatRows="0" selectLockedCells="1"/>
  <mergeCells count="76">
    <mergeCell ref="B7:F7"/>
    <mergeCell ref="B2:E2"/>
    <mergeCell ref="F2:G2"/>
    <mergeCell ref="B4:F4"/>
    <mergeCell ref="B5:F5"/>
    <mergeCell ref="B6:F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F35"/>
    <mergeCell ref="B36:F36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9:F79"/>
    <mergeCell ref="B80:F80"/>
    <mergeCell ref="B81:F81"/>
    <mergeCell ref="B83:F83"/>
    <mergeCell ref="B72:C72"/>
    <mergeCell ref="B73:F73"/>
    <mergeCell ref="B74:F74"/>
    <mergeCell ref="B76:D76"/>
    <mergeCell ref="B77:D77"/>
    <mergeCell ref="B78:D78"/>
  </mergeCells>
  <pageMargins left="0.51181102362204722" right="0.51181102362204722" top="0.62992125984251968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6" zoomScale="90" zoomScaleNormal="90" workbookViewId="0">
      <selection activeCell="E58" sqref="E58"/>
    </sheetView>
  </sheetViews>
  <sheetFormatPr defaultRowHeight="15" x14ac:dyDescent="0.25"/>
  <cols>
    <col min="1" max="1" width="30.28515625" customWidth="1"/>
    <col min="2" max="2" width="37.7109375" customWidth="1"/>
    <col min="3" max="3" width="15.140625" customWidth="1"/>
    <col min="4" max="4" width="14.85546875" customWidth="1"/>
    <col min="5" max="5" width="17" customWidth="1"/>
    <col min="6" max="6" width="19" customWidth="1"/>
    <col min="7" max="7" width="17.28515625" customWidth="1"/>
  </cols>
  <sheetData>
    <row r="1" spans="1:7" ht="9" customHeight="1" x14ac:dyDescent="0.25"/>
    <row r="2" spans="1:7" ht="20.25" customHeight="1" x14ac:dyDescent="0.25">
      <c r="A2" s="307" t="s">
        <v>2</v>
      </c>
      <c r="B2" s="308"/>
      <c r="C2" s="308"/>
      <c r="D2" s="308"/>
      <c r="E2" s="307" t="s">
        <v>448</v>
      </c>
      <c r="F2" s="309"/>
      <c r="G2" s="202"/>
    </row>
    <row r="3" spans="1:7" ht="10.5" customHeight="1" x14ac:dyDescent="0.25">
      <c r="A3" s="6"/>
      <c r="B3" s="6"/>
      <c r="C3" s="6"/>
      <c r="D3" s="6"/>
      <c r="E3" s="6"/>
      <c r="F3" s="8"/>
      <c r="G3" s="202"/>
    </row>
    <row r="4" spans="1:7" x14ac:dyDescent="0.25">
      <c r="A4" s="310" t="s">
        <v>3</v>
      </c>
      <c r="B4" s="310"/>
      <c r="C4" s="310"/>
      <c r="D4" s="310"/>
      <c r="E4" s="310"/>
      <c r="F4" s="101"/>
      <c r="G4" s="202"/>
    </row>
    <row r="5" spans="1:7" ht="20.25" customHeight="1" x14ac:dyDescent="0.25">
      <c r="A5" s="311" t="s">
        <v>4</v>
      </c>
      <c r="B5" s="311"/>
      <c r="C5" s="311"/>
      <c r="D5" s="311"/>
      <c r="E5" s="311"/>
      <c r="F5" s="101"/>
      <c r="G5" s="202"/>
    </row>
    <row r="6" spans="1:7" ht="24.75" customHeight="1" x14ac:dyDescent="0.25">
      <c r="A6" s="312" t="s">
        <v>403</v>
      </c>
      <c r="B6" s="312"/>
      <c r="C6" s="312"/>
      <c r="D6" s="312"/>
      <c r="E6" s="312"/>
      <c r="F6" s="101"/>
      <c r="G6" s="202"/>
    </row>
    <row r="7" spans="1:7" ht="25.5" customHeight="1" x14ac:dyDescent="0.25">
      <c r="A7" s="313" t="s">
        <v>5</v>
      </c>
      <c r="B7" s="310"/>
      <c r="C7" s="310"/>
      <c r="D7" s="310"/>
      <c r="E7" s="310"/>
      <c r="F7" s="101"/>
      <c r="G7" s="202"/>
    </row>
    <row r="8" spans="1:7" x14ac:dyDescent="0.25">
      <c r="A8" s="109"/>
      <c r="B8" s="110"/>
      <c r="C8" s="110"/>
      <c r="D8" s="110"/>
      <c r="E8" s="110"/>
      <c r="F8" s="8"/>
      <c r="G8" s="202"/>
    </row>
    <row r="9" spans="1:7" ht="21" customHeight="1" thickBot="1" x14ac:dyDescent="0.3">
      <c r="A9" s="111" t="s">
        <v>301</v>
      </c>
      <c r="B9" s="8"/>
      <c r="C9" s="8"/>
      <c r="D9" s="8"/>
      <c r="E9" s="195"/>
      <c r="F9" s="8"/>
      <c r="G9" s="202"/>
    </row>
    <row r="10" spans="1:7" ht="21" customHeight="1" thickBot="1" x14ac:dyDescent="0.3">
      <c r="A10" s="112" t="s">
        <v>302</v>
      </c>
      <c r="B10" s="209"/>
      <c r="C10" s="209"/>
      <c r="D10" s="209"/>
      <c r="E10" s="210"/>
      <c r="F10" s="210"/>
      <c r="G10" s="211"/>
    </row>
    <row r="11" spans="1:7" ht="47.25" customHeight="1" x14ac:dyDescent="0.25">
      <c r="A11" s="428" t="s">
        <v>303</v>
      </c>
      <c r="B11" s="428"/>
      <c r="C11" s="113" t="s">
        <v>304</v>
      </c>
      <c r="D11" s="114" t="s">
        <v>305</v>
      </c>
      <c r="E11" s="115" t="s">
        <v>306</v>
      </c>
      <c r="F11" s="115" t="s">
        <v>307</v>
      </c>
      <c r="G11" s="115" t="s">
        <v>308</v>
      </c>
    </row>
    <row r="12" spans="1:7" ht="30" customHeight="1" x14ac:dyDescent="0.25">
      <c r="A12" s="317" t="s">
        <v>309</v>
      </c>
      <c r="B12" s="317"/>
      <c r="C12" s="116">
        <v>223</v>
      </c>
      <c r="D12" s="216"/>
      <c r="E12" s="117">
        <f>D12*C12</f>
        <v>0</v>
      </c>
      <c r="F12" s="117" t="s">
        <v>310</v>
      </c>
      <c r="G12" s="117">
        <f>SUM(E12*22)</f>
        <v>0</v>
      </c>
    </row>
    <row r="13" spans="1:7" ht="18" customHeight="1" x14ac:dyDescent="0.25">
      <c r="A13" s="317" t="s">
        <v>311</v>
      </c>
      <c r="B13" s="317"/>
      <c r="C13" s="116">
        <v>100</v>
      </c>
      <c r="D13" s="216"/>
      <c r="E13" s="117">
        <f t="shared" ref="E13:E26" si="0">D13*C13</f>
        <v>0</v>
      </c>
      <c r="F13" s="117" t="s">
        <v>98</v>
      </c>
      <c r="G13" s="117">
        <f>SUM(E13*4)</f>
        <v>0</v>
      </c>
    </row>
    <row r="14" spans="1:7" ht="27.75" customHeight="1" x14ac:dyDescent="0.25">
      <c r="A14" s="317" t="s">
        <v>312</v>
      </c>
      <c r="B14" s="317"/>
      <c r="C14" s="118">
        <v>323</v>
      </c>
      <c r="D14" s="217"/>
      <c r="E14" s="117">
        <f t="shared" si="0"/>
        <v>0</v>
      </c>
      <c r="F14" s="117" t="s">
        <v>310</v>
      </c>
      <c r="G14" s="127">
        <f>SUM(E14*22)</f>
        <v>0</v>
      </c>
    </row>
    <row r="15" spans="1:7" ht="27.75" customHeight="1" x14ac:dyDescent="0.25">
      <c r="A15" s="317" t="s">
        <v>313</v>
      </c>
      <c r="B15" s="317"/>
      <c r="C15" s="119">
        <v>77</v>
      </c>
      <c r="D15" s="218"/>
      <c r="E15" s="117">
        <f t="shared" si="0"/>
        <v>0</v>
      </c>
      <c r="F15" s="117" t="s">
        <v>310</v>
      </c>
      <c r="G15" s="123">
        <f>SUM(E15*22)</f>
        <v>0</v>
      </c>
    </row>
    <row r="16" spans="1:7" ht="27.75" customHeight="1" x14ac:dyDescent="0.25">
      <c r="A16" s="317" t="s">
        <v>314</v>
      </c>
      <c r="B16" s="317"/>
      <c r="C16" s="119">
        <v>75</v>
      </c>
      <c r="D16" s="218"/>
      <c r="E16" s="117">
        <f t="shared" si="0"/>
        <v>0</v>
      </c>
      <c r="F16" s="117" t="s">
        <v>98</v>
      </c>
      <c r="G16" s="123">
        <f>SUM(E16*4)</f>
        <v>0</v>
      </c>
    </row>
    <row r="17" spans="1:7" ht="21.6" customHeight="1" x14ac:dyDescent="0.25">
      <c r="A17" s="428" t="s">
        <v>315</v>
      </c>
      <c r="B17" s="428"/>
      <c r="C17" s="120"/>
      <c r="D17" s="219"/>
      <c r="E17" s="121"/>
      <c r="F17" s="122"/>
      <c r="G17" s="122"/>
    </row>
    <row r="18" spans="1:7" ht="30.75" customHeight="1" x14ac:dyDescent="0.25">
      <c r="A18" s="317" t="s">
        <v>316</v>
      </c>
      <c r="B18" s="317"/>
      <c r="C18" s="119">
        <v>74</v>
      </c>
      <c r="D18" s="218"/>
      <c r="E18" s="117">
        <f t="shared" si="0"/>
        <v>0</v>
      </c>
      <c r="F18" s="123" t="s">
        <v>317</v>
      </c>
      <c r="G18" s="123">
        <f>SUM(E18*8)</f>
        <v>0</v>
      </c>
    </row>
    <row r="19" spans="1:7" ht="21.6" customHeight="1" x14ac:dyDescent="0.25">
      <c r="A19" s="429" t="s">
        <v>318</v>
      </c>
      <c r="B19" s="315"/>
      <c r="C19" s="119">
        <v>15</v>
      </c>
      <c r="D19" s="218"/>
      <c r="E19" s="117">
        <f t="shared" si="0"/>
        <v>0</v>
      </c>
      <c r="F19" s="117" t="s">
        <v>98</v>
      </c>
      <c r="G19" s="123">
        <f>SUM(E19*4)</f>
        <v>0</v>
      </c>
    </row>
    <row r="20" spans="1:7" ht="21.6" customHeight="1" x14ac:dyDescent="0.25">
      <c r="A20" s="429" t="s">
        <v>319</v>
      </c>
      <c r="B20" s="315"/>
      <c r="C20" s="119">
        <v>30</v>
      </c>
      <c r="D20" s="218"/>
      <c r="E20" s="117">
        <f t="shared" si="0"/>
        <v>0</v>
      </c>
      <c r="F20" s="123" t="s">
        <v>317</v>
      </c>
      <c r="G20" s="123">
        <f>SUM(E20*8)</f>
        <v>0</v>
      </c>
    </row>
    <row r="21" spans="1:7" ht="21.6" customHeight="1" x14ac:dyDescent="0.25">
      <c r="A21" s="429" t="s">
        <v>320</v>
      </c>
      <c r="B21" s="315"/>
      <c r="C21" s="119">
        <v>16</v>
      </c>
      <c r="D21" s="218"/>
      <c r="E21" s="117">
        <f t="shared" si="0"/>
        <v>0</v>
      </c>
      <c r="F21" s="117" t="s">
        <v>98</v>
      </c>
      <c r="G21" s="123">
        <f>SUM(E21*4)</f>
        <v>0</v>
      </c>
    </row>
    <row r="22" spans="1:7" ht="19.5" customHeight="1" x14ac:dyDescent="0.25">
      <c r="A22" s="428" t="s">
        <v>321</v>
      </c>
      <c r="B22" s="428"/>
      <c r="C22" s="124"/>
      <c r="D22" s="220"/>
      <c r="E22" s="125"/>
      <c r="F22" s="126"/>
      <c r="G22" s="126"/>
    </row>
    <row r="23" spans="1:7" ht="27" customHeight="1" x14ac:dyDescent="0.25">
      <c r="A23" s="317" t="s">
        <v>322</v>
      </c>
      <c r="B23" s="317"/>
      <c r="C23" s="118">
        <v>2127</v>
      </c>
      <c r="D23" s="217"/>
      <c r="E23" s="117">
        <f t="shared" si="0"/>
        <v>0</v>
      </c>
      <c r="F23" s="117" t="s">
        <v>310</v>
      </c>
      <c r="G23" s="127">
        <f>SUM(E23*22)</f>
        <v>0</v>
      </c>
    </row>
    <row r="24" spans="1:7" ht="23.45" customHeight="1" x14ac:dyDescent="0.25">
      <c r="A24" s="317" t="s">
        <v>323</v>
      </c>
      <c r="B24" s="317"/>
      <c r="C24" s="118">
        <v>740</v>
      </c>
      <c r="D24" s="217"/>
      <c r="E24" s="117">
        <f t="shared" si="0"/>
        <v>0</v>
      </c>
      <c r="F24" s="117" t="s">
        <v>98</v>
      </c>
      <c r="G24" s="127">
        <f>SUM(E24*4)</f>
        <v>0</v>
      </c>
    </row>
    <row r="25" spans="1:7" ht="23.45" customHeight="1" x14ac:dyDescent="0.25">
      <c r="A25" s="317" t="s">
        <v>324</v>
      </c>
      <c r="B25" s="317"/>
      <c r="C25" s="118">
        <v>88</v>
      </c>
      <c r="D25" s="217"/>
      <c r="E25" s="117">
        <f t="shared" si="0"/>
        <v>0</v>
      </c>
      <c r="F25" s="117" t="s">
        <v>310</v>
      </c>
      <c r="G25" s="127">
        <f>SUM(E25*22)</f>
        <v>0</v>
      </c>
    </row>
    <row r="26" spans="1:7" ht="23.45" customHeight="1" thickBot="1" x14ac:dyDescent="0.3">
      <c r="A26" s="317" t="s">
        <v>325</v>
      </c>
      <c r="B26" s="317"/>
      <c r="C26" s="118">
        <v>500</v>
      </c>
      <c r="D26" s="217"/>
      <c r="E26" s="117">
        <f t="shared" si="0"/>
        <v>0</v>
      </c>
      <c r="F26" s="117" t="s">
        <v>98</v>
      </c>
      <c r="G26" s="127">
        <f>SUM(E26*4)</f>
        <v>0</v>
      </c>
    </row>
    <row r="27" spans="1:7" ht="24" customHeight="1" thickBot="1" x14ac:dyDescent="0.3">
      <c r="A27" s="112" t="s">
        <v>326</v>
      </c>
      <c r="B27" s="212"/>
      <c r="C27" s="128"/>
      <c r="D27" s="221"/>
      <c r="E27" s="129"/>
      <c r="F27" s="129"/>
      <c r="G27" s="129"/>
    </row>
    <row r="28" spans="1:7" ht="43.5" x14ac:dyDescent="0.25">
      <c r="A28" s="426" t="s">
        <v>327</v>
      </c>
      <c r="B28" s="427"/>
      <c r="C28" s="113" t="s">
        <v>304</v>
      </c>
      <c r="D28" s="222" t="s">
        <v>305</v>
      </c>
      <c r="E28" s="115" t="s">
        <v>306</v>
      </c>
      <c r="F28" s="115" t="s">
        <v>307</v>
      </c>
      <c r="G28" s="115" t="s">
        <v>308</v>
      </c>
    </row>
    <row r="29" spans="1:7" ht="73.5" customHeight="1" x14ac:dyDescent="0.25">
      <c r="A29" s="317" t="s">
        <v>328</v>
      </c>
      <c r="B29" s="317"/>
      <c r="C29" s="131">
        <v>10</v>
      </c>
      <c r="D29" s="223"/>
      <c r="E29" s="132">
        <f>D29*C29</f>
        <v>0</v>
      </c>
      <c r="F29" s="132" t="s">
        <v>329</v>
      </c>
      <c r="G29" s="132">
        <f>SUM(E29*24*3)</f>
        <v>0</v>
      </c>
    </row>
    <row r="30" spans="1:7" ht="23.25" customHeight="1" x14ac:dyDescent="0.25">
      <c r="A30" s="426" t="s">
        <v>330</v>
      </c>
      <c r="B30" s="427"/>
      <c r="C30" s="130"/>
      <c r="D30" s="222"/>
      <c r="E30" s="114"/>
      <c r="F30" s="115"/>
      <c r="G30" s="115"/>
    </row>
    <row r="31" spans="1:7" ht="32.25" customHeight="1" x14ac:dyDescent="0.25">
      <c r="A31" s="317" t="s">
        <v>331</v>
      </c>
      <c r="B31" s="317"/>
      <c r="C31" s="131">
        <v>67</v>
      </c>
      <c r="D31" s="223"/>
      <c r="E31" s="132">
        <f t="shared" ref="E31:E34" si="1">D31*C31</f>
        <v>0</v>
      </c>
      <c r="F31" s="132" t="s">
        <v>332</v>
      </c>
      <c r="G31" s="132">
        <f>SUM(E31*31*3)</f>
        <v>0</v>
      </c>
    </row>
    <row r="32" spans="1:7" x14ac:dyDescent="0.25">
      <c r="A32" s="426" t="s">
        <v>321</v>
      </c>
      <c r="B32" s="427"/>
      <c r="C32" s="130"/>
      <c r="D32" s="222"/>
      <c r="E32" s="114"/>
      <c r="F32" s="115"/>
      <c r="G32" s="115"/>
    </row>
    <row r="33" spans="1:7" ht="40.5" customHeight="1" x14ac:dyDescent="0.25">
      <c r="A33" s="317" t="s">
        <v>333</v>
      </c>
      <c r="B33" s="317"/>
      <c r="C33" s="133">
        <v>10</v>
      </c>
      <c r="D33" s="224"/>
      <c r="E33" s="132">
        <f t="shared" si="1"/>
        <v>0</v>
      </c>
      <c r="F33" s="134" t="s">
        <v>334</v>
      </c>
      <c r="G33" s="134">
        <f>SUM(E33*30*2)</f>
        <v>0</v>
      </c>
    </row>
    <row r="34" spans="1:7" ht="33" customHeight="1" x14ac:dyDescent="0.25">
      <c r="A34" s="317" t="s">
        <v>335</v>
      </c>
      <c r="B34" s="317"/>
      <c r="C34" s="133">
        <v>55</v>
      </c>
      <c r="D34" s="224"/>
      <c r="E34" s="132">
        <f t="shared" si="1"/>
        <v>0</v>
      </c>
      <c r="F34" s="134" t="s">
        <v>332</v>
      </c>
      <c r="G34" s="134">
        <f>SUM(E34*31*3)</f>
        <v>0</v>
      </c>
    </row>
    <row r="35" spans="1:7" ht="45.75" customHeight="1" thickBot="1" x14ac:dyDescent="0.3">
      <c r="A35" s="425" t="s">
        <v>336</v>
      </c>
      <c r="B35" s="425"/>
      <c r="C35" s="135">
        <v>10</v>
      </c>
      <c r="D35" s="225"/>
      <c r="E35" s="134">
        <f>D35*C35</f>
        <v>0</v>
      </c>
      <c r="F35" s="136" t="s">
        <v>337</v>
      </c>
      <c r="G35" s="136">
        <f>SUM(E35*22*3)</f>
        <v>0</v>
      </c>
    </row>
    <row r="36" spans="1:7" ht="21.75" customHeight="1" x14ac:dyDescent="0.25">
      <c r="A36" s="419" t="s">
        <v>338</v>
      </c>
      <c r="B36" s="420"/>
      <c r="C36" s="420"/>
      <c r="D36" s="420"/>
      <c r="E36" s="421"/>
      <c r="F36" s="193"/>
      <c r="G36" s="213">
        <f>SUM(G12:G35)</f>
        <v>0</v>
      </c>
    </row>
    <row r="37" spans="1:7" ht="27" customHeight="1" thickBot="1" x14ac:dyDescent="0.3">
      <c r="A37" s="422" t="s">
        <v>339</v>
      </c>
      <c r="B37" s="423"/>
      <c r="C37" s="423"/>
      <c r="D37" s="423"/>
      <c r="E37" s="424"/>
      <c r="F37" s="194"/>
      <c r="G37" s="214">
        <f>G36*48</f>
        <v>0</v>
      </c>
    </row>
    <row r="38" spans="1:7" ht="9.75" customHeight="1" x14ac:dyDescent="0.25">
      <c r="A38" s="137"/>
      <c r="B38" s="137"/>
      <c r="C38" s="137"/>
      <c r="D38" s="137"/>
      <c r="E38" s="137"/>
      <c r="F38" s="198"/>
      <c r="G38" s="202"/>
    </row>
    <row r="39" spans="1:7" ht="9" customHeight="1" x14ac:dyDescent="0.25">
      <c r="A39" s="138"/>
      <c r="B39" s="7"/>
      <c r="C39" s="139"/>
      <c r="D39" s="7"/>
      <c r="E39" s="7"/>
      <c r="F39" s="8"/>
      <c r="G39" s="202"/>
    </row>
    <row r="40" spans="1:7" ht="19.5" customHeight="1" x14ac:dyDescent="0.25">
      <c r="A40" s="140" t="s">
        <v>340</v>
      </c>
      <c r="B40" s="9"/>
      <c r="C40" s="9"/>
      <c r="D40" s="9"/>
      <c r="E40" s="9"/>
      <c r="F40" s="9"/>
      <c r="G40" s="202"/>
    </row>
    <row r="41" spans="1:7" ht="58.5" customHeight="1" x14ac:dyDescent="0.25">
      <c r="A41" s="316" t="s">
        <v>327</v>
      </c>
      <c r="B41" s="316"/>
      <c r="C41" s="94" t="s">
        <v>341</v>
      </c>
      <c r="D41" s="207" t="s">
        <v>342</v>
      </c>
      <c r="E41" s="94" t="s">
        <v>343</v>
      </c>
      <c r="F41" s="94" t="s">
        <v>276</v>
      </c>
      <c r="G41" s="202"/>
    </row>
    <row r="42" spans="1:7" ht="45" customHeight="1" x14ac:dyDescent="0.25">
      <c r="A42" s="317" t="s">
        <v>344</v>
      </c>
      <c r="B42" s="317"/>
      <c r="C42" s="97">
        <v>878</v>
      </c>
      <c r="D42" s="97"/>
      <c r="E42" s="141">
        <v>2</v>
      </c>
      <c r="F42" s="97">
        <f>E42*D42</f>
        <v>0</v>
      </c>
      <c r="G42" s="202"/>
    </row>
    <row r="43" spans="1:7" ht="18" customHeight="1" x14ac:dyDescent="0.25">
      <c r="A43" s="317" t="s">
        <v>345</v>
      </c>
      <c r="B43" s="317"/>
      <c r="C43" s="97">
        <v>220</v>
      </c>
      <c r="D43" s="97"/>
      <c r="E43" s="141">
        <v>2</v>
      </c>
      <c r="F43" s="97">
        <f t="shared" ref="F43:F44" si="2">E43*D43</f>
        <v>0</v>
      </c>
      <c r="G43" s="202"/>
    </row>
    <row r="44" spans="1:7" ht="18" customHeight="1" x14ac:dyDescent="0.25">
      <c r="A44" s="215" t="s">
        <v>346</v>
      </c>
      <c r="B44" s="215"/>
      <c r="C44" s="142">
        <v>80</v>
      </c>
      <c r="D44" s="142"/>
      <c r="E44" s="143">
        <v>2</v>
      </c>
      <c r="F44" s="97">
        <f t="shared" si="2"/>
        <v>0</v>
      </c>
      <c r="G44" s="202"/>
    </row>
    <row r="45" spans="1:7" ht="61.5" customHeight="1" x14ac:dyDescent="0.25">
      <c r="A45" s="316" t="s">
        <v>321</v>
      </c>
      <c r="B45" s="316"/>
      <c r="C45" s="94" t="s">
        <v>341</v>
      </c>
      <c r="D45" s="94" t="s">
        <v>342</v>
      </c>
      <c r="E45" s="94" t="s">
        <v>343</v>
      </c>
      <c r="F45" s="94" t="s">
        <v>276</v>
      </c>
      <c r="G45" s="202"/>
    </row>
    <row r="46" spans="1:7" ht="46.5" customHeight="1" x14ac:dyDescent="0.25">
      <c r="A46" s="317" t="s">
        <v>344</v>
      </c>
      <c r="B46" s="317"/>
      <c r="C46" s="97">
        <v>3455</v>
      </c>
      <c r="D46" s="97"/>
      <c r="E46" s="141">
        <v>2</v>
      </c>
      <c r="F46" s="97">
        <f>E46*D46</f>
        <v>0</v>
      </c>
      <c r="G46" s="202"/>
    </row>
    <row r="47" spans="1:7" ht="18" customHeight="1" x14ac:dyDescent="0.25">
      <c r="A47" s="317" t="s">
        <v>345</v>
      </c>
      <c r="B47" s="317"/>
      <c r="C47" s="97">
        <v>1673</v>
      </c>
      <c r="D47" s="97"/>
      <c r="E47" s="141">
        <v>2</v>
      </c>
      <c r="F47" s="97">
        <f>E47*D47</f>
        <v>0</v>
      </c>
      <c r="G47" s="202"/>
    </row>
    <row r="48" spans="1:7" ht="60.75" customHeight="1" x14ac:dyDescent="0.25">
      <c r="A48" s="316" t="s">
        <v>347</v>
      </c>
      <c r="B48" s="316"/>
      <c r="C48" s="94" t="s">
        <v>341</v>
      </c>
      <c r="D48" s="94" t="s">
        <v>342</v>
      </c>
      <c r="E48" s="94" t="s">
        <v>343</v>
      </c>
      <c r="F48" s="94" t="s">
        <v>276</v>
      </c>
      <c r="G48" s="202"/>
    </row>
    <row r="49" spans="1:7" ht="45.75" customHeight="1" x14ac:dyDescent="0.25">
      <c r="A49" s="317" t="s">
        <v>344</v>
      </c>
      <c r="B49" s="317"/>
      <c r="C49" s="97">
        <v>208</v>
      </c>
      <c r="D49" s="97"/>
      <c r="E49" s="141">
        <v>2</v>
      </c>
      <c r="F49" s="97">
        <f>E49*D49</f>
        <v>0</v>
      </c>
      <c r="G49" s="202"/>
    </row>
    <row r="50" spans="1:7" ht="20.25" customHeight="1" thickBot="1" x14ac:dyDescent="0.3">
      <c r="A50" s="317" t="s">
        <v>345</v>
      </c>
      <c r="B50" s="317"/>
      <c r="C50" s="97">
        <v>73</v>
      </c>
      <c r="D50" s="97"/>
      <c r="E50" s="141">
        <v>2</v>
      </c>
      <c r="F50" s="99">
        <f>E50*D50</f>
        <v>0</v>
      </c>
      <c r="G50" s="202"/>
    </row>
    <row r="51" spans="1:7" ht="24" customHeight="1" thickTop="1" x14ac:dyDescent="0.25">
      <c r="A51" s="321" t="s">
        <v>348</v>
      </c>
      <c r="B51" s="322"/>
      <c r="C51" s="322"/>
      <c r="D51" s="322"/>
      <c r="E51" s="323"/>
      <c r="F51" s="199">
        <f>+F50+F49+F47+F46+F43+F42+F44</f>
        <v>0</v>
      </c>
      <c r="G51" s="202"/>
    </row>
    <row r="52" spans="1:7" ht="19.5" customHeight="1" x14ac:dyDescent="0.25">
      <c r="A52" s="334" t="s">
        <v>349</v>
      </c>
      <c r="B52" s="335"/>
      <c r="C52" s="335"/>
      <c r="D52" s="335"/>
      <c r="E52" s="336"/>
      <c r="F52" s="197">
        <f>F51*4</f>
        <v>0</v>
      </c>
      <c r="G52" s="202"/>
    </row>
    <row r="53" spans="1:7" ht="12" customHeight="1" x14ac:dyDescent="0.25">
      <c r="A53" s="144"/>
      <c r="B53" s="144"/>
      <c r="C53" s="144"/>
      <c r="D53" s="144"/>
      <c r="E53" s="145"/>
      <c r="F53" s="8"/>
      <c r="G53" s="202"/>
    </row>
    <row r="54" spans="1:7" ht="45" customHeight="1" x14ac:dyDescent="0.25">
      <c r="A54" s="337" t="s">
        <v>282</v>
      </c>
      <c r="B54" s="337"/>
      <c r="C54" s="337"/>
      <c r="D54" s="94" t="s">
        <v>283</v>
      </c>
      <c r="E54" s="94" t="s">
        <v>284</v>
      </c>
      <c r="F54" s="94" t="s">
        <v>285</v>
      </c>
      <c r="G54" s="202"/>
    </row>
    <row r="55" spans="1:7" ht="33.75" customHeight="1" x14ac:dyDescent="0.25">
      <c r="A55" s="338" t="s">
        <v>286</v>
      </c>
      <c r="B55" s="339"/>
      <c r="C55" s="340"/>
      <c r="D55" s="94">
        <v>100</v>
      </c>
      <c r="E55" s="201"/>
      <c r="F55" s="97">
        <f>E55*D55</f>
        <v>0</v>
      </c>
      <c r="G55" s="202"/>
    </row>
    <row r="56" spans="1:7" ht="33.75" customHeight="1" x14ac:dyDescent="0.25">
      <c r="A56" s="341" t="s">
        <v>287</v>
      </c>
      <c r="B56" s="342"/>
      <c r="C56" s="343"/>
      <c r="D56" s="94">
        <v>100</v>
      </c>
      <c r="E56" s="201"/>
      <c r="F56" s="97">
        <f>E56*D56</f>
        <v>0</v>
      </c>
      <c r="G56" s="202"/>
    </row>
    <row r="57" spans="1:7" ht="33.75" customHeight="1" x14ac:dyDescent="0.25">
      <c r="A57" s="185" t="s">
        <v>350</v>
      </c>
      <c r="B57" s="186"/>
      <c r="C57" s="187"/>
      <c r="D57" s="94">
        <v>10</v>
      </c>
      <c r="E57" s="201"/>
      <c r="F57" s="97">
        <f t="shared" ref="F57:F58" si="3">E57*D57</f>
        <v>0</v>
      </c>
      <c r="G57" s="202"/>
    </row>
    <row r="58" spans="1:7" ht="22.5" customHeight="1" thickBot="1" x14ac:dyDescent="0.3">
      <c r="A58" s="341" t="s">
        <v>351</v>
      </c>
      <c r="B58" s="342"/>
      <c r="C58" s="343"/>
      <c r="D58" s="94">
        <v>182</v>
      </c>
      <c r="E58" s="201"/>
      <c r="F58" s="99">
        <f t="shared" si="3"/>
        <v>0</v>
      </c>
      <c r="G58" s="202"/>
    </row>
    <row r="59" spans="1:7" ht="22.5" customHeight="1" thickTop="1" x14ac:dyDescent="0.25">
      <c r="A59" s="321" t="s">
        <v>352</v>
      </c>
      <c r="B59" s="322"/>
      <c r="C59" s="322"/>
      <c r="D59" s="322"/>
      <c r="E59" s="323"/>
      <c r="F59" s="199">
        <f>F55+F56</f>
        <v>0</v>
      </c>
      <c r="G59" s="202"/>
    </row>
    <row r="60" spans="1:7" ht="24" customHeight="1" thickBot="1" x14ac:dyDescent="0.3">
      <c r="A60" s="324" t="s">
        <v>292</v>
      </c>
      <c r="B60" s="325"/>
      <c r="C60" s="325"/>
      <c r="D60" s="325"/>
      <c r="E60" s="326"/>
      <c r="F60" s="200">
        <f>F59*4</f>
        <v>0</v>
      </c>
      <c r="G60" s="202"/>
    </row>
    <row r="61" spans="1:7" ht="33.75" customHeight="1" thickTop="1" x14ac:dyDescent="0.25">
      <c r="A61" s="327" t="s">
        <v>122</v>
      </c>
      <c r="B61" s="328"/>
      <c r="C61" s="328"/>
      <c r="D61" s="328"/>
      <c r="E61" s="329"/>
      <c r="F61" s="100">
        <f>F60+F52+G37</f>
        <v>0</v>
      </c>
      <c r="G61" s="202"/>
    </row>
    <row r="62" spans="1:7" x14ac:dyDescent="0.25">
      <c r="A62" s="8"/>
      <c r="B62" s="8"/>
      <c r="C62" s="8"/>
      <c r="D62" s="8"/>
      <c r="E62" s="8"/>
      <c r="F62" s="8"/>
      <c r="G62" s="202"/>
    </row>
    <row r="63" spans="1:7" x14ac:dyDescent="0.25">
      <c r="A63" s="8" t="s">
        <v>455</v>
      </c>
      <c r="B63" s="8"/>
      <c r="C63" s="8"/>
      <c r="D63" s="8"/>
      <c r="E63" s="8"/>
      <c r="F63" s="8"/>
      <c r="G63" s="202"/>
    </row>
    <row r="64" spans="1:7" x14ac:dyDescent="0.25">
      <c r="A64" s="101"/>
      <c r="B64" s="101"/>
      <c r="C64" s="101"/>
      <c r="D64" s="101"/>
      <c r="E64" s="101"/>
      <c r="F64" s="101"/>
      <c r="G64" s="202"/>
    </row>
    <row r="65" spans="1:7" x14ac:dyDescent="0.25">
      <c r="A65" s="101" t="s">
        <v>293</v>
      </c>
      <c r="B65" s="101"/>
      <c r="C65" s="102" t="s">
        <v>294</v>
      </c>
      <c r="D65" s="101"/>
      <c r="E65" s="102" t="s">
        <v>295</v>
      </c>
      <c r="F65" s="101"/>
      <c r="G65" s="202"/>
    </row>
    <row r="66" spans="1:7" x14ac:dyDescent="0.25">
      <c r="A66" s="101"/>
      <c r="B66" s="101"/>
      <c r="C66" s="101"/>
      <c r="D66" s="101"/>
      <c r="E66" s="101"/>
      <c r="F66" s="101"/>
      <c r="G66" s="202"/>
    </row>
    <row r="67" spans="1:7" x14ac:dyDescent="0.25">
      <c r="A67" s="101"/>
      <c r="B67" s="101"/>
      <c r="C67" s="101"/>
      <c r="D67" s="101"/>
      <c r="E67" s="101"/>
      <c r="F67" s="101"/>
      <c r="G67" s="202"/>
    </row>
    <row r="68" spans="1:7" x14ac:dyDescent="0.25">
      <c r="A68" s="8"/>
      <c r="B68" s="8"/>
      <c r="C68" s="8"/>
      <c r="D68" s="8"/>
      <c r="E68" s="8"/>
      <c r="F68" s="8"/>
      <c r="G68" s="202"/>
    </row>
    <row r="69" spans="1:7" x14ac:dyDescent="0.25">
      <c r="A69" s="202"/>
      <c r="B69" s="202"/>
      <c r="C69" s="202"/>
      <c r="D69" s="202"/>
      <c r="E69" s="202"/>
      <c r="F69" s="202"/>
      <c r="G69" s="202"/>
    </row>
    <row r="70" spans="1:7" x14ac:dyDescent="0.25">
      <c r="A70" s="202"/>
      <c r="B70" s="202"/>
      <c r="C70" s="202"/>
      <c r="D70" s="202"/>
      <c r="E70" s="202"/>
      <c r="F70" s="202"/>
      <c r="G70" s="202"/>
    </row>
    <row r="71" spans="1:7" x14ac:dyDescent="0.25">
      <c r="A71" s="202"/>
      <c r="B71" s="202"/>
      <c r="C71" s="202"/>
      <c r="D71" s="202"/>
      <c r="E71" s="202"/>
      <c r="F71" s="202"/>
      <c r="G71" s="202"/>
    </row>
  </sheetData>
  <sheetProtection algorithmName="SHA-512" hashValue="56CYFvhrBG2fiog87TdKopbSBYopUJKpHg7PttEXstLpNy/P1crUhxS7rrJWzEdtWY4+lUO1IN/dH3WFCijWRA==" saltValue="wEWOrHpcTtSdnSPKdpe5RQ==" spinCount="100000" sheet="1" objects="1" scenarios="1" formatCells="0" formatColumns="0" formatRows="0" selectLockedCells="1"/>
  <mergeCells count="50">
    <mergeCell ref="A7:E7"/>
    <mergeCell ref="A2:D2"/>
    <mergeCell ref="E2:F2"/>
    <mergeCell ref="A4:E4"/>
    <mergeCell ref="A5:E5"/>
    <mergeCell ref="A6:E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5:B35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51:E51"/>
    <mergeCell ref="A36:E36"/>
    <mergeCell ref="A37:E37"/>
    <mergeCell ref="A41:B41"/>
    <mergeCell ref="A42:B42"/>
    <mergeCell ref="A43:B43"/>
    <mergeCell ref="A45:B45"/>
    <mergeCell ref="A46:B46"/>
    <mergeCell ref="A47:B47"/>
    <mergeCell ref="A48:B48"/>
    <mergeCell ref="A49:B49"/>
    <mergeCell ref="A50:B50"/>
    <mergeCell ref="A60:E60"/>
    <mergeCell ref="A61:E61"/>
    <mergeCell ref="A52:E52"/>
    <mergeCell ref="A54:C54"/>
    <mergeCell ref="A55:C55"/>
    <mergeCell ref="A56:C56"/>
    <mergeCell ref="A58:C58"/>
    <mergeCell ref="A59:E59"/>
  </mergeCells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Footer>&amp;C&amp;P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Sklop št. 1 JPE</vt:lpstr>
      <vt:lpstr>Sklop št. 2 VKS</vt:lpstr>
      <vt:lpstr>Sklop št. 3 LPP</vt:lpstr>
      <vt:lpstr>Sklop št. 4 LPT</vt:lpstr>
      <vt:lpstr>Sklop št. 5 ŽALE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2021-02-26T11:01:51Z</cp:lastPrinted>
  <dcterms:created xsi:type="dcterms:W3CDTF">2014-06-02T08:08:06Z</dcterms:created>
  <dcterms:modified xsi:type="dcterms:W3CDTF">2021-02-26T11:02:29Z</dcterms:modified>
</cp:coreProperties>
</file>