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JHL\2021\JHL-13-21 NAJEM LICENČNE PROG. OPREME MICROSOFT\Objava\"/>
    </mc:Choice>
  </mc:AlternateContent>
  <workbookProtection workbookAlgorithmName="SHA-512" workbookHashValue="V+cupZ3gG3ihqMrH6BFn03MQPyDTMV8eBDsQcjwf5c6Dh+VCY/d07BCghCBk8luPk9FuilPD6zSnj6Qq2gkc7Q==" workbookSaltValue="8aomlNwmajCw72uGVAZzGQ==" workbookSpinCount="100000" lockStructure="1"/>
  <bookViews>
    <workbookView xWindow="-60" yWindow="-60" windowWidth="19260" windowHeight="6645" tabRatio="799"/>
  </bookViews>
  <sheets>
    <sheet name="Ponudbeni predračun" sheetId="25" r:id="rId1"/>
  </sheets>
  <calcPr calcId="162913"/>
</workbook>
</file>

<file path=xl/calcChain.xml><?xml version="1.0" encoding="utf-8"?>
<calcChain xmlns="http://schemas.openxmlformats.org/spreadsheetml/2006/main">
  <c r="E80" i="25" l="1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79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AB102" i="25"/>
  <c r="AB103" i="25"/>
  <c r="AB104" i="25"/>
  <c r="AB105" i="25"/>
  <c r="AB106" i="25"/>
  <c r="AB107" i="25"/>
  <c r="AB108" i="25"/>
  <c r="AB109" i="25"/>
  <c r="AB80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46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12" i="25"/>
  <c r="F38" i="25"/>
  <c r="F72" i="25" s="1"/>
  <c r="F39" i="25"/>
  <c r="V39" i="25" s="1"/>
  <c r="F40" i="25"/>
  <c r="F74" i="25" s="1"/>
  <c r="F41" i="25"/>
  <c r="F75" i="25" s="1"/>
  <c r="F13" i="25"/>
  <c r="U13" i="25" s="1"/>
  <c r="F14" i="25"/>
  <c r="W14" i="25" s="1"/>
  <c r="F15" i="25"/>
  <c r="T15" i="25" s="1"/>
  <c r="F16" i="25"/>
  <c r="V16" i="25" s="1"/>
  <c r="F17" i="25"/>
  <c r="U17" i="25" s="1"/>
  <c r="F18" i="25"/>
  <c r="T18" i="25" s="1"/>
  <c r="F19" i="25"/>
  <c r="T19" i="25" s="1"/>
  <c r="F20" i="25"/>
  <c r="V20" i="25" s="1"/>
  <c r="F21" i="25"/>
  <c r="U21" i="25" s="1"/>
  <c r="F22" i="25"/>
  <c r="V22" i="25" s="1"/>
  <c r="F23" i="25"/>
  <c r="W23" i="25" s="1"/>
  <c r="F24" i="25"/>
  <c r="V24" i="25" s="1"/>
  <c r="F25" i="25"/>
  <c r="W25" i="25" s="1"/>
  <c r="F26" i="25"/>
  <c r="U26" i="25" s="1"/>
  <c r="F27" i="25"/>
  <c r="U27" i="25" s="1"/>
  <c r="F28" i="25"/>
  <c r="T28" i="25" s="1"/>
  <c r="F29" i="25"/>
  <c r="V29" i="25" s="1"/>
  <c r="F30" i="25"/>
  <c r="U30" i="25" s="1"/>
  <c r="F31" i="25"/>
  <c r="T31" i="25" s="1"/>
  <c r="F32" i="25"/>
  <c r="V32" i="25" s="1"/>
  <c r="F33" i="25"/>
  <c r="W33" i="25" s="1"/>
  <c r="F34" i="25"/>
  <c r="V34" i="25" s="1"/>
  <c r="F35" i="25"/>
  <c r="U35" i="25" s="1"/>
  <c r="F36" i="25"/>
  <c r="V36" i="25" s="1"/>
  <c r="F37" i="25"/>
  <c r="T37" i="25" s="1"/>
  <c r="F12" i="25" l="1"/>
  <c r="W12" i="25" s="1"/>
  <c r="U39" i="25"/>
  <c r="W31" i="25"/>
  <c r="U20" i="25"/>
  <c r="T12" i="25"/>
  <c r="Z14" i="25"/>
  <c r="W37" i="25"/>
  <c r="X30" i="25"/>
  <c r="W18" i="25"/>
  <c r="Y14" i="25"/>
  <c r="T32" i="25"/>
  <c r="Z28" i="25"/>
  <c r="X17" i="25"/>
  <c r="Y39" i="25"/>
  <c r="Z31" i="25"/>
  <c r="W28" i="25"/>
  <c r="Z15" i="25"/>
  <c r="X12" i="25"/>
  <c r="U12" i="25"/>
  <c r="Y12" i="25"/>
  <c r="V12" i="25"/>
  <c r="T13" i="25"/>
  <c r="W13" i="25"/>
  <c r="X13" i="25"/>
  <c r="V14" i="25"/>
  <c r="U14" i="25"/>
  <c r="W15" i="25"/>
  <c r="V15" i="25"/>
  <c r="U16" i="25"/>
  <c r="Y16" i="25"/>
  <c r="T17" i="25"/>
  <c r="Z19" i="25"/>
  <c r="W19" i="25"/>
  <c r="V19" i="25"/>
  <c r="Y20" i="25"/>
  <c r="Z23" i="25"/>
  <c r="V23" i="25"/>
  <c r="U25" i="25"/>
  <c r="Z25" i="25"/>
  <c r="Y25" i="25"/>
  <c r="V25" i="25"/>
  <c r="T26" i="25"/>
  <c r="W26" i="25"/>
  <c r="Z26" i="25"/>
  <c r="V26" i="25"/>
  <c r="X26" i="25"/>
  <c r="Y26" i="25"/>
  <c r="W27" i="25"/>
  <c r="T27" i="25"/>
  <c r="X27" i="25"/>
  <c r="V28" i="25"/>
  <c r="Y29" i="25"/>
  <c r="U29" i="25"/>
  <c r="T30" i="25"/>
  <c r="V31" i="25"/>
  <c r="Y32" i="25"/>
  <c r="X32" i="25"/>
  <c r="U32" i="25"/>
  <c r="V33" i="25"/>
  <c r="Z33" i="25"/>
  <c r="Y34" i="25"/>
  <c r="U34" i="25"/>
  <c r="W36" i="25"/>
  <c r="U36" i="25"/>
  <c r="Y36" i="25"/>
  <c r="F104" i="25"/>
  <c r="T36" i="25"/>
  <c r="X36" i="25"/>
  <c r="T38" i="25"/>
  <c r="Y38" i="25"/>
  <c r="F106" i="25"/>
  <c r="X106" i="25" s="1"/>
  <c r="U38" i="25"/>
  <c r="X38" i="25"/>
  <c r="Z40" i="25"/>
  <c r="F108" i="25"/>
  <c r="G108" i="25" s="1"/>
  <c r="V40" i="25"/>
  <c r="G75" i="25"/>
  <c r="W75" i="25"/>
  <c r="T75" i="25"/>
  <c r="X75" i="25"/>
  <c r="U75" i="25"/>
  <c r="Y75" i="25"/>
  <c r="V75" i="25"/>
  <c r="Z75" i="25"/>
  <c r="Y41" i="25"/>
  <c r="U41" i="25"/>
  <c r="G41" i="25"/>
  <c r="V41" i="25"/>
  <c r="X41" i="25"/>
  <c r="T41" i="25"/>
  <c r="F109" i="25"/>
  <c r="Z41" i="25"/>
  <c r="W41" i="25"/>
  <c r="V74" i="25"/>
  <c r="Z74" i="25"/>
  <c r="W74" i="25"/>
  <c r="G74" i="25"/>
  <c r="U74" i="25"/>
  <c r="T74" i="25"/>
  <c r="X74" i="25"/>
  <c r="Y74" i="25"/>
  <c r="G40" i="25"/>
  <c r="Y40" i="25"/>
  <c r="U40" i="25"/>
  <c r="X40" i="25"/>
  <c r="T40" i="25"/>
  <c r="X108" i="25"/>
  <c r="W40" i="25"/>
  <c r="G39" i="25"/>
  <c r="X39" i="25"/>
  <c r="T39" i="25"/>
  <c r="F73" i="25"/>
  <c r="F107" i="25"/>
  <c r="W39" i="25"/>
  <c r="Z39" i="25"/>
  <c r="T72" i="25"/>
  <c r="X72" i="25"/>
  <c r="Z72" i="25"/>
  <c r="U72" i="25"/>
  <c r="Y72" i="25"/>
  <c r="G72" i="25"/>
  <c r="V72" i="25"/>
  <c r="W72" i="25"/>
  <c r="W38" i="25"/>
  <c r="G38" i="25"/>
  <c r="Z38" i="25"/>
  <c r="V38" i="25"/>
  <c r="Z37" i="25"/>
  <c r="V37" i="25"/>
  <c r="F71" i="25"/>
  <c r="Y37" i="25"/>
  <c r="U37" i="25"/>
  <c r="F105" i="25"/>
  <c r="X37" i="25"/>
  <c r="Z36" i="25"/>
  <c r="T35" i="25"/>
  <c r="Z35" i="25"/>
  <c r="V35" i="25"/>
  <c r="X35" i="25"/>
  <c r="W35" i="25"/>
  <c r="Y35" i="25"/>
  <c r="X34" i="25"/>
  <c r="T34" i="25"/>
  <c r="W34" i="25"/>
  <c r="Z34" i="25"/>
  <c r="U33" i="25"/>
  <c r="X33" i="25"/>
  <c r="T33" i="25"/>
  <c r="Y33" i="25"/>
  <c r="W32" i="25"/>
  <c r="Z32" i="25"/>
  <c r="Y31" i="25"/>
  <c r="U31" i="25"/>
  <c r="X31" i="25"/>
  <c r="Z30" i="25"/>
  <c r="V30" i="25"/>
  <c r="W30" i="25"/>
  <c r="Y30" i="25"/>
  <c r="X29" i="25"/>
  <c r="T29" i="25"/>
  <c r="W29" i="25"/>
  <c r="Z29" i="25"/>
  <c r="Y28" i="25"/>
  <c r="U28" i="25"/>
  <c r="X28" i="25"/>
  <c r="Z27" i="25"/>
  <c r="V27" i="25"/>
  <c r="Y27" i="25"/>
  <c r="X25" i="25"/>
  <c r="T25" i="25"/>
  <c r="Y24" i="25"/>
  <c r="U24" i="25"/>
  <c r="X24" i="25"/>
  <c r="T24" i="25"/>
  <c r="W24" i="25"/>
  <c r="Z24" i="25"/>
  <c r="Y23" i="25"/>
  <c r="U23" i="25"/>
  <c r="X23" i="25"/>
  <c r="T23" i="25"/>
  <c r="U22" i="25"/>
  <c r="X22" i="25"/>
  <c r="T22" i="25"/>
  <c r="Y22" i="25"/>
  <c r="W22" i="25"/>
  <c r="Z22" i="25"/>
  <c r="W21" i="25"/>
  <c r="X21" i="25"/>
  <c r="Z21" i="25"/>
  <c r="V21" i="25"/>
  <c r="T21" i="25"/>
  <c r="Y21" i="25"/>
  <c r="X20" i="25"/>
  <c r="T20" i="25"/>
  <c r="W20" i="25"/>
  <c r="Z20" i="25"/>
  <c r="Y19" i="25"/>
  <c r="U19" i="25"/>
  <c r="X19" i="25"/>
  <c r="Z18" i="25"/>
  <c r="V18" i="25"/>
  <c r="Y18" i="25"/>
  <c r="U18" i="25"/>
  <c r="X18" i="25"/>
  <c r="W17" i="25"/>
  <c r="Z17" i="25"/>
  <c r="V17" i="25"/>
  <c r="Y17" i="25"/>
  <c r="X16" i="25"/>
  <c r="T16" i="25"/>
  <c r="W16" i="25"/>
  <c r="Z16" i="25"/>
  <c r="Y15" i="25"/>
  <c r="U15" i="25"/>
  <c r="X15" i="25"/>
  <c r="X14" i="25"/>
  <c r="T14" i="25"/>
  <c r="Z13" i="25"/>
  <c r="V13" i="25"/>
  <c r="Y13" i="25"/>
  <c r="T106" i="25" l="1"/>
  <c r="S20" i="25"/>
  <c r="S38" i="25"/>
  <c r="AC38" i="25" s="1"/>
  <c r="U108" i="25"/>
  <c r="V108" i="25"/>
  <c r="T108" i="25"/>
  <c r="S40" i="25"/>
  <c r="Y108" i="25"/>
  <c r="Z108" i="25"/>
  <c r="W108" i="25"/>
  <c r="AC40" i="25"/>
  <c r="S36" i="25"/>
  <c r="S39" i="25"/>
  <c r="AC39" i="25" s="1"/>
  <c r="S37" i="25"/>
  <c r="S41" i="25"/>
  <c r="AC41" i="25" s="1"/>
  <c r="S13" i="25"/>
  <c r="S18" i="25"/>
  <c r="S22" i="25"/>
  <c r="S27" i="25"/>
  <c r="S16" i="25"/>
  <c r="S17" i="25"/>
  <c r="S24" i="25"/>
  <c r="S25" i="25"/>
  <c r="S26" i="25"/>
  <c r="S28" i="25"/>
  <c r="S30" i="25"/>
  <c r="S32" i="25"/>
  <c r="S33" i="25"/>
  <c r="S35" i="25"/>
  <c r="G104" i="25"/>
  <c r="W104" i="25"/>
  <c r="T104" i="25"/>
  <c r="Y104" i="25"/>
  <c r="X104" i="25"/>
  <c r="V104" i="25"/>
  <c r="U104" i="25"/>
  <c r="Z104" i="25"/>
  <c r="G106" i="25"/>
  <c r="V106" i="25"/>
  <c r="Z106" i="25"/>
  <c r="W106" i="25"/>
  <c r="U106" i="25"/>
  <c r="Y106" i="25"/>
  <c r="S75" i="25"/>
  <c r="AC75" i="25" s="1"/>
  <c r="U109" i="25"/>
  <c r="Y109" i="25"/>
  <c r="V109" i="25"/>
  <c r="Z109" i="25"/>
  <c r="W109" i="25"/>
  <c r="G109" i="25"/>
  <c r="T109" i="25"/>
  <c r="X109" i="25"/>
  <c r="S74" i="25"/>
  <c r="AC74" i="25" s="1"/>
  <c r="U107" i="25"/>
  <c r="Y107" i="25"/>
  <c r="X107" i="25"/>
  <c r="G107" i="25"/>
  <c r="V107" i="25"/>
  <c r="Z107" i="25"/>
  <c r="T107" i="25"/>
  <c r="W107" i="25"/>
  <c r="G73" i="25"/>
  <c r="W73" i="25"/>
  <c r="T73" i="25"/>
  <c r="U73" i="25"/>
  <c r="Z73" i="25"/>
  <c r="X73" i="25"/>
  <c r="Y73" i="25"/>
  <c r="V73" i="25"/>
  <c r="S72" i="25"/>
  <c r="AC72" i="25" s="1"/>
  <c r="G71" i="25"/>
  <c r="U71" i="25"/>
  <c r="Y71" i="25"/>
  <c r="V71" i="25"/>
  <c r="Z71" i="25"/>
  <c r="X71" i="25"/>
  <c r="W71" i="25"/>
  <c r="T71" i="25"/>
  <c r="W105" i="25"/>
  <c r="T105" i="25"/>
  <c r="X105" i="25"/>
  <c r="V105" i="25"/>
  <c r="U105" i="25"/>
  <c r="Y105" i="25"/>
  <c r="G105" i="25"/>
  <c r="Z105" i="25"/>
  <c r="S34" i="25"/>
  <c r="S31" i="25"/>
  <c r="S29" i="25"/>
  <c r="S23" i="25"/>
  <c r="S21" i="25"/>
  <c r="S19" i="25"/>
  <c r="S15" i="25"/>
  <c r="S14" i="25"/>
  <c r="S108" i="25" l="1"/>
  <c r="S109" i="25"/>
  <c r="S106" i="25"/>
  <c r="AC106" i="25" s="1"/>
  <c r="S104" i="25"/>
  <c r="AC104" i="25" s="1"/>
  <c r="S105" i="25"/>
  <c r="AC105" i="25" s="1"/>
  <c r="S73" i="25"/>
  <c r="AC73" i="25" s="1"/>
  <c r="S107" i="25"/>
  <c r="S71" i="25"/>
  <c r="AC71" i="25" s="1"/>
  <c r="F94" i="25" l="1"/>
  <c r="X94" i="25" s="1"/>
  <c r="F92" i="25"/>
  <c r="Y92" i="25" s="1"/>
  <c r="F90" i="25"/>
  <c r="G24" i="25" l="1"/>
  <c r="AC24" i="25" s="1"/>
  <c r="G37" i="25"/>
  <c r="AC37" i="25" s="1"/>
  <c r="G20" i="25"/>
  <c r="AC20" i="25" s="1"/>
  <c r="W94" i="25"/>
  <c r="V92" i="25"/>
  <c r="G14" i="25"/>
  <c r="AC14" i="25" s="1"/>
  <c r="U94" i="25"/>
  <c r="U92" i="25"/>
  <c r="G21" i="25"/>
  <c r="AC21" i="25" s="1"/>
  <c r="Z92" i="25"/>
  <c r="V90" i="25"/>
  <c r="Z90" i="25"/>
  <c r="U90" i="25"/>
  <c r="W90" i="25"/>
  <c r="F96" i="25"/>
  <c r="G96" i="25" s="1"/>
  <c r="X90" i="25"/>
  <c r="T90" i="25"/>
  <c r="G25" i="25"/>
  <c r="AC25" i="25" s="1"/>
  <c r="G28" i="25"/>
  <c r="AC28" i="25" s="1"/>
  <c r="G15" i="25"/>
  <c r="AC15" i="25" s="1"/>
  <c r="G16" i="25"/>
  <c r="AC16" i="25" s="1"/>
  <c r="Y90" i="25"/>
  <c r="T92" i="25"/>
  <c r="X92" i="25"/>
  <c r="V94" i="25"/>
  <c r="Z94" i="25"/>
  <c r="G29" i="25"/>
  <c r="AC29" i="25" s="1"/>
  <c r="Y94" i="25"/>
  <c r="T94" i="25"/>
  <c r="W92" i="25"/>
  <c r="G19" i="25"/>
  <c r="AC19" i="25" s="1"/>
  <c r="G22" i="25"/>
  <c r="AC22" i="25" s="1"/>
  <c r="G23" i="25"/>
  <c r="AC23" i="25" s="1"/>
  <c r="G30" i="25"/>
  <c r="AC30" i="25" s="1"/>
  <c r="F95" i="25"/>
  <c r="F61" i="25"/>
  <c r="F89" i="25"/>
  <c r="F55" i="25"/>
  <c r="G90" i="25"/>
  <c r="F91" i="25"/>
  <c r="F57" i="25"/>
  <c r="F103" i="25"/>
  <c r="V103" i="25" s="1"/>
  <c r="F69" i="25"/>
  <c r="F83" i="25"/>
  <c r="F49" i="25"/>
  <c r="F86" i="25"/>
  <c r="F52" i="25"/>
  <c r="F80" i="25"/>
  <c r="F46" i="25"/>
  <c r="Z12" i="25"/>
  <c r="S12" i="25" s="1"/>
  <c r="F81" i="25"/>
  <c r="W81" i="25" s="1"/>
  <c r="F47" i="25"/>
  <c r="G18" i="25"/>
  <c r="AC18" i="25" s="1"/>
  <c r="G94" i="25"/>
  <c r="G27" i="25"/>
  <c r="AC27" i="25" s="1"/>
  <c r="G12" i="25"/>
  <c r="F84" i="25"/>
  <c r="F50" i="25"/>
  <c r="F87" i="25"/>
  <c r="F53" i="25"/>
  <c r="F93" i="25"/>
  <c r="F59" i="25"/>
  <c r="G26" i="25"/>
  <c r="AC26" i="25" s="1"/>
  <c r="F97" i="25"/>
  <c r="F63" i="25"/>
  <c r="F100" i="25"/>
  <c r="U100" i="25" s="1"/>
  <c r="F66" i="25"/>
  <c r="F102" i="25"/>
  <c r="W102" i="25" s="1"/>
  <c r="F68" i="25"/>
  <c r="F58" i="25"/>
  <c r="F60" i="25"/>
  <c r="F62" i="25"/>
  <c r="F82" i="25"/>
  <c r="U82" i="25" s="1"/>
  <c r="F48" i="25"/>
  <c r="F85" i="25"/>
  <c r="F51" i="25"/>
  <c r="F88" i="25"/>
  <c r="F54" i="25"/>
  <c r="G92" i="25"/>
  <c r="F98" i="25"/>
  <c r="F64" i="25"/>
  <c r="F99" i="25"/>
  <c r="F65" i="25"/>
  <c r="F101" i="25"/>
  <c r="F67" i="25"/>
  <c r="F56" i="25"/>
  <c r="F70" i="25"/>
  <c r="U70" i="25" l="1"/>
  <c r="Y70" i="25"/>
  <c r="V70" i="25"/>
  <c r="Z70" i="25"/>
  <c r="W70" i="25"/>
  <c r="T70" i="25"/>
  <c r="X70" i="25"/>
  <c r="W69" i="25"/>
  <c r="Y69" i="25"/>
  <c r="Z69" i="25"/>
  <c r="T69" i="25"/>
  <c r="X69" i="25"/>
  <c r="U69" i="25"/>
  <c r="V69" i="25"/>
  <c r="U68" i="25"/>
  <c r="Y68" i="25"/>
  <c r="V68" i="25"/>
  <c r="Z68" i="25"/>
  <c r="X68" i="25"/>
  <c r="W68" i="25"/>
  <c r="T68" i="25"/>
  <c r="W67" i="25"/>
  <c r="Y67" i="25"/>
  <c r="V67" i="25"/>
  <c r="T67" i="25"/>
  <c r="X67" i="25"/>
  <c r="U67" i="25"/>
  <c r="Z67" i="25"/>
  <c r="U66" i="25"/>
  <c r="Y66" i="25"/>
  <c r="V66" i="25"/>
  <c r="Z66" i="25"/>
  <c r="W66" i="25"/>
  <c r="T66" i="25"/>
  <c r="X66" i="25"/>
  <c r="W65" i="25"/>
  <c r="U65" i="25"/>
  <c r="Z65" i="25"/>
  <c r="T65" i="25"/>
  <c r="X65" i="25"/>
  <c r="Y65" i="25"/>
  <c r="V65" i="25"/>
  <c r="U64" i="25"/>
  <c r="Y64" i="25"/>
  <c r="T64" i="25"/>
  <c r="V64" i="25"/>
  <c r="Z64" i="25"/>
  <c r="W64" i="25"/>
  <c r="X64" i="25"/>
  <c r="W63" i="25"/>
  <c r="T63" i="25"/>
  <c r="X63" i="25"/>
  <c r="Z63" i="25"/>
  <c r="U63" i="25"/>
  <c r="Y63" i="25"/>
  <c r="V63" i="25"/>
  <c r="U62" i="25"/>
  <c r="Y62" i="25"/>
  <c r="T62" i="25"/>
  <c r="V62" i="25"/>
  <c r="Z62" i="25"/>
  <c r="W62" i="25"/>
  <c r="X62" i="25"/>
  <c r="V61" i="25"/>
  <c r="Z61" i="25"/>
  <c r="Y61" i="25"/>
  <c r="W61" i="25"/>
  <c r="T61" i="25"/>
  <c r="X61" i="25"/>
  <c r="U61" i="25"/>
  <c r="U60" i="25"/>
  <c r="Y60" i="25"/>
  <c r="W60" i="25"/>
  <c r="X60" i="25"/>
  <c r="V60" i="25"/>
  <c r="Z60" i="25"/>
  <c r="T60" i="25"/>
  <c r="W59" i="25"/>
  <c r="Y59" i="25"/>
  <c r="Z59" i="25"/>
  <c r="T59" i="25"/>
  <c r="X59" i="25"/>
  <c r="U59" i="25"/>
  <c r="V59" i="25"/>
  <c r="U58" i="25"/>
  <c r="Y58" i="25"/>
  <c r="V58" i="25"/>
  <c r="Z58" i="25"/>
  <c r="W58" i="25"/>
  <c r="T58" i="25"/>
  <c r="X58" i="25"/>
  <c r="W57" i="25"/>
  <c r="Z57" i="25"/>
  <c r="T57" i="25"/>
  <c r="X57" i="25"/>
  <c r="V57" i="25"/>
  <c r="U57" i="25"/>
  <c r="Y57" i="25"/>
  <c r="U56" i="25"/>
  <c r="Y56" i="25"/>
  <c r="V56" i="25"/>
  <c r="Z56" i="25"/>
  <c r="W56" i="25"/>
  <c r="T56" i="25"/>
  <c r="S56" i="25" s="1"/>
  <c r="X56" i="25"/>
  <c r="W55" i="25"/>
  <c r="V55" i="25"/>
  <c r="T55" i="25"/>
  <c r="X55" i="25"/>
  <c r="U55" i="25"/>
  <c r="Y55" i="25"/>
  <c r="Z55" i="25"/>
  <c r="U54" i="25"/>
  <c r="Y54" i="25"/>
  <c r="V54" i="25"/>
  <c r="Z54" i="25"/>
  <c r="X54" i="25"/>
  <c r="W54" i="25"/>
  <c r="T54" i="25"/>
  <c r="W53" i="25"/>
  <c r="Y53" i="25"/>
  <c r="V53" i="25"/>
  <c r="T53" i="25"/>
  <c r="X53" i="25"/>
  <c r="U53" i="25"/>
  <c r="Z53" i="25"/>
  <c r="U52" i="25"/>
  <c r="Y52" i="25"/>
  <c r="T52" i="25"/>
  <c r="V52" i="25"/>
  <c r="Z52" i="25"/>
  <c r="W52" i="25"/>
  <c r="X52" i="25"/>
  <c r="W51" i="25"/>
  <c r="T51" i="25"/>
  <c r="X51" i="25"/>
  <c r="V51" i="25"/>
  <c r="U51" i="25"/>
  <c r="Y51" i="25"/>
  <c r="Z51" i="25"/>
  <c r="U50" i="25"/>
  <c r="Y50" i="25"/>
  <c r="X50" i="25"/>
  <c r="V50" i="25"/>
  <c r="Z50" i="25"/>
  <c r="T50" i="25"/>
  <c r="W50" i="25"/>
  <c r="W49" i="25"/>
  <c r="U49" i="25"/>
  <c r="Z49" i="25"/>
  <c r="T49" i="25"/>
  <c r="X49" i="25"/>
  <c r="Y49" i="25"/>
  <c r="V49" i="25"/>
  <c r="U48" i="25"/>
  <c r="Y48" i="25"/>
  <c r="X48" i="25"/>
  <c r="V48" i="25"/>
  <c r="Z48" i="25"/>
  <c r="W48" i="25"/>
  <c r="T48" i="25"/>
  <c r="W47" i="25"/>
  <c r="U47" i="25"/>
  <c r="Z47" i="25"/>
  <c r="T47" i="25"/>
  <c r="X47" i="25"/>
  <c r="Y47" i="25"/>
  <c r="V47" i="25"/>
  <c r="AC12" i="25"/>
  <c r="U46" i="25"/>
  <c r="Y46" i="25"/>
  <c r="X46" i="25"/>
  <c r="V46" i="25"/>
  <c r="Z46" i="25"/>
  <c r="W46" i="25"/>
  <c r="T46" i="25"/>
  <c r="V100" i="25"/>
  <c r="G13" i="25"/>
  <c r="AC13" i="25" s="1"/>
  <c r="Y81" i="25"/>
  <c r="U81" i="25"/>
  <c r="T81" i="25"/>
  <c r="X81" i="25"/>
  <c r="U85" i="25"/>
  <c r="Y85" i="25"/>
  <c r="X85" i="25"/>
  <c r="T85" i="25"/>
  <c r="Z85" i="25"/>
  <c r="V85" i="25"/>
  <c r="U93" i="25"/>
  <c r="Y93" i="25"/>
  <c r="V93" i="25"/>
  <c r="W93" i="25"/>
  <c r="X93" i="25"/>
  <c r="Z93" i="25"/>
  <c r="T93" i="25"/>
  <c r="T84" i="25"/>
  <c r="X84" i="25"/>
  <c r="U84" i="25"/>
  <c r="Z84" i="25"/>
  <c r="V84" i="25"/>
  <c r="Y84" i="25"/>
  <c r="W84" i="25"/>
  <c r="U89" i="25"/>
  <c r="Y89" i="25"/>
  <c r="W89" i="25"/>
  <c r="X89" i="25"/>
  <c r="V89" i="25"/>
  <c r="Z89" i="25"/>
  <c r="T89" i="25"/>
  <c r="W95" i="25"/>
  <c r="X95" i="25"/>
  <c r="T95" i="25"/>
  <c r="Y95" i="25"/>
  <c r="U95" i="25"/>
  <c r="V95" i="25"/>
  <c r="Z95" i="25"/>
  <c r="U101" i="25"/>
  <c r="Y101" i="25"/>
  <c r="X101" i="25"/>
  <c r="T101" i="25"/>
  <c r="Z101" i="25"/>
  <c r="V101" i="25"/>
  <c r="W101" i="25"/>
  <c r="V98" i="25"/>
  <c r="Z98" i="25"/>
  <c r="X98" i="25"/>
  <c r="T98" i="25"/>
  <c r="Y98" i="25"/>
  <c r="U98" i="25"/>
  <c r="W98" i="25"/>
  <c r="V82" i="25"/>
  <c r="Z82" i="25"/>
  <c r="X82" i="25"/>
  <c r="T82" i="25"/>
  <c r="Y82" i="25"/>
  <c r="W82" i="25"/>
  <c r="W87" i="25"/>
  <c r="U87" i="25"/>
  <c r="Z87" i="25"/>
  <c r="V87" i="25"/>
  <c r="Y87" i="25"/>
  <c r="T87" i="25"/>
  <c r="X87" i="25"/>
  <c r="X80" i="25"/>
  <c r="U80" i="25"/>
  <c r="Z80" i="25"/>
  <c r="V80" i="25"/>
  <c r="T80" i="25"/>
  <c r="W80" i="25"/>
  <c r="Y80" i="25"/>
  <c r="W83" i="25"/>
  <c r="V83" i="25"/>
  <c r="X83" i="25"/>
  <c r="U83" i="25"/>
  <c r="Y83" i="25"/>
  <c r="Z83" i="25"/>
  <c r="T83" i="25"/>
  <c r="W103" i="25"/>
  <c r="U103" i="25"/>
  <c r="Z103" i="25"/>
  <c r="Y103" i="25"/>
  <c r="T103" i="25"/>
  <c r="X103" i="25"/>
  <c r="W91" i="25"/>
  <c r="T91" i="25"/>
  <c r="Y91" i="25"/>
  <c r="U91" i="25"/>
  <c r="Z91" i="25"/>
  <c r="V91" i="25"/>
  <c r="X91" i="25"/>
  <c r="W85" i="25"/>
  <c r="V102" i="25"/>
  <c r="Z102" i="25"/>
  <c r="X102" i="25"/>
  <c r="U102" i="25"/>
  <c r="Y102" i="25"/>
  <c r="T102" i="25"/>
  <c r="W99" i="25"/>
  <c r="V99" i="25"/>
  <c r="X99" i="25"/>
  <c r="U99" i="25"/>
  <c r="Y99" i="25"/>
  <c r="Z99" i="25"/>
  <c r="T99" i="25"/>
  <c r="T100" i="25"/>
  <c r="X100" i="25"/>
  <c r="Z100" i="25"/>
  <c r="Y100" i="25"/>
  <c r="W100" i="25"/>
  <c r="U42" i="25"/>
  <c r="U97" i="25"/>
  <c r="Y97" i="25"/>
  <c r="T97" i="25"/>
  <c r="Z97" i="25"/>
  <c r="V97" i="25"/>
  <c r="X97" i="25"/>
  <c r="W97" i="25"/>
  <c r="V86" i="25"/>
  <c r="Z86" i="25"/>
  <c r="W86" i="25"/>
  <c r="X86" i="25"/>
  <c r="U86" i="25"/>
  <c r="Y86" i="25"/>
  <c r="T86" i="25"/>
  <c r="T88" i="25"/>
  <c r="X88" i="25"/>
  <c r="Y88" i="25"/>
  <c r="U88" i="25"/>
  <c r="Z88" i="25"/>
  <c r="V88" i="25"/>
  <c r="W88" i="25"/>
  <c r="Z81" i="25"/>
  <c r="V81" i="25"/>
  <c r="T96" i="25"/>
  <c r="X96" i="25"/>
  <c r="V96" i="25"/>
  <c r="W96" i="25"/>
  <c r="U96" i="25"/>
  <c r="Y96" i="25"/>
  <c r="Z96" i="25"/>
  <c r="Y42" i="25"/>
  <c r="G59" i="25"/>
  <c r="W42" i="25"/>
  <c r="G36" i="25"/>
  <c r="AC36" i="25" s="1"/>
  <c r="G17" i="25"/>
  <c r="AC17" i="25" s="1"/>
  <c r="G35" i="25"/>
  <c r="AC35" i="25" s="1"/>
  <c r="G34" i="25"/>
  <c r="AC34" i="25" s="1"/>
  <c r="G67" i="25"/>
  <c r="G65" i="25"/>
  <c r="G64" i="25"/>
  <c r="S92" i="25"/>
  <c r="AC92" i="25" s="1"/>
  <c r="G88" i="25"/>
  <c r="G51" i="25"/>
  <c r="G102" i="25"/>
  <c r="G66" i="25"/>
  <c r="G93" i="25"/>
  <c r="G84" i="25"/>
  <c r="G47" i="25"/>
  <c r="G46" i="25"/>
  <c r="G52" i="25"/>
  <c r="G49" i="25"/>
  <c r="S90" i="25"/>
  <c r="AC90" i="25" s="1"/>
  <c r="G89" i="25"/>
  <c r="G61" i="25"/>
  <c r="G54" i="25"/>
  <c r="G91" i="25"/>
  <c r="G101" i="25"/>
  <c r="G99" i="25"/>
  <c r="G98" i="25"/>
  <c r="G85" i="25"/>
  <c r="G48" i="25"/>
  <c r="X42" i="25"/>
  <c r="G62" i="25"/>
  <c r="G100" i="25"/>
  <c r="G63" i="25"/>
  <c r="G53" i="25"/>
  <c r="S94" i="25"/>
  <c r="AC94" i="25" s="1"/>
  <c r="G81" i="25"/>
  <c r="G80" i="25"/>
  <c r="G86" i="25"/>
  <c r="G83" i="25"/>
  <c r="G95" i="25"/>
  <c r="G31" i="25"/>
  <c r="AC31" i="25" s="1"/>
  <c r="G33" i="25"/>
  <c r="AC33" i="25" s="1"/>
  <c r="G58" i="25"/>
  <c r="G68" i="25"/>
  <c r="G50" i="25"/>
  <c r="V42" i="25"/>
  <c r="G103" i="25"/>
  <c r="G55" i="25"/>
  <c r="G32" i="25"/>
  <c r="AC32" i="25" s="1"/>
  <c r="G70" i="25"/>
  <c r="G56" i="25"/>
  <c r="G82" i="25"/>
  <c r="T42" i="25"/>
  <c r="G60" i="25"/>
  <c r="G97" i="25"/>
  <c r="G87" i="25"/>
  <c r="Z42" i="25"/>
  <c r="G69" i="25"/>
  <c r="G57" i="25"/>
  <c r="S50" i="25" l="1"/>
  <c r="S70" i="25"/>
  <c r="S65" i="25"/>
  <c r="AC65" i="25" s="1"/>
  <c r="S47" i="25"/>
  <c r="AC47" i="25" s="1"/>
  <c r="S49" i="25"/>
  <c r="AC49" i="25" s="1"/>
  <c r="AC70" i="25"/>
  <c r="S69" i="25"/>
  <c r="AC69" i="25" s="1"/>
  <c r="S68" i="25"/>
  <c r="AC68" i="25" s="1"/>
  <c r="S67" i="25"/>
  <c r="AC67" i="25" s="1"/>
  <c r="S66" i="25"/>
  <c r="AC66" i="25" s="1"/>
  <c r="S64" i="25"/>
  <c r="AC64" i="25" s="1"/>
  <c r="S63" i="25"/>
  <c r="AC63" i="25" s="1"/>
  <c r="S62" i="25"/>
  <c r="AC62" i="25" s="1"/>
  <c r="S60" i="25"/>
  <c r="AC60" i="25" s="1"/>
  <c r="S61" i="25"/>
  <c r="AC61" i="25" s="1"/>
  <c r="S59" i="25"/>
  <c r="AC59" i="25" s="1"/>
  <c r="S58" i="25"/>
  <c r="AC58" i="25" s="1"/>
  <c r="S57" i="25"/>
  <c r="AC57" i="25" s="1"/>
  <c r="AC56" i="25"/>
  <c r="S55" i="25"/>
  <c r="AC55" i="25" s="1"/>
  <c r="S54" i="25"/>
  <c r="AC54" i="25" s="1"/>
  <c r="S53" i="25"/>
  <c r="AC53" i="25" s="1"/>
  <c r="S52" i="25"/>
  <c r="AC52" i="25" s="1"/>
  <c r="S51" i="25"/>
  <c r="AC51" i="25" s="1"/>
  <c r="AC50" i="25"/>
  <c r="S48" i="25"/>
  <c r="AC48" i="25" s="1"/>
  <c r="U76" i="25"/>
  <c r="Y76" i="25"/>
  <c r="G76" i="25"/>
  <c r="V76" i="25"/>
  <c r="X76" i="25"/>
  <c r="W76" i="25"/>
  <c r="T76" i="25"/>
  <c r="Z76" i="25"/>
  <c r="S96" i="25"/>
  <c r="AC96" i="25" s="1"/>
  <c r="G42" i="25"/>
  <c r="S95" i="25"/>
  <c r="AC95" i="25" s="1"/>
  <c r="S91" i="25"/>
  <c r="AC91" i="25" s="1"/>
  <c r="S83" i="25"/>
  <c r="AC83" i="25" s="1"/>
  <c r="S97" i="25"/>
  <c r="AC97" i="25" s="1"/>
  <c r="S82" i="25"/>
  <c r="AC82" i="25" s="1"/>
  <c r="S84" i="25"/>
  <c r="AC84" i="25" s="1"/>
  <c r="S86" i="25"/>
  <c r="AC86" i="25" s="1"/>
  <c r="S42" i="25"/>
  <c r="G110" i="25"/>
  <c r="X110" i="25"/>
  <c r="S100" i="25"/>
  <c r="AC100" i="25" s="1"/>
  <c r="S89" i="25"/>
  <c r="AC89" i="25" s="1"/>
  <c r="S93" i="25"/>
  <c r="AC93" i="25" s="1"/>
  <c r="S102" i="25"/>
  <c r="AC102" i="25" s="1"/>
  <c r="Z110" i="25"/>
  <c r="S81" i="25"/>
  <c r="AC81" i="25" s="1"/>
  <c r="S87" i="25"/>
  <c r="AC87" i="25" s="1"/>
  <c r="Y110" i="25"/>
  <c r="V110" i="25"/>
  <c r="AC107" i="25"/>
  <c r="AC109" i="25"/>
  <c r="AC108" i="25"/>
  <c r="T110" i="25"/>
  <c r="S80" i="25"/>
  <c r="AC80" i="25" s="1"/>
  <c r="S46" i="25"/>
  <c r="AC46" i="25" s="1"/>
  <c r="S103" i="25"/>
  <c r="AC103" i="25" s="1"/>
  <c r="U110" i="25"/>
  <c r="W110" i="25"/>
  <c r="S85" i="25"/>
  <c r="AC85" i="25" s="1"/>
  <c r="S98" i="25"/>
  <c r="AC98" i="25" s="1"/>
  <c r="S99" i="25"/>
  <c r="AC99" i="25" s="1"/>
  <c r="S101" i="25"/>
  <c r="AC101" i="25" s="1"/>
  <c r="S88" i="25"/>
  <c r="AC88" i="25" s="1"/>
  <c r="AC42" i="25" l="1"/>
  <c r="S76" i="25"/>
  <c r="AC76" i="25" s="1"/>
  <c r="Y113" i="25"/>
  <c r="V113" i="25"/>
  <c r="T113" i="25"/>
  <c r="W113" i="25"/>
  <c r="X113" i="25"/>
  <c r="Z113" i="25"/>
  <c r="S110" i="25"/>
  <c r="AC110" i="25" s="1"/>
  <c r="S113" i="25" l="1"/>
  <c r="S115" i="25" s="1"/>
  <c r="S117" i="25" s="1"/>
</calcChain>
</file>

<file path=xl/sharedStrings.xml><?xml version="1.0" encoding="utf-8"?>
<sst xmlns="http://schemas.openxmlformats.org/spreadsheetml/2006/main" count="287" uniqueCount="102">
  <si>
    <t>Skupaj</t>
  </si>
  <si>
    <t>JHL</t>
  </si>
  <si>
    <t>SNAGA</t>
  </si>
  <si>
    <t>VOKA</t>
  </si>
  <si>
    <t>JPE</t>
  </si>
  <si>
    <t>LPP</t>
  </si>
  <si>
    <t>LPT</t>
  </si>
  <si>
    <t>ZALE</t>
  </si>
  <si>
    <t>Stolpec1</t>
  </si>
  <si>
    <t>Opombe</t>
  </si>
  <si>
    <t>AAA-10726</t>
  </si>
  <si>
    <t>AAA-10756</t>
  </si>
  <si>
    <t>269-12445</t>
  </si>
  <si>
    <t>OfficeProPlus ALNG LicSAPk MVL Pltfrm</t>
  </si>
  <si>
    <t>KV3-00356</t>
  </si>
  <si>
    <t>W06-00022</t>
  </si>
  <si>
    <t>076-01776</t>
  </si>
  <si>
    <t xml:space="preserve">Prjct ALNG LicSAPk MVL 
</t>
  </si>
  <si>
    <t>H30-00237</t>
  </si>
  <si>
    <t>PrjctPro ALNG LicSAPk MVL w1PrjctSvrCAL</t>
  </si>
  <si>
    <t>D87-01057</t>
  </si>
  <si>
    <t xml:space="preserve">VisioPro ALNG LicSAPk MVL 
</t>
  </si>
  <si>
    <t>D86-01175</t>
  </si>
  <si>
    <t xml:space="preserve">VisioStd ALNG LicSAPk MVL 
</t>
  </si>
  <si>
    <t>MX3-00115</t>
  </si>
  <si>
    <t>VSEntSubMSDN ALNG LicSAPk MVL</t>
  </si>
  <si>
    <t>77D-00110</t>
  </si>
  <si>
    <t>VSProSubMSDN ALNG LicSAPk MVL</t>
  </si>
  <si>
    <t>312-02177</t>
  </si>
  <si>
    <t>ExchgSvrStd ALNG LicSAPk MVL</t>
  </si>
  <si>
    <t>395-02412</t>
  </si>
  <si>
    <t>ExchgSvrEnt ALNG LicSAPk MVL</t>
  </si>
  <si>
    <t>H04-00232</t>
  </si>
  <si>
    <t xml:space="preserve">SharePointSvr ALNG LicSAPk MVL 
</t>
  </si>
  <si>
    <t>359-00960</t>
  </si>
  <si>
    <t>SQLCAL ALNG LicSAPk MVL UsrCAL</t>
  </si>
  <si>
    <t>7JQ-00341</t>
  </si>
  <si>
    <t xml:space="preserve">SQLSvrEntCore ALNG LicSAPk MVL 2Lic CoreLic 
</t>
  </si>
  <si>
    <t>228-04437</t>
  </si>
  <si>
    <t xml:space="preserve">SQLSvrStd ALNG LicSAPk MVL 
</t>
  </si>
  <si>
    <t>6VC-01252</t>
  </si>
  <si>
    <t>WinRmtDsktpSrvcsCAL ALNG LicSAPk MVL UsrCAL</t>
  </si>
  <si>
    <t>9EA-00039</t>
  </si>
  <si>
    <t>WinSvrDCCore ALNG LicSAPk MVL 2Lic CoreLic</t>
  </si>
  <si>
    <t>9EM-00562</t>
  </si>
  <si>
    <t>WinSvrSTDCore ALNG LicSAPk MVL 2Lic CoreLic</t>
  </si>
  <si>
    <t>9GS-00495</t>
  </si>
  <si>
    <t>CISSteDCCore ALNG LicSAPk MVL 2Lic CoreLic</t>
  </si>
  <si>
    <t>9GA-00006</t>
  </si>
  <si>
    <t>CISSteStdCore ALNG LicSAPk MVL 2Lic CoreLic</t>
  </si>
  <si>
    <t>NK4-00002</t>
  </si>
  <si>
    <t>PwrBIPro ShrdSvr ALNG SubsVL MVL PerUsr</t>
  </si>
  <si>
    <t>7NQ-00302</t>
  </si>
  <si>
    <t>SQLSvrStdCore ALNG LicSAPk MVL 2Lic CoreLic</t>
  </si>
  <si>
    <t>koda</t>
  </si>
  <si>
    <t>Opis</t>
  </si>
  <si>
    <t>M365 E3 FromSA ShrdSvr ALNG SubsVL MVL PerUsr (Original)</t>
  </si>
  <si>
    <t>M365 E3 ShrdSvr ALNG SubsVL MVL PerUsr (Original)</t>
  </si>
  <si>
    <t>Total</t>
  </si>
  <si>
    <t>Faktor</t>
  </si>
  <si>
    <t>W06-00445</t>
  </si>
  <si>
    <t>CoreCAL ALNG LicSAPk MVL UsrCAL</t>
  </si>
  <si>
    <t>76A-00028</t>
  </si>
  <si>
    <t>EntCAL ALNG LicSAPk MVL UsrCAL wSrvcs</t>
  </si>
  <si>
    <t>76A-00025</t>
  </si>
  <si>
    <t>EntCAL ALNG LicSAPk MVL DvcCAL wSrvcs</t>
  </si>
  <si>
    <t>količina 1. leto</t>
  </si>
  <si>
    <t>Obdobje EAS</t>
  </si>
  <si>
    <t>količina 2. leto</t>
  </si>
  <si>
    <t>količina 3. leto</t>
  </si>
  <si>
    <t>1. leto: 1.8.2021-31.7.2022</t>
  </si>
  <si>
    <t>2. leto: 1.8.2022-31.7.2023</t>
  </si>
  <si>
    <t>3. leto: 1.8.2023-31.7.2024</t>
  </si>
  <si>
    <t>VOKASNAGA</t>
  </si>
  <si>
    <t>DDV</t>
  </si>
  <si>
    <t>Skupaj v EUR z DDV</t>
  </si>
  <si>
    <t>SKUPAJ v EUR 3 leta brez DDV</t>
  </si>
  <si>
    <t>cena letnega najema v EUR</t>
  </si>
  <si>
    <t xml:space="preserve"> cena/kos</t>
  </si>
  <si>
    <t>Skupaj najem  1.leto</t>
  </si>
  <si>
    <t>Skupaj najem  2.leto</t>
  </si>
  <si>
    <t>Skupaj najem  3.leto</t>
  </si>
  <si>
    <t xml:space="preserve">      </t>
  </si>
  <si>
    <t>PONUDBENI PREDRAČUN</t>
  </si>
  <si>
    <t>Ponudnik: ____________________________________________________________________________________________________________, ki oddajamo ponudbo za javno naročilo:</t>
  </si>
  <si>
    <t>PONUDBEN PREDRAČUN št. _____________________________</t>
  </si>
  <si>
    <t>Priloga  2/1</t>
  </si>
  <si>
    <r>
      <t>JHL-13/21 NAJEM PROGRAMSKE OPREME MICROSOFT PO LICENČNI POGODBI »ENTERPRISE AGREEMENT SUBSCRIPTION«</t>
    </r>
    <r>
      <rPr>
        <sz val="10"/>
        <color theme="1"/>
        <rFont val="Tahoma"/>
        <family val="2"/>
        <charset val="238"/>
      </rPr>
      <t>, prilagamo</t>
    </r>
  </si>
  <si>
    <t>______________________________</t>
  </si>
  <si>
    <t>Žig</t>
  </si>
  <si>
    <t>_______________________</t>
  </si>
  <si>
    <t xml:space="preserve">                (Kraj, datum)</t>
  </si>
  <si>
    <t xml:space="preserve">                 Podpis ponudnika</t>
  </si>
  <si>
    <t>WINENTperDVC ALNG UpgrdSAPk MVL Pltfrm</t>
  </si>
  <si>
    <t>W06-01063</t>
  </si>
  <si>
    <t>CoreCAL ALNG LicSAPk MVL Pltfrm DvcCAL</t>
  </si>
  <si>
    <t>KV3-00381</t>
  </si>
  <si>
    <t>WINENTperDVC ALNG UpgrdSAPk MVL</t>
  </si>
  <si>
    <t>CoreCAL ALNG LicSAPk MVL DvcCAL</t>
  </si>
  <si>
    <t>AAA-51069</t>
  </si>
  <si>
    <t xml:space="preserve">Win10UsrOLSActv Alng MonthlySub Addon E3
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</si>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</sst>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0"/>
      <name val="Arial CE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sz val="9"/>
      <color theme="2" tint="-0.74999237037263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indexed="8"/>
      <name val="Tahoma"/>
      <family val="2"/>
    </font>
    <font>
      <sz val="11"/>
      <color theme="1"/>
      <name val="Calibri"/>
      <scheme val="minor"/>
    </font>
    <font>
      <sz val="8"/>
      <color theme="1"/>
      <name val="Calibri"/>
      <scheme val="minor"/>
    </font>
    <font>
      <sz val="7"/>
      <color theme="0" tint="-0.1499984740745262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21" fillId="35" borderId="0" applyNumberFormat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2" fillId="0" borderId="0" xfId="0" applyFont="1"/>
    <xf numFmtId="0" fontId="23" fillId="0" borderId="0" xfId="0" applyFont="1"/>
    <xf numFmtId="0" fontId="0" fillId="0" borderId="10" xfId="0" applyBorder="1"/>
    <xf numFmtId="0" fontId="25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26" fillId="0" borderId="0" xfId="0" applyFont="1"/>
    <xf numFmtId="164" fontId="26" fillId="0" borderId="0" xfId="0" applyNumberFormat="1" applyFont="1"/>
    <xf numFmtId="0" fontId="0" fillId="0" borderId="0" xfId="41" applyFont="1" applyBorder="1"/>
    <xf numFmtId="0" fontId="26" fillId="0" borderId="10" xfId="0" applyFont="1" applyFill="1" applyBorder="1"/>
    <xf numFmtId="9" fontId="26" fillId="0" borderId="10" xfId="49" applyFont="1" applyFill="1" applyBorder="1"/>
    <xf numFmtId="164" fontId="26" fillId="0" borderId="10" xfId="0" applyNumberFormat="1" applyFont="1" applyFill="1" applyBorder="1"/>
    <xf numFmtId="0" fontId="0" fillId="0" borderId="10" xfId="41" applyFont="1" applyBorder="1"/>
    <xf numFmtId="0" fontId="0" fillId="0" borderId="10" xfId="41" applyNumberFormat="1" applyFont="1" applyFill="1" applyBorder="1"/>
    <xf numFmtId="0" fontId="0" fillId="0" borderId="0" xfId="0"/>
    <xf numFmtId="164" fontId="24" fillId="0" borderId="0" xfId="0" applyNumberFormat="1" applyFont="1" applyFill="1" applyBorder="1"/>
    <xf numFmtId="0" fontId="26" fillId="0" borderId="0" xfId="0" applyFont="1" applyFill="1"/>
    <xf numFmtId="164" fontId="26" fillId="0" borderId="0" xfId="0" applyNumberFormat="1" applyFont="1" applyFill="1"/>
    <xf numFmtId="0" fontId="25" fillId="0" borderId="0" xfId="0" applyFont="1" applyFill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41" applyFont="1" applyFill="1" applyBorder="1"/>
    <xf numFmtId="0" fontId="22" fillId="0" borderId="0" xfId="0" applyFont="1" applyFill="1"/>
    <xf numFmtId="164" fontId="28" fillId="0" borderId="0" xfId="0" applyNumberFormat="1" applyFont="1" applyFill="1"/>
    <xf numFmtId="0" fontId="24" fillId="34" borderId="0" xfId="0" applyFont="1" applyFill="1"/>
    <xf numFmtId="0" fontId="29" fillId="0" borderId="0" xfId="0" applyFont="1" applyAlignment="1">
      <alignment horizontal="left"/>
    </xf>
    <xf numFmtId="164" fontId="24" fillId="36" borderId="10" xfId="0" applyNumberFormat="1" applyFont="1" applyFill="1" applyBorder="1"/>
    <xf numFmtId="164" fontId="28" fillId="36" borderId="10" xfId="0" applyNumberFormat="1" applyFont="1" applyFill="1" applyBorder="1"/>
    <xf numFmtId="164" fontId="23" fillId="0" borderId="10" xfId="0" applyNumberFormat="1" applyFont="1" applyFill="1" applyBorder="1"/>
    <xf numFmtId="0" fontId="0" fillId="0" borderId="0" xfId="0" applyAlignment="1">
      <alignment horizontal="center"/>
    </xf>
    <xf numFmtId="0" fontId="0" fillId="0" borderId="10" xfId="4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center"/>
    </xf>
    <xf numFmtId="0" fontId="12" fillId="33" borderId="10" xfId="0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/>
    </xf>
    <xf numFmtId="0" fontId="30" fillId="0" borderId="14" xfId="0" applyFont="1" applyBorder="1"/>
    <xf numFmtId="9" fontId="30" fillId="0" borderId="14" xfId="49" applyFont="1" applyBorder="1"/>
    <xf numFmtId="0" fontId="0" fillId="0" borderId="14" xfId="0" applyBorder="1"/>
    <xf numFmtId="0" fontId="22" fillId="0" borderId="14" xfId="0" applyFont="1" applyBorder="1"/>
    <xf numFmtId="0" fontId="31" fillId="0" borderId="14" xfId="0" applyFont="1" applyBorder="1"/>
    <xf numFmtId="0" fontId="32" fillId="0" borderId="14" xfId="0" applyFont="1" applyBorder="1"/>
    <xf numFmtId="0" fontId="33" fillId="0" borderId="14" xfId="0" applyFont="1" applyBorder="1"/>
    <xf numFmtId="0" fontId="24" fillId="37" borderId="10" xfId="41" applyFont="1" applyFill="1" applyBorder="1" applyAlignment="1">
      <alignment horizontal="center"/>
    </xf>
    <xf numFmtId="0" fontId="24" fillId="37" borderId="10" xfId="0" applyFont="1" applyFill="1" applyBorder="1" applyAlignment="1">
      <alignment horizontal="center" wrapText="1"/>
    </xf>
    <xf numFmtId="0" fontId="24" fillId="37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 applyAlignment="1">
      <alignment horizontal="right"/>
    </xf>
    <xf numFmtId="0" fontId="27" fillId="33" borderId="11" xfId="0" applyFont="1" applyFill="1" applyBorder="1" applyAlignment="1">
      <alignment horizontal="center"/>
    </xf>
    <xf numFmtId="164" fontId="15" fillId="0" borderId="14" xfId="0" applyNumberFormat="1" applyFont="1" applyBorder="1" applyAlignment="1"/>
    <xf numFmtId="0" fontId="0" fillId="0" borderId="0" xfId="0" applyAlignment="1">
      <alignment horizontal="center" vertical="center"/>
    </xf>
    <xf numFmtId="0" fontId="24" fillId="37" borderId="10" xfId="41" applyFont="1" applyFill="1" applyBorder="1" applyAlignment="1">
      <alignment horizontal="center" vertical="center"/>
    </xf>
    <xf numFmtId="0" fontId="24" fillId="37" borderId="10" xfId="0" applyFont="1" applyFill="1" applyBorder="1" applyAlignment="1">
      <alignment horizontal="center" vertical="center" wrapText="1"/>
    </xf>
    <xf numFmtId="0" fontId="24" fillId="37" borderId="10" xfId="0" applyFont="1" applyFill="1" applyBorder="1" applyAlignment="1">
      <alignment horizontal="center" vertical="center"/>
    </xf>
    <xf numFmtId="0" fontId="24" fillId="37" borderId="12" xfId="4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28" fillId="0" borderId="17" xfId="0" applyNumberFormat="1" applyFont="1" applyBorder="1"/>
    <xf numFmtId="164" fontId="26" fillId="38" borderId="10" xfId="0" applyNumberFormat="1" applyFont="1" applyFill="1" applyBorder="1"/>
    <xf numFmtId="0" fontId="34" fillId="0" borderId="0" xfId="0" applyFont="1" applyProtection="1">
      <protection locked="0"/>
    </xf>
    <xf numFmtId="0" fontId="35" fillId="0" borderId="12" xfId="0" applyFont="1" applyBorder="1" applyAlignment="1" applyProtection="1">
      <alignment horizontal="right" vertical="top" wrapText="1"/>
      <protection locked="0"/>
    </xf>
    <xf numFmtId="0" fontId="36" fillId="0" borderId="12" xfId="0" applyFont="1" applyBorder="1" applyAlignment="1" applyProtection="1">
      <alignment vertical="center" wrapText="1"/>
      <protection locked="0"/>
    </xf>
    <xf numFmtId="0" fontId="37" fillId="0" borderId="18" xfId="0" applyFont="1" applyBorder="1" applyAlignment="1" applyProtection="1">
      <alignment horizontal="right" vertical="top" wrapText="1"/>
      <protection locked="0"/>
    </xf>
    <xf numFmtId="0" fontId="37" fillId="0" borderId="18" xfId="0" applyFont="1" applyBorder="1" applyAlignment="1" applyProtection="1">
      <alignment vertical="top" wrapText="1"/>
      <protection locked="0"/>
    </xf>
    <xf numFmtId="4" fontId="24" fillId="0" borderId="13" xfId="0" applyNumberFormat="1" applyFont="1" applyBorder="1" applyProtection="1">
      <protection locked="0"/>
    </xf>
    <xf numFmtId="0" fontId="36" fillId="0" borderId="10" xfId="0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 applyBorder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5" fillId="0" borderId="0" xfId="0" applyFont="1" applyAlignment="1" applyProtection="1">
      <protection locked="0"/>
    </xf>
    <xf numFmtId="0" fontId="38" fillId="0" borderId="0" xfId="0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0" xfId="0" applyFont="1" applyAlignment="1" applyProtection="1">
      <alignment vertical="center"/>
      <protection locked="0"/>
    </xf>
    <xf numFmtId="0" fontId="40" fillId="0" borderId="0" xfId="0" applyFont="1"/>
    <xf numFmtId="0" fontId="26" fillId="0" borderId="0" xfId="0" applyFont="1" applyProtection="1"/>
    <xf numFmtId="0" fontId="26" fillId="0" borderId="0" xfId="0" applyFont="1" applyAlignment="1" applyProtection="1">
      <alignment horizontal="center" vertical="center"/>
    </xf>
    <xf numFmtId="4" fontId="26" fillId="0" borderId="0" xfId="0" applyNumberFormat="1" applyFont="1" applyAlignment="1" applyProtection="1">
      <alignment horizontal="center" vertical="center"/>
    </xf>
    <xf numFmtId="0" fontId="41" fillId="0" borderId="0" xfId="0" applyFont="1" applyAlignment="1" applyProtection="1">
      <alignment horizontal="center" vertical="center"/>
      <protection locked="0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0" fontId="42" fillId="0" borderId="10" xfId="41" applyNumberFormat="1" applyFont="1" applyFill="1" applyBorder="1"/>
    <xf numFmtId="0" fontId="43" fillId="0" borderId="0" xfId="0" applyFont="1"/>
    <xf numFmtId="0" fontId="22" fillId="0" borderId="10" xfId="0" applyFont="1" applyBorder="1"/>
    <xf numFmtId="0" fontId="22" fillId="0" borderId="10" xfId="41" applyNumberFormat="1" applyFont="1" applyFill="1" applyBorder="1"/>
    <xf numFmtId="164" fontId="24" fillId="37" borderId="10" xfId="0" applyNumberFormat="1" applyFont="1" applyFill="1" applyBorder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horizontal="center" vertical="center"/>
    </xf>
    <xf numFmtId="164" fontId="44" fillId="0" borderId="0" xfId="0" applyNumberFormat="1" applyFont="1"/>
    <xf numFmtId="0" fontId="44" fillId="0" borderId="0" xfId="0" applyFont="1" applyFill="1"/>
    <xf numFmtId="0" fontId="44" fillId="0" borderId="0" xfId="0" applyFont="1" applyAlignment="1">
      <alignment horizontal="center"/>
    </xf>
    <xf numFmtId="164" fontId="26" fillId="38" borderId="10" xfId="0" applyNumberFormat="1" applyFont="1" applyFill="1" applyBorder="1" applyProtection="1"/>
    <xf numFmtId="0" fontId="41" fillId="0" borderId="0" xfId="0" applyFont="1" applyBorder="1" applyAlignment="1" applyProtection="1">
      <alignment horizontal="left" vertical="top" wrapText="1"/>
      <protection locked="0"/>
    </xf>
    <xf numFmtId="4" fontId="41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center" vertical="top"/>
      <protection locked="0"/>
    </xf>
    <xf numFmtId="0" fontId="26" fillId="0" borderId="0" xfId="0" applyFont="1" applyAlignment="1">
      <alignment horizontal="center" vertical="top"/>
    </xf>
    <xf numFmtId="0" fontId="39" fillId="0" borderId="0" xfId="0" applyFont="1" applyProtection="1">
      <protection locked="0"/>
    </xf>
    <xf numFmtId="0" fontId="27" fillId="33" borderId="15" xfId="0" applyFont="1" applyFill="1" applyBorder="1" applyAlignment="1">
      <alignment horizontal="center"/>
    </xf>
    <xf numFmtId="0" fontId="27" fillId="33" borderId="16" xfId="0" applyFont="1" applyFill="1" applyBorder="1" applyAlignment="1">
      <alignment horizontal="center"/>
    </xf>
    <xf numFmtId="164" fontId="28" fillId="0" borderId="17" xfId="0" applyNumberFormat="1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2" fillId="33" borderId="12" xfId="0" applyFont="1" applyFill="1" applyBorder="1" applyAlignment="1">
      <alignment horizontal="center"/>
    </xf>
    <xf numFmtId="0" fontId="12" fillId="33" borderId="13" xfId="0" applyFont="1" applyFill="1" applyBorder="1" applyAlignment="1">
      <alignment horizontal="center"/>
    </xf>
  </cellXfs>
  <cellStyles count="53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Currency 2" xfId="42"/>
    <cellStyle name="Currency 2 2" xfId="51"/>
    <cellStyle name="Currency 2 3" xfId="52"/>
    <cellStyle name="Dobro" xfId="5" builtinId="26" customBuiltin="1"/>
    <cellStyle name="Dobro 2" xfId="46"/>
    <cellStyle name="Izhod" xfId="9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3"/>
    <cellStyle name="Navadno" xfId="0" builtinId="0"/>
    <cellStyle name="Navadno 2" xfId="44"/>
    <cellStyle name="Navadno 3" xfId="47"/>
    <cellStyle name="Navadno 5" xfId="50"/>
    <cellStyle name="Nevtralno" xfId="7" builtinId="28" customBuiltin="1"/>
    <cellStyle name="Normal" xfId="45"/>
    <cellStyle name="Normal 2" xfId="41"/>
    <cellStyle name="Normal 2 2" xfId="48"/>
    <cellStyle name="Odstotek" xfId="49" builtinId="5"/>
    <cellStyle name="Opomba" xfId="14" builtinId="10" customBuiltin="1"/>
    <cellStyle name="Opozorilo" xfId="13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1" builtinId="24" customBuiltin="1"/>
    <cellStyle name="Preveri celico" xfId="12" builtinId="23" customBuiltin="1"/>
    <cellStyle name="Računanje" xfId="10" builtinId="22" customBuiltin="1"/>
    <cellStyle name="Slabo" xfId="6" builtinId="27" customBuiltin="1"/>
    <cellStyle name="Vnos" xfId="8" builtinId="20" customBuiltin="1"/>
    <cellStyle name="Vsota" xfId="16" builtinId="25" customBuiltin="1"/>
  </cellStyles>
  <dxfs count="32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1"/>
      <tableStyleElement type="headerRow" dxfId="3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8" name="Tabela15419" displayName="Tabela15419" ref="I11:Q41" totalsRowShown="0" headerRowDxfId="29">
  <tableColumns count="9">
    <tableColumn id="1" name="Skupaj" dataDxfId="28" dataCellStyle="Normal 2"/>
    <tableColumn id="2" name="SNAGA" dataDxfId="27"/>
    <tableColumn id="3" name="VOKA" dataDxfId="26"/>
    <tableColumn id="4" name="JHL" dataDxfId="25"/>
    <tableColumn id="5" name="JPE" dataDxfId="24"/>
    <tableColumn id="6" name="LPP" dataDxfId="23"/>
    <tableColumn id="7" name="LPT" dataDxfId="22"/>
    <tableColumn id="9" name="ZALE" dataDxfId="21"/>
    <tableColumn id="10" name="Stolpec1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9" name="Tabela1541720" displayName="Tabela1541720" ref="I45:Q75" totalsRowShown="0" headerRowDxfId="19">
  <tableColumns count="9">
    <tableColumn id="1" name="Skupaj" dataDxfId="18" dataCellStyle="Normal 2"/>
    <tableColumn id="2" name="SNAGA" dataDxfId="17"/>
    <tableColumn id="3" name="VOKA" dataDxfId="16"/>
    <tableColumn id="4" name="JHL" dataDxfId="15"/>
    <tableColumn id="5" name="JPE" dataDxfId="14"/>
    <tableColumn id="6" name="LPP" dataDxfId="13"/>
    <tableColumn id="7" name="LPT" dataDxfId="12"/>
    <tableColumn id="9" name="ZALE" dataDxfId="11"/>
    <tableColumn id="10" name="Stolpec1" dataDxf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20" name="Tabela154171821" displayName="Tabela154171821" ref="I79:Q109" totalsRowShown="0" headerRowDxfId="9">
  <autoFilter ref="I79:Q109"/>
  <tableColumns count="9">
    <tableColumn id="1" name="Skupaj" dataDxfId="8" dataCellStyle="Normal 2"/>
    <tableColumn id="2" name="SNAGA" dataDxfId="7"/>
    <tableColumn id="3" name="VOKA" dataDxfId="6"/>
    <tableColumn id="4" name="JHL" dataDxfId="5"/>
    <tableColumn id="5" name="JPE" dataDxfId="4"/>
    <tableColumn id="6" name="LPP" dataDxfId="3"/>
    <tableColumn id="7" name="LPT" dataDxfId="2"/>
    <tableColumn id="9" name="ZALE" dataDxfId="1"/>
    <tableColumn id="10" name="Opomb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tabSelected="1" zoomScaleNormal="100" workbookViewId="0">
      <selection activeCell="A52" sqref="A52:XFD52"/>
    </sheetView>
  </sheetViews>
  <sheetFormatPr defaultRowHeight="15" x14ac:dyDescent="0.25"/>
  <cols>
    <col min="1" max="1" width="10.5703125" style="15" customWidth="1"/>
    <col min="2" max="2" width="49.7109375" style="15" bestFit="1" customWidth="1"/>
    <col min="3" max="3" width="7.42578125" style="15" customWidth="1"/>
    <col min="4" max="4" width="6.85546875" style="15" customWidth="1"/>
    <col min="5" max="5" width="11.7109375" style="15" customWidth="1"/>
    <col min="6" max="6" width="21.42578125" style="15" customWidth="1"/>
    <col min="7" max="7" width="14.140625" style="15" customWidth="1"/>
    <col min="8" max="8" width="1.42578125" style="15" customWidth="1"/>
    <col min="9" max="10" width="8.140625" style="15" customWidth="1"/>
    <col min="11" max="11" width="7.85546875" style="15" customWidth="1"/>
    <col min="12" max="12" width="7.140625" style="15" customWidth="1"/>
    <col min="13" max="13" width="7.42578125" style="15" customWidth="1"/>
    <col min="14" max="14" width="7.140625" style="15" customWidth="1"/>
    <col min="15" max="15" width="6.85546875" style="15" customWidth="1"/>
    <col min="16" max="16" width="7.140625" style="15" customWidth="1"/>
    <col min="17" max="17" width="17.42578125" style="1" hidden="1" customWidth="1"/>
    <col min="18" max="18" width="2.140625" style="15" customWidth="1"/>
    <col min="19" max="19" width="15" style="15" customWidth="1"/>
    <col min="20" max="21" width="10.7109375" style="2" bestFit="1" customWidth="1"/>
    <col min="22" max="22" width="10.85546875" style="2" customWidth="1"/>
    <col min="23" max="23" width="12" style="2" customWidth="1"/>
    <col min="24" max="24" width="11.42578125" style="2" customWidth="1"/>
    <col min="25" max="25" width="10.28515625" style="2" customWidth="1"/>
    <col min="26" max="26" width="11" style="2" customWidth="1"/>
    <col min="27" max="27" width="9.140625" style="15"/>
    <col min="28" max="29" width="5.28515625" style="88" customWidth="1"/>
    <col min="30" max="16384" width="9.140625" style="15"/>
  </cols>
  <sheetData>
    <row r="1" spans="1:29" x14ac:dyDescent="0.25">
      <c r="A1" s="59" t="s">
        <v>82</v>
      </c>
      <c r="B1" s="60" t="s">
        <v>83</v>
      </c>
      <c r="C1" s="61"/>
      <c r="D1" s="62"/>
      <c r="E1" s="63"/>
      <c r="F1" s="64" t="s">
        <v>86</v>
      </c>
      <c r="G1" s="65"/>
      <c r="H1" s="58"/>
      <c r="AB1" s="88" t="s">
        <v>101</v>
      </c>
      <c r="AC1" s="88" t="s">
        <v>101</v>
      </c>
    </row>
    <row r="2" spans="1:29" x14ac:dyDescent="0.25">
      <c r="A2" s="66"/>
      <c r="B2" s="67"/>
      <c r="C2" s="67"/>
      <c r="D2" s="67"/>
      <c r="E2" s="67"/>
      <c r="F2" s="67"/>
      <c r="G2" s="67"/>
      <c r="H2" s="58"/>
    </row>
    <row r="3" spans="1:29" ht="14.25" customHeight="1" x14ac:dyDescent="0.25">
      <c r="A3" s="68" t="s">
        <v>84</v>
      </c>
      <c r="B3" s="68"/>
      <c r="C3" s="68"/>
      <c r="D3" s="68"/>
      <c r="E3" s="68"/>
      <c r="F3" s="68"/>
      <c r="G3" s="68"/>
      <c r="H3" s="58"/>
    </row>
    <row r="4" spans="1:29" x14ac:dyDescent="0.25">
      <c r="A4" s="69"/>
      <c r="B4" s="70"/>
      <c r="C4" s="67"/>
      <c r="D4" s="71"/>
      <c r="E4" s="71"/>
      <c r="F4" s="71"/>
      <c r="G4" s="71"/>
      <c r="H4" s="58"/>
    </row>
    <row r="5" spans="1:29" x14ac:dyDescent="0.25">
      <c r="A5" s="72" t="s">
        <v>87</v>
      </c>
      <c r="B5" s="67"/>
      <c r="C5" s="71"/>
      <c r="D5" s="71"/>
      <c r="E5" s="71"/>
      <c r="F5" s="71"/>
      <c r="G5" s="58"/>
    </row>
    <row r="6" spans="1:29" x14ac:dyDescent="0.25">
      <c r="A6" s="69"/>
      <c r="B6" s="72"/>
      <c r="C6" s="67"/>
      <c r="D6" s="71"/>
      <c r="E6" s="71"/>
      <c r="F6" s="71"/>
      <c r="G6" s="71"/>
      <c r="H6" s="58"/>
    </row>
    <row r="7" spans="1:29" x14ac:dyDescent="0.25">
      <c r="A7" s="99" t="s">
        <v>85</v>
      </c>
      <c r="B7" s="99"/>
      <c r="C7" s="67"/>
      <c r="D7" s="67"/>
      <c r="E7" s="67"/>
      <c r="F7" s="67"/>
      <c r="G7" s="67"/>
      <c r="H7" s="58"/>
    </row>
    <row r="9" spans="1:29" ht="12" customHeight="1" x14ac:dyDescent="0.3">
      <c r="A9" s="26"/>
      <c r="B9" s="5"/>
    </row>
    <row r="10" spans="1:29" x14ac:dyDescent="0.25">
      <c r="A10" s="25" t="s">
        <v>67</v>
      </c>
      <c r="B10" s="25" t="s">
        <v>70</v>
      </c>
      <c r="G10" s="7"/>
      <c r="J10" s="104" t="s">
        <v>73</v>
      </c>
      <c r="K10" s="105"/>
      <c r="T10" s="104" t="s">
        <v>73</v>
      </c>
      <c r="U10" s="105"/>
    </row>
    <row r="11" spans="1:29" s="50" customFormat="1" ht="25.5" x14ac:dyDescent="0.25">
      <c r="A11" s="51" t="s">
        <v>54</v>
      </c>
      <c r="B11" s="51" t="s">
        <v>55</v>
      </c>
      <c r="C11" s="52" t="s">
        <v>66</v>
      </c>
      <c r="D11" s="53" t="s">
        <v>59</v>
      </c>
      <c r="E11" s="53" t="s">
        <v>78</v>
      </c>
      <c r="F11" s="54" t="s">
        <v>77</v>
      </c>
      <c r="G11" s="52" t="s">
        <v>79</v>
      </c>
      <c r="I11" s="31" t="s">
        <v>0</v>
      </c>
      <c r="J11" s="32" t="s">
        <v>2</v>
      </c>
      <c r="K11" s="32" t="s">
        <v>3</v>
      </c>
      <c r="L11" s="32" t="s">
        <v>1</v>
      </c>
      <c r="M11" s="32" t="s">
        <v>4</v>
      </c>
      <c r="N11" s="32" t="s">
        <v>5</v>
      </c>
      <c r="O11" s="32" t="s">
        <v>6</v>
      </c>
      <c r="P11" s="32" t="s">
        <v>7</v>
      </c>
      <c r="Q11" s="55" t="s">
        <v>8</v>
      </c>
      <c r="S11" s="34" t="s">
        <v>0</v>
      </c>
      <c r="T11" s="35" t="s">
        <v>2</v>
      </c>
      <c r="U11" s="35" t="s">
        <v>3</v>
      </c>
      <c r="V11" s="35" t="s">
        <v>1</v>
      </c>
      <c r="W11" s="35" t="s">
        <v>4</v>
      </c>
      <c r="X11" s="35" t="s">
        <v>5</v>
      </c>
      <c r="Y11" s="35" t="s">
        <v>6</v>
      </c>
      <c r="Z11" s="35" t="s">
        <v>7</v>
      </c>
      <c r="AB11" s="89"/>
      <c r="AC11" s="89"/>
    </row>
    <row r="12" spans="1:29" x14ac:dyDescent="0.25">
      <c r="A12" s="10" t="s">
        <v>10</v>
      </c>
      <c r="B12" s="11" t="s">
        <v>56</v>
      </c>
      <c r="C12" s="10">
        <v>1184</v>
      </c>
      <c r="D12" s="10">
        <v>12</v>
      </c>
      <c r="E12" s="93"/>
      <c r="F12" s="12">
        <f>ROUND(D12*E12,2)</f>
        <v>0</v>
      </c>
      <c r="G12" s="12">
        <f t="shared" ref="G12:G41" si="0">F12*C12</f>
        <v>0</v>
      </c>
      <c r="I12" s="3">
        <v>1184</v>
      </c>
      <c r="J12" s="3">
        <v>113</v>
      </c>
      <c r="K12" s="3">
        <v>202</v>
      </c>
      <c r="L12" s="3">
        <v>199</v>
      </c>
      <c r="M12" s="3">
        <v>419</v>
      </c>
      <c r="N12" s="3">
        <v>154</v>
      </c>
      <c r="O12" s="3">
        <v>64</v>
      </c>
      <c r="P12" s="3">
        <v>33</v>
      </c>
      <c r="S12" s="27">
        <f>SUM(T12:Z12)</f>
        <v>0</v>
      </c>
      <c r="T12" s="29">
        <f>Tabela15419[[#This Row],[SNAGA]]*$F12</f>
        <v>0</v>
      </c>
      <c r="U12" s="29">
        <f>Tabela15419[[#This Row],[VOKA]]*$F12</f>
        <v>0</v>
      </c>
      <c r="V12" s="29">
        <f>Tabela15419[[#This Row],[JHL]]*$F12</f>
        <v>0</v>
      </c>
      <c r="W12" s="29">
        <f>Tabela15419[[#This Row],[JPE]]*$F12</f>
        <v>0</v>
      </c>
      <c r="X12" s="29">
        <f>Tabela15419[[#This Row],[LPP]]*$F12</f>
        <v>0</v>
      </c>
      <c r="Y12" s="29">
        <f>Tabela15419[[#This Row],[LPT]]*$F12</f>
        <v>0</v>
      </c>
      <c r="Z12" s="29">
        <f>Tabela15419[[#This Row],[ZALE]]*$F12</f>
        <v>0</v>
      </c>
      <c r="AB12" s="88">
        <f>Tabela15419[[#This Row],[Skupaj]]-C12</f>
        <v>0</v>
      </c>
      <c r="AC12" s="90">
        <f>S12-G12</f>
        <v>0</v>
      </c>
    </row>
    <row r="13" spans="1:29" x14ac:dyDescent="0.25">
      <c r="A13" s="10" t="s">
        <v>11</v>
      </c>
      <c r="B13" s="11" t="s">
        <v>57</v>
      </c>
      <c r="C13" s="10">
        <v>117</v>
      </c>
      <c r="D13" s="10">
        <v>12</v>
      </c>
      <c r="E13" s="93"/>
      <c r="F13" s="12">
        <f t="shared" ref="F13:F41" si="1">ROUND(D13*E13,2)</f>
        <v>0</v>
      </c>
      <c r="G13" s="12">
        <f t="shared" si="0"/>
        <v>0</v>
      </c>
      <c r="I13" s="3">
        <v>117</v>
      </c>
      <c r="J13" s="3">
        <v>17</v>
      </c>
      <c r="K13" s="3">
        <v>8</v>
      </c>
      <c r="L13" s="3">
        <v>5</v>
      </c>
      <c r="M13" s="3">
        <v>35</v>
      </c>
      <c r="N13" s="3">
        <v>33</v>
      </c>
      <c r="O13" s="3">
        <v>15</v>
      </c>
      <c r="P13" s="3">
        <v>4</v>
      </c>
      <c r="S13" s="27">
        <f t="shared" ref="S13:S41" si="2">SUM(T13:Z13)</f>
        <v>0</v>
      </c>
      <c r="T13" s="29">
        <f>Tabela15419[[#This Row],[SNAGA]]*$F13</f>
        <v>0</v>
      </c>
      <c r="U13" s="29">
        <f>Tabela15419[[#This Row],[VOKA]]*$F13</f>
        <v>0</v>
      </c>
      <c r="V13" s="29">
        <f>Tabela15419[[#This Row],[JHL]]*$F13</f>
        <v>0</v>
      </c>
      <c r="W13" s="29">
        <f>Tabela15419[[#This Row],[JPE]]*$F13</f>
        <v>0</v>
      </c>
      <c r="X13" s="29">
        <f>Tabela15419[[#This Row],[LPP]]*$F13</f>
        <v>0</v>
      </c>
      <c r="Y13" s="29">
        <f>Tabela15419[[#This Row],[LPT]]*$F13</f>
        <v>0</v>
      </c>
      <c r="Z13" s="29">
        <f>Tabela15419[[#This Row],[ZALE]]*$F13</f>
        <v>0</v>
      </c>
      <c r="AB13" s="88">
        <f>Tabela15419[[#This Row],[Skupaj]]-C13</f>
        <v>0</v>
      </c>
      <c r="AC13" s="90">
        <f t="shared" ref="AC13:AC42" si="3">S13-G13</f>
        <v>0</v>
      </c>
    </row>
    <row r="14" spans="1:29" x14ac:dyDescent="0.25">
      <c r="A14" s="10" t="s">
        <v>12</v>
      </c>
      <c r="B14" s="11" t="s">
        <v>13</v>
      </c>
      <c r="C14" s="10">
        <v>37</v>
      </c>
      <c r="D14" s="10">
        <v>1</v>
      </c>
      <c r="E14" s="93"/>
      <c r="F14" s="12">
        <f t="shared" si="1"/>
        <v>0</v>
      </c>
      <c r="G14" s="12">
        <f t="shared" si="0"/>
        <v>0</v>
      </c>
      <c r="I14" s="3">
        <v>37</v>
      </c>
      <c r="J14" s="3"/>
      <c r="K14" s="3">
        <v>7</v>
      </c>
      <c r="L14" s="3"/>
      <c r="M14" s="3">
        <v>30</v>
      </c>
      <c r="N14" s="3"/>
      <c r="O14" s="3"/>
      <c r="P14" s="3"/>
      <c r="S14" s="27">
        <f t="shared" si="2"/>
        <v>0</v>
      </c>
      <c r="T14" s="29">
        <f>Tabela15419[[#This Row],[SNAGA]]*$F14</f>
        <v>0</v>
      </c>
      <c r="U14" s="29">
        <f>Tabela15419[[#This Row],[VOKA]]*$F14</f>
        <v>0</v>
      </c>
      <c r="V14" s="29">
        <f>Tabela15419[[#This Row],[JHL]]*$F14</f>
        <v>0</v>
      </c>
      <c r="W14" s="29">
        <f>Tabela15419[[#This Row],[JPE]]*$F14</f>
        <v>0</v>
      </c>
      <c r="X14" s="29">
        <f>Tabela15419[[#This Row],[LPP]]*$F14</f>
        <v>0</v>
      </c>
      <c r="Y14" s="29">
        <f>Tabela15419[[#This Row],[LPT]]*$F14</f>
        <v>0</v>
      </c>
      <c r="Z14" s="29">
        <f>Tabela15419[[#This Row],[ZALE]]*$F14</f>
        <v>0</v>
      </c>
      <c r="AB14" s="88">
        <f>Tabela15419[[#This Row],[Skupaj]]-C14</f>
        <v>0</v>
      </c>
      <c r="AC14" s="90">
        <f t="shared" si="3"/>
        <v>0</v>
      </c>
    </row>
    <row r="15" spans="1:29" x14ac:dyDescent="0.25">
      <c r="A15" s="10" t="s">
        <v>14</v>
      </c>
      <c r="B15" s="11" t="s">
        <v>93</v>
      </c>
      <c r="C15" s="10">
        <v>37</v>
      </c>
      <c r="D15" s="10">
        <v>1</v>
      </c>
      <c r="E15" s="93"/>
      <c r="F15" s="12">
        <f t="shared" si="1"/>
        <v>0</v>
      </c>
      <c r="G15" s="12">
        <f t="shared" si="0"/>
        <v>0</v>
      </c>
      <c r="I15" s="13">
        <v>37</v>
      </c>
      <c r="J15" s="3"/>
      <c r="K15" s="3">
        <v>7</v>
      </c>
      <c r="L15" s="3"/>
      <c r="M15" s="3">
        <v>30</v>
      </c>
      <c r="N15" s="3"/>
      <c r="O15" s="3"/>
      <c r="P15" s="3"/>
      <c r="S15" s="27">
        <f t="shared" si="2"/>
        <v>0</v>
      </c>
      <c r="T15" s="29">
        <f>Tabela15419[[#This Row],[SNAGA]]*$F15</f>
        <v>0</v>
      </c>
      <c r="U15" s="29">
        <f>Tabela15419[[#This Row],[VOKA]]*$F15</f>
        <v>0</v>
      </c>
      <c r="V15" s="29">
        <f>Tabela15419[[#This Row],[JHL]]*$F15</f>
        <v>0</v>
      </c>
      <c r="W15" s="29">
        <f>Tabela15419[[#This Row],[JPE]]*$F15</f>
        <v>0</v>
      </c>
      <c r="X15" s="29">
        <f>Tabela15419[[#This Row],[LPP]]*$F15</f>
        <v>0</v>
      </c>
      <c r="Y15" s="29">
        <f>Tabela15419[[#This Row],[LPT]]*$F15</f>
        <v>0</v>
      </c>
      <c r="Z15" s="29">
        <f>Tabela15419[[#This Row],[ZALE]]*$F15</f>
        <v>0</v>
      </c>
      <c r="AB15" s="88">
        <f>Tabela15419[[#This Row],[Skupaj]]-C15</f>
        <v>0</v>
      </c>
      <c r="AC15" s="90">
        <f t="shared" si="3"/>
        <v>0</v>
      </c>
    </row>
    <row r="16" spans="1:29" x14ac:dyDescent="0.25">
      <c r="A16" s="10" t="s">
        <v>94</v>
      </c>
      <c r="B16" s="11" t="s">
        <v>95</v>
      </c>
      <c r="C16" s="10">
        <v>37</v>
      </c>
      <c r="D16" s="10">
        <v>1</v>
      </c>
      <c r="E16" s="93"/>
      <c r="F16" s="12">
        <f t="shared" si="1"/>
        <v>0</v>
      </c>
      <c r="G16" s="12">
        <f t="shared" si="0"/>
        <v>0</v>
      </c>
      <c r="I16" s="13">
        <v>37</v>
      </c>
      <c r="J16" s="3"/>
      <c r="K16" s="3">
        <v>7</v>
      </c>
      <c r="L16" s="3"/>
      <c r="M16" s="3">
        <v>30</v>
      </c>
      <c r="N16" s="3"/>
      <c r="O16" s="3"/>
      <c r="P16" s="3"/>
      <c r="S16" s="27">
        <f t="shared" si="2"/>
        <v>0</v>
      </c>
      <c r="T16" s="29">
        <f>Tabela15419[[#This Row],[SNAGA]]*$F16</f>
        <v>0</v>
      </c>
      <c r="U16" s="29">
        <f>Tabela15419[[#This Row],[VOKA]]*$F16</f>
        <v>0</v>
      </c>
      <c r="V16" s="29">
        <f>Tabela15419[[#This Row],[JHL]]*$F16</f>
        <v>0</v>
      </c>
      <c r="W16" s="29">
        <f>Tabela15419[[#This Row],[JPE]]*$F16</f>
        <v>0</v>
      </c>
      <c r="X16" s="29">
        <f>Tabela15419[[#This Row],[LPP]]*$F16</f>
        <v>0</v>
      </c>
      <c r="Y16" s="29">
        <f>Tabela15419[[#This Row],[LPT]]*$F16</f>
        <v>0</v>
      </c>
      <c r="Z16" s="29">
        <f>Tabela15419[[#This Row],[ZALE]]*$F16</f>
        <v>0</v>
      </c>
      <c r="AB16" s="88">
        <f>Tabela15419[[#This Row],[Skupaj]]-C16</f>
        <v>0</v>
      </c>
      <c r="AC16" s="90">
        <f t="shared" si="3"/>
        <v>0</v>
      </c>
    </row>
    <row r="17" spans="1:29" x14ac:dyDescent="0.25">
      <c r="A17" s="10" t="s">
        <v>96</v>
      </c>
      <c r="B17" s="11" t="s">
        <v>97</v>
      </c>
      <c r="C17" s="10">
        <v>62</v>
      </c>
      <c r="D17" s="10">
        <v>1</v>
      </c>
      <c r="E17" s="93"/>
      <c r="F17" s="12">
        <f t="shared" si="1"/>
        <v>0</v>
      </c>
      <c r="G17" s="12">
        <f t="shared" si="0"/>
        <v>0</v>
      </c>
      <c r="I17" s="13">
        <v>62</v>
      </c>
      <c r="J17" s="3">
        <v>9</v>
      </c>
      <c r="K17" s="3">
        <v>4</v>
      </c>
      <c r="L17" s="3">
        <v>0</v>
      </c>
      <c r="M17" s="3">
        <v>49</v>
      </c>
      <c r="N17" s="3">
        <v>0</v>
      </c>
      <c r="O17" s="3">
        <v>0</v>
      </c>
      <c r="P17" s="3">
        <v>0</v>
      </c>
      <c r="S17" s="27">
        <f t="shared" si="2"/>
        <v>0</v>
      </c>
      <c r="T17" s="29">
        <f>Tabela15419[[#This Row],[SNAGA]]*$F17</f>
        <v>0</v>
      </c>
      <c r="U17" s="29">
        <f>Tabela15419[[#This Row],[VOKA]]*$F17</f>
        <v>0</v>
      </c>
      <c r="V17" s="29">
        <f>Tabela15419[[#This Row],[JHL]]*$F17</f>
        <v>0</v>
      </c>
      <c r="W17" s="29">
        <f>Tabela15419[[#This Row],[JPE]]*$F17</f>
        <v>0</v>
      </c>
      <c r="X17" s="29">
        <f>Tabela15419[[#This Row],[LPP]]*$F17</f>
        <v>0</v>
      </c>
      <c r="Y17" s="29">
        <f>Tabela15419[[#This Row],[LPT]]*$F17</f>
        <v>0</v>
      </c>
      <c r="Z17" s="29">
        <f>Tabela15419[[#This Row],[ZALE]]*$F17</f>
        <v>0</v>
      </c>
      <c r="AB17" s="88">
        <f>Tabela15419[[#This Row],[Skupaj]]-C17</f>
        <v>0</v>
      </c>
      <c r="AC17" s="90">
        <f t="shared" si="3"/>
        <v>0</v>
      </c>
    </row>
    <row r="18" spans="1:29" x14ac:dyDescent="0.25">
      <c r="A18" s="10" t="s">
        <v>15</v>
      </c>
      <c r="B18" s="11" t="s">
        <v>98</v>
      </c>
      <c r="C18" s="10">
        <v>62</v>
      </c>
      <c r="D18" s="10">
        <v>1</v>
      </c>
      <c r="E18" s="93"/>
      <c r="F18" s="12">
        <f t="shared" si="1"/>
        <v>0</v>
      </c>
      <c r="G18" s="12">
        <f t="shared" si="0"/>
        <v>0</v>
      </c>
      <c r="I18" s="14">
        <v>62</v>
      </c>
      <c r="J18" s="3">
        <v>9</v>
      </c>
      <c r="K18" s="3">
        <v>4</v>
      </c>
      <c r="L18" s="3">
        <v>0</v>
      </c>
      <c r="M18" s="3">
        <v>49</v>
      </c>
      <c r="N18" s="3">
        <v>0</v>
      </c>
      <c r="O18" s="3">
        <v>0</v>
      </c>
      <c r="P18" s="3">
        <v>0</v>
      </c>
      <c r="S18" s="27">
        <f t="shared" si="2"/>
        <v>0</v>
      </c>
      <c r="T18" s="29">
        <f>Tabela15419[[#This Row],[SNAGA]]*$F18</f>
        <v>0</v>
      </c>
      <c r="U18" s="29">
        <f>Tabela15419[[#This Row],[VOKA]]*$F18</f>
        <v>0</v>
      </c>
      <c r="V18" s="29">
        <f>Tabela15419[[#This Row],[JHL]]*$F18</f>
        <v>0</v>
      </c>
      <c r="W18" s="29">
        <f>Tabela15419[[#This Row],[JPE]]*$F18</f>
        <v>0</v>
      </c>
      <c r="X18" s="29">
        <f>Tabela15419[[#This Row],[LPP]]*$F18</f>
        <v>0</v>
      </c>
      <c r="Y18" s="29">
        <f>Tabela15419[[#This Row],[LPT]]*$F18</f>
        <v>0</v>
      </c>
      <c r="Z18" s="29">
        <f>Tabela15419[[#This Row],[ZALE]]*$F18</f>
        <v>0</v>
      </c>
      <c r="AB18" s="88">
        <f>Tabela15419[[#This Row],[Skupaj]]-C18</f>
        <v>0</v>
      </c>
      <c r="AC18" s="90">
        <f t="shared" si="3"/>
        <v>0</v>
      </c>
    </row>
    <row r="19" spans="1:29" x14ac:dyDescent="0.25">
      <c r="A19" s="10" t="s">
        <v>60</v>
      </c>
      <c r="B19" s="11" t="s">
        <v>61</v>
      </c>
      <c r="C19" s="10">
        <v>64</v>
      </c>
      <c r="D19" s="10">
        <v>1</v>
      </c>
      <c r="E19" s="93"/>
      <c r="F19" s="12">
        <f t="shared" si="1"/>
        <v>0</v>
      </c>
      <c r="G19" s="12">
        <f t="shared" si="0"/>
        <v>0</v>
      </c>
      <c r="I19" s="14">
        <v>64</v>
      </c>
      <c r="J19" s="3">
        <v>17</v>
      </c>
      <c r="K19" s="3">
        <v>6</v>
      </c>
      <c r="L19" s="3">
        <v>23</v>
      </c>
      <c r="M19" s="3">
        <v>8</v>
      </c>
      <c r="N19" s="3">
        <v>4</v>
      </c>
      <c r="O19" s="3">
        <v>5</v>
      </c>
      <c r="P19" s="3">
        <v>1</v>
      </c>
      <c r="S19" s="27">
        <f t="shared" si="2"/>
        <v>0</v>
      </c>
      <c r="T19" s="29">
        <f>Tabela15419[[#This Row],[SNAGA]]*$F19</f>
        <v>0</v>
      </c>
      <c r="U19" s="29">
        <f>Tabela15419[[#This Row],[VOKA]]*$F19</f>
        <v>0</v>
      </c>
      <c r="V19" s="29">
        <f>Tabela15419[[#This Row],[JHL]]*$F19</f>
        <v>0</v>
      </c>
      <c r="W19" s="29">
        <f>Tabela15419[[#This Row],[JPE]]*$F19</f>
        <v>0</v>
      </c>
      <c r="X19" s="29">
        <f>Tabela15419[[#This Row],[LPP]]*$F19</f>
        <v>0</v>
      </c>
      <c r="Y19" s="29">
        <f>Tabela15419[[#This Row],[LPT]]*$F19</f>
        <v>0</v>
      </c>
      <c r="Z19" s="29">
        <f>Tabela15419[[#This Row],[ZALE]]*$F19</f>
        <v>0</v>
      </c>
      <c r="AB19" s="88">
        <f>Tabela15419[[#This Row],[Skupaj]]-C19</f>
        <v>0</v>
      </c>
      <c r="AC19" s="90">
        <f t="shared" si="3"/>
        <v>0</v>
      </c>
    </row>
    <row r="20" spans="1:29" x14ac:dyDescent="0.25">
      <c r="A20" s="10" t="s">
        <v>64</v>
      </c>
      <c r="B20" s="11" t="s">
        <v>65</v>
      </c>
      <c r="C20" s="10">
        <v>0</v>
      </c>
      <c r="D20" s="10">
        <v>1</v>
      </c>
      <c r="E20" s="93"/>
      <c r="F20" s="12">
        <f t="shared" si="1"/>
        <v>0</v>
      </c>
      <c r="G20" s="12">
        <f t="shared" si="0"/>
        <v>0</v>
      </c>
      <c r="I20" s="14"/>
      <c r="J20" s="3"/>
      <c r="K20" s="3"/>
      <c r="L20" s="3"/>
      <c r="M20" s="3"/>
      <c r="N20" s="3"/>
      <c r="O20" s="3"/>
      <c r="P20" s="3"/>
      <c r="S20" s="27">
        <f t="shared" si="2"/>
        <v>0</v>
      </c>
      <c r="T20" s="29">
        <f>Tabela15419[[#This Row],[SNAGA]]*$F20</f>
        <v>0</v>
      </c>
      <c r="U20" s="29">
        <f>Tabela15419[[#This Row],[VOKA]]*$F20</f>
        <v>0</v>
      </c>
      <c r="V20" s="29">
        <f>Tabela15419[[#This Row],[JHL]]*$F20</f>
        <v>0</v>
      </c>
      <c r="W20" s="29">
        <f>Tabela15419[[#This Row],[JPE]]*$F20</f>
        <v>0</v>
      </c>
      <c r="X20" s="29">
        <f>Tabela15419[[#This Row],[LPP]]*$F20</f>
        <v>0</v>
      </c>
      <c r="Y20" s="29">
        <f>Tabela15419[[#This Row],[LPT]]*$F20</f>
        <v>0</v>
      </c>
      <c r="Z20" s="29">
        <f>Tabela15419[[#This Row],[ZALE]]*$F20</f>
        <v>0</v>
      </c>
      <c r="AB20" s="88">
        <f>Tabela15419[[#This Row],[Skupaj]]-C20</f>
        <v>0</v>
      </c>
      <c r="AC20" s="90">
        <f t="shared" si="3"/>
        <v>0</v>
      </c>
    </row>
    <row r="21" spans="1:29" x14ac:dyDescent="0.25">
      <c r="A21" s="10" t="s">
        <v>62</v>
      </c>
      <c r="B21" s="11" t="s">
        <v>63</v>
      </c>
      <c r="C21" s="10">
        <v>0</v>
      </c>
      <c r="D21" s="10">
        <v>1</v>
      </c>
      <c r="E21" s="93"/>
      <c r="F21" s="12">
        <f t="shared" si="1"/>
        <v>0</v>
      </c>
      <c r="G21" s="12">
        <f t="shared" si="0"/>
        <v>0</v>
      </c>
      <c r="I21" s="14">
        <v>0</v>
      </c>
      <c r="J21" s="3"/>
      <c r="K21" s="3"/>
      <c r="L21" s="3"/>
      <c r="M21" s="3"/>
      <c r="N21" s="3"/>
      <c r="O21" s="3"/>
      <c r="P21" s="3"/>
      <c r="S21" s="27">
        <f t="shared" si="2"/>
        <v>0</v>
      </c>
      <c r="T21" s="29">
        <f>Tabela15419[[#This Row],[SNAGA]]*$F21</f>
        <v>0</v>
      </c>
      <c r="U21" s="29">
        <f>Tabela15419[[#This Row],[VOKA]]*$F21</f>
        <v>0</v>
      </c>
      <c r="V21" s="29">
        <f>Tabela15419[[#This Row],[JHL]]*$F21</f>
        <v>0</v>
      </c>
      <c r="W21" s="29">
        <f>Tabela15419[[#This Row],[JPE]]*$F21</f>
        <v>0</v>
      </c>
      <c r="X21" s="29">
        <f>Tabela15419[[#This Row],[LPP]]*$F21</f>
        <v>0</v>
      </c>
      <c r="Y21" s="29">
        <f>Tabela15419[[#This Row],[LPT]]*$F21</f>
        <v>0</v>
      </c>
      <c r="Z21" s="29">
        <f>Tabela15419[[#This Row],[ZALE]]*$F21</f>
        <v>0</v>
      </c>
      <c r="AB21" s="88">
        <f>Tabela15419[[#This Row],[Skupaj]]-C21</f>
        <v>0</v>
      </c>
      <c r="AC21" s="90">
        <f t="shared" si="3"/>
        <v>0</v>
      </c>
    </row>
    <row r="22" spans="1:29" x14ac:dyDescent="0.25">
      <c r="A22" s="10" t="s">
        <v>16</v>
      </c>
      <c r="B22" s="11" t="s">
        <v>17</v>
      </c>
      <c r="C22" s="10">
        <v>1</v>
      </c>
      <c r="D22" s="10">
        <v>1</v>
      </c>
      <c r="E22" s="93"/>
      <c r="F22" s="12">
        <f t="shared" si="1"/>
        <v>0</v>
      </c>
      <c r="G22" s="12">
        <f t="shared" si="0"/>
        <v>0</v>
      </c>
      <c r="I22" s="14">
        <v>1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  <c r="S22" s="27">
        <f t="shared" si="2"/>
        <v>0</v>
      </c>
      <c r="T22" s="29">
        <f>Tabela15419[[#This Row],[SNAGA]]*$F22</f>
        <v>0</v>
      </c>
      <c r="U22" s="29">
        <f>Tabela15419[[#This Row],[VOKA]]*$F22</f>
        <v>0</v>
      </c>
      <c r="V22" s="29">
        <f>Tabela15419[[#This Row],[JHL]]*$F22</f>
        <v>0</v>
      </c>
      <c r="W22" s="29">
        <f>Tabela15419[[#This Row],[JPE]]*$F22</f>
        <v>0</v>
      </c>
      <c r="X22" s="29">
        <f>Tabela15419[[#This Row],[LPP]]*$F22</f>
        <v>0</v>
      </c>
      <c r="Y22" s="29">
        <f>Tabela15419[[#This Row],[LPT]]*$F22</f>
        <v>0</v>
      </c>
      <c r="Z22" s="29">
        <f>Tabela15419[[#This Row],[ZALE]]*$F22</f>
        <v>0</v>
      </c>
      <c r="AB22" s="88">
        <f>Tabela15419[[#This Row],[Skupaj]]-C22</f>
        <v>0</v>
      </c>
      <c r="AC22" s="90">
        <f t="shared" si="3"/>
        <v>0</v>
      </c>
    </row>
    <row r="23" spans="1:29" x14ac:dyDescent="0.25">
      <c r="A23" s="10" t="s">
        <v>18</v>
      </c>
      <c r="B23" s="11" t="s">
        <v>19</v>
      </c>
      <c r="C23" s="10">
        <v>0</v>
      </c>
      <c r="D23" s="10">
        <v>1</v>
      </c>
      <c r="E23" s="93"/>
      <c r="F23" s="12">
        <f t="shared" si="1"/>
        <v>0</v>
      </c>
      <c r="G23" s="12">
        <f t="shared" si="0"/>
        <v>0</v>
      </c>
      <c r="I23" s="14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S23" s="27">
        <f t="shared" si="2"/>
        <v>0</v>
      </c>
      <c r="T23" s="29">
        <f>Tabela15419[[#This Row],[SNAGA]]*$F23</f>
        <v>0</v>
      </c>
      <c r="U23" s="29">
        <f>Tabela15419[[#This Row],[VOKA]]*$F23</f>
        <v>0</v>
      </c>
      <c r="V23" s="29">
        <f>Tabela15419[[#This Row],[JHL]]*$F23</f>
        <v>0</v>
      </c>
      <c r="W23" s="29">
        <f>Tabela15419[[#This Row],[JPE]]*$F23</f>
        <v>0</v>
      </c>
      <c r="X23" s="29">
        <f>Tabela15419[[#This Row],[LPP]]*$F23</f>
        <v>0</v>
      </c>
      <c r="Y23" s="29">
        <f>Tabela15419[[#This Row],[LPT]]*$F23</f>
        <v>0</v>
      </c>
      <c r="Z23" s="29">
        <f>Tabela15419[[#This Row],[ZALE]]*$F23</f>
        <v>0</v>
      </c>
      <c r="AB23" s="88">
        <f>Tabela15419[[#This Row],[Skupaj]]-C23</f>
        <v>0</v>
      </c>
      <c r="AC23" s="90">
        <f t="shared" si="3"/>
        <v>0</v>
      </c>
    </row>
    <row r="24" spans="1:29" x14ac:dyDescent="0.25">
      <c r="A24" s="10" t="s">
        <v>20</v>
      </c>
      <c r="B24" s="11" t="s">
        <v>21</v>
      </c>
      <c r="C24" s="10">
        <v>1</v>
      </c>
      <c r="D24" s="10">
        <v>1</v>
      </c>
      <c r="E24" s="93"/>
      <c r="F24" s="12">
        <f t="shared" si="1"/>
        <v>0</v>
      </c>
      <c r="G24" s="12">
        <f t="shared" si="0"/>
        <v>0</v>
      </c>
      <c r="I24" s="14">
        <v>1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  <c r="S24" s="27">
        <f t="shared" si="2"/>
        <v>0</v>
      </c>
      <c r="T24" s="29">
        <f>Tabela15419[[#This Row],[SNAGA]]*$F24</f>
        <v>0</v>
      </c>
      <c r="U24" s="29">
        <f>Tabela15419[[#This Row],[VOKA]]*$F24</f>
        <v>0</v>
      </c>
      <c r="V24" s="29">
        <f>Tabela15419[[#This Row],[JHL]]*$F24</f>
        <v>0</v>
      </c>
      <c r="W24" s="29">
        <f>Tabela15419[[#This Row],[JPE]]*$F24</f>
        <v>0</v>
      </c>
      <c r="X24" s="29">
        <f>Tabela15419[[#This Row],[LPP]]*$F24</f>
        <v>0</v>
      </c>
      <c r="Y24" s="29">
        <f>Tabela15419[[#This Row],[LPT]]*$F24</f>
        <v>0</v>
      </c>
      <c r="Z24" s="29">
        <f>Tabela15419[[#This Row],[ZALE]]*$F24</f>
        <v>0</v>
      </c>
      <c r="AB24" s="88">
        <f>Tabela15419[[#This Row],[Skupaj]]-C24</f>
        <v>0</v>
      </c>
      <c r="AC24" s="90">
        <f t="shared" si="3"/>
        <v>0</v>
      </c>
    </row>
    <row r="25" spans="1:29" x14ac:dyDescent="0.25">
      <c r="A25" s="10" t="s">
        <v>22</v>
      </c>
      <c r="B25" s="11" t="s">
        <v>23</v>
      </c>
      <c r="C25" s="10">
        <v>1</v>
      </c>
      <c r="D25" s="10">
        <v>1</v>
      </c>
      <c r="E25" s="93"/>
      <c r="F25" s="12">
        <f t="shared" si="1"/>
        <v>0</v>
      </c>
      <c r="G25" s="12">
        <f t="shared" si="0"/>
        <v>0</v>
      </c>
      <c r="I25" s="14">
        <v>1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S25" s="27">
        <f t="shared" si="2"/>
        <v>0</v>
      </c>
      <c r="T25" s="29">
        <f>Tabela15419[[#This Row],[SNAGA]]*$F25</f>
        <v>0</v>
      </c>
      <c r="U25" s="29">
        <f>Tabela15419[[#This Row],[VOKA]]*$F25</f>
        <v>0</v>
      </c>
      <c r="V25" s="29">
        <f>Tabela15419[[#This Row],[JHL]]*$F25</f>
        <v>0</v>
      </c>
      <c r="W25" s="29">
        <f>Tabela15419[[#This Row],[JPE]]*$F25</f>
        <v>0</v>
      </c>
      <c r="X25" s="29">
        <f>Tabela15419[[#This Row],[LPP]]*$F25</f>
        <v>0</v>
      </c>
      <c r="Y25" s="29">
        <f>Tabela15419[[#This Row],[LPT]]*$F25</f>
        <v>0</v>
      </c>
      <c r="Z25" s="29">
        <f>Tabela15419[[#This Row],[ZALE]]*$F25</f>
        <v>0</v>
      </c>
      <c r="AB25" s="88">
        <f>Tabela15419[[#This Row],[Skupaj]]-C25</f>
        <v>0</v>
      </c>
      <c r="AC25" s="90">
        <f t="shared" si="3"/>
        <v>0</v>
      </c>
    </row>
    <row r="26" spans="1:29" x14ac:dyDescent="0.25">
      <c r="A26" s="10" t="s">
        <v>24</v>
      </c>
      <c r="B26" s="11" t="s">
        <v>25</v>
      </c>
      <c r="C26" s="10">
        <v>3</v>
      </c>
      <c r="D26" s="10">
        <v>1</v>
      </c>
      <c r="E26" s="93"/>
      <c r="F26" s="12">
        <f t="shared" si="1"/>
        <v>0</v>
      </c>
      <c r="G26" s="12">
        <f t="shared" si="0"/>
        <v>0</v>
      </c>
      <c r="I26" s="14">
        <v>3</v>
      </c>
      <c r="J26" s="3"/>
      <c r="K26" s="3"/>
      <c r="L26" s="3">
        <v>2</v>
      </c>
      <c r="M26" s="3">
        <v>1</v>
      </c>
      <c r="N26" s="3"/>
      <c r="O26" s="3"/>
      <c r="P26" s="3"/>
      <c r="S26" s="27">
        <f t="shared" si="2"/>
        <v>0</v>
      </c>
      <c r="T26" s="29">
        <f>Tabela15419[[#This Row],[SNAGA]]*$F26</f>
        <v>0</v>
      </c>
      <c r="U26" s="29">
        <f>Tabela15419[[#This Row],[VOKA]]*$F26</f>
        <v>0</v>
      </c>
      <c r="V26" s="29">
        <f>Tabela15419[[#This Row],[JHL]]*$F26</f>
        <v>0</v>
      </c>
      <c r="W26" s="29">
        <f>Tabela15419[[#This Row],[JPE]]*$F26</f>
        <v>0</v>
      </c>
      <c r="X26" s="29">
        <f>Tabela15419[[#This Row],[LPP]]*$F26</f>
        <v>0</v>
      </c>
      <c r="Y26" s="29">
        <f>Tabela15419[[#This Row],[LPT]]*$F26</f>
        <v>0</v>
      </c>
      <c r="Z26" s="29">
        <f>Tabela15419[[#This Row],[ZALE]]*$F26</f>
        <v>0</v>
      </c>
      <c r="AB26" s="88">
        <f>Tabela15419[[#This Row],[Skupaj]]-C26</f>
        <v>0</v>
      </c>
      <c r="AC26" s="90">
        <f t="shared" si="3"/>
        <v>0</v>
      </c>
    </row>
    <row r="27" spans="1:29" x14ac:dyDescent="0.25">
      <c r="A27" s="10" t="s">
        <v>26</v>
      </c>
      <c r="B27" s="11" t="s">
        <v>27</v>
      </c>
      <c r="C27" s="10">
        <v>2</v>
      </c>
      <c r="D27" s="10">
        <v>1</v>
      </c>
      <c r="E27" s="93"/>
      <c r="F27" s="12">
        <f t="shared" si="1"/>
        <v>0</v>
      </c>
      <c r="G27" s="12">
        <f t="shared" si="0"/>
        <v>0</v>
      </c>
      <c r="I27" s="14">
        <v>2</v>
      </c>
      <c r="J27" s="3"/>
      <c r="K27" s="3"/>
      <c r="L27" s="3"/>
      <c r="M27" s="3">
        <v>2</v>
      </c>
      <c r="N27" s="3"/>
      <c r="O27" s="3"/>
      <c r="P27" s="3"/>
      <c r="S27" s="27">
        <f t="shared" si="2"/>
        <v>0</v>
      </c>
      <c r="T27" s="29">
        <f>Tabela15419[[#This Row],[SNAGA]]*$F27</f>
        <v>0</v>
      </c>
      <c r="U27" s="29">
        <f>Tabela15419[[#This Row],[VOKA]]*$F27</f>
        <v>0</v>
      </c>
      <c r="V27" s="29">
        <f>Tabela15419[[#This Row],[JHL]]*$F27</f>
        <v>0</v>
      </c>
      <c r="W27" s="29">
        <f>Tabela15419[[#This Row],[JPE]]*$F27</f>
        <v>0</v>
      </c>
      <c r="X27" s="29">
        <f>Tabela15419[[#This Row],[LPP]]*$F27</f>
        <v>0</v>
      </c>
      <c r="Y27" s="29">
        <f>Tabela15419[[#This Row],[LPT]]*$F27</f>
        <v>0</v>
      </c>
      <c r="Z27" s="29">
        <f>Tabela15419[[#This Row],[ZALE]]*$F27</f>
        <v>0</v>
      </c>
      <c r="AB27" s="88">
        <f>Tabela15419[[#This Row],[Skupaj]]-C27</f>
        <v>0</v>
      </c>
      <c r="AC27" s="90">
        <f t="shared" si="3"/>
        <v>0</v>
      </c>
    </row>
    <row r="28" spans="1:29" x14ac:dyDescent="0.25">
      <c r="A28" s="10" t="s">
        <v>28</v>
      </c>
      <c r="B28" s="11" t="s">
        <v>29</v>
      </c>
      <c r="C28" s="10">
        <v>2</v>
      </c>
      <c r="D28" s="10">
        <v>1</v>
      </c>
      <c r="E28" s="93"/>
      <c r="F28" s="12">
        <f t="shared" si="1"/>
        <v>0</v>
      </c>
      <c r="G28" s="12">
        <f t="shared" si="0"/>
        <v>0</v>
      </c>
      <c r="I28" s="14">
        <v>2</v>
      </c>
      <c r="J28" s="3"/>
      <c r="K28" s="3"/>
      <c r="L28" s="3">
        <v>2</v>
      </c>
      <c r="M28" s="3"/>
      <c r="N28" s="3"/>
      <c r="O28" s="3"/>
      <c r="P28" s="3"/>
      <c r="S28" s="27">
        <f t="shared" si="2"/>
        <v>0</v>
      </c>
      <c r="T28" s="29">
        <f>Tabela15419[[#This Row],[SNAGA]]*$F28</f>
        <v>0</v>
      </c>
      <c r="U28" s="29">
        <f>Tabela15419[[#This Row],[VOKA]]*$F28</f>
        <v>0</v>
      </c>
      <c r="V28" s="29">
        <f>Tabela15419[[#This Row],[JHL]]*$F28</f>
        <v>0</v>
      </c>
      <c r="W28" s="29">
        <f>Tabela15419[[#This Row],[JPE]]*$F28</f>
        <v>0</v>
      </c>
      <c r="X28" s="29">
        <f>Tabela15419[[#This Row],[LPP]]*$F28</f>
        <v>0</v>
      </c>
      <c r="Y28" s="29">
        <f>Tabela15419[[#This Row],[LPT]]*$F28</f>
        <v>0</v>
      </c>
      <c r="Z28" s="29">
        <f>Tabela15419[[#This Row],[ZALE]]*$F28</f>
        <v>0</v>
      </c>
      <c r="AB28" s="88">
        <f>Tabela15419[[#This Row],[Skupaj]]-C28</f>
        <v>0</v>
      </c>
      <c r="AC28" s="90">
        <f t="shared" si="3"/>
        <v>0</v>
      </c>
    </row>
    <row r="29" spans="1:29" x14ac:dyDescent="0.25">
      <c r="A29" s="10" t="s">
        <v>30</v>
      </c>
      <c r="B29" s="11" t="s">
        <v>31</v>
      </c>
      <c r="C29" s="10">
        <v>2</v>
      </c>
      <c r="D29" s="10">
        <v>1</v>
      </c>
      <c r="E29" s="93"/>
      <c r="F29" s="12">
        <f t="shared" si="1"/>
        <v>0</v>
      </c>
      <c r="G29" s="12">
        <f t="shared" si="0"/>
        <v>0</v>
      </c>
      <c r="I29" s="14">
        <v>2</v>
      </c>
      <c r="J29" s="3"/>
      <c r="K29" s="3"/>
      <c r="L29" s="3">
        <v>2</v>
      </c>
      <c r="M29" s="3"/>
      <c r="N29" s="3"/>
      <c r="O29" s="3"/>
      <c r="P29" s="3"/>
      <c r="S29" s="27">
        <f t="shared" si="2"/>
        <v>0</v>
      </c>
      <c r="T29" s="29">
        <f>Tabela15419[[#This Row],[SNAGA]]*$F29</f>
        <v>0</v>
      </c>
      <c r="U29" s="29">
        <f>Tabela15419[[#This Row],[VOKA]]*$F29</f>
        <v>0</v>
      </c>
      <c r="V29" s="29">
        <f>Tabela15419[[#This Row],[JHL]]*$F29</f>
        <v>0</v>
      </c>
      <c r="W29" s="29">
        <f>Tabela15419[[#This Row],[JPE]]*$F29</f>
        <v>0</v>
      </c>
      <c r="X29" s="29">
        <f>Tabela15419[[#This Row],[LPP]]*$F29</f>
        <v>0</v>
      </c>
      <c r="Y29" s="29">
        <f>Tabela15419[[#This Row],[LPT]]*$F29</f>
        <v>0</v>
      </c>
      <c r="Z29" s="29">
        <f>Tabela15419[[#This Row],[ZALE]]*$F29</f>
        <v>0</v>
      </c>
      <c r="AB29" s="88">
        <f>Tabela15419[[#This Row],[Skupaj]]-C29</f>
        <v>0</v>
      </c>
      <c r="AC29" s="90">
        <f t="shared" si="3"/>
        <v>0</v>
      </c>
    </row>
    <row r="30" spans="1:29" x14ac:dyDescent="0.25">
      <c r="A30" s="10" t="s">
        <v>32</v>
      </c>
      <c r="B30" s="11" t="s">
        <v>33</v>
      </c>
      <c r="C30" s="10">
        <v>2</v>
      </c>
      <c r="D30" s="10">
        <v>1</v>
      </c>
      <c r="E30" s="93"/>
      <c r="F30" s="12">
        <f t="shared" si="1"/>
        <v>0</v>
      </c>
      <c r="G30" s="12">
        <f t="shared" si="0"/>
        <v>0</v>
      </c>
      <c r="I30" s="14">
        <v>2</v>
      </c>
      <c r="J30" s="3"/>
      <c r="K30" s="3"/>
      <c r="L30" s="3">
        <v>2</v>
      </c>
      <c r="M30" s="3"/>
      <c r="N30" s="3"/>
      <c r="O30" s="3"/>
      <c r="P30" s="3"/>
      <c r="S30" s="27">
        <f t="shared" si="2"/>
        <v>0</v>
      </c>
      <c r="T30" s="29">
        <f>Tabela15419[[#This Row],[SNAGA]]*$F30</f>
        <v>0</v>
      </c>
      <c r="U30" s="29">
        <f>Tabela15419[[#This Row],[VOKA]]*$F30</f>
        <v>0</v>
      </c>
      <c r="V30" s="29">
        <f>Tabela15419[[#This Row],[JHL]]*$F30</f>
        <v>0</v>
      </c>
      <c r="W30" s="29">
        <f>Tabela15419[[#This Row],[JPE]]*$F30</f>
        <v>0</v>
      </c>
      <c r="X30" s="29">
        <f>Tabela15419[[#This Row],[LPP]]*$F30</f>
        <v>0</v>
      </c>
      <c r="Y30" s="29">
        <f>Tabela15419[[#This Row],[LPT]]*$F30</f>
        <v>0</v>
      </c>
      <c r="Z30" s="29">
        <f>Tabela15419[[#This Row],[ZALE]]*$F30</f>
        <v>0</v>
      </c>
      <c r="AB30" s="88">
        <f>Tabela15419[[#This Row],[Skupaj]]-C30</f>
        <v>0</v>
      </c>
      <c r="AC30" s="90">
        <f t="shared" si="3"/>
        <v>0</v>
      </c>
    </row>
    <row r="31" spans="1:29" x14ac:dyDescent="0.25">
      <c r="A31" s="10" t="s">
        <v>34</v>
      </c>
      <c r="B31" s="11" t="s">
        <v>35</v>
      </c>
      <c r="C31" s="10">
        <v>41</v>
      </c>
      <c r="D31" s="10">
        <v>1</v>
      </c>
      <c r="E31" s="93"/>
      <c r="F31" s="12">
        <f t="shared" si="1"/>
        <v>0</v>
      </c>
      <c r="G31" s="12">
        <f t="shared" si="0"/>
        <v>0</v>
      </c>
      <c r="I31" s="3">
        <v>41</v>
      </c>
      <c r="J31" s="3">
        <v>0</v>
      </c>
      <c r="K31" s="3"/>
      <c r="L31" s="3">
        <v>0</v>
      </c>
      <c r="M31" s="3">
        <v>41</v>
      </c>
      <c r="N31" s="3">
        <v>0</v>
      </c>
      <c r="O31" s="3">
        <v>0</v>
      </c>
      <c r="P31" s="3"/>
      <c r="S31" s="27">
        <f t="shared" si="2"/>
        <v>0</v>
      </c>
      <c r="T31" s="29">
        <f>Tabela15419[[#This Row],[SNAGA]]*$F31</f>
        <v>0</v>
      </c>
      <c r="U31" s="29">
        <f>Tabela15419[[#This Row],[VOKA]]*$F31</f>
        <v>0</v>
      </c>
      <c r="V31" s="29">
        <f>Tabela15419[[#This Row],[JHL]]*$F31</f>
        <v>0</v>
      </c>
      <c r="W31" s="29">
        <f>Tabela15419[[#This Row],[JPE]]*$F31</f>
        <v>0</v>
      </c>
      <c r="X31" s="29">
        <f>Tabela15419[[#This Row],[LPP]]*$F31</f>
        <v>0</v>
      </c>
      <c r="Y31" s="29">
        <f>Tabela15419[[#This Row],[LPT]]*$F31</f>
        <v>0</v>
      </c>
      <c r="Z31" s="29">
        <f>Tabela15419[[#This Row],[ZALE]]*$F31</f>
        <v>0</v>
      </c>
      <c r="AB31" s="88">
        <f>Tabela15419[[#This Row],[Skupaj]]-C31</f>
        <v>0</v>
      </c>
      <c r="AC31" s="90">
        <f t="shared" si="3"/>
        <v>0</v>
      </c>
    </row>
    <row r="32" spans="1:29" x14ac:dyDescent="0.25">
      <c r="A32" s="10" t="s">
        <v>36</v>
      </c>
      <c r="B32" s="11" t="s">
        <v>37</v>
      </c>
      <c r="C32" s="10">
        <v>1</v>
      </c>
      <c r="D32" s="10">
        <v>1</v>
      </c>
      <c r="E32" s="93"/>
      <c r="F32" s="12">
        <f t="shared" si="1"/>
        <v>0</v>
      </c>
      <c r="G32" s="12">
        <f t="shared" si="0"/>
        <v>0</v>
      </c>
      <c r="I32" s="3">
        <v>1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  <c r="S32" s="27">
        <f t="shared" si="2"/>
        <v>0</v>
      </c>
      <c r="T32" s="29">
        <f>Tabela15419[[#This Row],[SNAGA]]*$F32</f>
        <v>0</v>
      </c>
      <c r="U32" s="29">
        <f>Tabela15419[[#This Row],[VOKA]]*$F32</f>
        <v>0</v>
      </c>
      <c r="V32" s="29">
        <f>Tabela15419[[#This Row],[JHL]]*$F32</f>
        <v>0</v>
      </c>
      <c r="W32" s="29">
        <f>Tabela15419[[#This Row],[JPE]]*$F32</f>
        <v>0</v>
      </c>
      <c r="X32" s="29">
        <f>Tabela15419[[#This Row],[LPP]]*$F32</f>
        <v>0</v>
      </c>
      <c r="Y32" s="29">
        <f>Tabela15419[[#This Row],[LPT]]*$F32</f>
        <v>0</v>
      </c>
      <c r="Z32" s="29">
        <f>Tabela15419[[#This Row],[ZALE]]*$F32</f>
        <v>0</v>
      </c>
      <c r="AB32" s="88">
        <f>Tabela15419[[#This Row],[Skupaj]]-C32</f>
        <v>0</v>
      </c>
      <c r="AC32" s="90">
        <f t="shared" si="3"/>
        <v>0</v>
      </c>
    </row>
    <row r="33" spans="1:29" x14ac:dyDescent="0.25">
      <c r="A33" s="10" t="s">
        <v>38</v>
      </c>
      <c r="B33" s="11" t="s">
        <v>39</v>
      </c>
      <c r="C33" s="10">
        <v>6</v>
      </c>
      <c r="D33" s="10">
        <v>1</v>
      </c>
      <c r="E33" s="93"/>
      <c r="F33" s="12">
        <f t="shared" si="1"/>
        <v>0</v>
      </c>
      <c r="G33" s="12">
        <f t="shared" si="0"/>
        <v>0</v>
      </c>
      <c r="I33" s="3">
        <v>6</v>
      </c>
      <c r="J33" s="3">
        <v>4</v>
      </c>
      <c r="K33" s="3">
        <v>0</v>
      </c>
      <c r="L33" s="3">
        <v>0</v>
      </c>
      <c r="M33" s="3">
        <v>2</v>
      </c>
      <c r="N33" s="3">
        <v>0</v>
      </c>
      <c r="O33" s="3">
        <v>0</v>
      </c>
      <c r="P33" s="3">
        <v>0</v>
      </c>
      <c r="S33" s="27">
        <f t="shared" si="2"/>
        <v>0</v>
      </c>
      <c r="T33" s="29">
        <f>Tabela15419[[#This Row],[SNAGA]]*$F33</f>
        <v>0</v>
      </c>
      <c r="U33" s="29">
        <f>Tabela15419[[#This Row],[VOKA]]*$F33</f>
        <v>0</v>
      </c>
      <c r="V33" s="29">
        <f>Tabela15419[[#This Row],[JHL]]*$F33</f>
        <v>0</v>
      </c>
      <c r="W33" s="29">
        <f>Tabela15419[[#This Row],[JPE]]*$F33</f>
        <v>0</v>
      </c>
      <c r="X33" s="29">
        <f>Tabela15419[[#This Row],[LPP]]*$F33</f>
        <v>0</v>
      </c>
      <c r="Y33" s="29">
        <f>Tabela15419[[#This Row],[LPT]]*$F33</f>
        <v>0</v>
      </c>
      <c r="Z33" s="29">
        <f>Tabela15419[[#This Row],[ZALE]]*$F33</f>
        <v>0</v>
      </c>
      <c r="AB33" s="88">
        <f>Tabela15419[[#This Row],[Skupaj]]-C33</f>
        <v>0</v>
      </c>
      <c r="AC33" s="90">
        <f t="shared" si="3"/>
        <v>0</v>
      </c>
    </row>
    <row r="34" spans="1:29" x14ac:dyDescent="0.25">
      <c r="A34" s="10" t="s">
        <v>40</v>
      </c>
      <c r="B34" s="11" t="s">
        <v>41</v>
      </c>
      <c r="C34" s="10">
        <v>142</v>
      </c>
      <c r="D34" s="10">
        <v>1</v>
      </c>
      <c r="E34" s="93"/>
      <c r="F34" s="12">
        <f t="shared" si="1"/>
        <v>0</v>
      </c>
      <c r="G34" s="12">
        <f t="shared" si="0"/>
        <v>0</v>
      </c>
      <c r="I34" s="3">
        <v>142</v>
      </c>
      <c r="J34" s="3">
        <v>33</v>
      </c>
      <c r="K34" s="3">
        <v>26</v>
      </c>
      <c r="L34" s="3">
        <v>25</v>
      </c>
      <c r="M34" s="3">
        <v>50</v>
      </c>
      <c r="N34" s="3">
        <v>2</v>
      </c>
      <c r="O34" s="3">
        <v>6</v>
      </c>
      <c r="P34" s="3">
        <v>0</v>
      </c>
      <c r="S34" s="27">
        <f t="shared" si="2"/>
        <v>0</v>
      </c>
      <c r="T34" s="29">
        <f>Tabela15419[[#This Row],[SNAGA]]*$F34</f>
        <v>0</v>
      </c>
      <c r="U34" s="29">
        <f>Tabela15419[[#This Row],[VOKA]]*$F34</f>
        <v>0</v>
      </c>
      <c r="V34" s="29">
        <f>Tabela15419[[#This Row],[JHL]]*$F34</f>
        <v>0</v>
      </c>
      <c r="W34" s="29">
        <f>Tabela15419[[#This Row],[JPE]]*$F34</f>
        <v>0</v>
      </c>
      <c r="X34" s="29">
        <f>Tabela15419[[#This Row],[LPP]]*$F34</f>
        <v>0</v>
      </c>
      <c r="Y34" s="29">
        <f>Tabela15419[[#This Row],[LPT]]*$F34</f>
        <v>0</v>
      </c>
      <c r="Z34" s="29">
        <f>Tabela15419[[#This Row],[ZALE]]*$F34</f>
        <v>0</v>
      </c>
      <c r="AB34" s="88">
        <f>Tabela15419[[#This Row],[Skupaj]]-C34</f>
        <v>0</v>
      </c>
      <c r="AC34" s="90">
        <f t="shared" si="3"/>
        <v>0</v>
      </c>
    </row>
    <row r="35" spans="1:29" x14ac:dyDescent="0.25">
      <c r="A35" s="10" t="s">
        <v>42</v>
      </c>
      <c r="B35" s="11" t="s">
        <v>43</v>
      </c>
      <c r="C35" s="10">
        <v>48</v>
      </c>
      <c r="D35" s="10">
        <v>1</v>
      </c>
      <c r="E35" s="93"/>
      <c r="F35" s="12">
        <f t="shared" si="1"/>
        <v>0</v>
      </c>
      <c r="G35" s="12">
        <f t="shared" si="0"/>
        <v>0</v>
      </c>
      <c r="I35" s="3">
        <v>48</v>
      </c>
      <c r="J35" s="3">
        <v>0</v>
      </c>
      <c r="K35" s="3">
        <v>16</v>
      </c>
      <c r="L35" s="3">
        <v>0</v>
      </c>
      <c r="M35" s="3">
        <v>32</v>
      </c>
      <c r="N35" s="3"/>
      <c r="O35" s="3">
        <v>0</v>
      </c>
      <c r="P35" s="3"/>
      <c r="S35" s="27">
        <f t="shared" si="2"/>
        <v>0</v>
      </c>
      <c r="T35" s="29">
        <f>Tabela15419[[#This Row],[SNAGA]]*$F35</f>
        <v>0</v>
      </c>
      <c r="U35" s="29">
        <f>Tabela15419[[#This Row],[VOKA]]*$F35</f>
        <v>0</v>
      </c>
      <c r="V35" s="29">
        <f>Tabela15419[[#This Row],[JHL]]*$F35</f>
        <v>0</v>
      </c>
      <c r="W35" s="29">
        <f>Tabela15419[[#This Row],[JPE]]*$F35</f>
        <v>0</v>
      </c>
      <c r="X35" s="29">
        <f>Tabela15419[[#This Row],[LPP]]*$F35</f>
        <v>0</v>
      </c>
      <c r="Y35" s="29">
        <f>Tabela15419[[#This Row],[LPT]]*$F35</f>
        <v>0</v>
      </c>
      <c r="Z35" s="29">
        <f>Tabela15419[[#This Row],[ZALE]]*$F35</f>
        <v>0</v>
      </c>
      <c r="AB35" s="88">
        <f>Tabela15419[[#This Row],[Skupaj]]-C35</f>
        <v>0</v>
      </c>
      <c r="AC35" s="90">
        <f t="shared" si="3"/>
        <v>0</v>
      </c>
    </row>
    <row r="36" spans="1:29" x14ac:dyDescent="0.25">
      <c r="A36" s="10" t="s">
        <v>44</v>
      </c>
      <c r="B36" s="11" t="s">
        <v>45</v>
      </c>
      <c r="C36" s="10">
        <v>40</v>
      </c>
      <c r="D36" s="10">
        <v>1</v>
      </c>
      <c r="E36" s="93"/>
      <c r="F36" s="12">
        <f t="shared" si="1"/>
        <v>0</v>
      </c>
      <c r="G36" s="12">
        <f t="shared" si="0"/>
        <v>0</v>
      </c>
      <c r="I36" s="3">
        <v>40</v>
      </c>
      <c r="J36" s="3">
        <v>0</v>
      </c>
      <c r="K36" s="3">
        <v>0</v>
      </c>
      <c r="L36" s="3">
        <v>0</v>
      </c>
      <c r="M36" s="3">
        <v>40</v>
      </c>
      <c r="N36" s="3"/>
      <c r="O36" s="3"/>
      <c r="P36" s="3"/>
      <c r="S36" s="27">
        <f t="shared" si="2"/>
        <v>0</v>
      </c>
      <c r="T36" s="29">
        <f>Tabela15419[[#This Row],[SNAGA]]*$F36</f>
        <v>0</v>
      </c>
      <c r="U36" s="29">
        <f>Tabela15419[[#This Row],[VOKA]]*$F36</f>
        <v>0</v>
      </c>
      <c r="V36" s="29">
        <f>Tabela15419[[#This Row],[JHL]]*$F36</f>
        <v>0</v>
      </c>
      <c r="W36" s="29">
        <f>Tabela15419[[#This Row],[JPE]]*$F36</f>
        <v>0</v>
      </c>
      <c r="X36" s="29">
        <f>Tabela15419[[#This Row],[LPP]]*$F36</f>
        <v>0</v>
      </c>
      <c r="Y36" s="29">
        <f>Tabela15419[[#This Row],[LPT]]*$F36</f>
        <v>0</v>
      </c>
      <c r="Z36" s="29">
        <f>Tabela15419[[#This Row],[ZALE]]*$F36</f>
        <v>0</v>
      </c>
      <c r="AB36" s="88">
        <f>Tabela15419[[#This Row],[Skupaj]]-C36</f>
        <v>0</v>
      </c>
      <c r="AC36" s="90">
        <f t="shared" si="3"/>
        <v>0</v>
      </c>
    </row>
    <row r="37" spans="1:29" x14ac:dyDescent="0.25">
      <c r="A37" s="10" t="s">
        <v>46</v>
      </c>
      <c r="B37" s="11" t="s">
        <v>47</v>
      </c>
      <c r="C37" s="10">
        <v>172</v>
      </c>
      <c r="D37" s="10">
        <v>1</v>
      </c>
      <c r="E37" s="93"/>
      <c r="F37" s="12">
        <f t="shared" si="1"/>
        <v>0</v>
      </c>
      <c r="G37" s="12">
        <f t="shared" si="0"/>
        <v>0</v>
      </c>
      <c r="I37" s="3">
        <v>172</v>
      </c>
      <c r="J37" s="3">
        <v>16</v>
      </c>
      <c r="K37" s="3">
        <v>0</v>
      </c>
      <c r="L37" s="3">
        <v>156</v>
      </c>
      <c r="M37" s="3">
        <v>0</v>
      </c>
      <c r="N37" s="3"/>
      <c r="O37" s="3"/>
      <c r="P37" s="3"/>
      <c r="S37" s="27">
        <f t="shared" si="2"/>
        <v>0</v>
      </c>
      <c r="T37" s="29">
        <f>Tabela15419[[#This Row],[SNAGA]]*$F37</f>
        <v>0</v>
      </c>
      <c r="U37" s="29">
        <f>Tabela15419[[#This Row],[VOKA]]*$F37</f>
        <v>0</v>
      </c>
      <c r="V37" s="29">
        <f>Tabela15419[[#This Row],[JHL]]*$F37</f>
        <v>0</v>
      </c>
      <c r="W37" s="29">
        <f>Tabela15419[[#This Row],[JPE]]*$F37</f>
        <v>0</v>
      </c>
      <c r="X37" s="29">
        <f>Tabela15419[[#This Row],[LPP]]*$F37</f>
        <v>0</v>
      </c>
      <c r="Y37" s="29">
        <f>Tabela15419[[#This Row],[LPT]]*$F37</f>
        <v>0</v>
      </c>
      <c r="Z37" s="29">
        <f>Tabela15419[[#This Row],[ZALE]]*$F37</f>
        <v>0</v>
      </c>
      <c r="AB37" s="88">
        <f>Tabela15419[[#This Row],[Skupaj]]-C37</f>
        <v>0</v>
      </c>
      <c r="AC37" s="90">
        <f t="shared" si="3"/>
        <v>0</v>
      </c>
    </row>
    <row r="38" spans="1:29" x14ac:dyDescent="0.25">
      <c r="A38" s="10" t="s">
        <v>48</v>
      </c>
      <c r="B38" s="11" t="s">
        <v>49</v>
      </c>
      <c r="C38" s="10">
        <v>24</v>
      </c>
      <c r="D38" s="10">
        <v>1</v>
      </c>
      <c r="E38" s="93"/>
      <c r="F38" s="12">
        <f t="shared" si="1"/>
        <v>0</v>
      </c>
      <c r="G38" s="12">
        <f t="shared" si="0"/>
        <v>0</v>
      </c>
      <c r="I38" s="83">
        <v>24</v>
      </c>
      <c r="J38" s="3">
        <v>8</v>
      </c>
      <c r="K38" s="3">
        <v>0</v>
      </c>
      <c r="L38" s="3">
        <v>0</v>
      </c>
      <c r="M38" s="3">
        <v>0</v>
      </c>
      <c r="N38" s="3"/>
      <c r="O38" s="3">
        <v>16</v>
      </c>
      <c r="P38" s="3"/>
      <c r="Q38" s="84"/>
      <c r="S38" s="27">
        <f t="shared" si="2"/>
        <v>0</v>
      </c>
      <c r="T38" s="29">
        <f>Tabela15419[[#This Row],[SNAGA]]*$F38</f>
        <v>0</v>
      </c>
      <c r="U38" s="29">
        <f>Tabela15419[[#This Row],[VOKA]]*$F38</f>
        <v>0</v>
      </c>
      <c r="V38" s="29">
        <f>Tabela15419[[#This Row],[JHL]]*$F38</f>
        <v>0</v>
      </c>
      <c r="W38" s="29">
        <f>Tabela15419[[#This Row],[JPE]]*$F38</f>
        <v>0</v>
      </c>
      <c r="X38" s="29">
        <f>Tabela15419[[#This Row],[LPP]]*$F38</f>
        <v>0</v>
      </c>
      <c r="Y38" s="29">
        <f>Tabela15419[[#This Row],[LPT]]*$F38</f>
        <v>0</v>
      </c>
      <c r="Z38" s="29">
        <f>Tabela15419[[#This Row],[ZALE]]*$F38</f>
        <v>0</v>
      </c>
      <c r="AB38" s="88">
        <f>Tabela15419[[#This Row],[Skupaj]]-C38</f>
        <v>0</v>
      </c>
      <c r="AC38" s="90">
        <f t="shared" si="3"/>
        <v>0</v>
      </c>
    </row>
    <row r="39" spans="1:29" x14ac:dyDescent="0.25">
      <c r="A39" s="10" t="s">
        <v>50</v>
      </c>
      <c r="B39" s="11" t="s">
        <v>51</v>
      </c>
      <c r="C39" s="10">
        <v>33</v>
      </c>
      <c r="D39" s="10">
        <v>12</v>
      </c>
      <c r="E39" s="93"/>
      <c r="F39" s="12">
        <f t="shared" si="1"/>
        <v>0</v>
      </c>
      <c r="G39" s="12">
        <f t="shared" si="0"/>
        <v>0</v>
      </c>
      <c r="I39" s="83">
        <v>33</v>
      </c>
      <c r="J39" s="3">
        <v>3</v>
      </c>
      <c r="K39" s="3">
        <v>4</v>
      </c>
      <c r="L39" s="3">
        <v>11</v>
      </c>
      <c r="M39" s="3">
        <v>5</v>
      </c>
      <c r="N39" s="3">
        <v>5</v>
      </c>
      <c r="O39" s="3">
        <v>5</v>
      </c>
      <c r="P39" s="3"/>
      <c r="Q39" s="84"/>
      <c r="S39" s="27">
        <f t="shared" si="2"/>
        <v>0</v>
      </c>
      <c r="T39" s="29">
        <f>Tabela15419[[#This Row],[SNAGA]]*$F39</f>
        <v>0</v>
      </c>
      <c r="U39" s="29">
        <f>Tabela15419[[#This Row],[VOKA]]*$F39</f>
        <v>0</v>
      </c>
      <c r="V39" s="29">
        <f>Tabela15419[[#This Row],[JHL]]*$F39</f>
        <v>0</v>
      </c>
      <c r="W39" s="29">
        <f>Tabela15419[[#This Row],[JPE]]*$F39</f>
        <v>0</v>
      </c>
      <c r="X39" s="29">
        <f>Tabela15419[[#This Row],[LPP]]*$F39</f>
        <v>0</v>
      </c>
      <c r="Y39" s="29">
        <f>Tabela15419[[#This Row],[LPT]]*$F39</f>
        <v>0</v>
      </c>
      <c r="Z39" s="29">
        <f>Tabela15419[[#This Row],[ZALE]]*$F39</f>
        <v>0</v>
      </c>
      <c r="AB39" s="88">
        <f>Tabela15419[[#This Row],[Skupaj]]-C39</f>
        <v>0</v>
      </c>
      <c r="AC39" s="90">
        <f t="shared" si="3"/>
        <v>0</v>
      </c>
    </row>
    <row r="40" spans="1:29" x14ac:dyDescent="0.25">
      <c r="A40" s="10" t="s">
        <v>99</v>
      </c>
      <c r="B40" s="11" t="s">
        <v>100</v>
      </c>
      <c r="C40" s="10">
        <v>1301</v>
      </c>
      <c r="D40" s="10">
        <v>12</v>
      </c>
      <c r="E40" s="93"/>
      <c r="F40" s="12">
        <f t="shared" si="1"/>
        <v>0</v>
      </c>
      <c r="G40" s="12">
        <f t="shared" si="0"/>
        <v>0</v>
      </c>
      <c r="I40" s="83">
        <v>1301</v>
      </c>
      <c r="J40" s="3">
        <v>130</v>
      </c>
      <c r="K40" s="3">
        <v>210</v>
      </c>
      <c r="L40" s="3">
        <v>204</v>
      </c>
      <c r="M40" s="3">
        <v>454</v>
      </c>
      <c r="N40" s="3">
        <v>187</v>
      </c>
      <c r="O40" s="3">
        <v>79</v>
      </c>
      <c r="P40" s="3">
        <v>37</v>
      </c>
      <c r="Q40" s="84"/>
      <c r="S40" s="27">
        <f t="shared" si="2"/>
        <v>0</v>
      </c>
      <c r="T40" s="29">
        <f>Tabela15419[[#This Row],[SNAGA]]*$F40</f>
        <v>0</v>
      </c>
      <c r="U40" s="29">
        <f>Tabela15419[[#This Row],[VOKA]]*$F40</f>
        <v>0</v>
      </c>
      <c r="V40" s="29">
        <f>Tabela15419[[#This Row],[JHL]]*$F40</f>
        <v>0</v>
      </c>
      <c r="W40" s="29">
        <f>Tabela15419[[#This Row],[JPE]]*$F40</f>
        <v>0</v>
      </c>
      <c r="X40" s="29">
        <f>Tabela15419[[#This Row],[LPP]]*$F40</f>
        <v>0</v>
      </c>
      <c r="Y40" s="29">
        <f>Tabela15419[[#This Row],[LPT]]*$F40</f>
        <v>0</v>
      </c>
      <c r="Z40" s="29">
        <f>Tabela15419[[#This Row],[ZALE]]*$F40</f>
        <v>0</v>
      </c>
      <c r="AB40" s="88">
        <f>Tabela15419[[#This Row],[Skupaj]]-C40</f>
        <v>0</v>
      </c>
      <c r="AC40" s="90">
        <f t="shared" si="3"/>
        <v>0</v>
      </c>
    </row>
    <row r="41" spans="1:29" x14ac:dyDescent="0.25">
      <c r="A41" s="10" t="s">
        <v>52</v>
      </c>
      <c r="B41" s="11" t="s">
        <v>53</v>
      </c>
      <c r="C41" s="10">
        <v>2</v>
      </c>
      <c r="D41" s="10">
        <v>1</v>
      </c>
      <c r="E41" s="93"/>
      <c r="F41" s="12">
        <f t="shared" si="1"/>
        <v>0</v>
      </c>
      <c r="G41" s="12">
        <f t="shared" si="0"/>
        <v>0</v>
      </c>
      <c r="I41" s="14">
        <v>2</v>
      </c>
      <c r="J41" s="3"/>
      <c r="K41" s="3"/>
      <c r="L41" s="3"/>
      <c r="M41" s="3">
        <v>2</v>
      </c>
      <c r="N41" s="3"/>
      <c r="O41" s="3"/>
      <c r="P41" s="3"/>
      <c r="S41" s="27">
        <f t="shared" si="2"/>
        <v>0</v>
      </c>
      <c r="T41" s="29">
        <f>Tabela15419[[#This Row],[SNAGA]]*$F41</f>
        <v>0</v>
      </c>
      <c r="U41" s="29">
        <f>Tabela15419[[#This Row],[VOKA]]*$F41</f>
        <v>0</v>
      </c>
      <c r="V41" s="29">
        <f>Tabela15419[[#This Row],[JHL]]*$F41</f>
        <v>0</v>
      </c>
      <c r="W41" s="29">
        <f>Tabela15419[[#This Row],[JPE]]*$F41</f>
        <v>0</v>
      </c>
      <c r="X41" s="29">
        <f>Tabela15419[[#This Row],[LPP]]*$F41</f>
        <v>0</v>
      </c>
      <c r="Y41" s="29">
        <f>Tabela15419[[#This Row],[LPT]]*$F41</f>
        <v>0</v>
      </c>
      <c r="Z41" s="29">
        <f>Tabela15419[[#This Row],[ZALE]]*$F41</f>
        <v>0</v>
      </c>
      <c r="AB41" s="88">
        <f>Tabela15419[[#This Row],[Skupaj]]-C41</f>
        <v>0</v>
      </c>
      <c r="AC41" s="90">
        <f t="shared" si="3"/>
        <v>0</v>
      </c>
    </row>
    <row r="42" spans="1:29" x14ac:dyDescent="0.25">
      <c r="A42" s="7" t="s">
        <v>58</v>
      </c>
      <c r="B42" s="7"/>
      <c r="C42" s="7"/>
      <c r="D42" s="7"/>
      <c r="E42" s="8"/>
      <c r="F42" s="8"/>
      <c r="G42" s="27">
        <f>SUM(G12:G41)</f>
        <v>0</v>
      </c>
      <c r="H42" s="6"/>
      <c r="I42" s="9"/>
      <c r="S42" s="27">
        <f t="shared" ref="S42" si="4">SUM(T42:Z42)</f>
        <v>0</v>
      </c>
      <c r="T42" s="28">
        <f t="shared" ref="T42:Z42" si="5">SUM(T12:T41)</f>
        <v>0</v>
      </c>
      <c r="U42" s="28">
        <f t="shared" si="5"/>
        <v>0</v>
      </c>
      <c r="V42" s="28">
        <f t="shared" si="5"/>
        <v>0</v>
      </c>
      <c r="W42" s="28">
        <f t="shared" si="5"/>
        <v>0</v>
      </c>
      <c r="X42" s="28">
        <f t="shared" si="5"/>
        <v>0</v>
      </c>
      <c r="Y42" s="28">
        <f t="shared" si="5"/>
        <v>0</v>
      </c>
      <c r="Z42" s="28">
        <f t="shared" si="5"/>
        <v>0</v>
      </c>
      <c r="AC42" s="90">
        <f t="shared" si="3"/>
        <v>0</v>
      </c>
    </row>
    <row r="43" spans="1:29" s="20" customFormat="1" x14ac:dyDescent="0.25">
      <c r="A43" s="17"/>
      <c r="B43" s="17"/>
      <c r="C43" s="17"/>
      <c r="D43" s="17"/>
      <c r="E43" s="18"/>
      <c r="F43" s="18"/>
      <c r="G43" s="16"/>
      <c r="H43" s="21"/>
      <c r="I43" s="22"/>
      <c r="Q43" s="1"/>
      <c r="S43" s="16"/>
      <c r="T43" s="24"/>
      <c r="U43" s="24"/>
      <c r="V43" s="24"/>
      <c r="W43" s="24"/>
      <c r="X43" s="24"/>
      <c r="Y43" s="24"/>
      <c r="Z43" s="24"/>
      <c r="AB43" s="91"/>
      <c r="AC43" s="91"/>
    </row>
    <row r="44" spans="1:29" ht="19.5" customHeight="1" x14ac:dyDescent="0.25">
      <c r="A44" s="25" t="s">
        <v>67</v>
      </c>
      <c r="B44" s="25" t="s">
        <v>71</v>
      </c>
      <c r="C44" s="17"/>
      <c r="D44" s="17"/>
      <c r="E44" s="18"/>
      <c r="G44" s="7"/>
      <c r="J44" s="104" t="s">
        <v>73</v>
      </c>
      <c r="K44" s="105"/>
      <c r="T44" s="104" t="s">
        <v>73</v>
      </c>
      <c r="U44" s="105"/>
    </row>
    <row r="45" spans="1:29" s="30" customFormat="1" ht="40.5" customHeight="1" x14ac:dyDescent="0.25">
      <c r="A45" s="43" t="s">
        <v>54</v>
      </c>
      <c r="B45" s="43" t="s">
        <v>55</v>
      </c>
      <c r="C45" s="44" t="s">
        <v>68</v>
      </c>
      <c r="D45" s="45" t="s">
        <v>59</v>
      </c>
      <c r="E45" s="53" t="str">
        <f>E11</f>
        <v xml:space="preserve"> cena/kos</v>
      </c>
      <c r="F45" s="54" t="s">
        <v>77</v>
      </c>
      <c r="G45" s="52" t="s">
        <v>80</v>
      </c>
      <c r="I45" s="31" t="s">
        <v>0</v>
      </c>
      <c r="J45" s="32" t="s">
        <v>2</v>
      </c>
      <c r="K45" s="32" t="s">
        <v>3</v>
      </c>
      <c r="L45" s="32" t="s">
        <v>1</v>
      </c>
      <c r="M45" s="32" t="s">
        <v>4</v>
      </c>
      <c r="N45" s="32" t="s">
        <v>5</v>
      </c>
      <c r="O45" s="32" t="s">
        <v>6</v>
      </c>
      <c r="P45" s="32" t="s">
        <v>7</v>
      </c>
      <c r="Q45" s="1" t="s">
        <v>8</v>
      </c>
      <c r="S45" s="34" t="s">
        <v>0</v>
      </c>
      <c r="T45" s="35" t="s">
        <v>2</v>
      </c>
      <c r="U45" s="35" t="s">
        <v>3</v>
      </c>
      <c r="V45" s="35" t="s">
        <v>1</v>
      </c>
      <c r="W45" s="35" t="s">
        <v>4</v>
      </c>
      <c r="X45" s="35" t="s">
        <v>5</v>
      </c>
      <c r="Y45" s="35" t="s">
        <v>6</v>
      </c>
      <c r="Z45" s="35" t="s">
        <v>7</v>
      </c>
      <c r="AB45" s="92"/>
      <c r="AC45" s="92"/>
    </row>
    <row r="46" spans="1:29" ht="14.25" customHeight="1" x14ac:dyDescent="0.25">
      <c r="A46" s="10" t="s">
        <v>10</v>
      </c>
      <c r="B46" s="11" t="s">
        <v>56</v>
      </c>
      <c r="C46" s="10">
        <v>1184</v>
      </c>
      <c r="D46" s="10">
        <v>12</v>
      </c>
      <c r="E46" s="57">
        <f>E12</f>
        <v>0</v>
      </c>
      <c r="F46" s="12">
        <f t="shared" ref="F46:F70" si="6">F12</f>
        <v>0</v>
      </c>
      <c r="G46" s="12">
        <f t="shared" ref="G46:G70" si="7">F46*C46</f>
        <v>0</v>
      </c>
      <c r="I46" s="85">
        <v>1184</v>
      </c>
      <c r="J46" s="85">
        <v>113</v>
      </c>
      <c r="K46" s="85">
        <v>202</v>
      </c>
      <c r="L46" s="85">
        <v>199</v>
      </c>
      <c r="M46" s="85">
        <v>419</v>
      </c>
      <c r="N46" s="85">
        <v>154</v>
      </c>
      <c r="O46" s="85">
        <v>64</v>
      </c>
      <c r="P46" s="85">
        <v>33</v>
      </c>
      <c r="Q46" s="2"/>
      <c r="S46" s="27">
        <f t="shared" ref="S46" si="8">SUM(T46:Z46)</f>
        <v>0</v>
      </c>
      <c r="T46" s="29">
        <f>Tabela1541720[[#This Row],[SNAGA]]*$F46</f>
        <v>0</v>
      </c>
      <c r="U46" s="29">
        <f>Tabela1541720[[#This Row],[VOKA]]*$F46</f>
        <v>0</v>
      </c>
      <c r="V46" s="29">
        <f>Tabela1541720[[#This Row],[JHL]]*$F46</f>
        <v>0</v>
      </c>
      <c r="W46" s="29">
        <f>Tabela1541720[[#This Row],[JPE]]*$F46</f>
        <v>0</v>
      </c>
      <c r="X46" s="29">
        <f>Tabela1541720[[#This Row],[LPP]]*$F46</f>
        <v>0</v>
      </c>
      <c r="Y46" s="29">
        <f>Tabela1541720[[#This Row],[LPT]]*$F46</f>
        <v>0</v>
      </c>
      <c r="Z46" s="29">
        <f>Tabela1541720[[#This Row],[ZALE]]*$F46</f>
        <v>0</v>
      </c>
      <c r="AB46" s="88">
        <f>Tabela1541720[[#This Row],[Skupaj]]-C46</f>
        <v>0</v>
      </c>
      <c r="AC46" s="90">
        <f>S46-G46</f>
        <v>0</v>
      </c>
    </row>
    <row r="47" spans="1:29" ht="14.25" customHeight="1" x14ac:dyDescent="0.25">
      <c r="A47" s="10" t="s">
        <v>11</v>
      </c>
      <c r="B47" s="11" t="s">
        <v>57</v>
      </c>
      <c r="C47" s="10">
        <v>165</v>
      </c>
      <c r="D47" s="10">
        <v>12</v>
      </c>
      <c r="E47" s="57">
        <f t="shared" ref="E47:E75" si="9">E13</f>
        <v>0</v>
      </c>
      <c r="F47" s="12">
        <f t="shared" si="6"/>
        <v>0</v>
      </c>
      <c r="G47" s="12">
        <f t="shared" si="7"/>
        <v>0</v>
      </c>
      <c r="I47" s="85">
        <v>165</v>
      </c>
      <c r="J47" s="85">
        <v>25</v>
      </c>
      <c r="K47" s="85">
        <v>13</v>
      </c>
      <c r="L47" s="85">
        <v>10</v>
      </c>
      <c r="M47" s="85">
        <v>50</v>
      </c>
      <c r="N47" s="85">
        <v>40</v>
      </c>
      <c r="O47" s="85">
        <v>20</v>
      </c>
      <c r="P47" s="85">
        <v>7</v>
      </c>
      <c r="Q47" s="2"/>
      <c r="S47" s="27">
        <f t="shared" ref="S47:S75" si="10">SUM(T47:Z47)</f>
        <v>0</v>
      </c>
      <c r="T47" s="29">
        <f>Tabela1541720[[#This Row],[SNAGA]]*$F47</f>
        <v>0</v>
      </c>
      <c r="U47" s="29">
        <f>Tabela1541720[[#This Row],[VOKA]]*$F47</f>
        <v>0</v>
      </c>
      <c r="V47" s="29">
        <f>Tabela1541720[[#This Row],[JHL]]*$F47</f>
        <v>0</v>
      </c>
      <c r="W47" s="29">
        <f>Tabela1541720[[#This Row],[JPE]]*$F47</f>
        <v>0</v>
      </c>
      <c r="X47" s="29">
        <f>Tabela1541720[[#This Row],[LPP]]*$F47</f>
        <v>0</v>
      </c>
      <c r="Y47" s="29">
        <f>Tabela1541720[[#This Row],[LPT]]*$F47</f>
        <v>0</v>
      </c>
      <c r="Z47" s="29">
        <f>Tabela1541720[[#This Row],[ZALE]]*$F47</f>
        <v>0</v>
      </c>
      <c r="AB47" s="88">
        <f>Tabela1541720[[#This Row],[Skupaj]]-C47</f>
        <v>0</v>
      </c>
      <c r="AC47" s="90">
        <f t="shared" ref="AC47:AC76" si="11">S47-G47</f>
        <v>0</v>
      </c>
    </row>
    <row r="48" spans="1:29" ht="14.25" customHeight="1" x14ac:dyDescent="0.25">
      <c r="A48" s="10" t="s">
        <v>12</v>
      </c>
      <c r="B48" s="11" t="s">
        <v>13</v>
      </c>
      <c r="C48" s="10">
        <v>40</v>
      </c>
      <c r="D48" s="10">
        <v>1</v>
      </c>
      <c r="E48" s="57">
        <f t="shared" si="9"/>
        <v>0</v>
      </c>
      <c r="F48" s="12">
        <f t="shared" si="6"/>
        <v>0</v>
      </c>
      <c r="G48" s="12">
        <f t="shared" si="7"/>
        <v>0</v>
      </c>
      <c r="I48" s="85">
        <v>40</v>
      </c>
      <c r="J48" s="85"/>
      <c r="K48" s="85">
        <v>10</v>
      </c>
      <c r="L48" s="85"/>
      <c r="M48" s="85">
        <v>30</v>
      </c>
      <c r="N48" s="85"/>
      <c r="O48" s="85"/>
      <c r="P48" s="85"/>
      <c r="Q48" s="2"/>
      <c r="S48" s="27">
        <f t="shared" si="10"/>
        <v>0</v>
      </c>
      <c r="T48" s="29">
        <f>Tabela1541720[[#This Row],[SNAGA]]*$F48</f>
        <v>0</v>
      </c>
      <c r="U48" s="29">
        <f>Tabela1541720[[#This Row],[VOKA]]*$F48</f>
        <v>0</v>
      </c>
      <c r="V48" s="29">
        <f>Tabela1541720[[#This Row],[JHL]]*$F48</f>
        <v>0</v>
      </c>
      <c r="W48" s="29">
        <f>Tabela1541720[[#This Row],[JPE]]*$F48</f>
        <v>0</v>
      </c>
      <c r="X48" s="29">
        <f>Tabela1541720[[#This Row],[LPP]]*$F48</f>
        <v>0</v>
      </c>
      <c r="Y48" s="29">
        <f>Tabela1541720[[#This Row],[LPT]]*$F48</f>
        <v>0</v>
      </c>
      <c r="Z48" s="29">
        <f>Tabela1541720[[#This Row],[ZALE]]*$F48</f>
        <v>0</v>
      </c>
      <c r="AB48" s="88">
        <f>Tabela1541720[[#This Row],[Skupaj]]-C48</f>
        <v>0</v>
      </c>
      <c r="AC48" s="90">
        <f t="shared" si="11"/>
        <v>0</v>
      </c>
    </row>
    <row r="49" spans="1:29" ht="14.25" customHeight="1" x14ac:dyDescent="0.25">
      <c r="A49" s="10" t="s">
        <v>14</v>
      </c>
      <c r="B49" s="11" t="s">
        <v>93</v>
      </c>
      <c r="C49" s="10">
        <v>40</v>
      </c>
      <c r="D49" s="10">
        <v>1</v>
      </c>
      <c r="E49" s="57">
        <f t="shared" si="9"/>
        <v>0</v>
      </c>
      <c r="F49" s="12">
        <f t="shared" si="6"/>
        <v>0</v>
      </c>
      <c r="G49" s="12">
        <f t="shared" si="7"/>
        <v>0</v>
      </c>
      <c r="I49" s="85">
        <v>40</v>
      </c>
      <c r="J49" s="85"/>
      <c r="K49" s="85">
        <v>10</v>
      </c>
      <c r="L49" s="85"/>
      <c r="M49" s="85">
        <v>30</v>
      </c>
      <c r="N49" s="85"/>
      <c r="O49" s="85"/>
      <c r="P49" s="85"/>
      <c r="Q49" s="2"/>
      <c r="S49" s="27">
        <f t="shared" si="10"/>
        <v>0</v>
      </c>
      <c r="T49" s="29">
        <f>Tabela1541720[[#This Row],[SNAGA]]*$F49</f>
        <v>0</v>
      </c>
      <c r="U49" s="29">
        <f>Tabela1541720[[#This Row],[VOKA]]*$F49</f>
        <v>0</v>
      </c>
      <c r="V49" s="29">
        <f>Tabela1541720[[#This Row],[JHL]]*$F49</f>
        <v>0</v>
      </c>
      <c r="W49" s="29">
        <f>Tabela1541720[[#This Row],[JPE]]*$F49</f>
        <v>0</v>
      </c>
      <c r="X49" s="29">
        <f>Tabela1541720[[#This Row],[LPP]]*$F49</f>
        <v>0</v>
      </c>
      <c r="Y49" s="29">
        <f>Tabela1541720[[#This Row],[LPT]]*$F49</f>
        <v>0</v>
      </c>
      <c r="Z49" s="29">
        <f>Tabela1541720[[#This Row],[ZALE]]*$F49</f>
        <v>0</v>
      </c>
      <c r="AB49" s="88">
        <f>Tabela1541720[[#This Row],[Skupaj]]-C49</f>
        <v>0</v>
      </c>
      <c r="AC49" s="90">
        <f t="shared" si="11"/>
        <v>0</v>
      </c>
    </row>
    <row r="50" spans="1:29" ht="14.25" customHeight="1" x14ac:dyDescent="0.25">
      <c r="A50" s="10" t="s">
        <v>94</v>
      </c>
      <c r="B50" s="11" t="s">
        <v>95</v>
      </c>
      <c r="C50" s="10">
        <v>40</v>
      </c>
      <c r="D50" s="10">
        <v>1</v>
      </c>
      <c r="E50" s="57">
        <f t="shared" si="9"/>
        <v>0</v>
      </c>
      <c r="F50" s="12">
        <f t="shared" si="6"/>
        <v>0</v>
      </c>
      <c r="G50" s="12">
        <f t="shared" si="7"/>
        <v>0</v>
      </c>
      <c r="I50" s="85">
        <v>40</v>
      </c>
      <c r="J50" s="85"/>
      <c r="K50" s="85">
        <v>10</v>
      </c>
      <c r="L50" s="85"/>
      <c r="M50" s="85">
        <v>30</v>
      </c>
      <c r="N50" s="85"/>
      <c r="O50" s="85"/>
      <c r="P50" s="85"/>
      <c r="Q50" s="2"/>
      <c r="S50" s="27">
        <f t="shared" si="10"/>
        <v>0</v>
      </c>
      <c r="T50" s="29">
        <f>Tabela1541720[[#This Row],[SNAGA]]*$F50</f>
        <v>0</v>
      </c>
      <c r="U50" s="29">
        <f>Tabela1541720[[#This Row],[VOKA]]*$F50</f>
        <v>0</v>
      </c>
      <c r="V50" s="29">
        <f>Tabela1541720[[#This Row],[JHL]]*$F50</f>
        <v>0</v>
      </c>
      <c r="W50" s="29">
        <f>Tabela1541720[[#This Row],[JPE]]*$F50</f>
        <v>0</v>
      </c>
      <c r="X50" s="29">
        <f>Tabela1541720[[#This Row],[LPP]]*$F50</f>
        <v>0</v>
      </c>
      <c r="Y50" s="29">
        <f>Tabela1541720[[#This Row],[LPT]]*$F50</f>
        <v>0</v>
      </c>
      <c r="Z50" s="29">
        <f>Tabela1541720[[#This Row],[ZALE]]*$F50</f>
        <v>0</v>
      </c>
      <c r="AB50" s="88">
        <f>Tabela1541720[[#This Row],[Skupaj]]-C50</f>
        <v>0</v>
      </c>
      <c r="AC50" s="90">
        <f t="shared" si="11"/>
        <v>0</v>
      </c>
    </row>
    <row r="51" spans="1:29" ht="14.25" customHeight="1" x14ac:dyDescent="0.25">
      <c r="A51" s="10" t="s">
        <v>96</v>
      </c>
      <c r="B51" s="11" t="s">
        <v>97</v>
      </c>
      <c r="C51" s="10">
        <v>60</v>
      </c>
      <c r="D51" s="10">
        <v>1</v>
      </c>
      <c r="E51" s="57">
        <f t="shared" si="9"/>
        <v>0</v>
      </c>
      <c r="F51" s="12">
        <f t="shared" si="6"/>
        <v>0</v>
      </c>
      <c r="G51" s="12">
        <f t="shared" si="7"/>
        <v>0</v>
      </c>
      <c r="I51" s="85">
        <v>60</v>
      </c>
      <c r="J51" s="85">
        <v>9</v>
      </c>
      <c r="K51" s="85">
        <v>1</v>
      </c>
      <c r="L51" s="85">
        <v>0</v>
      </c>
      <c r="M51" s="85">
        <v>50</v>
      </c>
      <c r="N51" s="85">
        <v>0</v>
      </c>
      <c r="O51" s="85">
        <v>0</v>
      </c>
      <c r="P51" s="85">
        <v>0</v>
      </c>
      <c r="Q51" s="2"/>
      <c r="S51" s="27">
        <f t="shared" si="10"/>
        <v>0</v>
      </c>
      <c r="T51" s="29">
        <f>Tabela1541720[[#This Row],[SNAGA]]*$F51</f>
        <v>0</v>
      </c>
      <c r="U51" s="29">
        <f>Tabela1541720[[#This Row],[VOKA]]*$F51</f>
        <v>0</v>
      </c>
      <c r="V51" s="29">
        <f>Tabela1541720[[#This Row],[JHL]]*$F51</f>
        <v>0</v>
      </c>
      <c r="W51" s="29">
        <f>Tabela1541720[[#This Row],[JPE]]*$F51</f>
        <v>0</v>
      </c>
      <c r="X51" s="29">
        <f>Tabela1541720[[#This Row],[LPP]]*$F51</f>
        <v>0</v>
      </c>
      <c r="Y51" s="29">
        <f>Tabela1541720[[#This Row],[LPT]]*$F51</f>
        <v>0</v>
      </c>
      <c r="Z51" s="29">
        <f>Tabela1541720[[#This Row],[ZALE]]*$F51</f>
        <v>0</v>
      </c>
      <c r="AB51" s="88">
        <f>Tabela1541720[[#This Row],[Skupaj]]-C51</f>
        <v>0</v>
      </c>
      <c r="AC51" s="90">
        <f t="shared" si="11"/>
        <v>0</v>
      </c>
    </row>
    <row r="52" spans="1:29" ht="14.25" customHeight="1" x14ac:dyDescent="0.25">
      <c r="A52" s="10" t="s">
        <v>15</v>
      </c>
      <c r="B52" s="11" t="s">
        <v>98</v>
      </c>
      <c r="C52" s="10">
        <v>60</v>
      </c>
      <c r="D52" s="10">
        <v>1</v>
      </c>
      <c r="E52" s="57">
        <f t="shared" si="9"/>
        <v>0</v>
      </c>
      <c r="F52" s="12">
        <f t="shared" si="6"/>
        <v>0</v>
      </c>
      <c r="G52" s="12">
        <f t="shared" si="7"/>
        <v>0</v>
      </c>
      <c r="I52" s="85">
        <v>60</v>
      </c>
      <c r="J52" s="85">
        <v>9</v>
      </c>
      <c r="K52" s="85">
        <v>1</v>
      </c>
      <c r="L52" s="85">
        <v>0</v>
      </c>
      <c r="M52" s="85">
        <v>50</v>
      </c>
      <c r="N52" s="85">
        <v>0</v>
      </c>
      <c r="O52" s="85">
        <v>0</v>
      </c>
      <c r="P52" s="85">
        <v>0</v>
      </c>
      <c r="Q52" s="2"/>
      <c r="S52" s="27">
        <f t="shared" si="10"/>
        <v>0</v>
      </c>
      <c r="T52" s="29">
        <f>Tabela1541720[[#This Row],[SNAGA]]*$F52</f>
        <v>0</v>
      </c>
      <c r="U52" s="29">
        <f>Tabela1541720[[#This Row],[VOKA]]*$F52</f>
        <v>0</v>
      </c>
      <c r="V52" s="29">
        <f>Tabela1541720[[#This Row],[JHL]]*$F52</f>
        <v>0</v>
      </c>
      <c r="W52" s="29">
        <f>Tabela1541720[[#This Row],[JPE]]*$F52</f>
        <v>0</v>
      </c>
      <c r="X52" s="29">
        <f>Tabela1541720[[#This Row],[LPP]]*$F52</f>
        <v>0</v>
      </c>
      <c r="Y52" s="29">
        <f>Tabela1541720[[#This Row],[LPT]]*$F52</f>
        <v>0</v>
      </c>
      <c r="Z52" s="29">
        <f>Tabela1541720[[#This Row],[ZALE]]*$F52</f>
        <v>0</v>
      </c>
      <c r="AB52" s="88">
        <f>Tabela1541720[[#This Row],[Skupaj]]-C52</f>
        <v>0</v>
      </c>
      <c r="AC52" s="90">
        <f t="shared" si="11"/>
        <v>0</v>
      </c>
    </row>
    <row r="53" spans="1:29" ht="14.25" customHeight="1" x14ac:dyDescent="0.25">
      <c r="A53" s="10" t="s">
        <v>60</v>
      </c>
      <c r="B53" s="11" t="s">
        <v>61</v>
      </c>
      <c r="C53" s="10">
        <v>70</v>
      </c>
      <c r="D53" s="10">
        <v>1</v>
      </c>
      <c r="E53" s="57">
        <f t="shared" si="9"/>
        <v>0</v>
      </c>
      <c r="F53" s="12">
        <f t="shared" si="6"/>
        <v>0</v>
      </c>
      <c r="G53" s="12">
        <f t="shared" si="7"/>
        <v>0</v>
      </c>
      <c r="I53" s="85">
        <v>70</v>
      </c>
      <c r="J53" s="85">
        <v>17</v>
      </c>
      <c r="K53" s="85">
        <v>6</v>
      </c>
      <c r="L53" s="85">
        <v>23</v>
      </c>
      <c r="M53" s="85">
        <v>14</v>
      </c>
      <c r="N53" s="85">
        <v>4</v>
      </c>
      <c r="O53" s="85">
        <v>5</v>
      </c>
      <c r="P53" s="85">
        <v>1</v>
      </c>
      <c r="Q53" s="2"/>
      <c r="S53" s="27">
        <f t="shared" si="10"/>
        <v>0</v>
      </c>
      <c r="T53" s="29">
        <f>Tabela1541720[[#This Row],[SNAGA]]*$F53</f>
        <v>0</v>
      </c>
      <c r="U53" s="29">
        <f>Tabela1541720[[#This Row],[VOKA]]*$F53</f>
        <v>0</v>
      </c>
      <c r="V53" s="29">
        <f>Tabela1541720[[#This Row],[JHL]]*$F53</f>
        <v>0</v>
      </c>
      <c r="W53" s="29">
        <f>Tabela1541720[[#This Row],[JPE]]*$F53</f>
        <v>0</v>
      </c>
      <c r="X53" s="29">
        <f>Tabela1541720[[#This Row],[LPP]]*$F53</f>
        <v>0</v>
      </c>
      <c r="Y53" s="29">
        <f>Tabela1541720[[#This Row],[LPT]]*$F53</f>
        <v>0</v>
      </c>
      <c r="Z53" s="29">
        <f>Tabela1541720[[#This Row],[ZALE]]*$F53</f>
        <v>0</v>
      </c>
      <c r="AB53" s="88">
        <f>Tabela1541720[[#This Row],[Skupaj]]-C53</f>
        <v>0</v>
      </c>
      <c r="AC53" s="90">
        <f t="shared" si="11"/>
        <v>0</v>
      </c>
    </row>
    <row r="54" spans="1:29" ht="14.25" customHeight="1" x14ac:dyDescent="0.25">
      <c r="A54" s="10" t="s">
        <v>64</v>
      </c>
      <c r="B54" s="11" t="s">
        <v>65</v>
      </c>
      <c r="C54" s="10">
        <v>0</v>
      </c>
      <c r="D54" s="10">
        <v>1</v>
      </c>
      <c r="E54" s="57">
        <f t="shared" si="9"/>
        <v>0</v>
      </c>
      <c r="F54" s="12">
        <f t="shared" si="6"/>
        <v>0</v>
      </c>
      <c r="G54" s="12">
        <f t="shared" si="7"/>
        <v>0</v>
      </c>
      <c r="I54" s="85">
        <v>0</v>
      </c>
      <c r="J54" s="85"/>
      <c r="K54" s="85"/>
      <c r="L54" s="85"/>
      <c r="M54" s="85"/>
      <c r="N54" s="85"/>
      <c r="O54" s="85"/>
      <c r="P54" s="85"/>
      <c r="Q54" s="2"/>
      <c r="S54" s="27">
        <f t="shared" si="10"/>
        <v>0</v>
      </c>
      <c r="T54" s="29">
        <f>Tabela1541720[[#This Row],[SNAGA]]*$F54</f>
        <v>0</v>
      </c>
      <c r="U54" s="29">
        <f>Tabela1541720[[#This Row],[VOKA]]*$F54</f>
        <v>0</v>
      </c>
      <c r="V54" s="29">
        <f>Tabela1541720[[#This Row],[JHL]]*$F54</f>
        <v>0</v>
      </c>
      <c r="W54" s="29">
        <f>Tabela1541720[[#This Row],[JPE]]*$F54</f>
        <v>0</v>
      </c>
      <c r="X54" s="29">
        <f>Tabela1541720[[#This Row],[LPP]]*$F54</f>
        <v>0</v>
      </c>
      <c r="Y54" s="29">
        <f>Tabela1541720[[#This Row],[LPT]]*$F54</f>
        <v>0</v>
      </c>
      <c r="Z54" s="29">
        <f>Tabela1541720[[#This Row],[ZALE]]*$F54</f>
        <v>0</v>
      </c>
      <c r="AB54" s="88">
        <f>Tabela1541720[[#This Row],[Skupaj]]-C54</f>
        <v>0</v>
      </c>
      <c r="AC54" s="90">
        <f t="shared" si="11"/>
        <v>0</v>
      </c>
    </row>
    <row r="55" spans="1:29" ht="14.25" customHeight="1" x14ac:dyDescent="0.25">
      <c r="A55" s="10" t="s">
        <v>62</v>
      </c>
      <c r="B55" s="11" t="s">
        <v>63</v>
      </c>
      <c r="C55" s="10">
        <v>0</v>
      </c>
      <c r="D55" s="10">
        <v>1</v>
      </c>
      <c r="E55" s="57">
        <f t="shared" si="9"/>
        <v>0</v>
      </c>
      <c r="F55" s="12">
        <f t="shared" si="6"/>
        <v>0</v>
      </c>
      <c r="G55" s="12">
        <f t="shared" si="7"/>
        <v>0</v>
      </c>
      <c r="I55" s="85">
        <v>0</v>
      </c>
      <c r="J55" s="85"/>
      <c r="K55" s="85"/>
      <c r="L55" s="85"/>
      <c r="M55" s="85"/>
      <c r="N55" s="85"/>
      <c r="O55" s="85"/>
      <c r="P55" s="85"/>
      <c r="Q55" s="2"/>
      <c r="S55" s="27">
        <f t="shared" si="10"/>
        <v>0</v>
      </c>
      <c r="T55" s="29">
        <f>Tabela1541720[[#This Row],[SNAGA]]*$F55</f>
        <v>0</v>
      </c>
      <c r="U55" s="29">
        <f>Tabela1541720[[#This Row],[VOKA]]*$F55</f>
        <v>0</v>
      </c>
      <c r="V55" s="29">
        <f>Tabela1541720[[#This Row],[JHL]]*$F55</f>
        <v>0</v>
      </c>
      <c r="W55" s="29">
        <f>Tabela1541720[[#This Row],[JPE]]*$F55</f>
        <v>0</v>
      </c>
      <c r="X55" s="29">
        <f>Tabela1541720[[#This Row],[LPP]]*$F55</f>
        <v>0</v>
      </c>
      <c r="Y55" s="29">
        <f>Tabela1541720[[#This Row],[LPT]]*$F55</f>
        <v>0</v>
      </c>
      <c r="Z55" s="29">
        <f>Tabela1541720[[#This Row],[ZALE]]*$F55</f>
        <v>0</v>
      </c>
      <c r="AB55" s="88">
        <f>Tabela1541720[[#This Row],[Skupaj]]-C55</f>
        <v>0</v>
      </c>
      <c r="AC55" s="90">
        <f t="shared" si="11"/>
        <v>0</v>
      </c>
    </row>
    <row r="56" spans="1:29" ht="14.25" customHeight="1" x14ac:dyDescent="0.25">
      <c r="A56" s="10" t="s">
        <v>16</v>
      </c>
      <c r="B56" s="11" t="s">
        <v>17</v>
      </c>
      <c r="C56" s="10">
        <v>7</v>
      </c>
      <c r="D56" s="10">
        <v>1</v>
      </c>
      <c r="E56" s="57">
        <f t="shared" si="9"/>
        <v>0</v>
      </c>
      <c r="F56" s="12">
        <f t="shared" si="6"/>
        <v>0</v>
      </c>
      <c r="G56" s="12">
        <f t="shared" si="7"/>
        <v>0</v>
      </c>
      <c r="I56" s="85">
        <v>7</v>
      </c>
      <c r="J56" s="85">
        <v>2</v>
      </c>
      <c r="K56" s="85">
        <v>1</v>
      </c>
      <c r="L56" s="85">
        <v>1</v>
      </c>
      <c r="M56" s="85">
        <v>1</v>
      </c>
      <c r="N56" s="85">
        <v>1</v>
      </c>
      <c r="O56" s="85">
        <v>1</v>
      </c>
      <c r="P56" s="85">
        <v>0</v>
      </c>
      <c r="Q56" s="2"/>
      <c r="S56" s="27">
        <f t="shared" si="10"/>
        <v>0</v>
      </c>
      <c r="T56" s="29">
        <f>Tabela1541720[[#This Row],[SNAGA]]*$F56</f>
        <v>0</v>
      </c>
      <c r="U56" s="29">
        <f>Tabela1541720[[#This Row],[VOKA]]*$F56</f>
        <v>0</v>
      </c>
      <c r="V56" s="29">
        <f>Tabela1541720[[#This Row],[JHL]]*$F56</f>
        <v>0</v>
      </c>
      <c r="W56" s="29">
        <f>Tabela1541720[[#This Row],[JPE]]*$F56</f>
        <v>0</v>
      </c>
      <c r="X56" s="29">
        <f>Tabela1541720[[#This Row],[LPP]]*$F56</f>
        <v>0</v>
      </c>
      <c r="Y56" s="29">
        <f>Tabela1541720[[#This Row],[LPT]]*$F56</f>
        <v>0</v>
      </c>
      <c r="Z56" s="29">
        <f>Tabela1541720[[#This Row],[ZALE]]*$F56</f>
        <v>0</v>
      </c>
      <c r="AB56" s="88">
        <f>Tabela1541720[[#This Row],[Skupaj]]-C56</f>
        <v>0</v>
      </c>
      <c r="AC56" s="90">
        <f t="shared" si="11"/>
        <v>0</v>
      </c>
    </row>
    <row r="57" spans="1:29" ht="14.25" customHeight="1" x14ac:dyDescent="0.25">
      <c r="A57" s="10" t="s">
        <v>18</v>
      </c>
      <c r="B57" s="11" t="s">
        <v>19</v>
      </c>
      <c r="C57" s="10">
        <v>0</v>
      </c>
      <c r="D57" s="10">
        <v>1</v>
      </c>
      <c r="E57" s="57">
        <f t="shared" si="9"/>
        <v>0</v>
      </c>
      <c r="F57" s="12">
        <f t="shared" si="6"/>
        <v>0</v>
      </c>
      <c r="G57" s="12">
        <f t="shared" si="7"/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2"/>
      <c r="S57" s="27">
        <f t="shared" si="10"/>
        <v>0</v>
      </c>
      <c r="T57" s="29">
        <f>Tabela1541720[[#This Row],[SNAGA]]*$F57</f>
        <v>0</v>
      </c>
      <c r="U57" s="29">
        <f>Tabela1541720[[#This Row],[VOKA]]*$F57</f>
        <v>0</v>
      </c>
      <c r="V57" s="29">
        <f>Tabela1541720[[#This Row],[JHL]]*$F57</f>
        <v>0</v>
      </c>
      <c r="W57" s="29">
        <f>Tabela1541720[[#This Row],[JPE]]*$F57</f>
        <v>0</v>
      </c>
      <c r="X57" s="29">
        <f>Tabela1541720[[#This Row],[LPP]]*$F57</f>
        <v>0</v>
      </c>
      <c r="Y57" s="29">
        <f>Tabela1541720[[#This Row],[LPT]]*$F57</f>
        <v>0</v>
      </c>
      <c r="Z57" s="29">
        <f>Tabela1541720[[#This Row],[ZALE]]*$F57</f>
        <v>0</v>
      </c>
      <c r="AB57" s="88">
        <f>Tabela1541720[[#This Row],[Skupaj]]-C57</f>
        <v>0</v>
      </c>
      <c r="AC57" s="90">
        <f t="shared" si="11"/>
        <v>0</v>
      </c>
    </row>
    <row r="58" spans="1:29" ht="14.25" customHeight="1" x14ac:dyDescent="0.25">
      <c r="A58" s="10" t="s">
        <v>20</v>
      </c>
      <c r="B58" s="11" t="s">
        <v>21</v>
      </c>
      <c r="C58" s="10">
        <v>3</v>
      </c>
      <c r="D58" s="10">
        <v>1</v>
      </c>
      <c r="E58" s="57">
        <f t="shared" si="9"/>
        <v>0</v>
      </c>
      <c r="F58" s="12">
        <f t="shared" si="6"/>
        <v>0</v>
      </c>
      <c r="G58" s="12">
        <f t="shared" si="7"/>
        <v>0</v>
      </c>
      <c r="I58" s="85">
        <v>3</v>
      </c>
      <c r="J58" s="85">
        <v>1</v>
      </c>
      <c r="K58" s="85">
        <v>0</v>
      </c>
      <c r="L58" s="85">
        <v>1</v>
      </c>
      <c r="M58" s="85">
        <v>1</v>
      </c>
      <c r="N58" s="85">
        <v>0</v>
      </c>
      <c r="O58" s="85">
        <v>0</v>
      </c>
      <c r="P58" s="85">
        <v>0</v>
      </c>
      <c r="Q58" s="2"/>
      <c r="S58" s="27">
        <f t="shared" si="10"/>
        <v>0</v>
      </c>
      <c r="T58" s="29">
        <f>Tabela1541720[[#This Row],[SNAGA]]*$F58</f>
        <v>0</v>
      </c>
      <c r="U58" s="29">
        <f>Tabela1541720[[#This Row],[VOKA]]*$F58</f>
        <v>0</v>
      </c>
      <c r="V58" s="29">
        <f>Tabela1541720[[#This Row],[JHL]]*$F58</f>
        <v>0</v>
      </c>
      <c r="W58" s="29">
        <f>Tabela1541720[[#This Row],[JPE]]*$F58</f>
        <v>0</v>
      </c>
      <c r="X58" s="29">
        <f>Tabela1541720[[#This Row],[LPP]]*$F58</f>
        <v>0</v>
      </c>
      <c r="Y58" s="29">
        <f>Tabela1541720[[#This Row],[LPT]]*$F58</f>
        <v>0</v>
      </c>
      <c r="Z58" s="29">
        <f>Tabela1541720[[#This Row],[ZALE]]*$F58</f>
        <v>0</v>
      </c>
      <c r="AB58" s="88">
        <f>Tabela1541720[[#This Row],[Skupaj]]-C58</f>
        <v>0</v>
      </c>
      <c r="AC58" s="90">
        <f t="shared" si="11"/>
        <v>0</v>
      </c>
    </row>
    <row r="59" spans="1:29" ht="14.25" customHeight="1" x14ac:dyDescent="0.25">
      <c r="A59" s="10" t="s">
        <v>22</v>
      </c>
      <c r="B59" s="11" t="s">
        <v>23</v>
      </c>
      <c r="C59" s="10">
        <v>4</v>
      </c>
      <c r="D59" s="10">
        <v>1</v>
      </c>
      <c r="E59" s="57">
        <f t="shared" si="9"/>
        <v>0</v>
      </c>
      <c r="F59" s="12">
        <f t="shared" si="6"/>
        <v>0</v>
      </c>
      <c r="G59" s="12">
        <f t="shared" si="7"/>
        <v>0</v>
      </c>
      <c r="I59" s="85">
        <v>4</v>
      </c>
      <c r="J59" s="85">
        <v>1</v>
      </c>
      <c r="K59" s="85">
        <v>0</v>
      </c>
      <c r="L59" s="85">
        <v>0</v>
      </c>
      <c r="M59" s="85">
        <v>1</v>
      </c>
      <c r="N59" s="85">
        <v>1</v>
      </c>
      <c r="O59" s="85">
        <v>1</v>
      </c>
      <c r="P59" s="85">
        <v>0</v>
      </c>
      <c r="Q59" s="2"/>
      <c r="S59" s="27">
        <f t="shared" si="10"/>
        <v>0</v>
      </c>
      <c r="T59" s="29">
        <f>Tabela1541720[[#This Row],[SNAGA]]*$F59</f>
        <v>0</v>
      </c>
      <c r="U59" s="29">
        <f>Tabela1541720[[#This Row],[VOKA]]*$F59</f>
        <v>0</v>
      </c>
      <c r="V59" s="29">
        <f>Tabela1541720[[#This Row],[JHL]]*$F59</f>
        <v>0</v>
      </c>
      <c r="W59" s="29">
        <f>Tabela1541720[[#This Row],[JPE]]*$F59</f>
        <v>0</v>
      </c>
      <c r="X59" s="29">
        <f>Tabela1541720[[#This Row],[LPP]]*$F59</f>
        <v>0</v>
      </c>
      <c r="Y59" s="29">
        <f>Tabela1541720[[#This Row],[LPT]]*$F59</f>
        <v>0</v>
      </c>
      <c r="Z59" s="29">
        <f>Tabela1541720[[#This Row],[ZALE]]*$F59</f>
        <v>0</v>
      </c>
      <c r="AB59" s="88">
        <f>Tabela1541720[[#This Row],[Skupaj]]-C59</f>
        <v>0</v>
      </c>
      <c r="AC59" s="90">
        <f t="shared" si="11"/>
        <v>0</v>
      </c>
    </row>
    <row r="60" spans="1:29" ht="14.25" customHeight="1" x14ac:dyDescent="0.25">
      <c r="A60" s="10" t="s">
        <v>24</v>
      </c>
      <c r="B60" s="11" t="s">
        <v>25</v>
      </c>
      <c r="C60" s="10">
        <v>3</v>
      </c>
      <c r="D60" s="10">
        <v>1</v>
      </c>
      <c r="E60" s="57">
        <f t="shared" si="9"/>
        <v>0</v>
      </c>
      <c r="F60" s="12">
        <f t="shared" si="6"/>
        <v>0</v>
      </c>
      <c r="G60" s="12">
        <f t="shared" si="7"/>
        <v>0</v>
      </c>
      <c r="I60" s="85">
        <v>3</v>
      </c>
      <c r="J60" s="85"/>
      <c r="K60" s="85"/>
      <c r="L60" s="85">
        <v>2</v>
      </c>
      <c r="M60" s="85">
        <v>1</v>
      </c>
      <c r="N60" s="85"/>
      <c r="O60" s="85"/>
      <c r="P60" s="85"/>
      <c r="Q60" s="2"/>
      <c r="S60" s="27">
        <f t="shared" si="10"/>
        <v>0</v>
      </c>
      <c r="T60" s="29">
        <f>Tabela1541720[[#This Row],[SNAGA]]*$F60</f>
        <v>0</v>
      </c>
      <c r="U60" s="29">
        <f>Tabela1541720[[#This Row],[VOKA]]*$F60</f>
        <v>0</v>
      </c>
      <c r="V60" s="29">
        <f>Tabela1541720[[#This Row],[JHL]]*$F60</f>
        <v>0</v>
      </c>
      <c r="W60" s="29">
        <f>Tabela1541720[[#This Row],[JPE]]*$F60</f>
        <v>0</v>
      </c>
      <c r="X60" s="29">
        <f>Tabela1541720[[#This Row],[LPP]]*$F60</f>
        <v>0</v>
      </c>
      <c r="Y60" s="29">
        <f>Tabela1541720[[#This Row],[LPT]]*$F60</f>
        <v>0</v>
      </c>
      <c r="Z60" s="29">
        <f>Tabela1541720[[#This Row],[ZALE]]*$F60</f>
        <v>0</v>
      </c>
      <c r="AB60" s="88">
        <f>Tabela1541720[[#This Row],[Skupaj]]-C60</f>
        <v>0</v>
      </c>
      <c r="AC60" s="90">
        <f t="shared" si="11"/>
        <v>0</v>
      </c>
    </row>
    <row r="61" spans="1:29" ht="14.25" customHeight="1" x14ac:dyDescent="0.25">
      <c r="A61" s="10" t="s">
        <v>26</v>
      </c>
      <c r="B61" s="11" t="s">
        <v>27</v>
      </c>
      <c r="C61" s="10">
        <v>2</v>
      </c>
      <c r="D61" s="10">
        <v>1</v>
      </c>
      <c r="E61" s="57">
        <f t="shared" si="9"/>
        <v>0</v>
      </c>
      <c r="F61" s="12">
        <f t="shared" si="6"/>
        <v>0</v>
      </c>
      <c r="G61" s="12">
        <f t="shared" si="7"/>
        <v>0</v>
      </c>
      <c r="I61" s="85">
        <v>2</v>
      </c>
      <c r="J61" s="85"/>
      <c r="K61" s="85"/>
      <c r="L61" s="85"/>
      <c r="M61" s="85">
        <v>2</v>
      </c>
      <c r="N61" s="85"/>
      <c r="O61" s="85"/>
      <c r="P61" s="85"/>
      <c r="Q61" s="2"/>
      <c r="S61" s="27">
        <f t="shared" si="10"/>
        <v>0</v>
      </c>
      <c r="T61" s="29">
        <f>Tabela1541720[[#This Row],[SNAGA]]*$F61</f>
        <v>0</v>
      </c>
      <c r="U61" s="29">
        <f>Tabela1541720[[#This Row],[VOKA]]*$F61</f>
        <v>0</v>
      </c>
      <c r="V61" s="29">
        <f>Tabela1541720[[#This Row],[JHL]]*$F61</f>
        <v>0</v>
      </c>
      <c r="W61" s="29">
        <f>Tabela1541720[[#This Row],[JPE]]*$F61</f>
        <v>0</v>
      </c>
      <c r="X61" s="29">
        <f>Tabela1541720[[#This Row],[LPP]]*$F61</f>
        <v>0</v>
      </c>
      <c r="Y61" s="29">
        <f>Tabela1541720[[#This Row],[LPT]]*$F61</f>
        <v>0</v>
      </c>
      <c r="Z61" s="29">
        <f>Tabela1541720[[#This Row],[ZALE]]*$F61</f>
        <v>0</v>
      </c>
      <c r="AB61" s="88">
        <f>Tabela1541720[[#This Row],[Skupaj]]-C61</f>
        <v>0</v>
      </c>
      <c r="AC61" s="90">
        <f t="shared" si="11"/>
        <v>0</v>
      </c>
    </row>
    <row r="62" spans="1:29" ht="14.25" customHeight="1" x14ac:dyDescent="0.25">
      <c r="A62" s="10" t="s">
        <v>28</v>
      </c>
      <c r="B62" s="11" t="s">
        <v>29</v>
      </c>
      <c r="C62" s="10">
        <v>2</v>
      </c>
      <c r="D62" s="10">
        <v>1</v>
      </c>
      <c r="E62" s="57">
        <f t="shared" si="9"/>
        <v>0</v>
      </c>
      <c r="F62" s="12">
        <f t="shared" si="6"/>
        <v>0</v>
      </c>
      <c r="G62" s="12">
        <f t="shared" si="7"/>
        <v>0</v>
      </c>
      <c r="I62" s="85">
        <v>2</v>
      </c>
      <c r="J62" s="85"/>
      <c r="K62" s="85"/>
      <c r="L62" s="85">
        <v>2</v>
      </c>
      <c r="M62" s="85"/>
      <c r="N62" s="85"/>
      <c r="O62" s="85"/>
      <c r="P62" s="85"/>
      <c r="Q62" s="2"/>
      <c r="S62" s="27">
        <f t="shared" si="10"/>
        <v>0</v>
      </c>
      <c r="T62" s="29">
        <f>Tabela1541720[[#This Row],[SNAGA]]*$F62</f>
        <v>0</v>
      </c>
      <c r="U62" s="29">
        <f>Tabela1541720[[#This Row],[VOKA]]*$F62</f>
        <v>0</v>
      </c>
      <c r="V62" s="29">
        <f>Tabela1541720[[#This Row],[JHL]]*$F62</f>
        <v>0</v>
      </c>
      <c r="W62" s="29">
        <f>Tabela1541720[[#This Row],[JPE]]*$F62</f>
        <v>0</v>
      </c>
      <c r="X62" s="29">
        <f>Tabela1541720[[#This Row],[LPP]]*$F62</f>
        <v>0</v>
      </c>
      <c r="Y62" s="29">
        <f>Tabela1541720[[#This Row],[LPT]]*$F62</f>
        <v>0</v>
      </c>
      <c r="Z62" s="29">
        <f>Tabela1541720[[#This Row],[ZALE]]*$F62</f>
        <v>0</v>
      </c>
      <c r="AB62" s="88">
        <f>Tabela1541720[[#This Row],[Skupaj]]-C62</f>
        <v>0</v>
      </c>
      <c r="AC62" s="90">
        <f t="shared" si="11"/>
        <v>0</v>
      </c>
    </row>
    <row r="63" spans="1:29" ht="14.25" customHeight="1" x14ac:dyDescent="0.25">
      <c r="A63" s="10" t="s">
        <v>30</v>
      </c>
      <c r="B63" s="11" t="s">
        <v>31</v>
      </c>
      <c r="C63" s="10">
        <v>2</v>
      </c>
      <c r="D63" s="10">
        <v>1</v>
      </c>
      <c r="E63" s="57">
        <f t="shared" si="9"/>
        <v>0</v>
      </c>
      <c r="F63" s="12">
        <f t="shared" si="6"/>
        <v>0</v>
      </c>
      <c r="G63" s="12">
        <f t="shared" si="7"/>
        <v>0</v>
      </c>
      <c r="I63" s="85">
        <v>2</v>
      </c>
      <c r="J63" s="85"/>
      <c r="K63" s="85"/>
      <c r="L63" s="85">
        <v>2</v>
      </c>
      <c r="M63" s="85"/>
      <c r="N63" s="85"/>
      <c r="O63" s="85"/>
      <c r="P63" s="85"/>
      <c r="Q63" s="2"/>
      <c r="S63" s="27">
        <f t="shared" si="10"/>
        <v>0</v>
      </c>
      <c r="T63" s="29">
        <f>Tabela1541720[[#This Row],[SNAGA]]*$F63</f>
        <v>0</v>
      </c>
      <c r="U63" s="29">
        <f>Tabela1541720[[#This Row],[VOKA]]*$F63</f>
        <v>0</v>
      </c>
      <c r="V63" s="29">
        <f>Tabela1541720[[#This Row],[JHL]]*$F63</f>
        <v>0</v>
      </c>
      <c r="W63" s="29">
        <f>Tabela1541720[[#This Row],[JPE]]*$F63</f>
        <v>0</v>
      </c>
      <c r="X63" s="29">
        <f>Tabela1541720[[#This Row],[LPP]]*$F63</f>
        <v>0</v>
      </c>
      <c r="Y63" s="29">
        <f>Tabela1541720[[#This Row],[LPT]]*$F63</f>
        <v>0</v>
      </c>
      <c r="Z63" s="29">
        <f>Tabela1541720[[#This Row],[ZALE]]*$F63</f>
        <v>0</v>
      </c>
      <c r="AB63" s="88">
        <f>Tabela1541720[[#This Row],[Skupaj]]-C63</f>
        <v>0</v>
      </c>
      <c r="AC63" s="90">
        <f t="shared" si="11"/>
        <v>0</v>
      </c>
    </row>
    <row r="64" spans="1:29" ht="14.25" customHeight="1" x14ac:dyDescent="0.25">
      <c r="A64" s="10" t="s">
        <v>32</v>
      </c>
      <c r="B64" s="11" t="s">
        <v>33</v>
      </c>
      <c r="C64" s="10">
        <v>2</v>
      </c>
      <c r="D64" s="10">
        <v>1</v>
      </c>
      <c r="E64" s="57">
        <f t="shared" si="9"/>
        <v>0</v>
      </c>
      <c r="F64" s="12">
        <f t="shared" si="6"/>
        <v>0</v>
      </c>
      <c r="G64" s="12">
        <f t="shared" si="7"/>
        <v>0</v>
      </c>
      <c r="I64" s="85">
        <v>2</v>
      </c>
      <c r="J64" s="85"/>
      <c r="K64" s="85"/>
      <c r="L64" s="85">
        <v>2</v>
      </c>
      <c r="M64" s="85"/>
      <c r="N64" s="85"/>
      <c r="O64" s="85"/>
      <c r="P64" s="85"/>
      <c r="Q64" s="2"/>
      <c r="S64" s="27">
        <f t="shared" si="10"/>
        <v>0</v>
      </c>
      <c r="T64" s="29">
        <f>Tabela1541720[[#This Row],[SNAGA]]*$F64</f>
        <v>0</v>
      </c>
      <c r="U64" s="29">
        <f>Tabela1541720[[#This Row],[VOKA]]*$F64</f>
        <v>0</v>
      </c>
      <c r="V64" s="29">
        <f>Tabela1541720[[#This Row],[JHL]]*$F64</f>
        <v>0</v>
      </c>
      <c r="W64" s="29">
        <f>Tabela1541720[[#This Row],[JPE]]*$F64</f>
        <v>0</v>
      </c>
      <c r="X64" s="29">
        <f>Tabela1541720[[#This Row],[LPP]]*$F64</f>
        <v>0</v>
      </c>
      <c r="Y64" s="29">
        <f>Tabela1541720[[#This Row],[LPT]]*$F64</f>
        <v>0</v>
      </c>
      <c r="Z64" s="29">
        <f>Tabela1541720[[#This Row],[ZALE]]*$F64</f>
        <v>0</v>
      </c>
      <c r="AB64" s="88">
        <f>Tabela1541720[[#This Row],[Skupaj]]-C64</f>
        <v>0</v>
      </c>
      <c r="AC64" s="90">
        <f t="shared" si="11"/>
        <v>0</v>
      </c>
    </row>
    <row r="65" spans="1:29" ht="14.25" customHeight="1" x14ac:dyDescent="0.25">
      <c r="A65" s="10" t="s">
        <v>34</v>
      </c>
      <c r="B65" s="11" t="s">
        <v>35</v>
      </c>
      <c r="C65" s="10">
        <v>50</v>
      </c>
      <c r="D65" s="10">
        <v>1</v>
      </c>
      <c r="E65" s="57">
        <f t="shared" si="9"/>
        <v>0</v>
      </c>
      <c r="F65" s="12">
        <f t="shared" si="6"/>
        <v>0</v>
      </c>
      <c r="G65" s="12">
        <f t="shared" si="7"/>
        <v>0</v>
      </c>
      <c r="I65" s="85">
        <v>50</v>
      </c>
      <c r="J65" s="85">
        <v>0</v>
      </c>
      <c r="K65" s="85"/>
      <c r="L65" s="85">
        <v>0</v>
      </c>
      <c r="M65" s="85">
        <v>50</v>
      </c>
      <c r="N65" s="85">
        <v>0</v>
      </c>
      <c r="O65" s="85">
        <v>0</v>
      </c>
      <c r="P65" s="85"/>
      <c r="Q65" s="2"/>
      <c r="S65" s="27">
        <f t="shared" si="10"/>
        <v>0</v>
      </c>
      <c r="T65" s="29">
        <f>Tabela1541720[[#This Row],[SNAGA]]*$F65</f>
        <v>0</v>
      </c>
      <c r="U65" s="29">
        <f>Tabela1541720[[#This Row],[VOKA]]*$F65</f>
        <v>0</v>
      </c>
      <c r="V65" s="29">
        <f>Tabela1541720[[#This Row],[JHL]]*$F65</f>
        <v>0</v>
      </c>
      <c r="W65" s="29">
        <f>Tabela1541720[[#This Row],[JPE]]*$F65</f>
        <v>0</v>
      </c>
      <c r="X65" s="29">
        <f>Tabela1541720[[#This Row],[LPP]]*$F65</f>
        <v>0</v>
      </c>
      <c r="Y65" s="29">
        <f>Tabela1541720[[#This Row],[LPT]]*$F65</f>
        <v>0</v>
      </c>
      <c r="Z65" s="29">
        <f>Tabela1541720[[#This Row],[ZALE]]*$F65</f>
        <v>0</v>
      </c>
      <c r="AB65" s="88">
        <f>Tabela1541720[[#This Row],[Skupaj]]-C65</f>
        <v>0</v>
      </c>
      <c r="AC65" s="90">
        <f t="shared" si="11"/>
        <v>0</v>
      </c>
    </row>
    <row r="66" spans="1:29" ht="14.25" customHeight="1" x14ac:dyDescent="0.25">
      <c r="A66" s="10" t="s">
        <v>36</v>
      </c>
      <c r="B66" s="11" t="s">
        <v>37</v>
      </c>
      <c r="C66" s="10">
        <v>1</v>
      </c>
      <c r="D66" s="10">
        <v>1</v>
      </c>
      <c r="E66" s="57">
        <f t="shared" si="9"/>
        <v>0</v>
      </c>
      <c r="F66" s="12">
        <f t="shared" si="6"/>
        <v>0</v>
      </c>
      <c r="G66" s="12">
        <f t="shared" si="7"/>
        <v>0</v>
      </c>
      <c r="I66" s="85">
        <v>1</v>
      </c>
      <c r="J66" s="85">
        <v>0</v>
      </c>
      <c r="K66" s="85">
        <v>0</v>
      </c>
      <c r="L66" s="85">
        <v>1</v>
      </c>
      <c r="M66" s="85">
        <v>0</v>
      </c>
      <c r="N66" s="85">
        <v>0</v>
      </c>
      <c r="O66" s="85">
        <v>0</v>
      </c>
      <c r="P66" s="85">
        <v>0</v>
      </c>
      <c r="Q66" s="2"/>
      <c r="S66" s="27">
        <f t="shared" si="10"/>
        <v>0</v>
      </c>
      <c r="T66" s="29">
        <f>Tabela1541720[[#This Row],[SNAGA]]*$F66</f>
        <v>0</v>
      </c>
      <c r="U66" s="29">
        <f>Tabela1541720[[#This Row],[VOKA]]*$F66</f>
        <v>0</v>
      </c>
      <c r="V66" s="29">
        <f>Tabela1541720[[#This Row],[JHL]]*$F66</f>
        <v>0</v>
      </c>
      <c r="W66" s="29">
        <f>Tabela1541720[[#This Row],[JPE]]*$F66</f>
        <v>0</v>
      </c>
      <c r="X66" s="29">
        <f>Tabela1541720[[#This Row],[LPP]]*$F66</f>
        <v>0</v>
      </c>
      <c r="Y66" s="29">
        <f>Tabela1541720[[#This Row],[LPT]]*$F66</f>
        <v>0</v>
      </c>
      <c r="Z66" s="29">
        <f>Tabela1541720[[#This Row],[ZALE]]*$F66</f>
        <v>0</v>
      </c>
      <c r="AB66" s="88">
        <f>Tabela1541720[[#This Row],[Skupaj]]-C66</f>
        <v>0</v>
      </c>
      <c r="AC66" s="90">
        <f t="shared" si="11"/>
        <v>0</v>
      </c>
    </row>
    <row r="67" spans="1:29" ht="14.25" customHeight="1" x14ac:dyDescent="0.25">
      <c r="A67" s="10" t="s">
        <v>38</v>
      </c>
      <c r="B67" s="11" t="s">
        <v>39</v>
      </c>
      <c r="C67" s="10">
        <v>6</v>
      </c>
      <c r="D67" s="10">
        <v>1</v>
      </c>
      <c r="E67" s="57">
        <f t="shared" si="9"/>
        <v>0</v>
      </c>
      <c r="F67" s="12">
        <f t="shared" si="6"/>
        <v>0</v>
      </c>
      <c r="G67" s="12">
        <f t="shared" si="7"/>
        <v>0</v>
      </c>
      <c r="I67" s="85">
        <v>6</v>
      </c>
      <c r="J67" s="85">
        <v>4</v>
      </c>
      <c r="K67" s="85">
        <v>0</v>
      </c>
      <c r="L67" s="85">
        <v>0</v>
      </c>
      <c r="M67" s="85">
        <v>2</v>
      </c>
      <c r="N67" s="85">
        <v>0</v>
      </c>
      <c r="O67" s="85">
        <v>0</v>
      </c>
      <c r="P67" s="85">
        <v>0</v>
      </c>
      <c r="Q67" s="2"/>
      <c r="S67" s="27">
        <f t="shared" si="10"/>
        <v>0</v>
      </c>
      <c r="T67" s="29">
        <f>Tabela1541720[[#This Row],[SNAGA]]*$F67</f>
        <v>0</v>
      </c>
      <c r="U67" s="29">
        <f>Tabela1541720[[#This Row],[VOKA]]*$F67</f>
        <v>0</v>
      </c>
      <c r="V67" s="29">
        <f>Tabela1541720[[#This Row],[JHL]]*$F67</f>
        <v>0</v>
      </c>
      <c r="W67" s="29">
        <f>Tabela1541720[[#This Row],[JPE]]*$F67</f>
        <v>0</v>
      </c>
      <c r="X67" s="29">
        <f>Tabela1541720[[#This Row],[LPP]]*$F67</f>
        <v>0</v>
      </c>
      <c r="Y67" s="29">
        <f>Tabela1541720[[#This Row],[LPT]]*$F67</f>
        <v>0</v>
      </c>
      <c r="Z67" s="29">
        <f>Tabela1541720[[#This Row],[ZALE]]*$F67</f>
        <v>0</v>
      </c>
      <c r="AB67" s="88">
        <f>Tabela1541720[[#This Row],[Skupaj]]-C67</f>
        <v>0</v>
      </c>
      <c r="AC67" s="90">
        <f t="shared" si="11"/>
        <v>0</v>
      </c>
    </row>
    <row r="68" spans="1:29" ht="14.25" customHeight="1" x14ac:dyDescent="0.25">
      <c r="A68" s="10" t="s">
        <v>40</v>
      </c>
      <c r="B68" s="11" t="s">
        <v>41</v>
      </c>
      <c r="C68" s="10">
        <v>150</v>
      </c>
      <c r="D68" s="10">
        <v>1</v>
      </c>
      <c r="E68" s="57">
        <f t="shared" si="9"/>
        <v>0</v>
      </c>
      <c r="F68" s="12">
        <f t="shared" si="6"/>
        <v>0</v>
      </c>
      <c r="G68" s="12">
        <f t="shared" si="7"/>
        <v>0</v>
      </c>
      <c r="I68" s="85">
        <v>150</v>
      </c>
      <c r="J68" s="85">
        <v>33</v>
      </c>
      <c r="K68" s="85">
        <v>26</v>
      </c>
      <c r="L68" s="85">
        <v>28</v>
      </c>
      <c r="M68" s="85">
        <v>55</v>
      </c>
      <c r="N68" s="85">
        <v>2</v>
      </c>
      <c r="O68" s="85">
        <v>6</v>
      </c>
      <c r="P68" s="85">
        <v>0</v>
      </c>
      <c r="Q68" s="2"/>
      <c r="S68" s="27">
        <f t="shared" si="10"/>
        <v>0</v>
      </c>
      <c r="T68" s="29">
        <f>Tabela1541720[[#This Row],[SNAGA]]*$F68</f>
        <v>0</v>
      </c>
      <c r="U68" s="29">
        <f>Tabela1541720[[#This Row],[VOKA]]*$F68</f>
        <v>0</v>
      </c>
      <c r="V68" s="29">
        <f>Tabela1541720[[#This Row],[JHL]]*$F68</f>
        <v>0</v>
      </c>
      <c r="W68" s="29">
        <f>Tabela1541720[[#This Row],[JPE]]*$F68</f>
        <v>0</v>
      </c>
      <c r="X68" s="29">
        <f>Tabela1541720[[#This Row],[LPP]]*$F68</f>
        <v>0</v>
      </c>
      <c r="Y68" s="29">
        <f>Tabela1541720[[#This Row],[LPT]]*$F68</f>
        <v>0</v>
      </c>
      <c r="Z68" s="29">
        <f>Tabela1541720[[#This Row],[ZALE]]*$F68</f>
        <v>0</v>
      </c>
      <c r="AB68" s="88">
        <f>Tabela1541720[[#This Row],[Skupaj]]-C68</f>
        <v>0</v>
      </c>
      <c r="AC68" s="90">
        <f t="shared" si="11"/>
        <v>0</v>
      </c>
    </row>
    <row r="69" spans="1:29" ht="14.25" customHeight="1" x14ac:dyDescent="0.25">
      <c r="A69" s="10" t="s">
        <v>42</v>
      </c>
      <c r="B69" s="11" t="s">
        <v>43</v>
      </c>
      <c r="C69" s="10">
        <v>50</v>
      </c>
      <c r="D69" s="10">
        <v>1</v>
      </c>
      <c r="E69" s="57">
        <f t="shared" si="9"/>
        <v>0</v>
      </c>
      <c r="F69" s="12">
        <f t="shared" si="6"/>
        <v>0</v>
      </c>
      <c r="G69" s="12">
        <f t="shared" si="7"/>
        <v>0</v>
      </c>
      <c r="I69" s="85">
        <v>50</v>
      </c>
      <c r="J69" s="85">
        <v>0</v>
      </c>
      <c r="K69" s="85">
        <v>16</v>
      </c>
      <c r="L69" s="85">
        <v>0</v>
      </c>
      <c r="M69" s="85">
        <v>34</v>
      </c>
      <c r="N69" s="85"/>
      <c r="O69" s="85">
        <v>0</v>
      </c>
      <c r="P69" s="85"/>
      <c r="Q69" s="2"/>
      <c r="S69" s="27">
        <f t="shared" si="10"/>
        <v>0</v>
      </c>
      <c r="T69" s="29">
        <f>Tabela1541720[[#This Row],[SNAGA]]*$F69</f>
        <v>0</v>
      </c>
      <c r="U69" s="29">
        <f>Tabela1541720[[#This Row],[VOKA]]*$F69</f>
        <v>0</v>
      </c>
      <c r="V69" s="29">
        <f>Tabela1541720[[#This Row],[JHL]]*$F69</f>
        <v>0</v>
      </c>
      <c r="W69" s="29">
        <f>Tabela1541720[[#This Row],[JPE]]*$F69</f>
        <v>0</v>
      </c>
      <c r="X69" s="29">
        <f>Tabela1541720[[#This Row],[LPP]]*$F69</f>
        <v>0</v>
      </c>
      <c r="Y69" s="29">
        <f>Tabela1541720[[#This Row],[LPT]]*$F69</f>
        <v>0</v>
      </c>
      <c r="Z69" s="29">
        <f>Tabela1541720[[#This Row],[ZALE]]*$F69</f>
        <v>0</v>
      </c>
      <c r="AB69" s="88">
        <f>Tabela1541720[[#This Row],[Skupaj]]-C69</f>
        <v>0</v>
      </c>
      <c r="AC69" s="90">
        <f t="shared" si="11"/>
        <v>0</v>
      </c>
    </row>
    <row r="70" spans="1:29" ht="14.25" customHeight="1" x14ac:dyDescent="0.25">
      <c r="A70" s="10" t="s">
        <v>44</v>
      </c>
      <c r="B70" s="11" t="s">
        <v>45</v>
      </c>
      <c r="C70" s="10">
        <v>44</v>
      </c>
      <c r="D70" s="10">
        <v>1</v>
      </c>
      <c r="E70" s="57">
        <f t="shared" si="9"/>
        <v>0</v>
      </c>
      <c r="F70" s="12">
        <f t="shared" si="6"/>
        <v>0</v>
      </c>
      <c r="G70" s="12">
        <f t="shared" si="7"/>
        <v>0</v>
      </c>
      <c r="I70" s="85">
        <v>44</v>
      </c>
      <c r="J70" s="85">
        <v>0</v>
      </c>
      <c r="K70" s="85">
        <v>0</v>
      </c>
      <c r="L70" s="85">
        <v>0</v>
      </c>
      <c r="M70" s="85">
        <v>44</v>
      </c>
      <c r="N70" s="85"/>
      <c r="O70" s="85"/>
      <c r="P70" s="85"/>
      <c r="Q70" s="2"/>
      <c r="S70" s="27">
        <f t="shared" si="10"/>
        <v>0</v>
      </c>
      <c r="T70" s="29">
        <f>Tabela1541720[[#This Row],[SNAGA]]*$F70</f>
        <v>0</v>
      </c>
      <c r="U70" s="29">
        <f>Tabela1541720[[#This Row],[VOKA]]*$F70</f>
        <v>0</v>
      </c>
      <c r="V70" s="29">
        <f>Tabela1541720[[#This Row],[JHL]]*$F70</f>
        <v>0</v>
      </c>
      <c r="W70" s="29">
        <f>Tabela1541720[[#This Row],[JPE]]*$F70</f>
        <v>0</v>
      </c>
      <c r="X70" s="29">
        <f>Tabela1541720[[#This Row],[LPP]]*$F70</f>
        <v>0</v>
      </c>
      <c r="Y70" s="29">
        <f>Tabela1541720[[#This Row],[LPT]]*$F70</f>
        <v>0</v>
      </c>
      <c r="Z70" s="29">
        <f>Tabela1541720[[#This Row],[ZALE]]*$F70</f>
        <v>0</v>
      </c>
      <c r="AB70" s="88">
        <f>Tabela1541720[[#This Row],[Skupaj]]-C70</f>
        <v>0</v>
      </c>
      <c r="AC70" s="90">
        <f t="shared" si="11"/>
        <v>0</v>
      </c>
    </row>
    <row r="71" spans="1:29" x14ac:dyDescent="0.25">
      <c r="A71" s="10" t="s">
        <v>46</v>
      </c>
      <c r="B71" s="11" t="s">
        <v>47</v>
      </c>
      <c r="C71" s="10">
        <v>196</v>
      </c>
      <c r="D71" s="10">
        <v>1</v>
      </c>
      <c r="E71" s="57">
        <f t="shared" si="9"/>
        <v>0</v>
      </c>
      <c r="F71" s="12">
        <f t="shared" ref="F71:F75" si="12">F37</f>
        <v>0</v>
      </c>
      <c r="G71" s="12">
        <f t="shared" ref="G71:G75" si="13">F71*C71</f>
        <v>0</v>
      </c>
      <c r="I71" s="86">
        <v>196</v>
      </c>
      <c r="J71" s="85">
        <v>16</v>
      </c>
      <c r="K71" s="85">
        <v>0</v>
      </c>
      <c r="L71" s="85">
        <v>180</v>
      </c>
      <c r="M71" s="85">
        <v>0</v>
      </c>
      <c r="N71" s="85"/>
      <c r="O71" s="85"/>
      <c r="P71" s="85"/>
      <c r="Q71" s="84"/>
      <c r="S71" s="27">
        <f t="shared" si="10"/>
        <v>0</v>
      </c>
      <c r="T71" s="29">
        <f>Tabela1541720[[#This Row],[SNAGA]]*$F71</f>
        <v>0</v>
      </c>
      <c r="U71" s="29">
        <f>Tabela1541720[[#This Row],[VOKA]]*$F71</f>
        <v>0</v>
      </c>
      <c r="V71" s="29">
        <f>Tabela1541720[[#This Row],[JHL]]*$F71</f>
        <v>0</v>
      </c>
      <c r="W71" s="29">
        <f>Tabela1541720[[#This Row],[JPE]]*$F71</f>
        <v>0</v>
      </c>
      <c r="X71" s="29">
        <f>Tabela1541720[[#This Row],[LPP]]*$F71</f>
        <v>0</v>
      </c>
      <c r="Y71" s="29">
        <f>Tabela1541720[[#This Row],[LPT]]*$F71</f>
        <v>0</v>
      </c>
      <c r="Z71" s="29">
        <f>Tabela1541720[[#This Row],[ZALE]]*$F71</f>
        <v>0</v>
      </c>
      <c r="AB71" s="88">
        <f>Tabela1541720[[#This Row],[Skupaj]]-C71</f>
        <v>0</v>
      </c>
      <c r="AC71" s="90">
        <f t="shared" si="11"/>
        <v>0</v>
      </c>
    </row>
    <row r="72" spans="1:29" x14ac:dyDescent="0.25">
      <c r="A72" s="10" t="s">
        <v>48</v>
      </c>
      <c r="B72" s="11" t="s">
        <v>49</v>
      </c>
      <c r="C72" s="10">
        <v>24</v>
      </c>
      <c r="D72" s="10">
        <v>1</v>
      </c>
      <c r="E72" s="57">
        <f t="shared" si="9"/>
        <v>0</v>
      </c>
      <c r="F72" s="12">
        <f t="shared" si="12"/>
        <v>0</v>
      </c>
      <c r="G72" s="12">
        <f t="shared" si="13"/>
        <v>0</v>
      </c>
      <c r="I72" s="86">
        <v>24</v>
      </c>
      <c r="J72" s="85">
        <v>8</v>
      </c>
      <c r="K72" s="85">
        <v>0</v>
      </c>
      <c r="L72" s="85">
        <v>0</v>
      </c>
      <c r="M72" s="85">
        <v>0</v>
      </c>
      <c r="N72" s="85"/>
      <c r="O72" s="85">
        <v>16</v>
      </c>
      <c r="P72" s="85"/>
      <c r="Q72" s="84"/>
      <c r="S72" s="27">
        <f t="shared" si="10"/>
        <v>0</v>
      </c>
      <c r="T72" s="29">
        <f>Tabela1541720[[#This Row],[SNAGA]]*$F72</f>
        <v>0</v>
      </c>
      <c r="U72" s="29">
        <f>Tabela1541720[[#This Row],[VOKA]]*$F72</f>
        <v>0</v>
      </c>
      <c r="V72" s="29">
        <f>Tabela1541720[[#This Row],[JHL]]*$F72</f>
        <v>0</v>
      </c>
      <c r="W72" s="29">
        <f>Tabela1541720[[#This Row],[JPE]]*$F72</f>
        <v>0</v>
      </c>
      <c r="X72" s="29">
        <f>Tabela1541720[[#This Row],[LPP]]*$F72</f>
        <v>0</v>
      </c>
      <c r="Y72" s="29">
        <f>Tabela1541720[[#This Row],[LPT]]*$F72</f>
        <v>0</v>
      </c>
      <c r="Z72" s="29">
        <f>Tabela1541720[[#This Row],[ZALE]]*$F72</f>
        <v>0</v>
      </c>
      <c r="AB72" s="88">
        <f>Tabela1541720[[#This Row],[Skupaj]]-C72</f>
        <v>0</v>
      </c>
      <c r="AC72" s="90">
        <f t="shared" si="11"/>
        <v>0</v>
      </c>
    </row>
    <row r="73" spans="1:29" x14ac:dyDescent="0.25">
      <c r="A73" s="10" t="s">
        <v>50</v>
      </c>
      <c r="B73" s="11" t="s">
        <v>51</v>
      </c>
      <c r="C73" s="10">
        <v>50</v>
      </c>
      <c r="D73" s="10">
        <v>12</v>
      </c>
      <c r="E73" s="57">
        <f t="shared" si="9"/>
        <v>0</v>
      </c>
      <c r="F73" s="12">
        <f t="shared" si="12"/>
        <v>0</v>
      </c>
      <c r="G73" s="12">
        <f t="shared" si="13"/>
        <v>0</v>
      </c>
      <c r="I73" s="86">
        <v>50</v>
      </c>
      <c r="J73" s="85">
        <v>3</v>
      </c>
      <c r="K73" s="85">
        <v>4</v>
      </c>
      <c r="L73" s="85">
        <v>21</v>
      </c>
      <c r="M73" s="85">
        <v>12</v>
      </c>
      <c r="N73" s="85">
        <v>5</v>
      </c>
      <c r="O73" s="85">
        <v>5</v>
      </c>
      <c r="P73" s="85"/>
      <c r="Q73" s="84"/>
      <c r="S73" s="27">
        <f t="shared" si="10"/>
        <v>0</v>
      </c>
      <c r="T73" s="29">
        <f>Tabela1541720[[#This Row],[SNAGA]]*$F73</f>
        <v>0</v>
      </c>
      <c r="U73" s="29">
        <f>Tabela1541720[[#This Row],[VOKA]]*$F73</f>
        <v>0</v>
      </c>
      <c r="V73" s="29">
        <f>Tabela1541720[[#This Row],[JHL]]*$F73</f>
        <v>0</v>
      </c>
      <c r="W73" s="29">
        <f>Tabela1541720[[#This Row],[JPE]]*$F73</f>
        <v>0</v>
      </c>
      <c r="X73" s="29">
        <f>Tabela1541720[[#This Row],[LPP]]*$F73</f>
        <v>0</v>
      </c>
      <c r="Y73" s="29">
        <f>Tabela1541720[[#This Row],[LPT]]*$F73</f>
        <v>0</v>
      </c>
      <c r="Z73" s="29">
        <f>Tabela1541720[[#This Row],[ZALE]]*$F73</f>
        <v>0</v>
      </c>
      <c r="AB73" s="88">
        <f>Tabela1541720[[#This Row],[Skupaj]]-C73</f>
        <v>0</v>
      </c>
      <c r="AC73" s="90">
        <f t="shared" si="11"/>
        <v>0</v>
      </c>
    </row>
    <row r="74" spans="1:29" ht="14.25" customHeight="1" x14ac:dyDescent="0.25">
      <c r="A74" s="10" t="s">
        <v>99</v>
      </c>
      <c r="B74" s="11" t="s">
        <v>100</v>
      </c>
      <c r="C74" s="10">
        <v>1349</v>
      </c>
      <c r="D74" s="10">
        <v>12</v>
      </c>
      <c r="E74" s="57">
        <f t="shared" si="9"/>
        <v>0</v>
      </c>
      <c r="F74" s="12">
        <f t="shared" si="12"/>
        <v>0</v>
      </c>
      <c r="G74" s="12">
        <f t="shared" si="13"/>
        <v>0</v>
      </c>
      <c r="I74" s="85">
        <v>1349</v>
      </c>
      <c r="J74" s="85">
        <v>138</v>
      </c>
      <c r="K74" s="85">
        <v>215</v>
      </c>
      <c r="L74" s="85">
        <v>209</v>
      </c>
      <c r="M74" s="85">
        <v>469</v>
      </c>
      <c r="N74" s="85">
        <v>194</v>
      </c>
      <c r="O74" s="85">
        <v>84</v>
      </c>
      <c r="P74" s="85">
        <v>40</v>
      </c>
      <c r="Q74" s="2"/>
      <c r="S74" s="27">
        <f t="shared" si="10"/>
        <v>0</v>
      </c>
      <c r="T74" s="29">
        <f>Tabela1541720[[#This Row],[SNAGA]]*$F74</f>
        <v>0</v>
      </c>
      <c r="U74" s="29">
        <f>Tabela1541720[[#This Row],[VOKA]]*$F74</f>
        <v>0</v>
      </c>
      <c r="V74" s="29">
        <f>Tabela1541720[[#This Row],[JHL]]*$F74</f>
        <v>0</v>
      </c>
      <c r="W74" s="29">
        <f>Tabela1541720[[#This Row],[JPE]]*$F74</f>
        <v>0</v>
      </c>
      <c r="X74" s="29">
        <f>Tabela1541720[[#This Row],[LPP]]*$F74</f>
        <v>0</v>
      </c>
      <c r="Y74" s="29">
        <f>Tabela1541720[[#This Row],[LPT]]*$F74</f>
        <v>0</v>
      </c>
      <c r="Z74" s="29">
        <f>Tabela1541720[[#This Row],[ZALE]]*$F74</f>
        <v>0</v>
      </c>
      <c r="AB74" s="88">
        <f>Tabela1541720[[#This Row],[Skupaj]]-C74</f>
        <v>0</v>
      </c>
      <c r="AC74" s="90">
        <f t="shared" si="11"/>
        <v>0</v>
      </c>
    </row>
    <row r="75" spans="1:29" ht="14.25" customHeight="1" x14ac:dyDescent="0.25">
      <c r="A75" s="10" t="s">
        <v>52</v>
      </c>
      <c r="B75" s="11" t="s">
        <v>53</v>
      </c>
      <c r="C75" s="10">
        <v>2</v>
      </c>
      <c r="D75" s="10">
        <v>1</v>
      </c>
      <c r="E75" s="57">
        <f t="shared" si="9"/>
        <v>0</v>
      </c>
      <c r="F75" s="12">
        <f t="shared" si="12"/>
        <v>0</v>
      </c>
      <c r="G75" s="12">
        <f t="shared" si="13"/>
        <v>0</v>
      </c>
      <c r="I75" s="85">
        <v>2</v>
      </c>
      <c r="J75" s="85"/>
      <c r="K75" s="85"/>
      <c r="L75" s="85"/>
      <c r="M75" s="85">
        <v>2</v>
      </c>
      <c r="N75" s="85"/>
      <c r="O75" s="85"/>
      <c r="P75" s="85"/>
      <c r="Q75" s="2"/>
      <c r="S75" s="27">
        <f t="shared" si="10"/>
        <v>0</v>
      </c>
      <c r="T75" s="29">
        <f>Tabela1541720[[#This Row],[SNAGA]]*$F75</f>
        <v>0</v>
      </c>
      <c r="U75" s="29">
        <f>Tabela1541720[[#This Row],[VOKA]]*$F75</f>
        <v>0</v>
      </c>
      <c r="V75" s="29">
        <f>Tabela1541720[[#This Row],[JHL]]*$F75</f>
        <v>0</v>
      </c>
      <c r="W75" s="29">
        <f>Tabela1541720[[#This Row],[JPE]]*$F75</f>
        <v>0</v>
      </c>
      <c r="X75" s="29">
        <f>Tabela1541720[[#This Row],[LPP]]*$F75</f>
        <v>0</v>
      </c>
      <c r="Y75" s="29">
        <f>Tabela1541720[[#This Row],[LPT]]*$F75</f>
        <v>0</v>
      </c>
      <c r="Z75" s="29">
        <f>Tabela1541720[[#This Row],[ZALE]]*$F75</f>
        <v>0</v>
      </c>
      <c r="AB75" s="88">
        <f>Tabela1541720[[#This Row],[Skupaj]]-C75</f>
        <v>0</v>
      </c>
      <c r="AC75" s="90">
        <f t="shared" si="11"/>
        <v>0</v>
      </c>
    </row>
    <row r="76" spans="1:29" ht="19.5" customHeight="1" x14ac:dyDescent="0.25">
      <c r="A76" s="7" t="s">
        <v>58</v>
      </c>
      <c r="B76" s="7"/>
      <c r="C76" s="7"/>
      <c r="D76" s="7"/>
      <c r="E76" s="8"/>
      <c r="F76" s="19"/>
      <c r="G76" s="27">
        <f>SUM(G46:G75)</f>
        <v>0</v>
      </c>
      <c r="H76" s="6"/>
      <c r="I76" s="9"/>
      <c r="S76" s="27">
        <f t="shared" ref="S76" si="14">SUM(T76:Z76)</f>
        <v>0</v>
      </c>
      <c r="T76" s="28">
        <f t="shared" ref="T76:Z76" si="15">SUM(T46:T75)</f>
        <v>0</v>
      </c>
      <c r="U76" s="28">
        <f t="shared" si="15"/>
        <v>0</v>
      </c>
      <c r="V76" s="28">
        <f t="shared" si="15"/>
        <v>0</v>
      </c>
      <c r="W76" s="28">
        <f t="shared" si="15"/>
        <v>0</v>
      </c>
      <c r="X76" s="28">
        <f t="shared" si="15"/>
        <v>0</v>
      </c>
      <c r="Y76" s="28">
        <f t="shared" si="15"/>
        <v>0</v>
      </c>
      <c r="Z76" s="28">
        <f t="shared" si="15"/>
        <v>0</v>
      </c>
      <c r="AC76" s="90">
        <f t="shared" si="11"/>
        <v>0</v>
      </c>
    </row>
    <row r="77" spans="1:29" s="20" customFormat="1" x14ac:dyDescent="0.25">
      <c r="A77" s="17"/>
      <c r="B77" s="17"/>
      <c r="C77" s="17"/>
      <c r="D77" s="17"/>
      <c r="E77" s="18"/>
      <c r="F77" s="18"/>
      <c r="G77" s="16"/>
      <c r="H77" s="21"/>
      <c r="I77" s="22"/>
      <c r="Q77" s="23"/>
      <c r="S77" s="16"/>
      <c r="T77" s="24"/>
      <c r="U77" s="24"/>
      <c r="V77" s="24"/>
      <c r="W77" s="24"/>
      <c r="X77" s="24"/>
      <c r="Y77" s="24"/>
      <c r="Z77" s="24"/>
      <c r="AB77" s="91"/>
      <c r="AC77" s="91"/>
    </row>
    <row r="78" spans="1:29" ht="19.5" customHeight="1" x14ac:dyDescent="0.25">
      <c r="A78" s="25" t="s">
        <v>67</v>
      </c>
      <c r="B78" s="25" t="s">
        <v>72</v>
      </c>
      <c r="C78" s="17"/>
      <c r="D78" s="17"/>
      <c r="E78" s="18"/>
      <c r="G78" s="7"/>
      <c r="J78" s="104" t="s">
        <v>73</v>
      </c>
      <c r="K78" s="105"/>
      <c r="T78" s="104" t="s">
        <v>73</v>
      </c>
      <c r="U78" s="105"/>
    </row>
    <row r="79" spans="1:29" s="30" customFormat="1" ht="40.5" customHeight="1" x14ac:dyDescent="0.25">
      <c r="A79" s="43" t="s">
        <v>54</v>
      </c>
      <c r="B79" s="43" t="s">
        <v>55</v>
      </c>
      <c r="C79" s="44" t="s">
        <v>69</v>
      </c>
      <c r="D79" s="45" t="s">
        <v>59</v>
      </c>
      <c r="E79" s="87" t="str">
        <f>E45</f>
        <v xml:space="preserve"> cena/kos</v>
      </c>
      <c r="F79" s="54" t="s">
        <v>77</v>
      </c>
      <c r="G79" s="52" t="s">
        <v>81</v>
      </c>
      <c r="I79" s="31" t="s">
        <v>0</v>
      </c>
      <c r="J79" s="32" t="s">
        <v>2</v>
      </c>
      <c r="K79" s="32" t="s">
        <v>3</v>
      </c>
      <c r="L79" s="32" t="s">
        <v>1</v>
      </c>
      <c r="M79" s="32" t="s">
        <v>4</v>
      </c>
      <c r="N79" s="32" t="s">
        <v>5</v>
      </c>
      <c r="O79" s="32" t="s">
        <v>6</v>
      </c>
      <c r="P79" s="32" t="s">
        <v>7</v>
      </c>
      <c r="Q79" s="33" t="s">
        <v>9</v>
      </c>
      <c r="S79" s="34" t="s">
        <v>0</v>
      </c>
      <c r="T79" s="35" t="s">
        <v>2</v>
      </c>
      <c r="U79" s="35" t="s">
        <v>3</v>
      </c>
      <c r="V79" s="35" t="s">
        <v>1</v>
      </c>
      <c r="W79" s="35" t="s">
        <v>4</v>
      </c>
      <c r="X79" s="35" t="s">
        <v>5</v>
      </c>
      <c r="Y79" s="35" t="s">
        <v>6</v>
      </c>
      <c r="Z79" s="35" t="s">
        <v>7</v>
      </c>
      <c r="AB79" s="92"/>
      <c r="AC79" s="92"/>
    </row>
    <row r="80" spans="1:29" ht="14.25" customHeight="1" x14ac:dyDescent="0.25">
      <c r="A80" s="10" t="s">
        <v>10</v>
      </c>
      <c r="B80" s="11" t="s">
        <v>56</v>
      </c>
      <c r="C80" s="10">
        <v>1184</v>
      </c>
      <c r="D80" s="10">
        <v>12</v>
      </c>
      <c r="E80" s="57">
        <f>E12</f>
        <v>0</v>
      </c>
      <c r="F80" s="12">
        <f>F12</f>
        <v>0</v>
      </c>
      <c r="G80" s="12">
        <f t="shared" ref="G80:G103" si="16">F80*C80</f>
        <v>0</v>
      </c>
      <c r="I80" s="85">
        <v>1184</v>
      </c>
      <c r="J80" s="85">
        <v>113</v>
      </c>
      <c r="K80" s="85">
        <v>202</v>
      </c>
      <c r="L80" s="85">
        <v>199</v>
      </c>
      <c r="M80" s="85">
        <v>419</v>
      </c>
      <c r="N80" s="85">
        <v>154</v>
      </c>
      <c r="O80" s="85">
        <v>64</v>
      </c>
      <c r="P80" s="85">
        <v>33</v>
      </c>
      <c r="S80" s="27">
        <f t="shared" ref="S80:S103" si="17">SUM(T80:Z80)</f>
        <v>0</v>
      </c>
      <c r="T80" s="29">
        <f>Tabela154171821[[#This Row],[SNAGA]]*$F80</f>
        <v>0</v>
      </c>
      <c r="U80" s="29">
        <f>Tabela154171821[[#This Row],[VOKA]]*$F80</f>
        <v>0</v>
      </c>
      <c r="V80" s="29">
        <f>Tabela154171821[[#This Row],[JHL]]*$F80</f>
        <v>0</v>
      </c>
      <c r="W80" s="29">
        <f>Tabela154171821[[#This Row],[JPE]]*$F80</f>
        <v>0</v>
      </c>
      <c r="X80" s="29">
        <f>Tabela154171821[[#This Row],[LPP]]*$F80</f>
        <v>0</v>
      </c>
      <c r="Y80" s="29">
        <f>Tabela154171821[[#This Row],[LPT]]*$F80</f>
        <v>0</v>
      </c>
      <c r="Z80" s="29">
        <f>Tabela154171821[[#This Row],[ZALE]]*$F80</f>
        <v>0</v>
      </c>
      <c r="AB80" s="88">
        <f>Tabela154171821[[#This Row],[Skupaj]]-C80</f>
        <v>0</v>
      </c>
      <c r="AC80" s="90">
        <f>S80-G80</f>
        <v>0</v>
      </c>
    </row>
    <row r="81" spans="1:29" ht="14.25" customHeight="1" x14ac:dyDescent="0.25">
      <c r="A81" s="10" t="s">
        <v>11</v>
      </c>
      <c r="B81" s="11" t="s">
        <v>57</v>
      </c>
      <c r="C81" s="10">
        <v>185</v>
      </c>
      <c r="D81" s="10">
        <v>12</v>
      </c>
      <c r="E81" s="57">
        <f t="shared" ref="E81:F109" si="18">E13</f>
        <v>0</v>
      </c>
      <c r="F81" s="12">
        <f t="shared" ref="F81:F103" si="19">F13</f>
        <v>0</v>
      </c>
      <c r="G81" s="12">
        <f t="shared" si="16"/>
        <v>0</v>
      </c>
      <c r="I81" s="85">
        <v>185</v>
      </c>
      <c r="J81" s="85">
        <v>27</v>
      </c>
      <c r="K81" s="85">
        <v>13</v>
      </c>
      <c r="L81" s="85">
        <v>10</v>
      </c>
      <c r="M81" s="85">
        <v>65</v>
      </c>
      <c r="N81" s="85">
        <v>43</v>
      </c>
      <c r="O81" s="85">
        <v>20</v>
      </c>
      <c r="P81" s="85">
        <v>7</v>
      </c>
      <c r="S81" s="27">
        <f t="shared" si="17"/>
        <v>0</v>
      </c>
      <c r="T81" s="29">
        <f>Tabela154171821[[#This Row],[SNAGA]]*$F81</f>
        <v>0</v>
      </c>
      <c r="U81" s="29">
        <f>Tabela154171821[[#This Row],[VOKA]]*$F81</f>
        <v>0</v>
      </c>
      <c r="V81" s="29">
        <f>Tabela154171821[[#This Row],[JHL]]*$F81</f>
        <v>0</v>
      </c>
      <c r="W81" s="29">
        <f>Tabela154171821[[#This Row],[JPE]]*$F81</f>
        <v>0</v>
      </c>
      <c r="X81" s="29">
        <f>Tabela154171821[[#This Row],[LPP]]*$F81</f>
        <v>0</v>
      </c>
      <c r="Y81" s="29">
        <f>Tabela154171821[[#This Row],[LPT]]*$F81</f>
        <v>0</v>
      </c>
      <c r="Z81" s="29">
        <f>Tabela154171821[[#This Row],[ZALE]]*$F81</f>
        <v>0</v>
      </c>
      <c r="AB81" s="88">
        <f>Tabela154171821[[#This Row],[Skupaj]]-C81</f>
        <v>0</v>
      </c>
      <c r="AC81" s="90">
        <f t="shared" ref="AC81:AC110" si="20">S81-G81</f>
        <v>0</v>
      </c>
    </row>
    <row r="82" spans="1:29" ht="14.25" customHeight="1" x14ac:dyDescent="0.25">
      <c r="A82" s="10" t="s">
        <v>12</v>
      </c>
      <c r="B82" s="11" t="s">
        <v>13</v>
      </c>
      <c r="C82" s="10">
        <v>40</v>
      </c>
      <c r="D82" s="10">
        <v>1</v>
      </c>
      <c r="E82" s="57">
        <f t="shared" si="18"/>
        <v>0</v>
      </c>
      <c r="F82" s="12">
        <f t="shared" si="19"/>
        <v>0</v>
      </c>
      <c r="G82" s="12">
        <f t="shared" si="16"/>
        <v>0</v>
      </c>
      <c r="I82" s="85">
        <v>40</v>
      </c>
      <c r="J82" s="85"/>
      <c r="K82" s="85">
        <v>10</v>
      </c>
      <c r="L82" s="85"/>
      <c r="M82" s="85">
        <v>30</v>
      </c>
      <c r="N82" s="85"/>
      <c r="O82" s="85"/>
      <c r="P82" s="85"/>
      <c r="S82" s="27">
        <f t="shared" si="17"/>
        <v>0</v>
      </c>
      <c r="T82" s="29">
        <f>Tabela154171821[[#This Row],[SNAGA]]*$F82</f>
        <v>0</v>
      </c>
      <c r="U82" s="29">
        <f>Tabela154171821[[#This Row],[VOKA]]*$F82</f>
        <v>0</v>
      </c>
      <c r="V82" s="29">
        <f>Tabela154171821[[#This Row],[JHL]]*$F82</f>
        <v>0</v>
      </c>
      <c r="W82" s="29">
        <f>Tabela154171821[[#This Row],[JPE]]*$F82</f>
        <v>0</v>
      </c>
      <c r="X82" s="29">
        <f>Tabela154171821[[#This Row],[LPP]]*$F82</f>
        <v>0</v>
      </c>
      <c r="Y82" s="29">
        <f>Tabela154171821[[#This Row],[LPT]]*$F82</f>
        <v>0</v>
      </c>
      <c r="Z82" s="29">
        <f>Tabela154171821[[#This Row],[ZALE]]*$F82</f>
        <v>0</v>
      </c>
      <c r="AB82" s="88">
        <f>Tabela154171821[[#This Row],[Skupaj]]-C82</f>
        <v>0</v>
      </c>
      <c r="AC82" s="90">
        <f t="shared" si="20"/>
        <v>0</v>
      </c>
    </row>
    <row r="83" spans="1:29" ht="14.25" customHeight="1" x14ac:dyDescent="0.25">
      <c r="A83" s="10" t="s">
        <v>14</v>
      </c>
      <c r="B83" s="11" t="s">
        <v>93</v>
      </c>
      <c r="C83" s="10">
        <v>40</v>
      </c>
      <c r="D83" s="10">
        <v>1</v>
      </c>
      <c r="E83" s="57">
        <f t="shared" si="18"/>
        <v>0</v>
      </c>
      <c r="F83" s="12">
        <f t="shared" si="19"/>
        <v>0</v>
      </c>
      <c r="G83" s="12">
        <f t="shared" si="16"/>
        <v>0</v>
      </c>
      <c r="I83" s="85">
        <v>40</v>
      </c>
      <c r="J83" s="85"/>
      <c r="K83" s="85">
        <v>10</v>
      </c>
      <c r="L83" s="85"/>
      <c r="M83" s="85">
        <v>30</v>
      </c>
      <c r="N83" s="85"/>
      <c r="O83" s="85"/>
      <c r="P83" s="85"/>
      <c r="S83" s="27">
        <f t="shared" si="17"/>
        <v>0</v>
      </c>
      <c r="T83" s="29">
        <f>Tabela154171821[[#This Row],[SNAGA]]*$F83</f>
        <v>0</v>
      </c>
      <c r="U83" s="29">
        <f>Tabela154171821[[#This Row],[VOKA]]*$F83</f>
        <v>0</v>
      </c>
      <c r="V83" s="29">
        <f>Tabela154171821[[#This Row],[JHL]]*$F83</f>
        <v>0</v>
      </c>
      <c r="W83" s="29">
        <f>Tabela154171821[[#This Row],[JPE]]*$F83</f>
        <v>0</v>
      </c>
      <c r="X83" s="29">
        <f>Tabela154171821[[#This Row],[LPP]]*$F83</f>
        <v>0</v>
      </c>
      <c r="Y83" s="29">
        <f>Tabela154171821[[#This Row],[LPT]]*$F83</f>
        <v>0</v>
      </c>
      <c r="Z83" s="29">
        <f>Tabela154171821[[#This Row],[ZALE]]*$F83</f>
        <v>0</v>
      </c>
      <c r="AB83" s="88">
        <f>Tabela154171821[[#This Row],[Skupaj]]-C83</f>
        <v>0</v>
      </c>
      <c r="AC83" s="90">
        <f t="shared" si="20"/>
        <v>0</v>
      </c>
    </row>
    <row r="84" spans="1:29" ht="14.25" customHeight="1" x14ac:dyDescent="0.25">
      <c r="A84" s="10" t="s">
        <v>94</v>
      </c>
      <c r="B84" s="11" t="s">
        <v>95</v>
      </c>
      <c r="C84" s="10">
        <v>40</v>
      </c>
      <c r="D84" s="10">
        <v>1</v>
      </c>
      <c r="E84" s="57">
        <f t="shared" si="18"/>
        <v>0</v>
      </c>
      <c r="F84" s="12">
        <f t="shared" si="19"/>
        <v>0</v>
      </c>
      <c r="G84" s="12">
        <f t="shared" si="16"/>
        <v>0</v>
      </c>
      <c r="I84" s="85">
        <v>40</v>
      </c>
      <c r="J84" s="85"/>
      <c r="K84" s="85">
        <v>10</v>
      </c>
      <c r="L84" s="85"/>
      <c r="M84" s="85">
        <v>30</v>
      </c>
      <c r="N84" s="85"/>
      <c r="O84" s="85"/>
      <c r="P84" s="85"/>
      <c r="S84" s="27">
        <f t="shared" si="17"/>
        <v>0</v>
      </c>
      <c r="T84" s="29">
        <f>Tabela154171821[[#This Row],[SNAGA]]*$F84</f>
        <v>0</v>
      </c>
      <c r="U84" s="29">
        <f>Tabela154171821[[#This Row],[VOKA]]*$F84</f>
        <v>0</v>
      </c>
      <c r="V84" s="29">
        <f>Tabela154171821[[#This Row],[JHL]]*$F84</f>
        <v>0</v>
      </c>
      <c r="W84" s="29">
        <f>Tabela154171821[[#This Row],[JPE]]*$F84</f>
        <v>0</v>
      </c>
      <c r="X84" s="29">
        <f>Tabela154171821[[#This Row],[LPP]]*$F84</f>
        <v>0</v>
      </c>
      <c r="Y84" s="29">
        <f>Tabela154171821[[#This Row],[LPT]]*$F84</f>
        <v>0</v>
      </c>
      <c r="Z84" s="29">
        <f>Tabela154171821[[#This Row],[ZALE]]*$F84</f>
        <v>0</v>
      </c>
      <c r="AB84" s="88">
        <f>Tabela154171821[[#This Row],[Skupaj]]-C84</f>
        <v>0</v>
      </c>
      <c r="AC84" s="90">
        <f t="shared" si="20"/>
        <v>0</v>
      </c>
    </row>
    <row r="85" spans="1:29" ht="14.25" customHeight="1" x14ac:dyDescent="0.25">
      <c r="A85" s="10" t="s">
        <v>96</v>
      </c>
      <c r="B85" s="11" t="s">
        <v>97</v>
      </c>
      <c r="C85" s="10">
        <v>60</v>
      </c>
      <c r="D85" s="10">
        <v>1</v>
      </c>
      <c r="E85" s="57">
        <f t="shared" si="18"/>
        <v>0</v>
      </c>
      <c r="F85" s="12">
        <f t="shared" si="19"/>
        <v>0</v>
      </c>
      <c r="G85" s="12">
        <f t="shared" si="16"/>
        <v>0</v>
      </c>
      <c r="I85" s="85">
        <v>60</v>
      </c>
      <c r="J85" s="85">
        <v>9</v>
      </c>
      <c r="K85" s="85">
        <v>1</v>
      </c>
      <c r="L85" s="85">
        <v>0</v>
      </c>
      <c r="M85" s="85">
        <v>50</v>
      </c>
      <c r="N85" s="85">
        <v>0</v>
      </c>
      <c r="O85" s="85">
        <v>0</v>
      </c>
      <c r="P85" s="85">
        <v>0</v>
      </c>
      <c r="S85" s="27">
        <f t="shared" si="17"/>
        <v>0</v>
      </c>
      <c r="T85" s="29">
        <f>Tabela154171821[[#This Row],[SNAGA]]*$F85</f>
        <v>0</v>
      </c>
      <c r="U85" s="29">
        <f>Tabela154171821[[#This Row],[VOKA]]*$F85</f>
        <v>0</v>
      </c>
      <c r="V85" s="29">
        <f>Tabela154171821[[#This Row],[JHL]]*$F85</f>
        <v>0</v>
      </c>
      <c r="W85" s="29">
        <f>Tabela154171821[[#This Row],[JPE]]*$F85</f>
        <v>0</v>
      </c>
      <c r="X85" s="29">
        <f>Tabela154171821[[#This Row],[LPP]]*$F85</f>
        <v>0</v>
      </c>
      <c r="Y85" s="29">
        <f>Tabela154171821[[#This Row],[LPT]]*$F85</f>
        <v>0</v>
      </c>
      <c r="Z85" s="29">
        <f>Tabela154171821[[#This Row],[ZALE]]*$F85</f>
        <v>0</v>
      </c>
      <c r="AB85" s="88">
        <f>Tabela154171821[[#This Row],[Skupaj]]-C85</f>
        <v>0</v>
      </c>
      <c r="AC85" s="90">
        <f t="shared" si="20"/>
        <v>0</v>
      </c>
    </row>
    <row r="86" spans="1:29" ht="14.25" customHeight="1" x14ac:dyDescent="0.25">
      <c r="A86" s="10" t="s">
        <v>15</v>
      </c>
      <c r="B86" s="11" t="s">
        <v>98</v>
      </c>
      <c r="C86" s="10">
        <v>60</v>
      </c>
      <c r="D86" s="10">
        <v>1</v>
      </c>
      <c r="E86" s="57">
        <f t="shared" si="18"/>
        <v>0</v>
      </c>
      <c r="F86" s="12">
        <f t="shared" si="19"/>
        <v>0</v>
      </c>
      <c r="G86" s="12">
        <f t="shared" si="16"/>
        <v>0</v>
      </c>
      <c r="I86" s="85">
        <v>60</v>
      </c>
      <c r="J86" s="85">
        <v>9</v>
      </c>
      <c r="K86" s="85">
        <v>1</v>
      </c>
      <c r="L86" s="85">
        <v>0</v>
      </c>
      <c r="M86" s="85">
        <v>50</v>
      </c>
      <c r="N86" s="85">
        <v>0</v>
      </c>
      <c r="O86" s="85">
        <v>0</v>
      </c>
      <c r="P86" s="85">
        <v>0</v>
      </c>
      <c r="S86" s="27">
        <f t="shared" si="17"/>
        <v>0</v>
      </c>
      <c r="T86" s="29">
        <f>Tabela154171821[[#This Row],[SNAGA]]*$F86</f>
        <v>0</v>
      </c>
      <c r="U86" s="29">
        <f>Tabela154171821[[#This Row],[VOKA]]*$F86</f>
        <v>0</v>
      </c>
      <c r="V86" s="29">
        <f>Tabela154171821[[#This Row],[JHL]]*$F86</f>
        <v>0</v>
      </c>
      <c r="W86" s="29">
        <f>Tabela154171821[[#This Row],[JPE]]*$F86</f>
        <v>0</v>
      </c>
      <c r="X86" s="29">
        <f>Tabela154171821[[#This Row],[LPP]]*$F86</f>
        <v>0</v>
      </c>
      <c r="Y86" s="29">
        <f>Tabela154171821[[#This Row],[LPT]]*$F86</f>
        <v>0</v>
      </c>
      <c r="Z86" s="29">
        <f>Tabela154171821[[#This Row],[ZALE]]*$F86</f>
        <v>0</v>
      </c>
      <c r="AB86" s="88">
        <f>Tabela154171821[[#This Row],[Skupaj]]-C86</f>
        <v>0</v>
      </c>
      <c r="AC86" s="90">
        <f t="shared" si="20"/>
        <v>0</v>
      </c>
    </row>
    <row r="87" spans="1:29" ht="14.25" customHeight="1" x14ac:dyDescent="0.25">
      <c r="A87" s="10" t="s">
        <v>60</v>
      </c>
      <c r="B87" s="11" t="s">
        <v>61</v>
      </c>
      <c r="C87" s="10">
        <v>100</v>
      </c>
      <c r="D87" s="10">
        <v>1</v>
      </c>
      <c r="E87" s="57">
        <f t="shared" si="18"/>
        <v>0</v>
      </c>
      <c r="F87" s="12">
        <f t="shared" si="19"/>
        <v>0</v>
      </c>
      <c r="G87" s="12">
        <f t="shared" si="16"/>
        <v>0</v>
      </c>
      <c r="I87" s="85">
        <v>100</v>
      </c>
      <c r="J87" s="85">
        <v>17</v>
      </c>
      <c r="K87" s="85">
        <v>6</v>
      </c>
      <c r="L87" s="85">
        <v>43</v>
      </c>
      <c r="M87" s="85">
        <v>24</v>
      </c>
      <c r="N87" s="85">
        <v>4</v>
      </c>
      <c r="O87" s="85">
        <v>5</v>
      </c>
      <c r="P87" s="85">
        <v>1</v>
      </c>
      <c r="S87" s="27">
        <f t="shared" si="17"/>
        <v>0</v>
      </c>
      <c r="T87" s="29">
        <f>Tabela154171821[[#This Row],[SNAGA]]*$F87</f>
        <v>0</v>
      </c>
      <c r="U87" s="29">
        <f>Tabela154171821[[#This Row],[VOKA]]*$F87</f>
        <v>0</v>
      </c>
      <c r="V87" s="29">
        <f>Tabela154171821[[#This Row],[JHL]]*$F87</f>
        <v>0</v>
      </c>
      <c r="W87" s="29">
        <f>Tabela154171821[[#This Row],[JPE]]*$F87</f>
        <v>0</v>
      </c>
      <c r="X87" s="29">
        <f>Tabela154171821[[#This Row],[LPP]]*$F87</f>
        <v>0</v>
      </c>
      <c r="Y87" s="29">
        <f>Tabela154171821[[#This Row],[LPT]]*$F87</f>
        <v>0</v>
      </c>
      <c r="Z87" s="29">
        <f>Tabela154171821[[#This Row],[ZALE]]*$F87</f>
        <v>0</v>
      </c>
      <c r="AB87" s="88">
        <f>Tabela154171821[[#This Row],[Skupaj]]-C87</f>
        <v>0</v>
      </c>
      <c r="AC87" s="90">
        <f t="shared" si="20"/>
        <v>0</v>
      </c>
    </row>
    <row r="88" spans="1:29" ht="14.25" customHeight="1" x14ac:dyDescent="0.25">
      <c r="A88" s="10" t="s">
        <v>64</v>
      </c>
      <c r="B88" s="11" t="s">
        <v>65</v>
      </c>
      <c r="C88" s="10">
        <v>0</v>
      </c>
      <c r="D88" s="10">
        <v>1</v>
      </c>
      <c r="E88" s="57">
        <f t="shared" si="18"/>
        <v>0</v>
      </c>
      <c r="F88" s="12">
        <f t="shared" si="19"/>
        <v>0</v>
      </c>
      <c r="G88" s="12">
        <f t="shared" si="16"/>
        <v>0</v>
      </c>
      <c r="I88" s="85">
        <v>0</v>
      </c>
      <c r="J88" s="85"/>
      <c r="K88" s="85"/>
      <c r="L88" s="85"/>
      <c r="M88" s="85"/>
      <c r="N88" s="85"/>
      <c r="O88" s="85"/>
      <c r="P88" s="85"/>
      <c r="S88" s="27">
        <f t="shared" si="17"/>
        <v>0</v>
      </c>
      <c r="T88" s="29">
        <f>Tabela154171821[[#This Row],[SNAGA]]*$F88</f>
        <v>0</v>
      </c>
      <c r="U88" s="29">
        <f>Tabela154171821[[#This Row],[VOKA]]*$F88</f>
        <v>0</v>
      </c>
      <c r="V88" s="29">
        <f>Tabela154171821[[#This Row],[JHL]]*$F88</f>
        <v>0</v>
      </c>
      <c r="W88" s="29">
        <f>Tabela154171821[[#This Row],[JPE]]*$F88</f>
        <v>0</v>
      </c>
      <c r="X88" s="29">
        <f>Tabela154171821[[#This Row],[LPP]]*$F88</f>
        <v>0</v>
      </c>
      <c r="Y88" s="29">
        <f>Tabela154171821[[#This Row],[LPT]]*$F88</f>
        <v>0</v>
      </c>
      <c r="Z88" s="29">
        <f>Tabela154171821[[#This Row],[ZALE]]*$F88</f>
        <v>0</v>
      </c>
      <c r="AB88" s="88">
        <f>Tabela154171821[[#This Row],[Skupaj]]-C88</f>
        <v>0</v>
      </c>
      <c r="AC88" s="90">
        <f t="shared" si="20"/>
        <v>0</v>
      </c>
    </row>
    <row r="89" spans="1:29" ht="14.25" customHeight="1" x14ac:dyDescent="0.25">
      <c r="A89" s="10" t="s">
        <v>62</v>
      </c>
      <c r="B89" s="11" t="s">
        <v>63</v>
      </c>
      <c r="C89" s="10">
        <v>0</v>
      </c>
      <c r="D89" s="10">
        <v>1</v>
      </c>
      <c r="E89" s="57">
        <f t="shared" si="18"/>
        <v>0</v>
      </c>
      <c r="F89" s="12">
        <f t="shared" si="19"/>
        <v>0</v>
      </c>
      <c r="G89" s="12">
        <f t="shared" si="16"/>
        <v>0</v>
      </c>
      <c r="I89" s="85">
        <v>0</v>
      </c>
      <c r="J89" s="85"/>
      <c r="K89" s="85"/>
      <c r="L89" s="85"/>
      <c r="M89" s="85"/>
      <c r="N89" s="85"/>
      <c r="O89" s="85"/>
      <c r="P89" s="85"/>
      <c r="S89" s="27">
        <f t="shared" si="17"/>
        <v>0</v>
      </c>
      <c r="T89" s="29">
        <f>Tabela154171821[[#This Row],[SNAGA]]*$F89</f>
        <v>0</v>
      </c>
      <c r="U89" s="29">
        <f>Tabela154171821[[#This Row],[VOKA]]*$F89</f>
        <v>0</v>
      </c>
      <c r="V89" s="29">
        <f>Tabela154171821[[#This Row],[JHL]]*$F89</f>
        <v>0</v>
      </c>
      <c r="W89" s="29">
        <f>Tabela154171821[[#This Row],[JPE]]*$F89</f>
        <v>0</v>
      </c>
      <c r="X89" s="29">
        <f>Tabela154171821[[#This Row],[LPP]]*$F89</f>
        <v>0</v>
      </c>
      <c r="Y89" s="29">
        <f>Tabela154171821[[#This Row],[LPT]]*$F89</f>
        <v>0</v>
      </c>
      <c r="Z89" s="29">
        <f>Tabela154171821[[#This Row],[ZALE]]*$F89</f>
        <v>0</v>
      </c>
      <c r="AB89" s="88">
        <f>Tabela154171821[[#This Row],[Skupaj]]-C89</f>
        <v>0</v>
      </c>
      <c r="AC89" s="90">
        <f t="shared" si="20"/>
        <v>0</v>
      </c>
    </row>
    <row r="90" spans="1:29" ht="14.25" customHeight="1" x14ac:dyDescent="0.25">
      <c r="A90" s="10" t="s">
        <v>16</v>
      </c>
      <c r="B90" s="11" t="s">
        <v>17</v>
      </c>
      <c r="C90" s="10">
        <v>8</v>
      </c>
      <c r="D90" s="10">
        <v>1</v>
      </c>
      <c r="E90" s="57">
        <f t="shared" si="18"/>
        <v>0</v>
      </c>
      <c r="F90" s="12">
        <f t="shared" si="19"/>
        <v>0</v>
      </c>
      <c r="G90" s="12">
        <f t="shared" si="16"/>
        <v>0</v>
      </c>
      <c r="I90" s="85">
        <v>8</v>
      </c>
      <c r="J90" s="85">
        <v>3</v>
      </c>
      <c r="K90" s="85">
        <v>1</v>
      </c>
      <c r="L90" s="85">
        <v>1</v>
      </c>
      <c r="M90" s="85">
        <v>1</v>
      </c>
      <c r="N90" s="85">
        <v>1</v>
      </c>
      <c r="O90" s="85">
        <v>1</v>
      </c>
      <c r="P90" s="85">
        <v>0</v>
      </c>
      <c r="S90" s="27">
        <f t="shared" si="17"/>
        <v>0</v>
      </c>
      <c r="T90" s="29">
        <f>Tabela154171821[[#This Row],[SNAGA]]*$F90</f>
        <v>0</v>
      </c>
      <c r="U90" s="29">
        <f>Tabela154171821[[#This Row],[VOKA]]*$F90</f>
        <v>0</v>
      </c>
      <c r="V90" s="29">
        <f>Tabela154171821[[#This Row],[JHL]]*$F90</f>
        <v>0</v>
      </c>
      <c r="W90" s="29">
        <f>Tabela154171821[[#This Row],[JPE]]*$F90</f>
        <v>0</v>
      </c>
      <c r="X90" s="29">
        <f>Tabela154171821[[#This Row],[LPP]]*$F90</f>
        <v>0</v>
      </c>
      <c r="Y90" s="29">
        <f>Tabela154171821[[#This Row],[LPT]]*$F90</f>
        <v>0</v>
      </c>
      <c r="Z90" s="29">
        <f>Tabela154171821[[#This Row],[ZALE]]*$F90</f>
        <v>0</v>
      </c>
      <c r="AB90" s="88">
        <f>Tabela154171821[[#This Row],[Skupaj]]-C90</f>
        <v>0</v>
      </c>
      <c r="AC90" s="90">
        <f t="shared" si="20"/>
        <v>0</v>
      </c>
    </row>
    <row r="91" spans="1:29" ht="14.25" customHeight="1" x14ac:dyDescent="0.25">
      <c r="A91" s="10" t="s">
        <v>18</v>
      </c>
      <c r="B91" s="11" t="s">
        <v>19</v>
      </c>
      <c r="C91" s="10">
        <v>0</v>
      </c>
      <c r="D91" s="10">
        <v>1</v>
      </c>
      <c r="E91" s="57">
        <f t="shared" si="18"/>
        <v>0</v>
      </c>
      <c r="F91" s="12">
        <f t="shared" si="19"/>
        <v>0</v>
      </c>
      <c r="G91" s="12">
        <f t="shared" si="16"/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S91" s="27">
        <f t="shared" si="17"/>
        <v>0</v>
      </c>
      <c r="T91" s="29">
        <f>Tabela154171821[[#This Row],[SNAGA]]*$F91</f>
        <v>0</v>
      </c>
      <c r="U91" s="29">
        <f>Tabela154171821[[#This Row],[VOKA]]*$F91</f>
        <v>0</v>
      </c>
      <c r="V91" s="29">
        <f>Tabela154171821[[#This Row],[JHL]]*$F91</f>
        <v>0</v>
      </c>
      <c r="W91" s="29">
        <f>Tabela154171821[[#This Row],[JPE]]*$F91</f>
        <v>0</v>
      </c>
      <c r="X91" s="29">
        <f>Tabela154171821[[#This Row],[LPP]]*$F91</f>
        <v>0</v>
      </c>
      <c r="Y91" s="29">
        <f>Tabela154171821[[#This Row],[LPT]]*$F91</f>
        <v>0</v>
      </c>
      <c r="Z91" s="29">
        <f>Tabela154171821[[#This Row],[ZALE]]*$F91</f>
        <v>0</v>
      </c>
      <c r="AB91" s="88">
        <f>Tabela154171821[[#This Row],[Skupaj]]-C91</f>
        <v>0</v>
      </c>
      <c r="AC91" s="90">
        <f t="shared" si="20"/>
        <v>0</v>
      </c>
    </row>
    <row r="92" spans="1:29" ht="14.25" customHeight="1" x14ac:dyDescent="0.25">
      <c r="A92" s="10" t="s">
        <v>20</v>
      </c>
      <c r="B92" s="11" t="s">
        <v>21</v>
      </c>
      <c r="C92" s="10">
        <v>3</v>
      </c>
      <c r="D92" s="10">
        <v>1</v>
      </c>
      <c r="E92" s="57">
        <f t="shared" si="18"/>
        <v>0</v>
      </c>
      <c r="F92" s="12">
        <f t="shared" si="19"/>
        <v>0</v>
      </c>
      <c r="G92" s="12">
        <f t="shared" si="16"/>
        <v>0</v>
      </c>
      <c r="I92" s="85">
        <v>3</v>
      </c>
      <c r="J92" s="85">
        <v>1</v>
      </c>
      <c r="K92" s="85">
        <v>0</v>
      </c>
      <c r="L92" s="85">
        <v>1</v>
      </c>
      <c r="M92" s="85">
        <v>1</v>
      </c>
      <c r="N92" s="85">
        <v>0</v>
      </c>
      <c r="O92" s="85">
        <v>0</v>
      </c>
      <c r="P92" s="85">
        <v>0</v>
      </c>
      <c r="S92" s="27">
        <f t="shared" si="17"/>
        <v>0</v>
      </c>
      <c r="T92" s="29">
        <f>Tabela154171821[[#This Row],[SNAGA]]*$F92</f>
        <v>0</v>
      </c>
      <c r="U92" s="29">
        <f>Tabela154171821[[#This Row],[VOKA]]*$F92</f>
        <v>0</v>
      </c>
      <c r="V92" s="29">
        <f>Tabela154171821[[#This Row],[JHL]]*$F92</f>
        <v>0</v>
      </c>
      <c r="W92" s="29">
        <f>Tabela154171821[[#This Row],[JPE]]*$F92</f>
        <v>0</v>
      </c>
      <c r="X92" s="29">
        <f>Tabela154171821[[#This Row],[LPP]]*$F92</f>
        <v>0</v>
      </c>
      <c r="Y92" s="29">
        <f>Tabela154171821[[#This Row],[LPT]]*$F92</f>
        <v>0</v>
      </c>
      <c r="Z92" s="29">
        <f>Tabela154171821[[#This Row],[ZALE]]*$F92</f>
        <v>0</v>
      </c>
      <c r="AB92" s="88">
        <f>Tabela154171821[[#This Row],[Skupaj]]-C92</f>
        <v>0</v>
      </c>
      <c r="AC92" s="90">
        <f t="shared" si="20"/>
        <v>0</v>
      </c>
    </row>
    <row r="93" spans="1:29" ht="14.25" customHeight="1" x14ac:dyDescent="0.25">
      <c r="A93" s="10" t="s">
        <v>22</v>
      </c>
      <c r="B93" s="11" t="s">
        <v>23</v>
      </c>
      <c r="C93" s="10">
        <v>4</v>
      </c>
      <c r="D93" s="10">
        <v>1</v>
      </c>
      <c r="E93" s="57">
        <f t="shared" si="18"/>
        <v>0</v>
      </c>
      <c r="F93" s="12">
        <f t="shared" si="19"/>
        <v>0</v>
      </c>
      <c r="G93" s="12">
        <f t="shared" si="16"/>
        <v>0</v>
      </c>
      <c r="I93" s="85">
        <v>4</v>
      </c>
      <c r="J93" s="85">
        <v>1</v>
      </c>
      <c r="K93" s="85">
        <v>0</v>
      </c>
      <c r="L93" s="85">
        <v>0</v>
      </c>
      <c r="M93" s="85">
        <v>1</v>
      </c>
      <c r="N93" s="85">
        <v>1</v>
      </c>
      <c r="O93" s="85">
        <v>1</v>
      </c>
      <c r="P93" s="85">
        <v>0</v>
      </c>
      <c r="S93" s="27">
        <f t="shared" si="17"/>
        <v>0</v>
      </c>
      <c r="T93" s="29">
        <f>Tabela154171821[[#This Row],[SNAGA]]*$F93</f>
        <v>0</v>
      </c>
      <c r="U93" s="29">
        <f>Tabela154171821[[#This Row],[VOKA]]*$F93</f>
        <v>0</v>
      </c>
      <c r="V93" s="29">
        <f>Tabela154171821[[#This Row],[JHL]]*$F93</f>
        <v>0</v>
      </c>
      <c r="W93" s="29">
        <f>Tabela154171821[[#This Row],[JPE]]*$F93</f>
        <v>0</v>
      </c>
      <c r="X93" s="29">
        <f>Tabela154171821[[#This Row],[LPP]]*$F93</f>
        <v>0</v>
      </c>
      <c r="Y93" s="29">
        <f>Tabela154171821[[#This Row],[LPT]]*$F93</f>
        <v>0</v>
      </c>
      <c r="Z93" s="29">
        <f>Tabela154171821[[#This Row],[ZALE]]*$F93</f>
        <v>0</v>
      </c>
      <c r="AB93" s="88">
        <f>Tabela154171821[[#This Row],[Skupaj]]-C93</f>
        <v>0</v>
      </c>
      <c r="AC93" s="90">
        <f t="shared" si="20"/>
        <v>0</v>
      </c>
    </row>
    <row r="94" spans="1:29" ht="14.25" customHeight="1" x14ac:dyDescent="0.25">
      <c r="A94" s="10" t="s">
        <v>24</v>
      </c>
      <c r="B94" s="11" t="s">
        <v>25</v>
      </c>
      <c r="C94" s="10">
        <v>3</v>
      </c>
      <c r="D94" s="10">
        <v>1</v>
      </c>
      <c r="E94" s="57">
        <f t="shared" si="18"/>
        <v>0</v>
      </c>
      <c r="F94" s="12">
        <f t="shared" si="19"/>
        <v>0</v>
      </c>
      <c r="G94" s="12">
        <f t="shared" si="16"/>
        <v>0</v>
      </c>
      <c r="I94" s="85">
        <v>3</v>
      </c>
      <c r="J94" s="85"/>
      <c r="K94" s="85"/>
      <c r="L94" s="85">
        <v>2</v>
      </c>
      <c r="M94" s="85">
        <v>1</v>
      </c>
      <c r="N94" s="85"/>
      <c r="O94" s="85"/>
      <c r="P94" s="85"/>
      <c r="S94" s="27">
        <f t="shared" si="17"/>
        <v>0</v>
      </c>
      <c r="T94" s="29">
        <f>Tabela154171821[[#This Row],[SNAGA]]*$F94</f>
        <v>0</v>
      </c>
      <c r="U94" s="29">
        <f>Tabela154171821[[#This Row],[VOKA]]*$F94</f>
        <v>0</v>
      </c>
      <c r="V94" s="29">
        <f>Tabela154171821[[#This Row],[JHL]]*$F94</f>
        <v>0</v>
      </c>
      <c r="W94" s="29">
        <f>Tabela154171821[[#This Row],[JPE]]*$F94</f>
        <v>0</v>
      </c>
      <c r="X94" s="29">
        <f>Tabela154171821[[#This Row],[LPP]]*$F94</f>
        <v>0</v>
      </c>
      <c r="Y94" s="29">
        <f>Tabela154171821[[#This Row],[LPT]]*$F94</f>
        <v>0</v>
      </c>
      <c r="Z94" s="29">
        <f>Tabela154171821[[#This Row],[ZALE]]*$F94</f>
        <v>0</v>
      </c>
      <c r="AB94" s="88">
        <f>Tabela154171821[[#This Row],[Skupaj]]-C94</f>
        <v>0</v>
      </c>
      <c r="AC94" s="90">
        <f t="shared" si="20"/>
        <v>0</v>
      </c>
    </row>
    <row r="95" spans="1:29" ht="14.25" customHeight="1" x14ac:dyDescent="0.25">
      <c r="A95" s="10" t="s">
        <v>26</v>
      </c>
      <c r="B95" s="11" t="s">
        <v>27</v>
      </c>
      <c r="C95" s="10">
        <v>2</v>
      </c>
      <c r="D95" s="10">
        <v>1</v>
      </c>
      <c r="E95" s="57">
        <f t="shared" si="18"/>
        <v>0</v>
      </c>
      <c r="F95" s="12">
        <f t="shared" si="19"/>
        <v>0</v>
      </c>
      <c r="G95" s="12">
        <f t="shared" si="16"/>
        <v>0</v>
      </c>
      <c r="I95" s="85">
        <v>2</v>
      </c>
      <c r="J95" s="85"/>
      <c r="K95" s="85"/>
      <c r="L95" s="85"/>
      <c r="M95" s="85">
        <v>2</v>
      </c>
      <c r="N95" s="85"/>
      <c r="O95" s="85"/>
      <c r="P95" s="85"/>
      <c r="S95" s="27">
        <f t="shared" si="17"/>
        <v>0</v>
      </c>
      <c r="T95" s="29">
        <f>Tabela154171821[[#This Row],[SNAGA]]*$F95</f>
        <v>0</v>
      </c>
      <c r="U95" s="29">
        <f>Tabela154171821[[#This Row],[VOKA]]*$F95</f>
        <v>0</v>
      </c>
      <c r="V95" s="29">
        <f>Tabela154171821[[#This Row],[JHL]]*$F95</f>
        <v>0</v>
      </c>
      <c r="W95" s="29">
        <f>Tabela154171821[[#This Row],[JPE]]*$F95</f>
        <v>0</v>
      </c>
      <c r="X95" s="29">
        <f>Tabela154171821[[#This Row],[LPP]]*$F95</f>
        <v>0</v>
      </c>
      <c r="Y95" s="29">
        <f>Tabela154171821[[#This Row],[LPT]]*$F95</f>
        <v>0</v>
      </c>
      <c r="Z95" s="29">
        <f>Tabela154171821[[#This Row],[ZALE]]*$F95</f>
        <v>0</v>
      </c>
      <c r="AB95" s="88">
        <f>Tabela154171821[[#This Row],[Skupaj]]-C95</f>
        <v>0</v>
      </c>
      <c r="AC95" s="90">
        <f t="shared" si="20"/>
        <v>0</v>
      </c>
    </row>
    <row r="96" spans="1:29" ht="14.25" customHeight="1" x14ac:dyDescent="0.25">
      <c r="A96" s="10" t="s">
        <v>28</v>
      </c>
      <c r="B96" s="11" t="s">
        <v>29</v>
      </c>
      <c r="C96" s="10">
        <v>2</v>
      </c>
      <c r="D96" s="10">
        <v>1</v>
      </c>
      <c r="E96" s="57">
        <f t="shared" si="18"/>
        <v>0</v>
      </c>
      <c r="F96" s="12">
        <f t="shared" si="19"/>
        <v>0</v>
      </c>
      <c r="G96" s="12">
        <f t="shared" si="16"/>
        <v>0</v>
      </c>
      <c r="I96" s="85">
        <v>2</v>
      </c>
      <c r="J96" s="85"/>
      <c r="K96" s="85"/>
      <c r="L96" s="85">
        <v>2</v>
      </c>
      <c r="M96" s="85"/>
      <c r="N96" s="85"/>
      <c r="O96" s="85"/>
      <c r="P96" s="85"/>
      <c r="S96" s="27">
        <f t="shared" si="17"/>
        <v>0</v>
      </c>
      <c r="T96" s="29">
        <f>Tabela154171821[[#This Row],[SNAGA]]*$F96</f>
        <v>0</v>
      </c>
      <c r="U96" s="29">
        <f>Tabela154171821[[#This Row],[VOKA]]*$F96</f>
        <v>0</v>
      </c>
      <c r="V96" s="29">
        <f>Tabela154171821[[#This Row],[JHL]]*$F96</f>
        <v>0</v>
      </c>
      <c r="W96" s="29">
        <f>Tabela154171821[[#This Row],[JPE]]*$F96</f>
        <v>0</v>
      </c>
      <c r="X96" s="29">
        <f>Tabela154171821[[#This Row],[LPP]]*$F96</f>
        <v>0</v>
      </c>
      <c r="Y96" s="29">
        <f>Tabela154171821[[#This Row],[LPT]]*$F96</f>
        <v>0</v>
      </c>
      <c r="Z96" s="29">
        <f>Tabela154171821[[#This Row],[ZALE]]*$F96</f>
        <v>0</v>
      </c>
      <c r="AB96" s="88">
        <f>Tabela154171821[[#This Row],[Skupaj]]-C96</f>
        <v>0</v>
      </c>
      <c r="AC96" s="90">
        <f t="shared" si="20"/>
        <v>0</v>
      </c>
    </row>
    <row r="97" spans="1:29" ht="14.25" customHeight="1" x14ac:dyDescent="0.25">
      <c r="A97" s="10" t="s">
        <v>30</v>
      </c>
      <c r="B97" s="11" t="s">
        <v>31</v>
      </c>
      <c r="C97" s="10">
        <v>2</v>
      </c>
      <c r="D97" s="10">
        <v>1</v>
      </c>
      <c r="E97" s="57">
        <f t="shared" si="18"/>
        <v>0</v>
      </c>
      <c r="F97" s="12">
        <f t="shared" si="19"/>
        <v>0</v>
      </c>
      <c r="G97" s="12">
        <f t="shared" si="16"/>
        <v>0</v>
      </c>
      <c r="I97" s="85">
        <v>2</v>
      </c>
      <c r="J97" s="85"/>
      <c r="K97" s="85"/>
      <c r="L97" s="85">
        <v>2</v>
      </c>
      <c r="M97" s="85"/>
      <c r="N97" s="85"/>
      <c r="O97" s="85"/>
      <c r="P97" s="85"/>
      <c r="S97" s="27">
        <f t="shared" si="17"/>
        <v>0</v>
      </c>
      <c r="T97" s="29">
        <f>Tabela154171821[[#This Row],[SNAGA]]*$F97</f>
        <v>0</v>
      </c>
      <c r="U97" s="29">
        <f>Tabela154171821[[#This Row],[VOKA]]*$F97</f>
        <v>0</v>
      </c>
      <c r="V97" s="29">
        <f>Tabela154171821[[#This Row],[JHL]]*$F97</f>
        <v>0</v>
      </c>
      <c r="W97" s="29">
        <f>Tabela154171821[[#This Row],[JPE]]*$F97</f>
        <v>0</v>
      </c>
      <c r="X97" s="29">
        <f>Tabela154171821[[#This Row],[LPP]]*$F97</f>
        <v>0</v>
      </c>
      <c r="Y97" s="29">
        <f>Tabela154171821[[#This Row],[LPT]]*$F97</f>
        <v>0</v>
      </c>
      <c r="Z97" s="29">
        <f>Tabela154171821[[#This Row],[ZALE]]*$F97</f>
        <v>0</v>
      </c>
      <c r="AB97" s="88">
        <f>Tabela154171821[[#This Row],[Skupaj]]-C97</f>
        <v>0</v>
      </c>
      <c r="AC97" s="90">
        <f t="shared" si="20"/>
        <v>0</v>
      </c>
    </row>
    <row r="98" spans="1:29" ht="14.25" customHeight="1" x14ac:dyDescent="0.25">
      <c r="A98" s="10" t="s">
        <v>32</v>
      </c>
      <c r="B98" s="11" t="s">
        <v>33</v>
      </c>
      <c r="C98" s="10">
        <v>2</v>
      </c>
      <c r="D98" s="10">
        <v>1</v>
      </c>
      <c r="E98" s="57">
        <f t="shared" si="18"/>
        <v>0</v>
      </c>
      <c r="F98" s="12">
        <f t="shared" si="19"/>
        <v>0</v>
      </c>
      <c r="G98" s="12">
        <f t="shared" si="16"/>
        <v>0</v>
      </c>
      <c r="I98" s="85">
        <v>2</v>
      </c>
      <c r="J98" s="85"/>
      <c r="K98" s="85"/>
      <c r="L98" s="85">
        <v>2</v>
      </c>
      <c r="M98" s="85"/>
      <c r="N98" s="85"/>
      <c r="O98" s="85"/>
      <c r="P98" s="85"/>
      <c r="S98" s="27">
        <f t="shared" si="17"/>
        <v>0</v>
      </c>
      <c r="T98" s="29">
        <f>Tabela154171821[[#This Row],[SNAGA]]*$F98</f>
        <v>0</v>
      </c>
      <c r="U98" s="29">
        <f>Tabela154171821[[#This Row],[VOKA]]*$F98</f>
        <v>0</v>
      </c>
      <c r="V98" s="29">
        <f>Tabela154171821[[#This Row],[JHL]]*$F98</f>
        <v>0</v>
      </c>
      <c r="W98" s="29">
        <f>Tabela154171821[[#This Row],[JPE]]*$F98</f>
        <v>0</v>
      </c>
      <c r="X98" s="29">
        <f>Tabela154171821[[#This Row],[LPP]]*$F98</f>
        <v>0</v>
      </c>
      <c r="Y98" s="29">
        <f>Tabela154171821[[#This Row],[LPT]]*$F98</f>
        <v>0</v>
      </c>
      <c r="Z98" s="29">
        <f>Tabela154171821[[#This Row],[ZALE]]*$F98</f>
        <v>0</v>
      </c>
      <c r="AB98" s="88">
        <f>Tabela154171821[[#This Row],[Skupaj]]-C98</f>
        <v>0</v>
      </c>
      <c r="AC98" s="90">
        <f t="shared" si="20"/>
        <v>0</v>
      </c>
    </row>
    <row r="99" spans="1:29" ht="14.25" customHeight="1" x14ac:dyDescent="0.25">
      <c r="A99" s="10" t="s">
        <v>34</v>
      </c>
      <c r="B99" s="11" t="s">
        <v>35</v>
      </c>
      <c r="C99" s="10">
        <v>50</v>
      </c>
      <c r="D99" s="10">
        <v>1</v>
      </c>
      <c r="E99" s="57">
        <f t="shared" si="18"/>
        <v>0</v>
      </c>
      <c r="F99" s="12">
        <f t="shared" si="19"/>
        <v>0</v>
      </c>
      <c r="G99" s="12">
        <f t="shared" si="16"/>
        <v>0</v>
      </c>
      <c r="I99" s="85">
        <v>50</v>
      </c>
      <c r="J99" s="85">
        <v>0</v>
      </c>
      <c r="K99" s="85"/>
      <c r="L99" s="85">
        <v>0</v>
      </c>
      <c r="M99" s="85">
        <v>50</v>
      </c>
      <c r="N99" s="85">
        <v>0</v>
      </c>
      <c r="O99" s="85">
        <v>0</v>
      </c>
      <c r="P99" s="85"/>
      <c r="S99" s="27">
        <f t="shared" si="17"/>
        <v>0</v>
      </c>
      <c r="T99" s="29">
        <f>Tabela154171821[[#This Row],[SNAGA]]*$F99</f>
        <v>0</v>
      </c>
      <c r="U99" s="29">
        <f>Tabela154171821[[#This Row],[VOKA]]*$F99</f>
        <v>0</v>
      </c>
      <c r="V99" s="29">
        <f>Tabela154171821[[#This Row],[JHL]]*$F99</f>
        <v>0</v>
      </c>
      <c r="W99" s="29">
        <f>Tabela154171821[[#This Row],[JPE]]*$F99</f>
        <v>0</v>
      </c>
      <c r="X99" s="29">
        <f>Tabela154171821[[#This Row],[LPP]]*$F99</f>
        <v>0</v>
      </c>
      <c r="Y99" s="29">
        <f>Tabela154171821[[#This Row],[LPT]]*$F99</f>
        <v>0</v>
      </c>
      <c r="Z99" s="29">
        <f>Tabela154171821[[#This Row],[ZALE]]*$F99</f>
        <v>0</v>
      </c>
      <c r="AB99" s="88">
        <f>Tabela154171821[[#This Row],[Skupaj]]-C99</f>
        <v>0</v>
      </c>
      <c r="AC99" s="90">
        <f t="shared" si="20"/>
        <v>0</v>
      </c>
    </row>
    <row r="100" spans="1:29" ht="14.25" customHeight="1" x14ac:dyDescent="0.25">
      <c r="A100" s="10" t="s">
        <v>36</v>
      </c>
      <c r="B100" s="11" t="s">
        <v>37</v>
      </c>
      <c r="C100" s="10">
        <v>1</v>
      </c>
      <c r="D100" s="10">
        <v>1</v>
      </c>
      <c r="E100" s="57">
        <f t="shared" si="18"/>
        <v>0</v>
      </c>
      <c r="F100" s="12">
        <f t="shared" si="19"/>
        <v>0</v>
      </c>
      <c r="G100" s="12">
        <f t="shared" si="16"/>
        <v>0</v>
      </c>
      <c r="I100" s="85">
        <v>1</v>
      </c>
      <c r="J100" s="85">
        <v>0</v>
      </c>
      <c r="K100" s="85">
        <v>0</v>
      </c>
      <c r="L100" s="85">
        <v>1</v>
      </c>
      <c r="M100" s="85">
        <v>0</v>
      </c>
      <c r="N100" s="85">
        <v>0</v>
      </c>
      <c r="O100" s="85">
        <v>0</v>
      </c>
      <c r="P100" s="85">
        <v>0</v>
      </c>
      <c r="S100" s="27">
        <f t="shared" si="17"/>
        <v>0</v>
      </c>
      <c r="T100" s="29">
        <f>Tabela154171821[[#This Row],[SNAGA]]*$F100</f>
        <v>0</v>
      </c>
      <c r="U100" s="29">
        <f>Tabela154171821[[#This Row],[VOKA]]*$F100</f>
        <v>0</v>
      </c>
      <c r="V100" s="29">
        <f>Tabela154171821[[#This Row],[JHL]]*$F100</f>
        <v>0</v>
      </c>
      <c r="W100" s="29">
        <f>Tabela154171821[[#This Row],[JPE]]*$F100</f>
        <v>0</v>
      </c>
      <c r="X100" s="29">
        <f>Tabela154171821[[#This Row],[LPP]]*$F100</f>
        <v>0</v>
      </c>
      <c r="Y100" s="29">
        <f>Tabela154171821[[#This Row],[LPT]]*$F100</f>
        <v>0</v>
      </c>
      <c r="Z100" s="29">
        <f>Tabela154171821[[#This Row],[ZALE]]*$F100</f>
        <v>0</v>
      </c>
      <c r="AB100" s="88">
        <f>Tabela154171821[[#This Row],[Skupaj]]-C100</f>
        <v>0</v>
      </c>
      <c r="AC100" s="90">
        <f t="shared" si="20"/>
        <v>0</v>
      </c>
    </row>
    <row r="101" spans="1:29" ht="14.25" customHeight="1" x14ac:dyDescent="0.25">
      <c r="A101" s="10" t="s">
        <v>38</v>
      </c>
      <c r="B101" s="11" t="s">
        <v>39</v>
      </c>
      <c r="C101" s="10">
        <v>6</v>
      </c>
      <c r="D101" s="10">
        <v>1</v>
      </c>
      <c r="E101" s="57">
        <f t="shared" si="18"/>
        <v>0</v>
      </c>
      <c r="F101" s="12">
        <f t="shared" si="19"/>
        <v>0</v>
      </c>
      <c r="G101" s="12">
        <f t="shared" si="16"/>
        <v>0</v>
      </c>
      <c r="I101" s="85">
        <v>6</v>
      </c>
      <c r="J101" s="85">
        <v>4</v>
      </c>
      <c r="K101" s="85">
        <v>0</v>
      </c>
      <c r="L101" s="85">
        <v>0</v>
      </c>
      <c r="M101" s="85">
        <v>2</v>
      </c>
      <c r="N101" s="85">
        <v>0</v>
      </c>
      <c r="O101" s="85">
        <v>0</v>
      </c>
      <c r="P101" s="85">
        <v>0</v>
      </c>
      <c r="S101" s="27">
        <f t="shared" si="17"/>
        <v>0</v>
      </c>
      <c r="T101" s="29">
        <f>Tabela154171821[[#This Row],[SNAGA]]*$F101</f>
        <v>0</v>
      </c>
      <c r="U101" s="29">
        <f>Tabela154171821[[#This Row],[VOKA]]*$F101</f>
        <v>0</v>
      </c>
      <c r="V101" s="29">
        <f>Tabela154171821[[#This Row],[JHL]]*$F101</f>
        <v>0</v>
      </c>
      <c r="W101" s="29">
        <f>Tabela154171821[[#This Row],[JPE]]*$F101</f>
        <v>0</v>
      </c>
      <c r="X101" s="29">
        <f>Tabela154171821[[#This Row],[LPP]]*$F101</f>
        <v>0</v>
      </c>
      <c r="Y101" s="29">
        <f>Tabela154171821[[#This Row],[LPT]]*$F101</f>
        <v>0</v>
      </c>
      <c r="Z101" s="29">
        <f>Tabela154171821[[#This Row],[ZALE]]*$F101</f>
        <v>0</v>
      </c>
      <c r="AB101" s="88">
        <f>Tabela154171821[[#This Row],[Skupaj]]-C101</f>
        <v>0</v>
      </c>
      <c r="AC101" s="90">
        <f t="shared" si="20"/>
        <v>0</v>
      </c>
    </row>
    <row r="102" spans="1:29" ht="14.25" customHeight="1" x14ac:dyDescent="0.25">
      <c r="A102" s="10" t="s">
        <v>40</v>
      </c>
      <c r="B102" s="11" t="s">
        <v>41</v>
      </c>
      <c r="C102" s="10">
        <v>175</v>
      </c>
      <c r="D102" s="10">
        <v>1</v>
      </c>
      <c r="E102" s="57">
        <f t="shared" si="18"/>
        <v>0</v>
      </c>
      <c r="F102" s="12">
        <f t="shared" si="19"/>
        <v>0</v>
      </c>
      <c r="G102" s="12">
        <f t="shared" si="16"/>
        <v>0</v>
      </c>
      <c r="I102" s="85">
        <v>175</v>
      </c>
      <c r="J102" s="85">
        <v>33</v>
      </c>
      <c r="K102" s="85">
        <v>31</v>
      </c>
      <c r="L102" s="85">
        <v>36</v>
      </c>
      <c r="M102" s="85">
        <v>67</v>
      </c>
      <c r="N102" s="85">
        <v>2</v>
      </c>
      <c r="O102" s="85">
        <v>6</v>
      </c>
      <c r="P102" s="85">
        <v>0</v>
      </c>
      <c r="S102" s="27">
        <f t="shared" si="17"/>
        <v>0</v>
      </c>
      <c r="T102" s="29">
        <f>Tabela154171821[[#This Row],[SNAGA]]*$F102</f>
        <v>0</v>
      </c>
      <c r="U102" s="29">
        <f>Tabela154171821[[#This Row],[VOKA]]*$F102</f>
        <v>0</v>
      </c>
      <c r="V102" s="29">
        <f>Tabela154171821[[#This Row],[JHL]]*$F102</f>
        <v>0</v>
      </c>
      <c r="W102" s="29">
        <f>Tabela154171821[[#This Row],[JPE]]*$F102</f>
        <v>0</v>
      </c>
      <c r="X102" s="29">
        <f>Tabela154171821[[#This Row],[LPP]]*$F102</f>
        <v>0</v>
      </c>
      <c r="Y102" s="29">
        <f>Tabela154171821[[#This Row],[LPT]]*$F102</f>
        <v>0</v>
      </c>
      <c r="Z102" s="29">
        <f>Tabela154171821[[#This Row],[ZALE]]*$F102</f>
        <v>0</v>
      </c>
      <c r="AB102" s="88">
        <f>Tabela154171821[[#This Row],[Skupaj]]-C102</f>
        <v>0</v>
      </c>
      <c r="AC102" s="90">
        <f t="shared" si="20"/>
        <v>0</v>
      </c>
    </row>
    <row r="103" spans="1:29" ht="14.25" customHeight="1" x14ac:dyDescent="0.25">
      <c r="A103" s="10" t="s">
        <v>42</v>
      </c>
      <c r="B103" s="11" t="s">
        <v>43</v>
      </c>
      <c r="C103" s="10">
        <v>50</v>
      </c>
      <c r="D103" s="10">
        <v>1</v>
      </c>
      <c r="E103" s="57">
        <f t="shared" si="18"/>
        <v>0</v>
      </c>
      <c r="F103" s="12">
        <f t="shared" si="19"/>
        <v>0</v>
      </c>
      <c r="G103" s="12">
        <f t="shared" si="16"/>
        <v>0</v>
      </c>
      <c r="I103" s="85">
        <v>50</v>
      </c>
      <c r="J103" s="85">
        <v>0</v>
      </c>
      <c r="K103" s="85">
        <v>16</v>
      </c>
      <c r="L103" s="85">
        <v>0</v>
      </c>
      <c r="M103" s="85">
        <v>34</v>
      </c>
      <c r="N103" s="85"/>
      <c r="O103" s="85">
        <v>0</v>
      </c>
      <c r="P103" s="85"/>
      <c r="S103" s="27">
        <f t="shared" si="17"/>
        <v>0</v>
      </c>
      <c r="T103" s="29">
        <f>Tabela154171821[[#This Row],[SNAGA]]*$F103</f>
        <v>0</v>
      </c>
      <c r="U103" s="29">
        <f>Tabela154171821[[#This Row],[VOKA]]*$F103</f>
        <v>0</v>
      </c>
      <c r="V103" s="29">
        <f>Tabela154171821[[#This Row],[JHL]]*$F103</f>
        <v>0</v>
      </c>
      <c r="W103" s="29">
        <f>Tabela154171821[[#This Row],[JPE]]*$F103</f>
        <v>0</v>
      </c>
      <c r="X103" s="29">
        <f>Tabela154171821[[#This Row],[LPP]]*$F103</f>
        <v>0</v>
      </c>
      <c r="Y103" s="29">
        <f>Tabela154171821[[#This Row],[LPT]]*$F103</f>
        <v>0</v>
      </c>
      <c r="Z103" s="29">
        <f>Tabela154171821[[#This Row],[ZALE]]*$F103</f>
        <v>0</v>
      </c>
      <c r="AB103" s="88">
        <f>Tabela154171821[[#This Row],[Skupaj]]-C103</f>
        <v>0</v>
      </c>
      <c r="AC103" s="90">
        <f t="shared" si="20"/>
        <v>0</v>
      </c>
    </row>
    <row r="104" spans="1:29" ht="14.25" customHeight="1" x14ac:dyDescent="0.25">
      <c r="A104" s="10" t="s">
        <v>44</v>
      </c>
      <c r="B104" s="11" t="s">
        <v>45</v>
      </c>
      <c r="C104" s="10">
        <v>50</v>
      </c>
      <c r="D104" s="10">
        <v>1</v>
      </c>
      <c r="E104" s="57">
        <f t="shared" si="18"/>
        <v>0</v>
      </c>
      <c r="F104" s="12">
        <f t="shared" si="18"/>
        <v>0</v>
      </c>
      <c r="G104" s="12">
        <f t="shared" ref="G104:G109" si="21">F104*C104</f>
        <v>0</v>
      </c>
      <c r="I104" s="86">
        <v>50</v>
      </c>
      <c r="J104" s="85">
        <v>0</v>
      </c>
      <c r="K104" s="85">
        <v>0</v>
      </c>
      <c r="L104" s="85">
        <v>0</v>
      </c>
      <c r="M104" s="85">
        <v>50</v>
      </c>
      <c r="N104" s="85"/>
      <c r="O104" s="85"/>
      <c r="P104" s="85"/>
      <c r="Q104" s="84"/>
      <c r="S104" s="27">
        <f t="shared" ref="S104:S109" si="22">SUM(T104:Z104)</f>
        <v>0</v>
      </c>
      <c r="T104" s="29">
        <f>Tabela154171821[[#This Row],[SNAGA]]*$F104</f>
        <v>0</v>
      </c>
      <c r="U104" s="29">
        <f>Tabela154171821[[#This Row],[VOKA]]*$F104</f>
        <v>0</v>
      </c>
      <c r="V104" s="29">
        <f>Tabela154171821[[#This Row],[JHL]]*$F104</f>
        <v>0</v>
      </c>
      <c r="W104" s="29">
        <f>Tabela154171821[[#This Row],[JPE]]*$F104</f>
        <v>0</v>
      </c>
      <c r="X104" s="29">
        <f>Tabela154171821[[#This Row],[LPP]]*$F104</f>
        <v>0</v>
      </c>
      <c r="Y104" s="29">
        <f>Tabela154171821[[#This Row],[LPT]]*$F104</f>
        <v>0</v>
      </c>
      <c r="Z104" s="29">
        <f>Tabela154171821[[#This Row],[ZALE]]*$F104</f>
        <v>0</v>
      </c>
      <c r="AB104" s="88">
        <f>Tabela154171821[[#This Row],[Skupaj]]-C104</f>
        <v>0</v>
      </c>
      <c r="AC104" s="90">
        <f t="shared" si="20"/>
        <v>0</v>
      </c>
    </row>
    <row r="105" spans="1:29" x14ac:dyDescent="0.25">
      <c r="A105" s="10" t="s">
        <v>46</v>
      </c>
      <c r="B105" s="11" t="s">
        <v>47</v>
      </c>
      <c r="C105" s="10">
        <v>220</v>
      </c>
      <c r="D105" s="10">
        <v>1</v>
      </c>
      <c r="E105" s="57">
        <f t="shared" si="18"/>
        <v>0</v>
      </c>
      <c r="F105" s="12">
        <f t="shared" si="18"/>
        <v>0</v>
      </c>
      <c r="G105" s="12">
        <f t="shared" si="21"/>
        <v>0</v>
      </c>
      <c r="I105" s="86">
        <v>220</v>
      </c>
      <c r="J105" s="85">
        <v>16</v>
      </c>
      <c r="K105" s="85">
        <v>0</v>
      </c>
      <c r="L105" s="85">
        <v>204</v>
      </c>
      <c r="M105" s="85">
        <v>0</v>
      </c>
      <c r="N105" s="85"/>
      <c r="O105" s="85"/>
      <c r="P105" s="85"/>
      <c r="Q105" s="84"/>
      <c r="S105" s="27">
        <f t="shared" si="22"/>
        <v>0</v>
      </c>
      <c r="T105" s="29">
        <f>Tabela154171821[[#This Row],[SNAGA]]*$F105</f>
        <v>0</v>
      </c>
      <c r="U105" s="29">
        <f>Tabela154171821[[#This Row],[VOKA]]*$F105</f>
        <v>0</v>
      </c>
      <c r="V105" s="29">
        <f>Tabela154171821[[#This Row],[JHL]]*$F105</f>
        <v>0</v>
      </c>
      <c r="W105" s="29">
        <f>Tabela154171821[[#This Row],[JPE]]*$F105</f>
        <v>0</v>
      </c>
      <c r="X105" s="29">
        <f>Tabela154171821[[#This Row],[LPP]]*$F105</f>
        <v>0</v>
      </c>
      <c r="Y105" s="29">
        <f>Tabela154171821[[#This Row],[LPT]]*$F105</f>
        <v>0</v>
      </c>
      <c r="Z105" s="29">
        <f>Tabela154171821[[#This Row],[ZALE]]*$F105</f>
        <v>0</v>
      </c>
      <c r="AB105" s="88">
        <f>Tabela154171821[[#This Row],[Skupaj]]-C105</f>
        <v>0</v>
      </c>
      <c r="AC105" s="90">
        <f t="shared" si="20"/>
        <v>0</v>
      </c>
    </row>
    <row r="106" spans="1:29" x14ac:dyDescent="0.25">
      <c r="A106" s="10" t="s">
        <v>48</v>
      </c>
      <c r="B106" s="11" t="s">
        <v>49</v>
      </c>
      <c r="C106" s="10">
        <v>24</v>
      </c>
      <c r="D106" s="10">
        <v>1</v>
      </c>
      <c r="E106" s="57">
        <f t="shared" si="18"/>
        <v>0</v>
      </c>
      <c r="F106" s="12">
        <f t="shared" si="18"/>
        <v>0</v>
      </c>
      <c r="G106" s="12">
        <f t="shared" si="21"/>
        <v>0</v>
      </c>
      <c r="I106" s="86">
        <v>24</v>
      </c>
      <c r="J106" s="85">
        <v>8</v>
      </c>
      <c r="K106" s="85">
        <v>0</v>
      </c>
      <c r="L106" s="85">
        <v>0</v>
      </c>
      <c r="M106" s="85">
        <v>0</v>
      </c>
      <c r="N106" s="85"/>
      <c r="O106" s="85">
        <v>16</v>
      </c>
      <c r="P106" s="85"/>
      <c r="Q106" s="84"/>
      <c r="S106" s="27">
        <f t="shared" si="22"/>
        <v>0</v>
      </c>
      <c r="T106" s="29">
        <f>Tabela154171821[[#This Row],[SNAGA]]*$F106</f>
        <v>0</v>
      </c>
      <c r="U106" s="29">
        <f>Tabela154171821[[#This Row],[VOKA]]*$F106</f>
        <v>0</v>
      </c>
      <c r="V106" s="29">
        <f>Tabela154171821[[#This Row],[JHL]]*$F106</f>
        <v>0</v>
      </c>
      <c r="W106" s="29">
        <f>Tabela154171821[[#This Row],[JPE]]*$F106</f>
        <v>0</v>
      </c>
      <c r="X106" s="29">
        <f>Tabela154171821[[#This Row],[LPP]]*$F106</f>
        <v>0</v>
      </c>
      <c r="Y106" s="29">
        <f>Tabela154171821[[#This Row],[LPT]]*$F106</f>
        <v>0</v>
      </c>
      <c r="Z106" s="29">
        <f>Tabela154171821[[#This Row],[ZALE]]*$F106</f>
        <v>0</v>
      </c>
      <c r="AB106" s="88">
        <f>Tabela154171821[[#This Row],[Skupaj]]-C106</f>
        <v>0</v>
      </c>
      <c r="AC106" s="90">
        <f t="shared" si="20"/>
        <v>0</v>
      </c>
    </row>
    <row r="107" spans="1:29" ht="14.25" customHeight="1" x14ac:dyDescent="0.25">
      <c r="A107" s="10" t="s">
        <v>50</v>
      </c>
      <c r="B107" s="11" t="s">
        <v>51</v>
      </c>
      <c r="C107" s="10">
        <v>75</v>
      </c>
      <c r="D107" s="10">
        <v>12</v>
      </c>
      <c r="E107" s="57">
        <f t="shared" si="18"/>
        <v>0</v>
      </c>
      <c r="F107" s="12">
        <f t="shared" si="18"/>
        <v>0</v>
      </c>
      <c r="G107" s="12">
        <f t="shared" si="21"/>
        <v>0</v>
      </c>
      <c r="I107" s="85">
        <v>75</v>
      </c>
      <c r="J107" s="85">
        <v>5</v>
      </c>
      <c r="K107" s="85">
        <v>4</v>
      </c>
      <c r="L107" s="85">
        <v>31</v>
      </c>
      <c r="M107" s="85">
        <v>22</v>
      </c>
      <c r="N107" s="85">
        <v>5</v>
      </c>
      <c r="O107" s="85">
        <v>5</v>
      </c>
      <c r="P107" s="85">
        <v>3</v>
      </c>
      <c r="S107" s="27">
        <f t="shared" si="22"/>
        <v>0</v>
      </c>
      <c r="T107" s="29">
        <f>Tabela154171821[[#This Row],[SNAGA]]*$F107</f>
        <v>0</v>
      </c>
      <c r="U107" s="29">
        <f>Tabela154171821[[#This Row],[VOKA]]*$F107</f>
        <v>0</v>
      </c>
      <c r="V107" s="29">
        <f>Tabela154171821[[#This Row],[JHL]]*$F107</f>
        <v>0</v>
      </c>
      <c r="W107" s="29">
        <f>Tabela154171821[[#This Row],[JPE]]*$F107</f>
        <v>0</v>
      </c>
      <c r="X107" s="29">
        <f>Tabela154171821[[#This Row],[LPP]]*$F107</f>
        <v>0</v>
      </c>
      <c r="Y107" s="29">
        <f>Tabela154171821[[#This Row],[LPT]]*$F107</f>
        <v>0</v>
      </c>
      <c r="Z107" s="29">
        <f>Tabela154171821[[#This Row],[ZALE]]*$F107</f>
        <v>0</v>
      </c>
      <c r="AB107" s="88">
        <f>Tabela154171821[[#This Row],[Skupaj]]-C107</f>
        <v>0</v>
      </c>
      <c r="AC107" s="90">
        <f t="shared" si="20"/>
        <v>0</v>
      </c>
    </row>
    <row r="108" spans="1:29" ht="14.25" customHeight="1" x14ac:dyDescent="0.25">
      <c r="A108" s="10" t="s">
        <v>99</v>
      </c>
      <c r="B108" s="11" t="s">
        <v>100</v>
      </c>
      <c r="C108" s="10">
        <v>1369</v>
      </c>
      <c r="D108" s="10">
        <v>12</v>
      </c>
      <c r="E108" s="57">
        <f t="shared" si="18"/>
        <v>0</v>
      </c>
      <c r="F108" s="12">
        <f t="shared" si="18"/>
        <v>0</v>
      </c>
      <c r="G108" s="12">
        <f t="shared" si="21"/>
        <v>0</v>
      </c>
      <c r="I108" s="85">
        <v>1369</v>
      </c>
      <c r="J108" s="85">
        <v>140</v>
      </c>
      <c r="K108" s="85">
        <v>215</v>
      </c>
      <c r="L108" s="85">
        <v>209</v>
      </c>
      <c r="M108" s="85">
        <v>484</v>
      </c>
      <c r="N108" s="85">
        <v>197</v>
      </c>
      <c r="O108" s="85">
        <v>84</v>
      </c>
      <c r="P108" s="85">
        <v>40</v>
      </c>
      <c r="S108" s="27">
        <f t="shared" si="22"/>
        <v>0</v>
      </c>
      <c r="T108" s="29">
        <f>Tabela154171821[[#This Row],[SNAGA]]*$F108</f>
        <v>0</v>
      </c>
      <c r="U108" s="29">
        <f>Tabela154171821[[#This Row],[VOKA]]*$F108</f>
        <v>0</v>
      </c>
      <c r="V108" s="29">
        <f>Tabela154171821[[#This Row],[JHL]]*$F108</f>
        <v>0</v>
      </c>
      <c r="W108" s="29">
        <f>Tabela154171821[[#This Row],[JPE]]*$F108</f>
        <v>0</v>
      </c>
      <c r="X108" s="29">
        <f>Tabela154171821[[#This Row],[LPP]]*$F108</f>
        <v>0</v>
      </c>
      <c r="Y108" s="29">
        <f>Tabela154171821[[#This Row],[LPT]]*$F108</f>
        <v>0</v>
      </c>
      <c r="Z108" s="29">
        <f>Tabela154171821[[#This Row],[ZALE]]*$F108</f>
        <v>0</v>
      </c>
      <c r="AB108" s="88">
        <f>Tabela154171821[[#This Row],[Skupaj]]-C108</f>
        <v>0</v>
      </c>
      <c r="AC108" s="90">
        <f t="shared" si="20"/>
        <v>0</v>
      </c>
    </row>
    <row r="109" spans="1:29" ht="14.25" customHeight="1" x14ac:dyDescent="0.25">
      <c r="A109" s="10" t="s">
        <v>52</v>
      </c>
      <c r="B109" s="11" t="s">
        <v>53</v>
      </c>
      <c r="C109" s="10">
        <v>2</v>
      </c>
      <c r="D109" s="10">
        <v>1</v>
      </c>
      <c r="E109" s="57">
        <f t="shared" si="18"/>
        <v>0</v>
      </c>
      <c r="F109" s="12">
        <f t="shared" si="18"/>
        <v>0</v>
      </c>
      <c r="G109" s="12">
        <f t="shared" si="21"/>
        <v>0</v>
      </c>
      <c r="I109" s="85">
        <v>2</v>
      </c>
      <c r="J109" s="85"/>
      <c r="K109" s="85"/>
      <c r="L109" s="85"/>
      <c r="M109" s="85">
        <v>2</v>
      </c>
      <c r="N109" s="85"/>
      <c r="O109" s="85"/>
      <c r="P109" s="85"/>
      <c r="S109" s="27">
        <f t="shared" si="22"/>
        <v>0</v>
      </c>
      <c r="T109" s="29">
        <f>Tabela154171821[[#This Row],[SNAGA]]*$F109</f>
        <v>0</v>
      </c>
      <c r="U109" s="29">
        <f>Tabela154171821[[#This Row],[VOKA]]*$F109</f>
        <v>0</v>
      </c>
      <c r="V109" s="29">
        <f>Tabela154171821[[#This Row],[JHL]]*$F109</f>
        <v>0</v>
      </c>
      <c r="W109" s="29">
        <f>Tabela154171821[[#This Row],[JPE]]*$F109</f>
        <v>0</v>
      </c>
      <c r="X109" s="29">
        <f>Tabela154171821[[#This Row],[LPP]]*$F109</f>
        <v>0</v>
      </c>
      <c r="Y109" s="29">
        <f>Tabela154171821[[#This Row],[LPT]]*$F109</f>
        <v>0</v>
      </c>
      <c r="Z109" s="29">
        <f>Tabela154171821[[#This Row],[ZALE]]*$F109</f>
        <v>0</v>
      </c>
      <c r="AB109" s="88">
        <f>Tabela154171821[[#This Row],[Skupaj]]-C109</f>
        <v>0</v>
      </c>
      <c r="AC109" s="90">
        <f t="shared" si="20"/>
        <v>0</v>
      </c>
    </row>
    <row r="110" spans="1:29" ht="19.5" customHeight="1" x14ac:dyDescent="0.25">
      <c r="A110" s="7" t="s">
        <v>58</v>
      </c>
      <c r="B110" s="7"/>
      <c r="C110" s="7"/>
      <c r="D110" s="7"/>
      <c r="E110" s="8"/>
      <c r="F110" s="8"/>
      <c r="G110" s="27">
        <f>SUM(G80:G109)</f>
        <v>0</v>
      </c>
      <c r="H110" s="6"/>
      <c r="I110" s="9"/>
      <c r="S110" s="27">
        <f t="shared" ref="S110" si="23">SUM(T110:Z110)</f>
        <v>0</v>
      </c>
      <c r="T110" s="28">
        <f t="shared" ref="T110:Z110" si="24">SUM(T80:T109)</f>
        <v>0</v>
      </c>
      <c r="U110" s="28">
        <f t="shared" si="24"/>
        <v>0</v>
      </c>
      <c r="V110" s="28">
        <f t="shared" si="24"/>
        <v>0</v>
      </c>
      <c r="W110" s="28">
        <f t="shared" si="24"/>
        <v>0</v>
      </c>
      <c r="X110" s="28">
        <f t="shared" si="24"/>
        <v>0</v>
      </c>
      <c r="Y110" s="28">
        <f t="shared" si="24"/>
        <v>0</v>
      </c>
      <c r="Z110" s="28">
        <f t="shared" si="24"/>
        <v>0</v>
      </c>
      <c r="AC110" s="90">
        <f t="shared" si="20"/>
        <v>0</v>
      </c>
    </row>
    <row r="111" spans="1:29" ht="15.75" customHeight="1" x14ac:dyDescent="0.25">
      <c r="F111" s="4"/>
      <c r="H111" s="5"/>
      <c r="I111" s="9"/>
    </row>
    <row r="112" spans="1:29" x14ac:dyDescent="0.25">
      <c r="T112" s="100" t="s">
        <v>73</v>
      </c>
      <c r="U112" s="101"/>
      <c r="V112" s="48" t="s">
        <v>1</v>
      </c>
      <c r="W112" s="48" t="s">
        <v>4</v>
      </c>
      <c r="X112" s="48" t="s">
        <v>5</v>
      </c>
      <c r="Y112" s="48" t="s">
        <v>6</v>
      </c>
      <c r="Z112" s="48" t="s">
        <v>7</v>
      </c>
    </row>
    <row r="113" spans="2:26" ht="21.75" thickBot="1" x14ac:dyDescent="0.4">
      <c r="B113" s="36" t="s">
        <v>76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9"/>
      <c r="R113" s="38"/>
      <c r="S113" s="49">
        <f>S110+S76+S42</f>
        <v>0</v>
      </c>
      <c r="T113" s="102">
        <f>T110+U110+T76+U76+T42+U42</f>
        <v>0</v>
      </c>
      <c r="U113" s="103"/>
      <c r="V113" s="56">
        <f>V110+V76+V42</f>
        <v>0</v>
      </c>
      <c r="W113" s="56">
        <f t="shared" ref="W113:Z113" si="25">W110+W76+W42</f>
        <v>0</v>
      </c>
      <c r="X113" s="56">
        <f t="shared" si="25"/>
        <v>0</v>
      </c>
      <c r="Y113" s="56">
        <f t="shared" si="25"/>
        <v>0</v>
      </c>
      <c r="Z113" s="56">
        <f t="shared" si="25"/>
        <v>0</v>
      </c>
    </row>
    <row r="114" spans="2:26" x14ac:dyDescent="0.25">
      <c r="R114" s="46"/>
      <c r="S114" s="46"/>
    </row>
    <row r="115" spans="2:26" ht="21.75" thickBot="1" x14ac:dyDescent="0.4">
      <c r="B115" s="36" t="s">
        <v>74</v>
      </c>
      <c r="C115" s="37">
        <v>0.22</v>
      </c>
      <c r="D115" s="40"/>
      <c r="E115" s="38"/>
      <c r="F115" s="40"/>
      <c r="G115" s="40"/>
      <c r="H115" s="40"/>
      <c r="I115" s="40"/>
      <c r="J115" s="40"/>
      <c r="K115" s="40"/>
      <c r="L115" s="40"/>
      <c r="M115" s="40"/>
      <c r="N115" s="38"/>
      <c r="O115" s="38"/>
      <c r="P115" s="38"/>
      <c r="Q115" s="39"/>
      <c r="R115" s="38"/>
      <c r="S115" s="49">
        <f>C115*S113</f>
        <v>0</v>
      </c>
    </row>
    <row r="116" spans="2:26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R116" s="47"/>
      <c r="S116" s="47"/>
    </row>
    <row r="117" spans="2:26" ht="21.75" thickBot="1" x14ac:dyDescent="0.4">
      <c r="B117" s="36" t="s">
        <v>75</v>
      </c>
      <c r="C117" s="41"/>
      <c r="D117" s="41"/>
      <c r="E117" s="42"/>
      <c r="F117" s="41"/>
      <c r="G117" s="41"/>
      <c r="H117" s="41"/>
      <c r="I117" s="41"/>
      <c r="J117" s="41"/>
      <c r="K117" s="41"/>
      <c r="L117" s="41"/>
      <c r="M117" s="41"/>
      <c r="N117" s="38"/>
      <c r="O117" s="38"/>
      <c r="P117" s="38"/>
      <c r="Q117" s="39"/>
      <c r="R117" s="38"/>
      <c r="S117" s="49">
        <f>S115+S113</f>
        <v>0</v>
      </c>
    </row>
    <row r="120" spans="2:26" x14ac:dyDescent="0.25">
      <c r="B120" s="73"/>
      <c r="C120" s="73"/>
      <c r="D120" s="74"/>
      <c r="E120" s="74"/>
      <c r="F120" s="75"/>
      <c r="G120" s="75"/>
    </row>
    <row r="121" spans="2:26" x14ac:dyDescent="0.25">
      <c r="B121" s="94" t="s">
        <v>88</v>
      </c>
      <c r="C121" s="94"/>
      <c r="D121" s="76" t="s">
        <v>89</v>
      </c>
      <c r="E121" s="76"/>
      <c r="F121" s="95" t="s">
        <v>90</v>
      </c>
      <c r="G121" s="96"/>
    </row>
    <row r="122" spans="2:26" x14ac:dyDescent="0.25">
      <c r="B122" s="94" t="s">
        <v>91</v>
      </c>
      <c r="C122" s="94"/>
      <c r="D122" s="97" t="s">
        <v>92</v>
      </c>
      <c r="E122" s="97"/>
      <c r="F122" s="97"/>
      <c r="G122" s="98"/>
    </row>
    <row r="123" spans="2:26" x14ac:dyDescent="0.25">
      <c r="B123" s="77"/>
      <c r="C123" s="77"/>
      <c r="D123" s="78"/>
      <c r="E123" s="78"/>
      <c r="F123" s="79"/>
      <c r="G123" s="79"/>
    </row>
    <row r="124" spans="2:26" x14ac:dyDescent="0.25">
      <c r="B124" s="80"/>
      <c r="C124" s="80"/>
      <c r="D124" s="81"/>
      <c r="E124" s="81"/>
      <c r="F124" s="82"/>
      <c r="G124" s="82"/>
    </row>
  </sheetData>
  <sheetProtection algorithmName="SHA-512" hashValue="/WDdqFbMZ4JqWWnNQEO4kl3Q4wiazmIDH6/QZnsrrw4Sp2CY2luS9EGmKT2P8iAuFyLlknwFTjpK6j3V8igDWw==" saltValue="TZSPo+/fxYQfomwqAyl1Fw==" spinCount="100000" sheet="1" objects="1" scenarios="1"/>
  <protectedRanges>
    <protectedRange sqref="E12:E41 B120" name="Obseg1"/>
  </protectedRanges>
  <mergeCells count="13">
    <mergeCell ref="T112:U112"/>
    <mergeCell ref="T113:U113"/>
    <mergeCell ref="J10:K10"/>
    <mergeCell ref="T10:U10"/>
    <mergeCell ref="J44:K44"/>
    <mergeCell ref="T44:U44"/>
    <mergeCell ref="J78:K78"/>
    <mergeCell ref="T78:U78"/>
    <mergeCell ref="B121:C121"/>
    <mergeCell ref="F121:G121"/>
    <mergeCell ref="B122:C122"/>
    <mergeCell ref="D122:G122"/>
    <mergeCell ref="A7:B7"/>
  </mergeCells>
  <conditionalFormatting sqref="B34">
    <cfRule type="colorScale" priority="32">
      <colorScale>
        <cfvo type="min"/>
        <cfvo type="max"/>
        <color rgb="FFFCFCFF"/>
        <color rgb="FFF8696B"/>
      </colorScale>
    </cfRule>
  </conditionalFormatting>
  <conditionalFormatting sqref="B36">
    <cfRule type="colorScale" priority="31">
      <colorScale>
        <cfvo type="min"/>
        <cfvo type="max"/>
        <color rgb="FFFCFCFF"/>
        <color rgb="FFF8696B"/>
      </colorScale>
    </cfRule>
  </conditionalFormatting>
  <conditionalFormatting sqref="B37:B41 B35 B12:B18 B31:B33">
    <cfRule type="colorScale" priority="34">
      <colorScale>
        <cfvo type="min"/>
        <cfvo type="max"/>
        <color rgb="FFFCFCFF"/>
        <color rgb="FFF8696B"/>
      </colorScale>
    </cfRule>
  </conditionalFormatting>
  <conditionalFormatting sqref="B19">
    <cfRule type="colorScale" priority="30">
      <colorScale>
        <cfvo type="min"/>
        <cfvo type="max"/>
        <color rgb="FFFCFCFF"/>
        <color rgb="FFF8696B"/>
      </colorScale>
    </cfRule>
  </conditionalFormatting>
  <conditionalFormatting sqref="B60:B62">
    <cfRule type="colorScale" priority="23">
      <colorScale>
        <cfvo type="min"/>
        <cfvo type="max"/>
        <color rgb="FFFCFCFF"/>
        <color rgb="FFF8696B"/>
      </colorScale>
    </cfRule>
  </conditionalFormatting>
  <conditionalFormatting sqref="B68">
    <cfRule type="colorScale" priority="22">
      <colorScale>
        <cfvo type="min"/>
        <cfvo type="max"/>
        <color rgb="FFFCFCFF"/>
        <color rgb="FFF8696B"/>
      </colorScale>
    </cfRule>
  </conditionalFormatting>
  <conditionalFormatting sqref="B70">
    <cfRule type="colorScale" priority="21">
      <colorScale>
        <cfvo type="min"/>
        <cfvo type="max"/>
        <color rgb="FFFCFCFF"/>
        <color rgb="FFF8696B"/>
      </colorScale>
    </cfRule>
  </conditionalFormatting>
  <conditionalFormatting sqref="B69 B63 B74:B75 B46:B52 B56:B57 B65:B67">
    <cfRule type="colorScale" priority="24">
      <colorScale>
        <cfvo type="min"/>
        <cfvo type="max"/>
        <color rgb="FFFCFCFF"/>
        <color rgb="FFF8696B"/>
      </colorScale>
    </cfRule>
  </conditionalFormatting>
  <conditionalFormatting sqref="B53">
    <cfRule type="colorScale" priority="20">
      <colorScale>
        <cfvo type="min"/>
        <cfvo type="max"/>
        <color rgb="FFFCFCFF"/>
        <color rgb="FFF8696B"/>
      </colorScale>
    </cfRule>
  </conditionalFormatting>
  <conditionalFormatting sqref="B54">
    <cfRule type="colorScale" priority="18">
      <colorScale>
        <cfvo type="min"/>
        <cfvo type="max"/>
        <color rgb="FFFCFCFF"/>
        <color rgb="FFF8696B"/>
      </colorScale>
    </cfRule>
  </conditionalFormatting>
  <conditionalFormatting sqref="B58:B59">
    <cfRule type="colorScale" priority="17">
      <colorScale>
        <cfvo type="min"/>
        <cfvo type="max"/>
        <color rgb="FFFCFCFF"/>
        <color rgb="FFF8696B"/>
      </colorScale>
    </cfRule>
  </conditionalFormatting>
  <conditionalFormatting sqref="B64">
    <cfRule type="colorScale" priority="16">
      <colorScale>
        <cfvo type="min"/>
        <cfvo type="max"/>
        <color rgb="FFFCFCFF"/>
        <color rgb="FFF8696B"/>
      </colorScale>
    </cfRule>
  </conditionalFormatting>
  <conditionalFormatting sqref="B55">
    <cfRule type="colorScale" priority="15">
      <colorScale>
        <cfvo type="min"/>
        <cfvo type="max"/>
        <color rgb="FFFCFCFF"/>
        <color rgb="FFF8696B"/>
      </colorScale>
    </cfRule>
  </conditionalFormatting>
  <conditionalFormatting sqref="B94:B96">
    <cfRule type="colorScale" priority="13">
      <colorScale>
        <cfvo type="min"/>
        <cfvo type="max"/>
        <color rgb="FFFCFCFF"/>
        <color rgb="FFF8696B"/>
      </colorScale>
    </cfRule>
  </conditionalFormatting>
  <conditionalFormatting sqref="B102">
    <cfRule type="colorScale" priority="12">
      <colorScale>
        <cfvo type="min"/>
        <cfvo type="max"/>
        <color rgb="FFFCFCFF"/>
        <color rgb="FFF8696B"/>
      </colorScale>
    </cfRule>
  </conditionalFormatting>
  <conditionalFormatting sqref="B107">
    <cfRule type="colorScale" priority="11">
      <colorScale>
        <cfvo type="min"/>
        <cfvo type="max"/>
        <color rgb="FFFCFCFF"/>
        <color rgb="FFF8696B"/>
      </colorScale>
    </cfRule>
  </conditionalFormatting>
  <conditionalFormatting sqref="B103:B104 B97 B108:B109 B80:B86 B90:B91 B99:B101">
    <cfRule type="colorScale" priority="14">
      <colorScale>
        <cfvo type="min"/>
        <cfvo type="max"/>
        <color rgb="FFFCFCFF"/>
        <color rgb="FFF8696B"/>
      </colorScale>
    </cfRule>
  </conditionalFormatting>
  <conditionalFormatting sqref="B87">
    <cfRule type="colorScale" priority="10">
      <colorScale>
        <cfvo type="min"/>
        <cfvo type="max"/>
        <color rgb="FFFCFCFF"/>
        <color rgb="FFF8696B"/>
      </colorScale>
    </cfRule>
  </conditionalFormatting>
  <conditionalFormatting sqref="B88">
    <cfRule type="colorScale" priority="9">
      <colorScale>
        <cfvo type="min"/>
        <cfvo type="max"/>
        <color rgb="FFFCFCFF"/>
        <color rgb="FFF8696B"/>
      </colorScale>
    </cfRule>
  </conditionalFormatting>
  <conditionalFormatting sqref="B92:B93">
    <cfRule type="colorScale" priority="8">
      <colorScale>
        <cfvo type="min"/>
        <cfvo type="max"/>
        <color rgb="FFFCFCFF"/>
        <color rgb="FFF8696B"/>
      </colorScale>
    </cfRule>
  </conditionalFormatting>
  <conditionalFormatting sqref="B98">
    <cfRule type="colorScale" priority="7">
      <colorScale>
        <cfvo type="min"/>
        <cfvo type="max"/>
        <color rgb="FFFCFCFF"/>
        <color rgb="FFF8696B"/>
      </colorScale>
    </cfRule>
  </conditionalFormatting>
  <conditionalFormatting sqref="B89">
    <cfRule type="colorScale" priority="6">
      <colorScale>
        <cfvo type="min"/>
        <cfvo type="max"/>
        <color rgb="FFFCFCFF"/>
        <color rgb="FFF8696B"/>
      </colorScale>
    </cfRule>
  </conditionalFormatting>
  <conditionalFormatting sqref="B20:B30">
    <cfRule type="colorScale" priority="3">
      <colorScale>
        <cfvo type="min"/>
        <cfvo type="max"/>
        <color rgb="FFFCFCFF"/>
        <color rgb="FFF8696B"/>
      </colorScale>
    </cfRule>
  </conditionalFormatting>
  <conditionalFormatting sqref="B71:B73">
    <cfRule type="colorScale" priority="2">
      <colorScale>
        <cfvo type="min"/>
        <cfvo type="max"/>
        <color rgb="FFFCFCFF"/>
        <color rgb="FFF8696B"/>
      </colorScale>
    </cfRule>
  </conditionalFormatting>
  <conditionalFormatting sqref="B105:B106">
    <cfRule type="colorScale" priority="1">
      <colorScale>
        <cfvo type="min"/>
        <cfvo type="max"/>
        <color rgb="FFFCFCFF"/>
        <color rgb="FFF8696B"/>
      </colorScale>
    </cfRule>
  </conditionalFormatting>
  <pageMargins left="0.31496062992125984" right="0.31496062992125984" top="0.74803149606299213" bottom="0.74803149606299213" header="0" footer="0"/>
  <pageSetup paperSize="9" scale="50" orientation="landscape" r:id="rId1"/>
  <rowBreaks count="1" manualBreakCount="1">
    <brk id="76" max="16383" man="1"/>
  </rowBreak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Ponudbeni predračun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Rozman</dc:creator>
  <cp:lastModifiedBy>Uporabnik sistema Windows</cp:lastModifiedBy>
  <cp:lastPrinted>2021-06-15T12:19:12Z</cp:lastPrinted>
  <dcterms:created xsi:type="dcterms:W3CDTF">2015-07-29T08:38:03Z</dcterms:created>
  <dcterms:modified xsi:type="dcterms:W3CDTF">2021-07-14T11:12:41Z</dcterms:modified>
</cp:coreProperties>
</file>